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4\"/>
    </mc:Choice>
  </mc:AlternateContent>
  <xr:revisionPtr revIDLastSave="0" documentId="13_ncr:1_{B766B68D-009D-40F6-9777-1CB3E1976361}" xr6:coauthVersionLast="47" xr6:coauthVersionMax="47" xr10:uidLastSave="{00000000-0000-0000-0000-000000000000}"/>
  <bookViews>
    <workbookView xWindow="28680" yWindow="-120" windowWidth="29040" windowHeight="1584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4"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8" l="1"/>
  <c r="F13" i="18"/>
  <c r="C15" i="18"/>
  <c r="F14" i="18" s="1"/>
  <c r="F16" i="18"/>
  <c r="F17" i="18"/>
  <c r="F19" i="18"/>
  <c r="F20" i="18"/>
  <c r="F21" i="18"/>
  <c r="F22" i="18"/>
  <c r="F23" i="18"/>
  <c r="F24" i="18"/>
  <c r="F25" i="18"/>
  <c r="F26" i="18"/>
  <c r="F28" i="18"/>
  <c r="F29" i="18"/>
  <c r="C44" i="18"/>
  <c r="D44" i="18"/>
  <c r="F44" i="18"/>
  <c r="C72" i="18"/>
  <c r="D72" i="18"/>
  <c r="F72" i="18"/>
  <c r="C76" i="18"/>
  <c r="D76" i="18"/>
  <c r="F76" i="18"/>
  <c r="G196" i="18"/>
  <c r="F203" i="18"/>
  <c r="G204" i="18"/>
  <c r="F211" i="18"/>
  <c r="G212" i="18"/>
  <c r="C214" i="18"/>
  <c r="F190" i="18" s="1"/>
  <c r="D214" i="18"/>
  <c r="G193" i="18" s="1"/>
  <c r="F220" i="18"/>
  <c r="F221" i="18"/>
  <c r="F222" i="18"/>
  <c r="G222" i="18"/>
  <c r="F224" i="18"/>
  <c r="F225" i="18"/>
  <c r="F226" i="18"/>
  <c r="G226" i="18"/>
  <c r="C227" i="18"/>
  <c r="F219" i="18" s="1"/>
  <c r="D227" i="18"/>
  <c r="G220" i="18" s="1"/>
  <c r="F228" i="18"/>
  <c r="F229" i="18"/>
  <c r="G229" i="18"/>
  <c r="F230" i="18"/>
  <c r="G230" i="18"/>
  <c r="F231" i="18"/>
  <c r="F232" i="18"/>
  <c r="F233" i="18"/>
  <c r="G233" i="18"/>
  <c r="F242" i="18"/>
  <c r="F243" i="18"/>
  <c r="F244" i="18"/>
  <c r="G244" i="18"/>
  <c r="F246" i="18"/>
  <c r="F247" i="18"/>
  <c r="F248" i="18"/>
  <c r="G248" i="18"/>
  <c r="C249" i="18"/>
  <c r="F241" i="18" s="1"/>
  <c r="D249" i="18"/>
  <c r="G242" i="18" s="1"/>
  <c r="F250" i="18"/>
  <c r="F251" i="18"/>
  <c r="G251" i="18"/>
  <c r="F252" i="18"/>
  <c r="G252" i="18"/>
  <c r="F253" i="18"/>
  <c r="F254" i="18"/>
  <c r="F255" i="18"/>
  <c r="G255" i="18"/>
  <c r="G287" i="18"/>
  <c r="G289" i="18"/>
  <c r="G290" i="18"/>
  <c r="G291" i="18"/>
  <c r="G293" i="18"/>
  <c r="G294" i="18"/>
  <c r="G295" i="18"/>
  <c r="G297" i="18"/>
  <c r="G298" i="18"/>
  <c r="G299" i="18"/>
  <c r="G301" i="18"/>
  <c r="G302" i="18"/>
  <c r="G303" i="18"/>
  <c r="C305" i="18"/>
  <c r="F290" i="18" s="1"/>
  <c r="D305" i="18"/>
  <c r="G288" i="18" s="1"/>
  <c r="F310" i="18"/>
  <c r="F312" i="18"/>
  <c r="F314" i="18"/>
  <c r="F316" i="18"/>
  <c r="F318" i="18"/>
  <c r="F320" i="18"/>
  <c r="F322" i="18"/>
  <c r="F324" i="18"/>
  <c r="F326" i="18"/>
  <c r="C328" i="18"/>
  <c r="F313" i="18" s="1"/>
  <c r="D328" i="18"/>
  <c r="G312" i="18" s="1"/>
  <c r="G333" i="18"/>
  <c r="G335" i="18"/>
  <c r="G336" i="18"/>
  <c r="G337" i="18"/>
  <c r="G339" i="18"/>
  <c r="G340" i="18"/>
  <c r="G341" i="18"/>
  <c r="G343" i="18"/>
  <c r="G344" i="18"/>
  <c r="G345" i="18"/>
  <c r="C346" i="18"/>
  <c r="F336" i="18" s="1"/>
  <c r="D346" i="18"/>
  <c r="G334" i="18" s="1"/>
  <c r="F360" i="18"/>
  <c r="F364" i="18"/>
  <c r="C365" i="18"/>
  <c r="F358" i="18" s="1"/>
  <c r="D365" i="18"/>
  <c r="G358" i="18" s="1"/>
  <c r="F369" i="18"/>
  <c r="F370" i="18"/>
  <c r="G370" i="18"/>
  <c r="C372" i="18"/>
  <c r="F371" i="18" s="1"/>
  <c r="D372" i="18"/>
  <c r="G371" i="18" s="1"/>
  <c r="G375" i="18"/>
  <c r="G376" i="18"/>
  <c r="G377" i="18"/>
  <c r="G378" i="18"/>
  <c r="G379" i="18"/>
  <c r="G380" i="18"/>
  <c r="G381" i="18"/>
  <c r="G382" i="18"/>
  <c r="C383" i="18"/>
  <c r="D383" i="18"/>
  <c r="G383" i="18"/>
  <c r="G384" i="18"/>
  <c r="G385" i="18"/>
  <c r="G386" i="18"/>
  <c r="G387" i="18"/>
  <c r="G388" i="18"/>
  <c r="G389" i="18"/>
  <c r="G390" i="18"/>
  <c r="G391" i="18"/>
  <c r="G392" i="18"/>
  <c r="G393" i="18"/>
  <c r="D45" i="17"/>
  <c r="C47" i="17"/>
  <c r="F53" i="17"/>
  <c r="F58" i="17" s="1"/>
  <c r="C58" i="17"/>
  <c r="F70" i="17"/>
  <c r="F71" i="17"/>
  <c r="F73" i="17"/>
  <c r="F74" i="17"/>
  <c r="F75" i="17"/>
  <c r="C77" i="17"/>
  <c r="F76" i="17" s="1"/>
  <c r="G77" i="17"/>
  <c r="F79" i="17"/>
  <c r="F80" i="17"/>
  <c r="F81" i="17"/>
  <c r="G93" i="17"/>
  <c r="G100" i="17" s="1"/>
  <c r="G94" i="17"/>
  <c r="G95" i="17"/>
  <c r="G96" i="17"/>
  <c r="G97" i="17"/>
  <c r="G98" i="17"/>
  <c r="G99" i="17"/>
  <c r="C100" i="17"/>
  <c r="F104" i="17" s="1"/>
  <c r="G101" i="17"/>
  <c r="G102" i="17"/>
  <c r="G103" i="17"/>
  <c r="G104" i="17"/>
  <c r="G105" i="17"/>
  <c r="G112" i="17"/>
  <c r="G113" i="17"/>
  <c r="G114" i="17"/>
  <c r="G117" i="17"/>
  <c r="G118" i="17"/>
  <c r="G120" i="17"/>
  <c r="G121" i="17"/>
  <c r="G122" i="17"/>
  <c r="G125" i="17"/>
  <c r="G126" i="17"/>
  <c r="G128" i="17"/>
  <c r="G129" i="17"/>
  <c r="C130" i="17"/>
  <c r="F112" i="17" s="1"/>
  <c r="F130" i="17" s="1"/>
  <c r="D130" i="17"/>
  <c r="G115" i="17" s="1"/>
  <c r="G131" i="17"/>
  <c r="G133" i="17"/>
  <c r="G134" i="17"/>
  <c r="G135" i="17"/>
  <c r="G136" i="17"/>
  <c r="G142" i="17"/>
  <c r="G143" i="17"/>
  <c r="G147" i="17"/>
  <c r="G150" i="17"/>
  <c r="G151" i="17"/>
  <c r="G155" i="17"/>
  <c r="C156" i="17"/>
  <c r="F138" i="17" s="1"/>
  <c r="F156" i="17" s="1"/>
  <c r="D156" i="17"/>
  <c r="G144" i="17" s="1"/>
  <c r="F157" i="17"/>
  <c r="F158" i="17"/>
  <c r="G158" i="17"/>
  <c r="F159" i="17"/>
  <c r="G159" i="17"/>
  <c r="F160" i="17"/>
  <c r="G160" i="17"/>
  <c r="F161" i="17"/>
  <c r="F162" i="17"/>
  <c r="G162" i="17"/>
  <c r="G164" i="17"/>
  <c r="G167" i="17" s="1"/>
  <c r="F165" i="17"/>
  <c r="G165" i="17"/>
  <c r="G166" i="17"/>
  <c r="C167" i="17"/>
  <c r="F166" i="17" s="1"/>
  <c r="F174" i="17"/>
  <c r="F175" i="17"/>
  <c r="F176" i="17"/>
  <c r="C179" i="17"/>
  <c r="F177" i="17" s="1"/>
  <c r="F181" i="17"/>
  <c r="F182" i="17"/>
  <c r="F183" i="17"/>
  <c r="F187" i="17"/>
  <c r="F194" i="17"/>
  <c r="F195" i="17"/>
  <c r="F196" i="17"/>
  <c r="F200" i="17"/>
  <c r="F202" i="17"/>
  <c r="F203" i="17"/>
  <c r="F204" i="17"/>
  <c r="C208" i="17"/>
  <c r="F197" i="17" s="1"/>
  <c r="F210" i="17"/>
  <c r="F211" i="17"/>
  <c r="F212" i="17"/>
  <c r="F217" i="17"/>
  <c r="F220" i="17" s="1"/>
  <c r="G217" i="17"/>
  <c r="F218" i="17"/>
  <c r="G218" i="17"/>
  <c r="G220" i="17" s="1"/>
  <c r="F219" i="17"/>
  <c r="G219" i="17"/>
  <c r="C220" i="17"/>
  <c r="F221" i="17"/>
  <c r="G221" i="17"/>
  <c r="F222" i="17"/>
  <c r="G222" i="17"/>
  <c r="F223" i="17"/>
  <c r="G223" i="17"/>
  <c r="F224" i="17"/>
  <c r="G224" i="17"/>
  <c r="F225" i="17"/>
  <c r="G225" i="17"/>
  <c r="F226" i="17"/>
  <c r="G226" i="17"/>
  <c r="F227" i="17"/>
  <c r="G227" i="17"/>
  <c r="C288" i="17"/>
  <c r="C289" i="17"/>
  <c r="C291" i="17"/>
  <c r="F213" i="18" l="1"/>
  <c r="F205" i="18"/>
  <c r="F197" i="18"/>
  <c r="G211" i="18"/>
  <c r="G203" i="18"/>
  <c r="G195" i="18"/>
  <c r="F195" i="18"/>
  <c r="F209" i="18"/>
  <c r="F201" i="18"/>
  <c r="F193" i="18"/>
  <c r="G208" i="18"/>
  <c r="G200" i="18"/>
  <c r="G192" i="18"/>
  <c r="G207" i="18"/>
  <c r="G199" i="18"/>
  <c r="G191" i="18"/>
  <c r="F207" i="18"/>
  <c r="F199" i="18"/>
  <c r="F191" i="18"/>
  <c r="F15" i="18"/>
  <c r="G361" i="18"/>
  <c r="F300" i="18"/>
  <c r="F296" i="18"/>
  <c r="F292" i="18"/>
  <c r="F288" i="18"/>
  <c r="F361" i="18"/>
  <c r="F343" i="18"/>
  <c r="F339" i="18"/>
  <c r="F335" i="18"/>
  <c r="G323" i="18"/>
  <c r="G319" i="18"/>
  <c r="G315" i="18"/>
  <c r="G311" i="18"/>
  <c r="G245" i="18"/>
  <c r="G241" i="18"/>
  <c r="G223" i="18"/>
  <c r="G219" i="18"/>
  <c r="G369" i="18"/>
  <c r="G364" i="18"/>
  <c r="G360" i="18"/>
  <c r="G342" i="18"/>
  <c r="G338" i="18"/>
  <c r="G346" i="18" s="1"/>
  <c r="G327" i="18"/>
  <c r="F323" i="18"/>
  <c r="F319" i="18"/>
  <c r="F315" i="18"/>
  <c r="F328" i="18" s="1"/>
  <c r="F311" i="18"/>
  <c r="F303" i="18"/>
  <c r="F299" i="18"/>
  <c r="F295" i="18"/>
  <c r="F291" i="18"/>
  <c r="F287" i="18"/>
  <c r="F245" i="18"/>
  <c r="F249" i="18" s="1"/>
  <c r="F223" i="18"/>
  <c r="F227" i="18" s="1"/>
  <c r="F212" i="18"/>
  <c r="F208" i="18"/>
  <c r="F204" i="18"/>
  <c r="F200" i="18"/>
  <c r="F196" i="18"/>
  <c r="F192" i="18"/>
  <c r="F18" i="18"/>
  <c r="F342" i="18"/>
  <c r="F334" i="18"/>
  <c r="G322" i="18"/>
  <c r="G314" i="18"/>
  <c r="G310" i="18"/>
  <c r="G368" i="18"/>
  <c r="G359" i="18"/>
  <c r="G365" i="18" s="1"/>
  <c r="F298" i="18"/>
  <c r="F368" i="18"/>
  <c r="F372" i="18" s="1"/>
  <c r="F359" i="18"/>
  <c r="F365" i="18" s="1"/>
  <c r="F341" i="18"/>
  <c r="F333" i="18"/>
  <c r="G321" i="18"/>
  <c r="G250" i="18"/>
  <c r="G362" i="18"/>
  <c r="F325" i="18"/>
  <c r="F321" i="18"/>
  <c r="F317" i="18"/>
  <c r="F301" i="18"/>
  <c r="F297" i="18"/>
  <c r="F293" i="18"/>
  <c r="F289" i="18"/>
  <c r="F210" i="18"/>
  <c r="F206" i="18"/>
  <c r="F202" i="18"/>
  <c r="F198" i="18"/>
  <c r="F194" i="18"/>
  <c r="F338" i="18"/>
  <c r="G326" i="18"/>
  <c r="G318" i="18"/>
  <c r="G363" i="18"/>
  <c r="F302" i="18"/>
  <c r="F294" i="18"/>
  <c r="F363" i="18"/>
  <c r="F345" i="18"/>
  <c r="F337" i="18"/>
  <c r="G325" i="18"/>
  <c r="G317" i="18"/>
  <c r="G313" i="18"/>
  <c r="G254" i="18"/>
  <c r="G247" i="18"/>
  <c r="G243" i="18"/>
  <c r="G232" i="18"/>
  <c r="G228" i="18"/>
  <c r="G225" i="18"/>
  <c r="G221" i="18"/>
  <c r="G210" i="18"/>
  <c r="G206" i="18"/>
  <c r="G202" i="18"/>
  <c r="G198" i="18"/>
  <c r="G194" i="18"/>
  <c r="G190" i="18"/>
  <c r="F362" i="18"/>
  <c r="F344" i="18"/>
  <c r="F340" i="18"/>
  <c r="G324" i="18"/>
  <c r="G320" i="18"/>
  <c r="G316" i="18"/>
  <c r="G300" i="18"/>
  <c r="G296" i="18"/>
  <c r="G292" i="18"/>
  <c r="G305" i="18" s="1"/>
  <c r="G253" i="18"/>
  <c r="G246" i="18"/>
  <c r="G231" i="18"/>
  <c r="G224" i="18"/>
  <c r="G213" i="18"/>
  <c r="G209" i="18"/>
  <c r="G205" i="18"/>
  <c r="G201" i="18"/>
  <c r="G197" i="18"/>
  <c r="F179" i="17"/>
  <c r="F77" i="17"/>
  <c r="F96" i="17"/>
  <c r="G149" i="17"/>
  <c r="G141" i="17"/>
  <c r="F99" i="17"/>
  <c r="F95" i="17"/>
  <c r="F209" i="17"/>
  <c r="F201" i="17"/>
  <c r="F193" i="17"/>
  <c r="F180" i="17"/>
  <c r="F164" i="17"/>
  <c r="F167" i="17" s="1"/>
  <c r="G148" i="17"/>
  <c r="G140" i="17"/>
  <c r="G132" i="17"/>
  <c r="G127" i="17"/>
  <c r="G119" i="17"/>
  <c r="F102" i="17"/>
  <c r="F78" i="17"/>
  <c r="F72" i="17"/>
  <c r="F103" i="17"/>
  <c r="G139" i="17"/>
  <c r="F94" i="17"/>
  <c r="F215" i="17"/>
  <c r="F199" i="17"/>
  <c r="F186" i="17"/>
  <c r="G154" i="17"/>
  <c r="G146" i="17"/>
  <c r="G138" i="17"/>
  <c r="F105" i="17"/>
  <c r="F101" i="17"/>
  <c r="F214" i="17"/>
  <c r="F206" i="17"/>
  <c r="F198" i="17"/>
  <c r="F185" i="17"/>
  <c r="F178" i="17"/>
  <c r="G161" i="17"/>
  <c r="G157" i="17"/>
  <c r="G153" i="17"/>
  <c r="G145" i="17"/>
  <c r="G124" i="17"/>
  <c r="G116" i="17"/>
  <c r="F97" i="17"/>
  <c r="F93" i="17"/>
  <c r="F98" i="17"/>
  <c r="F213" i="17"/>
  <c r="F205" i="17"/>
  <c r="F184" i="17"/>
  <c r="G152" i="17"/>
  <c r="G123" i="17"/>
  <c r="F82" i="17"/>
  <c r="C292" i="17"/>
  <c r="C293" i="17"/>
  <c r="C295" i="17"/>
  <c r="F214" i="18" l="1"/>
  <c r="G130" i="17"/>
  <c r="F305" i="18"/>
  <c r="G372" i="18"/>
  <c r="G249" i="18"/>
  <c r="G214" i="18"/>
  <c r="F346" i="18"/>
  <c r="G328" i="18"/>
  <c r="G227" i="18"/>
  <c r="G156" i="17"/>
  <c r="F100" i="17"/>
  <c r="F208" i="17"/>
  <c r="C296" i="17"/>
  <c r="C297" i="17"/>
  <c r="C298" i="17"/>
  <c r="C302" i="17"/>
  <c r="C303" i="17"/>
  <c r="C304" i="17"/>
  <c r="C307" i="17"/>
  <c r="F9" i="16"/>
  <c r="F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<sst xmlns="http://schemas.openxmlformats.org/spreadsheetml/2006/main" count="2375" uniqueCount="1805">
  <si>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</si>
  <si>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</si>
  <si>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</si>
  <si>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</si>
  <si>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</si>
  <si>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</si>
  <si>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</si>
  <si>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</si>
  <si>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</si>
  <si>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</si>
  <si>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</si>
  <si>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</si>
  <si>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</si>
  <si>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</si>
  <si>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</si>
  <si>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</si>
  <si>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</si>
  <si>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</si>
  <si>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</si>
  <si>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</si>
  <si>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</si>
  <si>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</si>
  <si>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</si>
  <si>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</si>
  <si>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</si>
  <si>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</si>
  <si>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</si>
  <si>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</si>
  <si>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</si>
  <si>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</si>
  <si>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</si>
  <si>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</si>
  <si>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</si>
  <si>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</si>
  <si>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</si>
  <si>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</si>
  <si>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</si>
  <si>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</si>
  <si>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</si>
  <si>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</si>
  <si>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</si>
  <si>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</si>
  <si>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</si>
  <si>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</si>
  <si>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</si>
  <si>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</si>
  <si>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</si>
  <si>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</si>
  <si>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</si>
  <si>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</si>
  <si>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</si>
  <si>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</si>
  <si>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</si>
  <si>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</si>
  <si>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</si>
  <si>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</si>
  <si>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</si>
  <si>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</si>
  <si>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</si>
  <si>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</si>
  <si>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</si>
  <si>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</si>
  <si>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</si>
  <si>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</si>
  <si>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</si>
  <si>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</si>
  <si>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</si>
  <si>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</si>
  <si>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</si>
  <si>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</si>
  <si>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</si>
  <si>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</si>
  <si>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</si>
  <si>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</si>
  <si>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</si>
  <si>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</si>
  <si>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</si>
  <si>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</si>
  <si>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</si>
  <si>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</si>
  <si>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</si>
  <si>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</si>
  <si>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</si>
  <si>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</si>
  <si>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</si>
  <si>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</si>
  <si>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</si>
  <si>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</si>
  <si>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</si>
  <si>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</si>
  <si>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</si>
  <si>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</si>
  <si>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</si>
  <si>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</si>
  <si>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</si>
  <si>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</si>
  <si>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</si>
  <si>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</si>
  <si>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</si>
  <si>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</si>
  <si>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</si>
  <si>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</si>
  <si>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</si>
  <si>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</si>
  <si>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</si>
  <si>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</si>
  <si>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</si>
  <si>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</si>
  <si>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</si>
  <si>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</si>
  <si>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</si>
  <si>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</si>
  <si>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</si>
  <si>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</si>
  <si>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</si>
  <si>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</si>
  <si>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</si>
  <si>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</si>
  <si>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</si>
  <si>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</si>
  <si>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</si>
  <si>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</si>
  <si>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</si>
  <si>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</si>
  <si>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</si>
  <si>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</si>
  <si>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</si>
  <si>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</si>
  <si>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</si>
  <si>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</si>
  <si>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</si>
  <si>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</si>
  <si>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</si>
  <si>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</si>
  <si>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</si>
  <si>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</si>
  <si>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</si>
  <si>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</si>
  <si>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</si>
  <si>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</si>
  <si>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</si>
  <si>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</si>
  <si>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</si>
  <si>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</si>
  <si>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</si>
  <si>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</si>
  <si>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</si>
  <si>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</si>
  <si>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</si>
  <si>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</si>
  <si>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</si>
  <si>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</si>
  <si>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</si>
  <si>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</si>
  <si>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</si>
  <si>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</si>
  <si>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</si>
  <si>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</si>
  <si>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</si>
  <si>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</si>
  <si>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</si>
  <si>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</si>
  <si>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</si>
  <si>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</si>
  <si>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</si>
  <si>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</si>
  <si>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</si>
  <si>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</si>
  <si>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</si>
  <si>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</si>
  <si>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</si>
  <si>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</si>
  <si>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</si>
  <si>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</si>
  <si>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</si>
  <si>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</si>
  <si>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</si>
  <si>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</si>
  <si>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</si>
  <si>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</si>
  <si>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</si>
  <si>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</si>
  <si>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</si>
  <si>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</si>
  <si>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</si>
  <si>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</si>
  <si>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</si>
  <si>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</si>
  <si>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</si>
  <si>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</si>
  <si>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</si>
  <si>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</si>
  <si>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</si>
  <si>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</si>
  <si>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</si>
  <si>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</si>
  <si>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</si>
  <si>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</si>
  <si>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</si>
  <si>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</si>
  <si>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</si>
  <si>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</si>
  <si>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</si>
  <si>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</si>
  <si>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</si>
  <si>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</si>
  <si>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</si>
  <si>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</si>
  <si>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</si>
  <si>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</si>
  <si>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</si>
  <si>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</si>
  <si>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</si>
  <si>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</si>
  <si>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</si>
  <si>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</si>
  <si>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</si>
  <si>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</si>
  <si>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</si>
  <si>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</si>
  <si>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</si>
  <si>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</si>
  <si>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</si>
  <si>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</si>
  <si>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</si>
  <si>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</si>
  <si>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</si>
  <si>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</si>
  <si>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</si>
  <si>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</si>
  <si>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</si>
  <si>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</si>
  <si>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</si>
  <si>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</si>
  <si>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</si>
  <si>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</si>
  <si>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</si>
  <si>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</si>
  <si>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</si>
  <si>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</si>
  <si>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</si>
  <si>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</si>
  <si>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</si>
  <si>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</si>
  <si>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</si>
  <si>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</si>
  <si>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</si>
  <si>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</si>
  <si>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</si>
  <si>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</si>
  <si>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</si>
  <si>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</si>
  <si>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</si>
  <si>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</si>
  <si>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</si>
  <si>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</si>
  <si>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</si>
  <si>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</si>
  <si>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</si>
  <si>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</si>
  <si>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</si>
  <si>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</si>
  <si>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</si>
  <si>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</si>
  <si>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</si>
  <si>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</si>
  <si>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</si>
  <si>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</si>
  <si>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</si>
  <si>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</si>
  <si>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</si>
  <si>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</si>
  <si>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</si>
  <si>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</si>
  <si>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</si>
  <si>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</si>
  <si>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</si>
  <si>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</si>
  <si>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</si>
  <si>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</si>
  <si>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</si>
  <si>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</si>
  <si>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</si>
  <si>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</si>
  <si>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</si>
  <si>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</si>
  <si>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</si>
  <si>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</si>
  <si>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</si>
  <si>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</si>
  <si>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</si>
  <si>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</si>
  <si>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</si>
  <si>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</si>
  <si>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</si>
  <si>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</si>
  <si>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</si>
  <si>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</si>
  <si>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</si>
  <si>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</si>
  <si>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</si>
  <si>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</si>
  <si>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</si>
  <si>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</si>
  <si>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</si>
  <si>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</si>
  <si>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</si>
  <si>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</si>
  <si>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</si>
  <si>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</si>
  <si>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</si>
  <si>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</si>
  <si>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</si>
  <si>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</si>
  <si>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</si>
  <si>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</si>
  <si>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</si>
  <si>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</si>
  <si>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</si>
  <si>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</si>
  <si>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</si>
  <si>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</si>
  <si>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</si>
  <si>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</si>
  <si>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</si>
  <si>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</si>
  <si>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</si>
  <si>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</si>
  <si>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</si>
  <si>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</si>
  <si>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</si>
  <si>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</si>
  <si>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</si>
  <si>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</si>
  <si>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</si>
  <si>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</si>
  <si>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</si>
  <si>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</si>
  <si>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</si>
  <si>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</si>
  <si>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</si>
  <si>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</si>
  <si>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</si>
  <si>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</si>
  <si>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</si>
  <si>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</si>
  <si>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</si>
  <si>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</si>
  <si>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</si>
  <si>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</si>
  <si>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</si>
  <si>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</si>
  <si>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</si>
  <si>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</si>
  <si>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</si>
  <si>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</si>
  <si>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</si>
  <si>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</si>
  <si>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</si>
  <si>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</si>
  <si>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</si>
  <si>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</si>
  <si>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</si>
  <si>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</si>
  <si>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</si>
  <si>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</si>
  <si>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</si>
  <si>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</si>
  <si>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</si>
  <si>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</si>
  <si>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</si>
  <si>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</si>
  <si>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</si>
  <si>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</si>
  <si>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</si>
  <si>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</si>
  <si>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</si>
  <si>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</si>
  <si>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</si>
  <si>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</si>
  <si>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</si>
  <si>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</si>
  <si>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</si>
  <si>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</si>
  <si>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</si>
  <si>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</si>
  <si>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</si>
  <si>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</si>
  <si>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</si>
  <si>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</si>
  <si>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</si>
  <si>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</si>
  <si>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</si>
  <si>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</si>
  <si>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</si>
  <si>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</si>
  <si>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</si>
  <si>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</si>
  <si>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</si>
  <si>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</si>
  <si>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</si>
  <si>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</si>
  <si>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</si>
  <si>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</si>
  <si>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</si>
  <si>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</si>
  <si>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</si>
  <si>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</si>
  <si>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</si>
  <si>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</si>
  <si>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</si>
  <si>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</si>
  <si>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</si>
  <si>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</si>
  <si>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</si>
  <si>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</si>
  <si>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</si>
  <si>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</si>
  <si>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</si>
  <si>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</si>
  <si>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</si>
  <si>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</si>
  <si>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</si>
  <si>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</si>
  <si>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</si>
  <si>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</si>
  <si>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</si>
  <si>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</si>
  <si>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</si>
  <si>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</si>
  <si>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</si>
  <si>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</si>
  <si>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</si>
  <si>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</si>
  <si>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</si>
  <si>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</si>
  <si>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</si>
  <si>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</si>
  <si>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</si>
  <si>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</si>
  <si>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</si>
  <si>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</si>
  <si>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</si>
  <si>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</si>
  <si>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</si>
  <si>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</si>
  <si>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</si>
  <si>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</si>
  <si>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</si>
  <si>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</si>
  <si>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</si>
  <si>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</si>
  <si>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</si>
  <si>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</si>
  <si>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</si>
  <si>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</si>
  <si>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</si>
  <si>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</si>
  <si>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</si>
  <si>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</si>
  <si>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</si>
  <si>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</si>
  <si>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</si>
  <si>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</si>
  <si>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</si>
  <si>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</si>
  <si>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</si>
  <si>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</si>
  <si>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</si>
  <si>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</si>
  <si>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</si>
  <si>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</si>
  <si>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</si>
  <si>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</si>
  <si>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</si>
  <si>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</si>
  <si>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</si>
  <si>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</si>
  <si>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</si>
  <si>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</si>
  <si>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</si>
  <si>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</si>
  <si>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</si>
  <si>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</si>
  <si>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</si>
  <si>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</si>
  <si>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</si>
  <si>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</si>
  <si>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</si>
  <si>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</si>
  <si>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</si>
  <si>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</si>
  <si>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</si>
  <si>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</si>
  <si>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</si>
  <si>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</si>
  <si>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</si>
  <si>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</si>
  <si>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</si>
  <si>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</si>
  <si>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</si>
  <si>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</si>
  <si>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</si>
  <si>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</si>
  <si>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</si>
  <si>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</si>
  <si>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</si>
  <si>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</si>
  <si>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</si>
  <si>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</si>
  <si>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</si>
  <si>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</si>
  <si>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</si>
  <si>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</si>
  <si>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</si>
  <si>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</si>
  <si>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</si>
  <si>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</si>
  <si>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</si>
  <si>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</si>
  <si>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</si>
  <si>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</si>
  <si>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</si>
  <si>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</si>
  <si>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</si>
  <si>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</si>
  <si>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</si>
  <si>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</si>
  <si>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</si>
  <si>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</si>
  <si>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</si>
  <si>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</si>
  <si>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</si>
  <si>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</si>
  <si>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</si>
  <si>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</si>
  <si>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</si>
  <si>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</si>
  <si>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</si>
  <si>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</si>
  <si>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</si>
  <si>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</si>
  <si>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</si>
  <si>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</si>
  <si>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</si>
  <si>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</si>
  <si>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</si>
  <si>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</si>
  <si>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</si>
  <si>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</si>
  <si>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</si>
  <si>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</si>
  <si>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</si>
  <si>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</si>
  <si>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</si>
  <si>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</si>
  <si>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</si>
  <si>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</si>
  <si>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</si>
  <si>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</si>
  <si>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</si>
  <si>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</si>
  <si>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</si>
  <si>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</si>
  <si>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</si>
  <si>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</si>
  <si>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</si>
  <si>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</si>
  <si>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</si>
  <si>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</si>
  <si>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</si>
  <si>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</si>
  <si>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</si>
  <si>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</si>
  <si>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</si>
  <si>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</si>
  <si>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</si>
  <si>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</si>
  <si>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</si>
  <si>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</si>
  <si>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</si>
  <si>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</si>
  <si>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</si>
  <si>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</si>
  <si>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</si>
  <si>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</si>
  <si>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</si>
  <si>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</si>
  <si>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</si>
  <si>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</si>
  <si>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</si>
  <si>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</si>
  <si>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</si>
  <si>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</si>
  <si>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</si>
  <si>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</si>
  <si>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</si>
  <si>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</si>
  <si>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</si>
  <si>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</si>
  <si>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</si>
  <si>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</si>
  <si>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</si>
  <si>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</si>
  <si>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</si>
  <si>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</si>
  <si>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</si>
  <si>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</si>
  <si>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</si>
  <si>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</si>
  <si>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</si>
  <si>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</si>
  <si>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</si>
  <si>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</si>
  <si>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</si>
  <si>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</si>
  <si>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</si>
  <si>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</si>
  <si>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</si>
  <si>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</si>
  <si>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</si>
  <si>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</si>
  <si>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</si>
  <si>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</si>
  <si>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</si>
  <si>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</si>
  <si>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</si>
  <si>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</si>
  <si>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</si>
  <si>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</si>
  <si>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</si>
  <si>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</si>
  <si>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</si>
  <si>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</si>
  <si>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</si>
  <si>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</si>
  <si>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</si>
  <si>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</si>
  <si>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</si>
  <si>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</si>
  <si>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</si>
  <si>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</si>
  <si>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</si>
  <si>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</si>
  <si>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</si>
  <si>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</si>
  <si>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</si>
  <si>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</si>
  <si>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</si>
  <si>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</si>
  <si>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</si>
  <si>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</si>
  <si>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</si>
  <si>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</si>
  <si>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</si>
  <si>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</si>
  <si>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</si>
  <si>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</si>
  <si>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</si>
  <si>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</si>
  <si>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</si>
  <si>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</si>
  <si>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</si>
  <si>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</si>
  <si>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</si>
  <si>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</si>
  <si>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</si>
  <si>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</si>
  <si>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</si>
  <si>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</si>
  <si>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</si>
  <si>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</si>
  <si>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</si>
  <si>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</si>
  <si>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</si>
  <si>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</si>
  <si>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</si>
  <si>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</si>
  <si>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</si>
  <si>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</si>
  <si>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</si>
  <si>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</si>
  <si>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</si>
  <si>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</si>
  <si>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</si>
  <si>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</si>
  <si>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</si>
  <si>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</si>
  <si>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</si>
  <si>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</si>
  <si>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</si>
  <si>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</si>
  <si>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</si>
  <si>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</si>
  <si>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</si>
  <si>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</si>
  <si>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</si>
  <si>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</si>
  <si>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</si>
  <si>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</si>
  <si>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</si>
  <si>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</si>
  <si>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</si>
  <si>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</si>
  <si>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</si>
  <si>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</si>
  <si>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</si>
  <si>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</si>
  <si>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</si>
  <si>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</si>
  <si>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</si>
  <si>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</si>
  <si>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</si>
  <si>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</si>
  <si>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</si>
  <si>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</si>
  <si>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</si>
  <si>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</si>
  <si>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</si>
  <si>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</si>
  <si>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</si>
  <si>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</si>
  <si>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</si>
  <si>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</si>
  <si>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</si>
  <si>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</si>
  <si>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</si>
  <si>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</si>
  <si>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</si>
  <si>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</si>
  <si>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</si>
  <si>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</si>
  <si>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</si>
  <si>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</si>
  <si>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</si>
  <si>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</si>
  <si>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</si>
  <si>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</si>
  <si>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</si>
  <si>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</si>
  <si>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</si>
  <si>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</si>
  <si>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</si>
  <si>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</si>
  <si>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</si>
  <si>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</si>
  <si>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</si>
  <si>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</si>
  <si>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</si>
  <si>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</si>
  <si>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</si>
  <si>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</si>
  <si>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</si>
  <si>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</si>
  <si>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</si>
  <si>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</si>
  <si>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</si>
  <si>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</si>
  <si>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</si>
  <si>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</si>
  <si>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</si>
  <si>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</si>
  <si>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</si>
  <si>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</si>
  <si>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</si>
  <si>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</si>
  <si>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</si>
  <si>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</si>
  <si>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</si>
  <si>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</si>
  <si>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</si>
  <si>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</si>
  <si>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</si>
  <si>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</si>
  <si>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</si>
  <si>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</si>
  <si>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</si>
  <si>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</si>
  <si>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</si>
  <si>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</si>
  <si>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</si>
  <si>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</si>
  <si>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</si>
  <si>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</si>
  <si>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</si>
  <si>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</si>
  <si>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</si>
  <si>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</si>
  <si>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</si>
  <si>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</si>
  <si>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</si>
  <si>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</si>
  <si>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</si>
  <si>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</si>
  <si>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</si>
  <si>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</si>
  <si>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</si>
  <si>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</si>
  <si>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</si>
  <si>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</si>
  <si>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</si>
  <si>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</si>
  <si>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</si>
  <si>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</si>
  <si>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</si>
  <si>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</si>
  <si>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</si>
  <si>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</si>
  <si>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</si>
  <si>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</si>
  <si>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</si>
  <si>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</si>
  <si>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</si>
  <si>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</si>
  <si>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</si>
  <si>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</si>
  <si>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</si>
  <si>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</si>
  <si>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</si>
  <si>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</si>
  <si>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</si>
  <si>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</si>
  <si>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</si>
  <si>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</si>
  <si>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</si>
  <si>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</si>
  <si>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</si>
  <si>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</si>
  <si>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</si>
  <si>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</si>
  <si>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</si>
  <si>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</si>
  <si>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</si>
  <si>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</si>
  <si>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</si>
  <si>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</si>
  <si>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</si>
  <si>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</si>
  <si>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</si>
  <si>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</si>
  <si>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</si>
  <si>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</si>
  <si>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</si>
  <si>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</si>
  <si>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</si>
  <si>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</si>
  <si>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</si>
  <si>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</si>
  <si>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</si>
  <si>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</si>
  <si>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</si>
  <si>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</si>
  <si>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</si>
  <si>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</si>
  <si>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</si>
  <si>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</si>
  <si>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</si>
  <si>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</si>
  <si>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</si>
  <si>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</si>
  <si>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</si>
  <si>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</si>
  <si>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</si>
  <si>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</si>
  <si>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</si>
  <si>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</si>
  <si>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</si>
  <si>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</si>
  <si>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</si>
  <si>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</si>
  <si>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</si>
  <si>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</si>
  <si>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</si>
  <si>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</si>
  <si>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</si>
  <si>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</si>
  <si>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</si>
  <si>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</si>
  <si>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</si>
  <si>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</si>
  <si>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</si>
  <si>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</si>
  <si>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</si>
  <si>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</si>
  <si>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</si>
  <si>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</si>
  <si>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</si>
  <si>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</si>
  <si>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</si>
  <si>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</si>
  <si>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</si>
  <si>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</si>
  <si>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</si>
  <si>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</si>
  <si>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</si>
  <si>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</si>
  <si>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</si>
  <si>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</si>
  <si>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</si>
  <si>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</si>
  <si>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</si>
  <si>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</si>
  <si>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</si>
  <si>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</si>
  <si>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</si>
  <si>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</si>
  <si>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</si>
  <si>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</si>
  <si>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</si>
  <si>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</si>
  <si>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</si>
  <si>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</si>
  <si>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</si>
  <si>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</si>
  <si>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</si>
  <si>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</si>
  <si>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</si>
  <si>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</si>
  <si>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</si>
  <si>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</si>
  <si>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</si>
  <si>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</si>
  <si>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</si>
  <si>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</si>
  <si>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</si>
  <si>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</si>
  <si>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</si>
  <si>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</si>
  <si>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</si>
  <si>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</si>
  <si>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</si>
  <si>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</si>
  <si>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</si>
  <si>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</si>
  <si>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</si>
  <si>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</si>
  <si>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</si>
  <si>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</si>
  <si>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</si>
  <si>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</si>
  <si>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</si>
  <si>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</si>
  <si>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</si>
  <si>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</si>
  <si>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</si>
  <si>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</si>
  <si>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</si>
  <si>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</si>
  <si>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</si>
  <si>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</si>
  <si>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</si>
  <si>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</si>
  <si>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</si>
  <si>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</si>
  <si>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</si>
  <si>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</si>
  <si>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</si>
  <si>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</si>
  <si>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</si>
  <si>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</si>
  <si>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</si>
  <si>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</si>
  <si>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</si>
  <si>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</si>
  <si>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</si>
  <si>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</si>
  <si>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</si>
  <si>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</si>
  <si>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</si>
  <si>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22/03/2025</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</si>
  <si>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</si>
  <si>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</si>
  <si>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</si>
  <si>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</si>
  <si>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</si>
  <si>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</si>
  <si>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</si>
  <si>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</si>
  <si>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</si>
  <si>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</si>
  <si>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</si>
  <si>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</si>
  <si>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</si>
  <si>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</si>
  <si>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</si>
  <si>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</si>
  <si>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</si>
  <si>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</si>
  <si>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</si>
  <si>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</si>
  <si>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</si>
  <si>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</si>
  <si>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</si>
  <si>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</si>
  <si>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</si>
  <si>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</si>
  <si>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</si>
  <si>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</si>
  <si>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</si>
  <si>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</si>
  <si>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</si>
  <si>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</si>
  <si>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</si>
  <si>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</si>
  <si>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</si>
  <si>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</si>
  <si>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</si>
  <si>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</si>
  <si>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</si>
  <si>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</si>
  <si>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</si>
  <si>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</si>
  <si>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</si>
  <si>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</si>
  <si>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</si>
  <si>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</si>
  <si>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</si>
  <si>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</si>
  <si>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</si>
  <si>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</si>
  <si>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</si>
  <si>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</si>
  <si>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</si>
  <si>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</si>
  <si>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</si>
  <si>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</si>
  <si>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</si>
  <si>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</si>
  <si>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</si>
  <si>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</si>
  <si>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</si>
  <si>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</si>
  <si>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</si>
  <si>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</si>
  <si>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</si>
  <si>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</si>
  <si>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</si>
  <si>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</si>
  <si>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</si>
  <si>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</si>
  <si>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</si>
  <si>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</si>
  <si>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</si>
  <si>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</si>
  <si>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</si>
  <si>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</si>
  <si>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</si>
  <si>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</si>
  <si>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</si>
  <si>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</si>
  <si>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</si>
  <si>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</si>
  <si>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</si>
  <si>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</si>
  <si>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</si>
  <si>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</si>
  <si>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</si>
  <si>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</si>
  <si>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</si>
  <si>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</si>
  <si>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</si>
  <si>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</si>
  <si>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</si>
  <si>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</si>
  <si>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</si>
  <si>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</si>
  <si>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</si>
  <si>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</si>
  <si>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</si>
  <si>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</si>
  <si>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</si>
  <si>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</si>
  <si>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</si>
  <si>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</si>
  <si>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</si>
  <si>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</si>
  <si>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</si>
  <si>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</si>
  <si>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</si>
  <si>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</si>
  <si>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</si>
  <si>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</si>
  <si>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</si>
  <si>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</si>
  <si>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</si>
  <si>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</si>
  <si>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</si>
  <si>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</si>
  <si>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</si>
  <si>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</si>
  <si>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</si>
  <si>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</si>
  <si>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</si>
  <si>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</si>
  <si>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</si>
  <si>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</si>
  <si>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</si>
  <si>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</si>
  <si>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</si>
  <si>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</si>
  <si>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</si>
  <si>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</si>
  <si>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</si>
  <si>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</si>
  <si>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</si>
  <si>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</si>
  <si>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</si>
  <si>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</si>
  <si>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</si>
  <si>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</si>
  <si>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</si>
  <si>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</si>
  <si>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</si>
  <si>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</si>
  <si>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</si>
  <si>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</si>
  <si>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</si>
  <si>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</si>
  <si>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</si>
  <si>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</si>
  <si>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</si>
  <si>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</si>
  <si>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</si>
  <si>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</si>
  <si>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</si>
  <si>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</si>
  <si>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</si>
  <si>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</si>
  <si>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</si>
  <si>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</si>
  <si>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</si>
  <si>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</si>
  <si>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</si>
  <si>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</si>
  <si>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</si>
  <si>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</si>
  <si>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</si>
  <si>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</si>
  <si>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</si>
  <si>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</si>
  <si>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</si>
  <si>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</si>
  <si>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</si>
  <si>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</si>
  <si>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</si>
  <si>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</si>
  <si>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</si>
  <si>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</si>
  <si>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</si>
  <si>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</si>
  <si>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</si>
  <si>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</si>
  <si>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</si>
  <si>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</si>
  <si>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</si>
  <si>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</si>
  <si>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</si>
  <si>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</si>
  <si>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</si>
  <si>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</si>
  <si>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</si>
  <si>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</si>
  <si>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</si>
  <si>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</si>
  <si>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</si>
  <si>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</si>
  <si>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</si>
  <si>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</si>
  <si>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</si>
  <si>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</si>
  <si>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</si>
  <si>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</si>
  <si>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</si>
  <si>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</si>
  <si>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</si>
  <si>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</si>
  <si>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</si>
  <si>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</si>
  <si>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</si>
  <si>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</si>
  <si>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</si>
  <si>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</si>
  <si>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</si>
  <si>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</si>
  <si>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</si>
  <si>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</si>
  <si>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</si>
  <si>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</si>
  <si>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</si>
  <si>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</si>
  <si>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</si>
  <si>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</si>
  <si>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</si>
  <si>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</si>
  <si>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</si>
  <si>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</si>
  <si>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</si>
  <si>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</si>
  <si>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</si>
  <si>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</si>
  <si>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</si>
  <si>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</si>
  <si>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</si>
  <si>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</si>
  <si>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</si>
  <si>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</si>
  <si>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</si>
  <si>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</si>
  <si>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</si>
  <si>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</si>
  <si>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</si>
  <si>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</si>
  <si>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</si>
  <si>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</si>
  <si>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</si>
  <si>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</si>
  <si>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</si>
  <si>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</si>
  <si>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</si>
  <si>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</si>
  <si>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</si>
  <si>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</si>
  <si>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</si>
  <si>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</si>
  <si>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</si>
  <si>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</si>
  <si>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</si>
  <si>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</si>
  <si>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</si>
  <si>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</si>
  <si>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</si>
  <si>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</si>
  <si>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</si>
  <si>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</si>
  <si>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</si>
  <si>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</si>
  <si>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</si>
  <si>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</si>
  <si>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</si>
  <si>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</si>
  <si>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</si>
  <si>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</si>
  <si>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</si>
  <si>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</si>
  <si>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</si>
  <si>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</si>
  <si>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</si>
  <si>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</si>
  <si>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</si>
  <si>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</si>
  <si>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</si>
  <si>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</si>
  <si>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</si>
  <si>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</si>
  <si>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</si>
  <si>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</si>
  <si>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</si>
  <si>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</si>
  <si>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</si>
  <si>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</si>
  <si>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</si>
  <si>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</si>
  <si>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</si>
  <si>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</si>
  <si>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</si>
  <si>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</si>
  <si>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</si>
  <si>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</si>
  <si>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</si>
  <si>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</si>
  <si>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</si>
  <si>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</si>
  <si>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</si>
  <si>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</si>
  <si>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</si>
  <si>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</si>
  <si>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</si>
  <si>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</si>
  <si>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</si>
  <si>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</si>
  <si>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</si>
  <si>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</si>
  <si>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</si>
  <si>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</si>
  <si>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</si>
  <si>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</si>
  <si>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</si>
  <si>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HTT 2024</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</si>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</sst>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sz val="10"/>
      <color theme="1"/>
      <name val="Calibri"/>
      <family val="2"/>
      <scheme val="minor"/>
    </font>
    <font>
      <b/>
      <sz val="11"/>
      <name val="Calibri"/>
      <family val="2"/>
      <scheme val="minor"/>
    </font>
    <font>
      <b/>
      <i/>
      <sz val="11"/>
      <name val="Calibri"/>
      <family val="2"/>
      <scheme val="minor"/>
    </font>
    <font>
      <b/>
      <u/>
      <sz val="11"/>
      <name val="Calibri"/>
      <family val="2"/>
      <scheme val="minor"/>
    </font>
    <font>
      <b/>
      <sz val="14"/>
      <color theme="0"/>
      <name val="Calibri"/>
      <family val="2"/>
      <scheme val="minor"/>
    </font>
    <font>
      <i/>
      <sz val="11"/>
      <color rgb="FF0070C0"/>
      <name val="Calibri"/>
      <family val="2"/>
      <scheme val="minor"/>
    </font>
    <font>
      <i/>
      <sz val="11"/>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b/>
      <sz val="11"/>
      <color rgb="FFFF0000"/>
      <name val="Calibri"/>
      <family val="2"/>
      <scheme val="minor"/>
    </font>
    <font>
      <b/>
      <sz val="9"/>
      <color indexed="81"/>
      <name val="Tahoma"/>
      <family val="2"/>
    </font>
    <font>
      <sz val="9"/>
      <color indexed="81"/>
      <name val="Tahoma"/>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1" fillId="0" borderId="0"/>
    <xf numFmtId="9" fontId="31" fillId="0" borderId="0" applyFont="0" applyFill="0" applyBorder="0" applyAlignment="0" applyProtection="0"/>
    <xf numFmtId="0" fontId="31" fillId="0" borderId="0"/>
    <xf numFmtId="0" fontId="38" fillId="0" borderId="0" applyNumberFormat="0" applyFill="0" applyBorder="0" applyAlignment="0" applyProtection="0"/>
    <xf numFmtId="0" fontId="1" fillId="0" borderId="0"/>
    <xf numFmtId="9" fontId="1" fillId="0" borderId="0" applyFont="0" applyFill="0" applyBorder="0" applyAlignment="0" applyProtection="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29" fillId="0" borderId="0" xfId="1" applyFont="1" applyAlignment="1">
      <alignment horizontal="center" vertical="center" wrapText="1"/>
    </xf>
    <xf numFmtId="0" fontId="1" fillId="0" borderId="0" xfId="1" applyAlignment="1">
      <alignment horizontal="center" vertical="center" wrapText="1"/>
    </xf>
    <xf numFmtId="0" fontId="30" fillId="0" borderId="0" xfId="1" applyFont="1" applyAlignment="1">
      <alignment horizontal="center" vertical="center" wrapText="1"/>
    </xf>
    <xf numFmtId="10" fontId="30" fillId="0" borderId="0" xfId="2" applyNumberFormat="1" applyFont="1" applyFill="1" applyAlignment="1" applyProtection="1">
      <alignment horizontal="center" vertical="center" wrapText="1"/>
    </xf>
    <xf numFmtId="0" fontId="27" fillId="8" borderId="0" xfId="1" applyFont="1" applyFill="1" applyAlignment="1">
      <alignment horizontal="center" vertical="center" wrapText="1"/>
    </xf>
    <xf numFmtId="0" fontId="32" fillId="8" borderId="0" xfId="1" applyFont="1" applyFill="1" applyAlignment="1">
      <alignment horizontal="center" vertical="center" wrapText="1"/>
    </xf>
    <xf numFmtId="0" fontId="33" fillId="8" borderId="0" xfId="1" quotePrefix="1" applyFont="1" applyFill="1" applyAlignment="1">
      <alignment horizontal="center" vertical="center" wrapText="1"/>
    </xf>
    <xf numFmtId="2" fontId="1" fillId="0" borderId="0" xfId="3" applyNumberFormat="1" applyFont="1" applyAlignment="1">
      <alignment horizontal="center" vertical="center" wrapText="1"/>
    </xf>
    <xf numFmtId="0" fontId="34" fillId="9" borderId="0" xfId="1" applyFont="1" applyFill="1" applyAlignment="1">
      <alignment horizontal="center" vertical="center" wrapText="1"/>
    </xf>
    <xf numFmtId="0" fontId="35" fillId="9" borderId="0" xfId="1" applyFont="1" applyFill="1" applyAlignment="1">
      <alignment horizontal="center" vertical="center" wrapText="1"/>
    </xf>
    <xf numFmtId="0" fontId="30" fillId="0" borderId="0" xfId="1" quotePrefix="1" applyFont="1" applyAlignment="1">
      <alignment horizontal="center" vertical="center" wrapText="1"/>
    </xf>
    <xf numFmtId="14" fontId="36" fillId="0" borderId="0" xfId="1" applyNumberFormat="1" applyFont="1" applyAlignment="1">
      <alignment horizontal="center" vertical="center" wrapText="1"/>
    </xf>
    <xf numFmtId="0" fontId="36" fillId="0" borderId="0" xfId="1" applyFont="1" applyAlignment="1">
      <alignment horizontal="center" vertical="center" wrapText="1"/>
    </xf>
    <xf numFmtId="0" fontId="34" fillId="0" borderId="0" xfId="1" applyFont="1" applyAlignment="1">
      <alignment horizontal="center" vertical="center" wrapText="1"/>
    </xf>
    <xf numFmtId="0" fontId="30" fillId="0" borderId="0" xfId="1" applyFont="1" applyAlignment="1" applyProtection="1">
      <alignment horizontal="center" vertical="center" wrapText="1"/>
      <protection locked="0"/>
    </xf>
    <xf numFmtId="0" fontId="37" fillId="0" borderId="0" xfId="1" applyFont="1" applyAlignment="1" applyProtection="1">
      <alignment horizontal="center" vertical="center" wrapText="1"/>
      <protection locked="0"/>
    </xf>
    <xf numFmtId="0" fontId="37" fillId="0" borderId="0" xfId="1" applyFont="1" applyAlignment="1">
      <alignment horizontal="center" vertical="center" wrapText="1"/>
    </xf>
    <xf numFmtId="2" fontId="30" fillId="0" borderId="0" xfId="3" applyNumberFormat="1" applyFont="1" applyAlignment="1">
      <alignment horizontal="center" vertical="center" wrapText="1"/>
    </xf>
    <xf numFmtId="0" fontId="34" fillId="8" borderId="0" xfId="1" applyFont="1" applyFill="1" applyAlignment="1">
      <alignment horizontal="center" vertical="center" wrapText="1"/>
    </xf>
    <xf numFmtId="0" fontId="32" fillId="0" borderId="0" xfId="1" applyFont="1" applyAlignment="1">
      <alignment horizontal="left" vertical="center" wrapText="1"/>
    </xf>
    <xf numFmtId="0" fontId="38" fillId="0" borderId="0" xfId="4" quotePrefix="1" applyFill="1" applyBorder="1" applyAlignment="1">
      <alignment horizontal="center" vertical="center" wrapText="1"/>
    </xf>
    <xf numFmtId="0" fontId="38" fillId="0" borderId="8" xfId="4" quotePrefix="1" applyFill="1" applyBorder="1" applyAlignment="1">
      <alignment horizontal="center" vertical="center" wrapText="1"/>
    </xf>
    <xf numFmtId="0" fontId="32" fillId="0" borderId="0" xfId="1" quotePrefix="1" applyFont="1" applyAlignment="1">
      <alignment horizontal="left" vertical="center" wrapText="1"/>
    </xf>
    <xf numFmtId="0" fontId="38" fillId="0" borderId="9" xfId="4" quotePrefix="1" applyFill="1" applyBorder="1" applyAlignment="1">
      <alignment horizontal="center" vertical="center" wrapText="1"/>
    </xf>
    <xf numFmtId="0" fontId="35" fillId="0" borderId="0" xfId="1" applyFont="1" applyAlignment="1">
      <alignment horizontal="center" vertical="center" wrapText="1"/>
    </xf>
    <xf numFmtId="0" fontId="35" fillId="9" borderId="10" xfId="1" applyFont="1" applyFill="1" applyBorder="1" applyAlignment="1">
      <alignment horizontal="center" vertical="center" wrapText="1"/>
    </xf>
    <xf numFmtId="0" fontId="26" fillId="9" borderId="0" xfId="1" applyFont="1" applyFill="1" applyAlignment="1">
      <alignment horizontal="center" vertical="center" wrapText="1"/>
    </xf>
    <xf numFmtId="0" fontId="35" fillId="0" borderId="0" xfId="1" applyFont="1" applyAlignment="1">
      <alignment vertical="center" wrapText="1"/>
    </xf>
    <xf numFmtId="0" fontId="30" fillId="0" borderId="11" xfId="1" applyFont="1" applyBorder="1" applyAlignment="1">
      <alignment horizontal="center" vertical="center" wrapText="1"/>
    </xf>
    <xf numFmtId="0" fontId="35" fillId="10" borderId="0" xfId="1" applyFont="1" applyFill="1" applyAlignment="1">
      <alignment horizontal="center" vertical="center" wrapText="1"/>
    </xf>
    <xf numFmtId="0" fontId="1" fillId="0" borderId="12" xfId="1" applyBorder="1" applyAlignment="1">
      <alignment horizontal="center" vertical="center" wrapText="1"/>
    </xf>
    <xf numFmtId="0" fontId="39" fillId="0" borderId="0" xfId="1" applyFont="1" applyAlignment="1">
      <alignment horizontal="left" vertical="center"/>
    </xf>
    <xf numFmtId="0" fontId="27" fillId="0" borderId="0" xfId="1" applyFont="1" applyAlignment="1">
      <alignment horizontal="center" vertical="center" wrapText="1"/>
    </xf>
    <xf numFmtId="0" fontId="40" fillId="0" borderId="0" xfId="1" applyFont="1" applyAlignment="1">
      <alignment horizontal="center" vertical="center"/>
    </xf>
    <xf numFmtId="0" fontId="41" fillId="0" borderId="0" xfId="1" applyFont="1" applyAlignment="1">
      <alignment horizontal="left" vertical="center" wrapText="1"/>
    </xf>
    <xf numFmtId="0" fontId="1" fillId="0" borderId="0" xfId="1"/>
    <xf numFmtId="0" fontId="44" fillId="0" borderId="0" xfId="1" applyFont="1" applyAlignment="1">
      <alignment wrapText="1"/>
    </xf>
    <xf numFmtId="0" fontId="45" fillId="0" borderId="0" xfId="1" applyFont="1" applyAlignment="1">
      <alignment vertical="center" wrapText="1"/>
    </xf>
    <xf numFmtId="0" fontId="44" fillId="0" borderId="0" xfId="1" applyFont="1" applyAlignment="1">
      <alignment horizontal="left" vertical="center" wrapText="1"/>
    </xf>
    <xf numFmtId="0" fontId="44" fillId="0" borderId="0" xfId="1" applyFont="1" applyAlignment="1">
      <alignment vertical="center" wrapText="1"/>
    </xf>
    <xf numFmtId="0" fontId="47" fillId="0" borderId="0" xfId="1" applyFont="1" applyAlignment="1">
      <alignment horizontal="left" vertical="center" wrapText="1"/>
    </xf>
    <xf numFmtId="0" fontId="49" fillId="0" borderId="0" xfId="1" applyFont="1" applyAlignment="1">
      <alignment horizontal="left" vertical="center" wrapText="1"/>
    </xf>
    <xf numFmtId="0" fontId="47" fillId="0" borderId="0" xfId="1" applyFont="1" applyAlignment="1">
      <alignment vertical="center" wrapText="1"/>
    </xf>
    <xf numFmtId="0" fontId="50" fillId="0" borderId="0" xfId="1" applyFont="1" applyAlignment="1">
      <alignment vertical="center" wrapText="1"/>
    </xf>
    <xf numFmtId="0" fontId="51" fillId="0" borderId="0" xfId="1" applyFont="1" applyAlignment="1">
      <alignment wrapText="1"/>
    </xf>
    <xf numFmtId="0" fontId="51" fillId="0" borderId="0" xfId="1" applyFont="1" applyAlignment="1">
      <alignment vertical="center" wrapText="1"/>
    </xf>
    <xf numFmtId="0" fontId="52" fillId="0" borderId="0" xfId="1" applyFont="1" applyAlignment="1">
      <alignment horizontal="center" vertical="center"/>
    </xf>
    <xf numFmtId="0" fontId="1" fillId="0" borderId="0" xfId="5"/>
    <xf numFmtId="0" fontId="53" fillId="0" borderId="13" xfId="5" applyFont="1" applyBorder="1"/>
    <xf numFmtId="0" fontId="53" fillId="0" borderId="14" xfId="5" applyFont="1" applyBorder="1"/>
    <xf numFmtId="0" fontId="53" fillId="0" borderId="15" xfId="5" applyFont="1" applyBorder="1"/>
    <xf numFmtId="0" fontId="53" fillId="0" borderId="16" xfId="5" applyFont="1" applyBorder="1"/>
    <xf numFmtId="0" fontId="53" fillId="0" borderId="0" xfId="5" applyFont="1"/>
    <xf numFmtId="0" fontId="1" fillId="0" borderId="0" xfId="5"/>
    <xf numFmtId="0" fontId="28" fillId="10" borderId="0" xfId="5" applyFont="1" applyFill="1" applyAlignment="1">
      <alignment horizontal="center"/>
    </xf>
    <xf numFmtId="0" fontId="53" fillId="0" borderId="17" xfId="5" applyFont="1" applyBorder="1"/>
    <xf numFmtId="0" fontId="28" fillId="0" borderId="0" xfId="4" applyFont="1" applyAlignment="1"/>
    <xf numFmtId="0" fontId="54" fillId="0" borderId="0" xfId="5" applyFont="1"/>
    <xf numFmtId="0" fontId="28" fillId="0" borderId="0" xfId="4" applyFont="1" applyAlignment="1"/>
    <xf numFmtId="0" fontId="28" fillId="9" borderId="0" xfId="4" applyFont="1" applyFill="1" applyBorder="1" applyAlignment="1">
      <alignment horizontal="center"/>
    </xf>
    <xf numFmtId="0" fontId="55" fillId="0" borderId="0" xfId="5" applyFont="1" applyAlignment="1">
      <alignment horizontal="center"/>
    </xf>
    <xf numFmtId="0" fontId="56" fillId="0" borderId="0" xfId="5" applyFont="1" applyAlignment="1">
      <alignment horizontal="center" vertical="center"/>
    </xf>
    <xf numFmtId="0" fontId="57" fillId="0" borderId="0" xfId="5" applyFont="1" applyAlignment="1">
      <alignment horizontal="center" vertical="center"/>
    </xf>
    <xf numFmtId="0" fontId="40" fillId="0" borderId="0" xfId="5" applyFont="1" applyAlignment="1">
      <alignment horizontal="center" vertical="center"/>
    </xf>
    <xf numFmtId="0" fontId="39" fillId="0" borderId="0" xfId="5" applyFont="1" applyAlignment="1">
      <alignment horizontal="center" vertical="center"/>
    </xf>
    <xf numFmtId="0" fontId="58" fillId="0" borderId="0" xfId="5" applyFont="1" applyAlignment="1">
      <alignment horizontal="center"/>
    </xf>
    <xf numFmtId="0" fontId="53" fillId="0" borderId="18" xfId="5" applyFont="1" applyBorder="1"/>
    <xf numFmtId="0" fontId="53" fillId="0" borderId="19" xfId="5" applyFont="1" applyBorder="1"/>
    <xf numFmtId="0" fontId="53" fillId="0" borderId="20" xfId="5" applyFont="1" applyBorder="1"/>
    <xf numFmtId="0" fontId="37" fillId="0" borderId="0" xfId="1" applyFont="1" applyAlignment="1">
      <alignment horizontal="right" vertical="center" wrapText="1"/>
    </xf>
    <xf numFmtId="0" fontId="1" fillId="9" borderId="0" xfId="1" applyFill="1" applyAlignment="1">
      <alignment horizontal="center" vertical="center" wrapText="1"/>
    </xf>
    <xf numFmtId="0" fontId="38" fillId="0" borderId="0" xfId="4" applyFill="1" applyBorder="1" applyAlignment="1">
      <alignment horizontal="center" vertical="center" wrapText="1"/>
    </xf>
    <xf numFmtId="0" fontId="37" fillId="0" borderId="0" xfId="1" quotePrefix="1" applyFont="1" applyAlignment="1">
      <alignment horizontal="center" vertical="center" wrapText="1"/>
    </xf>
    <xf numFmtId="4" fontId="30" fillId="0" borderId="0" xfId="1" applyNumberFormat="1" applyFont="1" applyAlignment="1">
      <alignment horizontal="center" vertical="center" wrapText="1"/>
    </xf>
    <xf numFmtId="0" fontId="59" fillId="0" borderId="0" xfId="1" applyFont="1" applyAlignment="1">
      <alignment horizontal="center" vertical="center" wrapText="1"/>
    </xf>
    <xf numFmtId="0" fontId="60" fillId="0" borderId="0" xfId="1" applyFont="1" applyAlignment="1">
      <alignment horizontal="center" vertical="center" wrapText="1"/>
    </xf>
    <xf numFmtId="0" fontId="61" fillId="0" borderId="0" xfId="1" applyFont="1" applyAlignment="1">
      <alignment horizontal="center" vertical="center" wrapText="1"/>
    </xf>
    <xf numFmtId="0" fontId="62" fillId="0" borderId="0" xfId="4" applyFont="1" applyFill="1" applyBorder="1" applyAlignment="1">
      <alignment horizontal="center" vertical="center" wrapText="1"/>
    </xf>
    <xf numFmtId="0" fontId="63" fillId="0" borderId="0" xfId="4" applyFont="1" applyFill="1" applyBorder="1" applyAlignment="1">
      <alignment horizontal="center" vertical="center" wrapText="1"/>
    </xf>
    <xf numFmtId="0" fontId="61" fillId="0" borderId="0" xfId="1" applyFont="1" applyAlignment="1">
      <alignment horizontal="left" vertical="center" wrapText="1"/>
    </xf>
    <xf numFmtId="0" fontId="62" fillId="0" borderId="0" xfId="4" applyFont="1" applyFill="1" applyAlignment="1">
      <alignment horizontal="center" vertical="center" wrapText="1"/>
    </xf>
    <xf numFmtId="0" fontId="1" fillId="0" borderId="0" xfId="1" applyAlignment="1" applyProtection="1">
      <alignment horizontal="center" vertical="center" wrapText="1"/>
      <protection locked="0"/>
    </xf>
    <xf numFmtId="0" fontId="63" fillId="0" borderId="0" xfId="4" applyFont="1" applyFill="1" applyAlignment="1">
      <alignment horizontal="center"/>
    </xf>
    <xf numFmtId="9" fontId="60" fillId="0" borderId="0" xfId="6" applyFont="1" applyFill="1" applyBorder="1" applyAlignment="1">
      <alignment horizontal="center" vertical="center" wrapText="1"/>
    </xf>
    <xf numFmtId="9" fontId="30" fillId="0" borderId="0" xfId="6" applyFont="1" applyFill="1" applyBorder="1" applyAlignment="1">
      <alignment horizontal="center" vertical="center" wrapText="1"/>
    </xf>
    <xf numFmtId="0" fontId="31" fillId="0" borderId="0" xfId="3"/>
    <xf numFmtId="0" fontId="64" fillId="0" borderId="0" xfId="1" applyFont="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left" vertical="center"/>
    </xf>
    <xf numFmtId="169" fontId="30" fillId="0" borderId="0" xfId="1" quotePrefix="1" applyNumberFormat="1" applyFont="1" applyAlignment="1">
      <alignment horizontal="center" vertical="center" wrapText="1"/>
    </xf>
    <xf numFmtId="0" fontId="1" fillId="0" borderId="0" xfId="1" applyAlignment="1">
      <alignment horizontal="center"/>
    </xf>
    <xf numFmtId="169" fontId="30" fillId="0" borderId="0" xfId="1" applyNumberFormat="1" applyFont="1" applyAlignment="1">
      <alignment horizontal="center" vertical="center" wrapText="1"/>
    </xf>
    <xf numFmtId="170" fontId="30" fillId="0" borderId="0" xfId="1" quotePrefix="1" applyNumberFormat="1" applyFont="1" applyAlignment="1">
      <alignment horizontal="center" vertical="center" wrapText="1"/>
    </xf>
    <xf numFmtId="9" fontId="0" fillId="0" borderId="0" xfId="6" quotePrefix="1" applyFont="1" applyFill="1" applyBorder="1" applyAlignment="1">
      <alignment horizontal="center" vertical="center" wrapText="1"/>
    </xf>
    <xf numFmtId="10" fontId="30" fillId="0" borderId="0" xfId="6" applyNumberFormat="1" applyFont="1" applyFill="1" applyBorder="1" applyAlignment="1">
      <alignment horizontal="center" vertical="center" wrapText="1"/>
    </xf>
    <xf numFmtId="0" fontId="1" fillId="0" borderId="0" xfId="1" quotePrefix="1" applyAlignment="1">
      <alignment horizontal="right" vertical="center" wrapText="1"/>
    </xf>
    <xf numFmtId="10" fontId="30"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30" fillId="0" borderId="0" xfId="6" quotePrefix="1" applyFont="1" applyFill="1" applyBorder="1" applyAlignment="1">
      <alignment horizontal="center" vertical="center" wrapText="1"/>
    </xf>
    <xf numFmtId="170" fontId="30" fillId="0" borderId="0" xfId="6" quotePrefix="1" applyNumberFormat="1" applyFont="1" applyFill="1" applyBorder="1" applyAlignment="1">
      <alignment horizontal="center" vertical="center" wrapText="1"/>
    </xf>
    <xf numFmtId="0" fontId="30" fillId="0" borderId="0" xfId="1" quotePrefix="1" applyFont="1" applyAlignment="1">
      <alignment horizontal="right" vertical="center" wrapText="1"/>
    </xf>
    <xf numFmtId="3" fontId="30" fillId="0" borderId="0" xfId="1" quotePrefix="1" applyNumberFormat="1" applyFont="1" applyAlignment="1">
      <alignment horizontal="center" vertical="center" wrapText="1"/>
    </xf>
    <xf numFmtId="0" fontId="37" fillId="0" borderId="0" xfId="1" quotePrefix="1" applyFont="1" applyAlignment="1">
      <alignment horizontal="right" vertical="center" wrapText="1"/>
    </xf>
    <xf numFmtId="169" fontId="37" fillId="0" borderId="0" xfId="1" quotePrefix="1" applyNumberFormat="1" applyFont="1" applyAlignment="1">
      <alignment horizontal="right" vertical="center" wrapText="1"/>
    </xf>
    <xf numFmtId="0" fontId="32"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6" quotePrefix="1" applyNumberFormat="1" applyFont="1" applyFill="1" applyBorder="1" applyAlignment="1">
      <alignment horizontal="center" vertical="center" wrapText="1"/>
    </xf>
    <xf numFmtId="0" fontId="32" fillId="8" borderId="0" xfId="1" quotePrefix="1" applyFont="1" applyFill="1" applyAlignment="1">
      <alignment horizontal="center" vertical="center" wrapText="1"/>
    </xf>
    <xf numFmtId="170" fontId="30" fillId="0" borderId="0" xfId="6" applyNumberFormat="1" applyFont="1" applyFill="1" applyBorder="1" applyAlignment="1">
      <alignment horizontal="center" vertical="center" wrapText="1"/>
    </xf>
    <xf numFmtId="0" fontId="66" fillId="0" borderId="0" xfId="1" applyFont="1" applyAlignment="1">
      <alignment horizontal="center" vertical="center" wrapText="1"/>
    </xf>
    <xf numFmtId="0" fontId="33" fillId="8" borderId="0" xfId="1" applyFont="1" applyFill="1" applyAlignment="1">
      <alignment horizontal="center" vertical="center" wrapText="1"/>
    </xf>
    <xf numFmtId="0" fontId="61" fillId="0" borderId="0" xfId="1" quotePrefix="1" applyFont="1" applyAlignment="1">
      <alignment horizontal="right" vertical="center" wrapText="1"/>
    </xf>
    <xf numFmtId="170" fontId="27" fillId="0" borderId="0" xfId="1" applyNumberFormat="1" applyFont="1" applyAlignment="1">
      <alignment horizontal="center" vertical="center" wrapText="1"/>
    </xf>
    <xf numFmtId="171" fontId="30" fillId="0" borderId="0" xfId="1" applyNumberFormat="1" applyFont="1" applyAlignment="1">
      <alignment horizontal="center" vertical="center" wrapText="1"/>
    </xf>
    <xf numFmtId="171" fontId="32" fillId="0" borderId="0" xfId="1" applyNumberFormat="1" applyFont="1" applyAlignment="1">
      <alignment horizontal="center" vertical="center" wrapText="1"/>
    </xf>
    <xf numFmtId="170" fontId="27" fillId="0" borderId="0" xfId="1" quotePrefix="1" applyNumberFormat="1" applyFont="1" applyAlignment="1">
      <alignment horizontal="center" vertical="center" wrapText="1"/>
    </xf>
    <xf numFmtId="0" fontId="27" fillId="0" borderId="0" xfId="1" quotePrefix="1" applyFont="1" applyAlignment="1">
      <alignment horizontal="center" vertical="center" wrapText="1"/>
    </xf>
    <xf numFmtId="0" fontId="67" fillId="8" borderId="0" xfId="1" applyFont="1" applyFill="1" applyAlignment="1">
      <alignment horizontal="center" vertical="center" wrapText="1"/>
    </xf>
    <xf numFmtId="169" fontId="29" fillId="0" borderId="0" xfId="1" applyNumberFormat="1" applyFont="1" applyAlignment="1">
      <alignment horizontal="center" vertical="center" wrapText="1"/>
    </xf>
    <xf numFmtId="10" fontId="30" fillId="0" borderId="0" xfId="2" applyNumberFormat="1" applyFont="1" applyFill="1" applyAlignment="1">
      <alignment horizontal="center" vertical="center" wrapText="1"/>
    </xf>
    <xf numFmtId="169" fontId="68" fillId="0" borderId="0" xfId="1" applyNumberFormat="1" applyFont="1" applyAlignment="1">
      <alignment horizontal="center" vertical="center" wrapText="1"/>
    </xf>
    <xf numFmtId="0" fontId="68" fillId="0" borderId="0" xfId="1" applyFont="1" applyAlignment="1">
      <alignment horizontal="center" vertical="center" wrapText="1"/>
    </xf>
    <xf numFmtId="0" fontId="32" fillId="0" borderId="0" xfId="1" quotePrefix="1" applyFont="1" applyAlignment="1">
      <alignment horizontal="center" vertical="center" wrapText="1"/>
    </xf>
    <xf numFmtId="0" fontId="69" fillId="0" borderId="0" xfId="4" quotePrefix="1" applyFont="1" applyFill="1" applyBorder="1" applyAlignment="1">
      <alignment horizontal="center" vertical="center" wrapText="1"/>
    </xf>
    <xf numFmtId="0" fontId="69" fillId="0" borderId="0" xfId="4" applyFont="1" applyFill="1" applyBorder="1" applyAlignment="1">
      <alignment horizontal="center" vertical="center" wrapText="1"/>
    </xf>
    <xf numFmtId="172" fontId="30" fillId="0" borderId="0" xfId="1" applyNumberFormat="1" applyFont="1" applyAlignment="1">
      <alignment horizontal="center" vertical="center" wrapText="1"/>
    </xf>
    <xf numFmtId="0" fontId="38" fillId="0" borderId="9" xfId="4" applyFill="1" applyBorder="1" applyAlignment="1">
      <alignment horizontal="center" vertical="center" wrapText="1"/>
    </xf>
    <xf numFmtId="170" fontId="30" fillId="0" borderId="0" xfId="6" applyNumberFormat="1" applyFont="1" applyFill="1" applyAlignment="1">
      <alignment horizontal="center" vertical="center" wrapText="1"/>
    </xf>
    <xf numFmtId="170" fontId="30" fillId="0" borderId="0" xfId="1" applyNumberFormat="1" applyFont="1" applyAlignment="1">
      <alignment horizontal="center" vertical="center" wrapText="1"/>
    </xf>
    <xf numFmtId="0" fontId="1" fillId="0" borderId="0" xfId="1" quotePrefix="1" applyAlignment="1">
      <alignment horizontal="center"/>
    </xf>
    <xf numFmtId="170" fontId="30" fillId="0" borderId="0" xfId="6" applyNumberFormat="1" applyFont="1" applyFill="1" applyBorder="1" applyAlignment="1" applyProtection="1">
      <alignment horizontal="center" vertical="center" wrapText="1"/>
    </xf>
    <xf numFmtId="10" fontId="30" fillId="0" borderId="0" xfId="2" applyNumberFormat="1" applyFont="1" applyAlignment="1">
      <alignment horizontal="center" vertical="center" wrapText="1"/>
    </xf>
    <xf numFmtId="9" fontId="30" fillId="0" borderId="0" xfId="6" applyFont="1" applyFill="1" applyBorder="1" applyAlignment="1" applyProtection="1">
      <alignment horizontal="center" vertical="center" wrapText="1"/>
    </xf>
    <xf numFmtId="170" fontId="29" fillId="0" borderId="0" xfId="6" applyNumberFormat="1" applyFont="1" applyFill="1" applyBorder="1" applyAlignment="1" applyProtection="1">
      <alignment horizontal="center" vertical="center" wrapText="1"/>
    </xf>
    <xf numFmtId="3" fontId="30" fillId="0" borderId="0" xfId="1" applyNumberFormat="1" applyFont="1" applyAlignment="1">
      <alignment horizontal="center" vertical="center" wrapText="1"/>
    </xf>
    <xf numFmtId="4" fontId="30" fillId="0" borderId="0" xfId="2" applyNumberFormat="1" applyFont="1" applyAlignment="1">
      <alignment horizontal="center" vertical="center" wrapText="1"/>
    </xf>
    <xf numFmtId="3" fontId="30" fillId="0" borderId="0" xfId="2" applyNumberFormat="1" applyFont="1" applyAlignment="1">
      <alignment horizontal="center" vertical="center" wrapText="1"/>
    </xf>
    <xf numFmtId="170" fontId="30" fillId="0" borderId="0" xfId="6" quotePrefix="1" applyNumberFormat="1" applyFont="1" applyFill="1" applyBorder="1" applyAlignment="1" applyProtection="1">
      <alignment horizontal="center" vertical="center" wrapText="1"/>
    </xf>
    <xf numFmtId="0" fontId="33" fillId="0" borderId="0" xfId="1" quotePrefix="1" applyFont="1" applyAlignment="1">
      <alignment horizontal="center" vertical="center" wrapText="1"/>
    </xf>
    <xf numFmtId="0" fontId="27" fillId="11" borderId="0" xfId="1" applyFont="1" applyFill="1" applyAlignment="1">
      <alignment horizontal="center" vertical="center" wrapText="1"/>
    </xf>
    <xf numFmtId="0" fontId="32" fillId="11" borderId="0" xfId="1" applyFont="1" applyFill="1" applyAlignment="1">
      <alignment horizontal="center" vertical="center" wrapText="1"/>
    </xf>
    <xf numFmtId="0" fontId="71" fillId="11" borderId="0" xfId="1" quotePrefix="1" applyFont="1" applyFill="1" applyAlignment="1">
      <alignment horizontal="center" vertical="center" wrapText="1"/>
    </xf>
    <xf numFmtId="170" fontId="0" fillId="0" borderId="0" xfId="6" applyNumberFormat="1" applyFont="1" applyFill="1" applyBorder="1" applyAlignment="1" applyProtection="1">
      <alignment horizontal="center" vertical="center" wrapText="1"/>
    </xf>
    <xf numFmtId="9" fontId="37" fillId="0" borderId="0" xfId="6" applyFont="1" applyFill="1" applyBorder="1" applyAlignment="1" applyProtection="1">
      <alignment horizontal="center" vertical="center" wrapText="1"/>
    </xf>
    <xf numFmtId="170" fontId="72" fillId="0" borderId="0" xfId="6" applyNumberFormat="1" applyFont="1" applyFill="1" applyBorder="1" applyAlignment="1" applyProtection="1">
      <alignment horizontal="center" vertical="center" wrapText="1"/>
    </xf>
    <xf numFmtId="0" fontId="72" fillId="0" borderId="0" xfId="1" applyFont="1" applyAlignment="1">
      <alignment horizontal="center" vertical="center" wrapText="1"/>
    </xf>
    <xf numFmtId="170" fontId="30" fillId="0" borderId="0" xfId="2" applyNumberFormat="1" applyFont="1" applyAlignment="1">
      <alignment horizontal="center" vertical="center" wrapText="1"/>
    </xf>
    <xf numFmtId="0" fontId="30" fillId="0" borderId="0" xfId="1" applyFont="1" applyAlignment="1">
      <alignment horizontal="right" vertical="center" wrapText="1"/>
    </xf>
    <xf numFmtId="0" fontId="38" fillId="0" borderId="0" xfId="4" quotePrefix="1" applyFill="1" applyBorder="1" applyAlignment="1" applyProtection="1">
      <alignment horizontal="center" vertical="center" wrapText="1"/>
    </xf>
    <xf numFmtId="0" fontId="38" fillId="0" borderId="8" xfId="4" quotePrefix="1" applyFill="1" applyBorder="1" applyAlignment="1" applyProtection="1">
      <alignment horizontal="center" vertical="center" wrapText="1"/>
    </xf>
    <xf numFmtId="0" fontId="38" fillId="0" borderId="9" xfId="4" quotePrefix="1" applyFill="1" applyBorder="1" applyAlignment="1" applyProtection="1">
      <alignment horizontal="center" vertical="center" wrapText="1"/>
    </xf>
    <xf numFmtId="0" fontId="38" fillId="0" borderId="9" xfId="4" applyFill="1" applyBorder="1" applyAlignment="1" applyProtection="1">
      <alignment horizontal="center" vertical="center" wrapText="1"/>
    </xf>
    <xf numFmtId="0" fontId="30" fillId="0" borderId="11" xfId="1" applyFont="1" applyBorder="1" applyAlignment="1" applyProtection="1">
      <alignment horizontal="center" vertical="center" wrapText="1"/>
      <protection locked="0"/>
    </xf>
    <xf numFmtId="0" fontId="30" fillId="12" borderId="0" xfId="1" quotePrefix="1" applyFont="1" applyFill="1" applyAlignment="1">
      <alignment horizontal="center" vertical="center" wrapText="1"/>
    </xf>
    <xf numFmtId="0" fontId="34" fillId="0" borderId="0" xfId="1" quotePrefix="1" applyFont="1" applyAlignment="1">
      <alignment horizontal="center" vertical="center" wrapText="1"/>
    </xf>
    <xf numFmtId="0" fontId="1" fillId="0" borderId="0" xfId="1" applyProtection="1">
      <protection locked="0"/>
    </xf>
    <xf numFmtId="0" fontId="30" fillId="0" borderId="0" xfId="1" quotePrefix="1" applyFont="1" applyAlignment="1" applyProtection="1">
      <alignment horizontal="center" vertical="center" wrapText="1"/>
      <protection locked="0"/>
    </xf>
    <xf numFmtId="0" fontId="32" fillId="0" borderId="0" xfId="1" quotePrefix="1" applyFont="1" applyAlignment="1" applyProtection="1">
      <alignment horizontal="center" vertical="center" wrapText="1"/>
      <protection locked="0"/>
    </xf>
    <xf numFmtId="0" fontId="33" fillId="0" borderId="0" xfId="1" quotePrefix="1" applyFont="1" applyAlignment="1" applyProtection="1">
      <alignment horizontal="center" vertical="center" wrapText="1"/>
      <protection locked="0"/>
    </xf>
    <xf numFmtId="0" fontId="30" fillId="0" borderId="0" xfId="3" applyFont="1" applyAlignment="1">
      <alignment horizontal="center" vertical="center" wrapText="1"/>
    </xf>
    <xf numFmtId="0" fontId="3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0" fillId="0" borderId="0" xfId="0" applyAlignment="1">
      <alignment horizontal="left"/>
    </xf>
  </cellXfs>
  <cellStyles count="7">
    <cellStyle name="Hyperlink 2" xfId="4" xr:uid="{704812CF-1FDC-49AD-BCEB-21A3129E4250}"/>
    <cellStyle name="Normal" xfId="0" builtinId="0"/>
    <cellStyle name="Normal 2" xfId="1" xr:uid="{75BA2E2F-18E6-4E0A-A29A-AFA43357C11C}"/>
    <cellStyle name="Normal 3" xfId="3" xr:uid="{CA4B39EC-D86C-4787-9FF4-75D918443785}"/>
    <cellStyle name="Normal 4" xfId="5" xr:uid="{2DF4A136-8979-4889-9E2F-B11F8BD51FBA}"/>
    <cellStyle name="Percent 2" xfId="2" xr:uid="{365C5004-E9DA-4974-BC89-837A45EBBA51}"/>
    <cellStyle name="Percent 2 2" xfId="6" xr:uid="{4E6398F9-1085-4D7E-8369-FCF30F9268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A72106BA-AF84-4CCE-994B-7E061F23CDE8}"/>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2B52B-83D2-47C8-948E-DC1168928A50}">
  <sheetPr>
    <tabColor rgb="FFE36E00"/>
  </sheetPr>
  <dimension ref="A1:A174"/>
  <sheetViews>
    <sheetView tabSelected="1" zoomScale="60" zoomScaleNormal="60" workbookViewId="0"/>
  </sheetViews>
  <sheetFormatPr defaultColWidth="9.140625" defaultRowHeight="15" x14ac:dyDescent="0.25"/>
  <cols>
    <col min="1" max="1" width="242" style="154" customWidth="1"/>
    <col min="2" max="16384" width="9.140625" style="154"/>
  </cols>
  <sheetData>
    <row r="1" spans="1:1" ht="31.5" x14ac:dyDescent="0.25">
      <c r="A1" s="150" t="s">
        <v>1450</v>
      </c>
    </row>
    <row r="3" spans="1:1" x14ac:dyDescent="0.25">
      <c r="A3" s="165"/>
    </row>
    <row r="4" spans="1:1" ht="34.5" x14ac:dyDescent="0.25">
      <c r="A4" s="161" t="s">
        <v>1449</v>
      </c>
    </row>
    <row r="5" spans="1:1" ht="34.5" x14ac:dyDescent="0.25">
      <c r="A5" s="161" t="s">
        <v>1448</v>
      </c>
    </row>
    <row r="6" spans="1:1" ht="51.75" x14ac:dyDescent="0.25">
      <c r="A6" s="161" t="s">
        <v>1447</v>
      </c>
    </row>
    <row r="7" spans="1:1" ht="17.25" x14ac:dyDescent="0.25">
      <c r="A7" s="161"/>
    </row>
    <row r="8" spans="1:1" ht="18.75" x14ac:dyDescent="0.25">
      <c r="A8" s="160" t="s">
        <v>1446</v>
      </c>
    </row>
    <row r="9" spans="1:1" ht="34.5" x14ac:dyDescent="0.3">
      <c r="A9" s="163" t="s">
        <v>1445</v>
      </c>
    </row>
    <row r="10" spans="1:1" ht="86.25" x14ac:dyDescent="0.25">
      <c r="A10" s="159" t="s">
        <v>1444</v>
      </c>
    </row>
    <row r="11" spans="1:1" ht="34.5" x14ac:dyDescent="0.25">
      <c r="A11" s="159" t="s">
        <v>1443</v>
      </c>
    </row>
    <row r="12" spans="1:1" ht="17.25" x14ac:dyDescent="0.25">
      <c r="A12" s="159" t="s">
        <v>1442</v>
      </c>
    </row>
    <row r="13" spans="1:1" ht="17.25" x14ac:dyDescent="0.25">
      <c r="A13" s="159" t="s">
        <v>1441</v>
      </c>
    </row>
    <row r="14" spans="1:1" ht="34.5" x14ac:dyDescent="0.25">
      <c r="A14" s="159" t="s">
        <v>1440</v>
      </c>
    </row>
    <row r="15" spans="1:1" ht="17.25" x14ac:dyDescent="0.25">
      <c r="A15" s="159"/>
    </row>
    <row r="16" spans="1:1" ht="18.75" x14ac:dyDescent="0.25">
      <c r="A16" s="160" t="s">
        <v>1439</v>
      </c>
    </row>
    <row r="17" spans="1:1" ht="17.25" x14ac:dyDescent="0.25">
      <c r="A17" s="156" t="s">
        <v>1438</v>
      </c>
    </row>
    <row r="18" spans="1:1" ht="34.5" x14ac:dyDescent="0.25">
      <c r="A18" s="157" t="s">
        <v>1437</v>
      </c>
    </row>
    <row r="19" spans="1:1" ht="34.5" x14ac:dyDescent="0.25">
      <c r="A19" s="157" t="s">
        <v>1436</v>
      </c>
    </row>
    <row r="20" spans="1:1" ht="51.75" x14ac:dyDescent="0.25">
      <c r="A20" s="157" t="s">
        <v>1435</v>
      </c>
    </row>
    <row r="21" spans="1:1" ht="86.25" x14ac:dyDescent="0.25">
      <c r="A21" s="157" t="s">
        <v>1434</v>
      </c>
    </row>
    <row r="22" spans="1:1" ht="51.75" x14ac:dyDescent="0.25">
      <c r="A22" s="157" t="s">
        <v>1433</v>
      </c>
    </row>
    <row r="23" spans="1:1" ht="34.5" x14ac:dyDescent="0.25">
      <c r="A23" s="157" t="s">
        <v>1432</v>
      </c>
    </row>
    <row r="24" spans="1:1" ht="17.25" x14ac:dyDescent="0.25">
      <c r="A24" s="157" t="s">
        <v>1431</v>
      </c>
    </row>
    <row r="25" spans="1:1" ht="17.25" x14ac:dyDescent="0.25">
      <c r="A25" s="156" t="s">
        <v>1430</v>
      </c>
    </row>
    <row r="26" spans="1:1" ht="51.75" x14ac:dyDescent="0.3">
      <c r="A26" s="155" t="s">
        <v>1429</v>
      </c>
    </row>
    <row r="27" spans="1:1" ht="17.25" x14ac:dyDescent="0.3">
      <c r="A27" s="155" t="s">
        <v>1428</v>
      </c>
    </row>
    <row r="28" spans="1:1" ht="17.25" x14ac:dyDescent="0.25">
      <c r="A28" s="156" t="s">
        <v>1427</v>
      </c>
    </row>
    <row r="29" spans="1:1" ht="34.5" x14ac:dyDescent="0.25">
      <c r="A29" s="157" t="s">
        <v>1426</v>
      </c>
    </row>
    <row r="30" spans="1:1" ht="34.5" x14ac:dyDescent="0.25">
      <c r="A30" s="157" t="s">
        <v>1425</v>
      </c>
    </row>
    <row r="31" spans="1:1" ht="34.5" x14ac:dyDescent="0.25">
      <c r="A31" s="157" t="s">
        <v>1424</v>
      </c>
    </row>
    <row r="32" spans="1:1" ht="34.5" x14ac:dyDescent="0.25">
      <c r="A32" s="157" t="s">
        <v>1423</v>
      </c>
    </row>
    <row r="33" spans="1:1" ht="17.25" x14ac:dyDescent="0.25">
      <c r="A33" s="157"/>
    </row>
    <row r="34" spans="1:1" ht="18.75" x14ac:dyDescent="0.25">
      <c r="A34" s="160" t="s">
        <v>1422</v>
      </c>
    </row>
    <row r="35" spans="1:1" ht="17.25" x14ac:dyDescent="0.25">
      <c r="A35" s="156" t="s">
        <v>1421</v>
      </c>
    </row>
    <row r="36" spans="1:1" ht="34.5" x14ac:dyDescent="0.25">
      <c r="A36" s="157" t="s">
        <v>1420</v>
      </c>
    </row>
    <row r="37" spans="1:1" ht="34.5" x14ac:dyDescent="0.25">
      <c r="A37" s="157" t="s">
        <v>1419</v>
      </c>
    </row>
    <row r="38" spans="1:1" ht="34.5" x14ac:dyDescent="0.25">
      <c r="A38" s="157" t="s">
        <v>1418</v>
      </c>
    </row>
    <row r="39" spans="1:1" ht="17.25" x14ac:dyDescent="0.25">
      <c r="A39" s="157" t="s">
        <v>1417</v>
      </c>
    </row>
    <row r="40" spans="1:1" ht="34.5" x14ac:dyDescent="0.25">
      <c r="A40" s="157" t="s">
        <v>1416</v>
      </c>
    </row>
    <row r="41" spans="1:1" ht="17.25" x14ac:dyDescent="0.25">
      <c r="A41" s="156" t="s">
        <v>1415</v>
      </c>
    </row>
    <row r="42" spans="1:1" ht="17.25" x14ac:dyDescent="0.25">
      <c r="A42" s="157" t="s">
        <v>1414</v>
      </c>
    </row>
    <row r="43" spans="1:1" ht="17.25" x14ac:dyDescent="0.3">
      <c r="A43" s="155" t="s">
        <v>1413</v>
      </c>
    </row>
    <row r="44" spans="1:1" ht="17.25" x14ac:dyDescent="0.25">
      <c r="A44" s="156" t="s">
        <v>1412</v>
      </c>
    </row>
    <row r="45" spans="1:1" ht="34.5" x14ac:dyDescent="0.3">
      <c r="A45" s="155" t="s">
        <v>1411</v>
      </c>
    </row>
    <row r="46" spans="1:1" ht="34.5" x14ac:dyDescent="0.25">
      <c r="A46" s="157" t="s">
        <v>1410</v>
      </c>
    </row>
    <row r="47" spans="1:1" ht="51.75" x14ac:dyDescent="0.25">
      <c r="A47" s="157" t="s">
        <v>1409</v>
      </c>
    </row>
    <row r="48" spans="1:1" ht="17.25" x14ac:dyDescent="0.25">
      <c r="A48" s="157" t="s">
        <v>1408</v>
      </c>
    </row>
    <row r="49" spans="1:1" ht="17.25" x14ac:dyDescent="0.3">
      <c r="A49" s="155" t="s">
        <v>1407</v>
      </c>
    </row>
    <row r="50" spans="1:1" ht="17.25" x14ac:dyDescent="0.25">
      <c r="A50" s="156" t="s">
        <v>1406</v>
      </c>
    </row>
    <row r="51" spans="1:1" ht="34.5" x14ac:dyDescent="0.3">
      <c r="A51" s="155" t="s">
        <v>1405</v>
      </c>
    </row>
    <row r="52" spans="1:1" ht="17.25" x14ac:dyDescent="0.25">
      <c r="A52" s="157" t="s">
        <v>1404</v>
      </c>
    </row>
    <row r="53" spans="1:1" ht="34.5" x14ac:dyDescent="0.3">
      <c r="A53" s="155" t="s">
        <v>1403</v>
      </c>
    </row>
    <row r="54" spans="1:1" ht="17.25" x14ac:dyDescent="0.25">
      <c r="A54" s="156" t="s">
        <v>1402</v>
      </c>
    </row>
    <row r="55" spans="1:1" ht="17.25" x14ac:dyDescent="0.3">
      <c r="A55" s="155" t="s">
        <v>1401</v>
      </c>
    </row>
    <row r="56" spans="1:1" ht="34.5" x14ac:dyDescent="0.25">
      <c r="A56" s="157" t="s">
        <v>1400</v>
      </c>
    </row>
    <row r="57" spans="1:1" ht="17.25" x14ac:dyDescent="0.25">
      <c r="A57" s="157" t="s">
        <v>1399</v>
      </c>
    </row>
    <row r="58" spans="1:1" ht="34.5" x14ac:dyDescent="0.25">
      <c r="A58" s="157" t="s">
        <v>1398</v>
      </c>
    </row>
    <row r="59" spans="1:1" ht="17.25" x14ac:dyDescent="0.25">
      <c r="A59" s="156" t="s">
        <v>1397</v>
      </c>
    </row>
    <row r="60" spans="1:1" ht="34.5" x14ac:dyDescent="0.25">
      <c r="A60" s="157" t="s">
        <v>1396</v>
      </c>
    </row>
    <row r="61" spans="1:1" ht="17.25" x14ac:dyDescent="0.25">
      <c r="A61" s="164"/>
    </row>
    <row r="62" spans="1:1" ht="18.75" x14ac:dyDescent="0.25">
      <c r="A62" s="160" t="s">
        <v>1395</v>
      </c>
    </row>
    <row r="63" spans="1:1" ht="17.25" x14ac:dyDescent="0.25">
      <c r="A63" s="156" t="s">
        <v>1394</v>
      </c>
    </row>
    <row r="64" spans="1:1" ht="34.5" x14ac:dyDescent="0.25">
      <c r="A64" s="157" t="s">
        <v>1393</v>
      </c>
    </row>
    <row r="65" spans="1:1" ht="17.25" x14ac:dyDescent="0.25">
      <c r="A65" s="157" t="s">
        <v>1392</v>
      </c>
    </row>
    <row r="66" spans="1:1" ht="34.5" x14ac:dyDescent="0.25">
      <c r="A66" s="159" t="s">
        <v>1391</v>
      </c>
    </row>
    <row r="67" spans="1:1" ht="34.5" x14ac:dyDescent="0.25">
      <c r="A67" s="159" t="s">
        <v>1390</v>
      </c>
    </row>
    <row r="68" spans="1:1" ht="34.5" x14ac:dyDescent="0.25">
      <c r="A68" s="159" t="s">
        <v>1389</v>
      </c>
    </row>
    <row r="69" spans="1:1" ht="17.25" x14ac:dyDescent="0.25">
      <c r="A69" s="162" t="s">
        <v>1388</v>
      </c>
    </row>
    <row r="70" spans="1:1" ht="51.75" x14ac:dyDescent="0.25">
      <c r="A70" s="159" t="s">
        <v>1387</v>
      </c>
    </row>
    <row r="71" spans="1:1" ht="17.25" x14ac:dyDescent="0.25">
      <c r="A71" s="159" t="s">
        <v>1386</v>
      </c>
    </row>
    <row r="72" spans="1:1" ht="17.25" x14ac:dyDescent="0.25">
      <c r="A72" s="162" t="s">
        <v>1385</v>
      </c>
    </row>
    <row r="73" spans="1:1" ht="17.25" x14ac:dyDescent="0.25">
      <c r="A73" s="159" t="s">
        <v>1384</v>
      </c>
    </row>
    <row r="74" spans="1:1" ht="17.25" x14ac:dyDescent="0.25">
      <c r="A74" s="162" t="s">
        <v>1383</v>
      </c>
    </row>
    <row r="75" spans="1:1" ht="34.5" x14ac:dyDescent="0.25">
      <c r="A75" s="159" t="s">
        <v>1382</v>
      </c>
    </row>
    <row r="76" spans="1:1" ht="17.25" x14ac:dyDescent="0.25">
      <c r="A76" s="159" t="s">
        <v>1381</v>
      </c>
    </row>
    <row r="77" spans="1:1" ht="51.75" x14ac:dyDescent="0.25">
      <c r="A77" s="159" t="s">
        <v>1380</v>
      </c>
    </row>
    <row r="78" spans="1:1" ht="17.25" x14ac:dyDescent="0.25">
      <c r="A78" s="162" t="s">
        <v>1379</v>
      </c>
    </row>
    <row r="79" spans="1:1" ht="17.25" x14ac:dyDescent="0.3">
      <c r="A79" s="163" t="s">
        <v>1378</v>
      </c>
    </row>
    <row r="80" spans="1:1" ht="17.25" x14ac:dyDescent="0.25">
      <c r="A80" s="162" t="s">
        <v>1377</v>
      </c>
    </row>
    <row r="81" spans="1:1" ht="34.5" x14ac:dyDescent="0.25">
      <c r="A81" s="159" t="s">
        <v>1376</v>
      </c>
    </row>
    <row r="82" spans="1:1" ht="34.5" x14ac:dyDescent="0.25">
      <c r="A82" s="159" t="s">
        <v>1375</v>
      </c>
    </row>
    <row r="83" spans="1:1" ht="34.5" x14ac:dyDescent="0.25">
      <c r="A83" s="159" t="s">
        <v>1374</v>
      </c>
    </row>
    <row r="84" spans="1:1" ht="34.5" x14ac:dyDescent="0.25">
      <c r="A84" s="159" t="s">
        <v>1373</v>
      </c>
    </row>
    <row r="85" spans="1:1" ht="34.5" x14ac:dyDescent="0.25">
      <c r="A85" s="159" t="s">
        <v>1372</v>
      </c>
    </row>
    <row r="86" spans="1:1" ht="17.25" x14ac:dyDescent="0.25">
      <c r="A86" s="162" t="s">
        <v>1371</v>
      </c>
    </row>
    <row r="87" spans="1:1" ht="17.25" x14ac:dyDescent="0.25">
      <c r="A87" s="159" t="s">
        <v>1370</v>
      </c>
    </row>
    <row r="88" spans="1:1" ht="34.5" x14ac:dyDescent="0.25">
      <c r="A88" s="159" t="s">
        <v>1369</v>
      </c>
    </row>
    <row r="89" spans="1:1" ht="17.25" x14ac:dyDescent="0.25">
      <c r="A89" s="162" t="s">
        <v>1368</v>
      </c>
    </row>
    <row r="90" spans="1:1" ht="34.5" x14ac:dyDescent="0.25">
      <c r="A90" s="159" t="s">
        <v>1367</v>
      </c>
    </row>
    <row r="91" spans="1:1" ht="17.25" x14ac:dyDescent="0.25">
      <c r="A91" s="162" t="s">
        <v>1366</v>
      </c>
    </row>
    <row r="92" spans="1:1" ht="17.25" x14ac:dyDescent="0.3">
      <c r="A92" s="163" t="s">
        <v>1365</v>
      </c>
    </row>
    <row r="93" spans="1:1" ht="17.25" x14ac:dyDescent="0.25">
      <c r="A93" s="159" t="s">
        <v>1364</v>
      </c>
    </row>
    <row r="94" spans="1:1" ht="17.25" x14ac:dyDescent="0.25">
      <c r="A94" s="159"/>
    </row>
    <row r="95" spans="1:1" ht="18.75" x14ac:dyDescent="0.25">
      <c r="A95" s="160" t="s">
        <v>1363</v>
      </c>
    </row>
    <row r="96" spans="1:1" ht="34.5" x14ac:dyDescent="0.3">
      <c r="A96" s="163" t="s">
        <v>1362</v>
      </c>
    </row>
    <row r="97" spans="1:1" ht="17.25" x14ac:dyDescent="0.3">
      <c r="A97" s="163" t="s">
        <v>1361</v>
      </c>
    </row>
    <row r="98" spans="1:1" ht="17.25" x14ac:dyDescent="0.25">
      <c r="A98" s="162" t="s">
        <v>1360</v>
      </c>
    </row>
    <row r="99" spans="1:1" ht="17.25" x14ac:dyDescent="0.25">
      <c r="A99" s="161" t="s">
        <v>1359</v>
      </c>
    </row>
    <row r="100" spans="1:1" ht="17.25" x14ac:dyDescent="0.25">
      <c r="A100" s="159" t="s">
        <v>1358</v>
      </c>
    </row>
    <row r="101" spans="1:1" ht="17.25" x14ac:dyDescent="0.25">
      <c r="A101" s="159" t="s">
        <v>1357</v>
      </c>
    </row>
    <row r="102" spans="1:1" ht="17.25" x14ac:dyDescent="0.25">
      <c r="A102" s="159" t="s">
        <v>1356</v>
      </c>
    </row>
    <row r="103" spans="1:1" ht="17.25" x14ac:dyDescent="0.25">
      <c r="A103" s="159" t="s">
        <v>1355</v>
      </c>
    </row>
    <row r="104" spans="1:1" ht="34.5" x14ac:dyDescent="0.25">
      <c r="A104" s="159" t="s">
        <v>1354</v>
      </c>
    </row>
    <row r="105" spans="1:1" ht="17.25" x14ac:dyDescent="0.25">
      <c r="A105" s="161" t="s">
        <v>1353</v>
      </c>
    </row>
    <row r="106" spans="1:1" ht="17.25" x14ac:dyDescent="0.25">
      <c r="A106" s="159" t="s">
        <v>1352</v>
      </c>
    </row>
    <row r="107" spans="1:1" ht="17.25" x14ac:dyDescent="0.25">
      <c r="A107" s="159" t="s">
        <v>1351</v>
      </c>
    </row>
    <row r="108" spans="1:1" ht="17.25" x14ac:dyDescent="0.25">
      <c r="A108" s="159" t="s">
        <v>1350</v>
      </c>
    </row>
    <row r="109" spans="1:1" ht="17.25" x14ac:dyDescent="0.25">
      <c r="A109" s="159" t="s">
        <v>1349</v>
      </c>
    </row>
    <row r="110" spans="1:1" ht="17.25" x14ac:dyDescent="0.25">
      <c r="A110" s="159" t="s">
        <v>1348</v>
      </c>
    </row>
    <row r="111" spans="1:1" ht="17.25" x14ac:dyDescent="0.25">
      <c r="A111" s="159" t="s">
        <v>1347</v>
      </c>
    </row>
    <row r="112" spans="1:1" ht="17.25" x14ac:dyDescent="0.25">
      <c r="A112" s="162" t="s">
        <v>1346</v>
      </c>
    </row>
    <row r="113" spans="1:1" ht="17.25" x14ac:dyDescent="0.25">
      <c r="A113" s="159" t="s">
        <v>1345</v>
      </c>
    </row>
    <row r="114" spans="1:1" ht="17.25" x14ac:dyDescent="0.25">
      <c r="A114" s="161" t="s">
        <v>1344</v>
      </c>
    </row>
    <row r="115" spans="1:1" ht="17.25" x14ac:dyDescent="0.25">
      <c r="A115" s="159" t="s">
        <v>1343</v>
      </c>
    </row>
    <row r="116" spans="1:1" ht="17.25" x14ac:dyDescent="0.25">
      <c r="A116" s="159" t="s">
        <v>1342</v>
      </c>
    </row>
    <row r="117" spans="1:1" ht="17.25" x14ac:dyDescent="0.25">
      <c r="A117" s="161" t="s">
        <v>1341</v>
      </c>
    </row>
    <row r="118" spans="1:1" ht="17.25" x14ac:dyDescent="0.25">
      <c r="A118" s="159" t="s">
        <v>1340</v>
      </c>
    </row>
    <row r="119" spans="1:1" ht="17.25" x14ac:dyDescent="0.25">
      <c r="A119" s="159" t="s">
        <v>1339</v>
      </c>
    </row>
    <row r="120" spans="1:1" ht="17.25" x14ac:dyDescent="0.25">
      <c r="A120" s="159" t="s">
        <v>1338</v>
      </c>
    </row>
    <row r="121" spans="1:1" ht="17.25" x14ac:dyDescent="0.25">
      <c r="A121" s="162" t="s">
        <v>1337</v>
      </c>
    </row>
    <row r="122" spans="1:1" ht="17.25" x14ac:dyDescent="0.25">
      <c r="A122" s="161" t="s">
        <v>1336</v>
      </c>
    </row>
    <row r="123" spans="1:1" ht="17.25" x14ac:dyDescent="0.25">
      <c r="A123" s="161" t="s">
        <v>1335</v>
      </c>
    </row>
    <row r="124" spans="1:1" ht="17.25" x14ac:dyDescent="0.25">
      <c r="A124" s="159" t="s">
        <v>1334</v>
      </c>
    </row>
    <row r="125" spans="1:1" ht="17.25" x14ac:dyDescent="0.25">
      <c r="A125" s="159" t="s">
        <v>1333</v>
      </c>
    </row>
    <row r="126" spans="1:1" ht="17.25" x14ac:dyDescent="0.25">
      <c r="A126" s="159" t="s">
        <v>1332</v>
      </c>
    </row>
    <row r="127" spans="1:1" ht="17.25" x14ac:dyDescent="0.25">
      <c r="A127" s="159" t="s">
        <v>1331</v>
      </c>
    </row>
    <row r="128" spans="1:1" ht="17.25" x14ac:dyDescent="0.25">
      <c r="A128" s="159" t="s">
        <v>1330</v>
      </c>
    </row>
    <row r="129" spans="1:1" ht="17.25" x14ac:dyDescent="0.25">
      <c r="A129" s="162" t="s">
        <v>1329</v>
      </c>
    </row>
    <row r="130" spans="1:1" ht="34.5" x14ac:dyDescent="0.25">
      <c r="A130" s="159" t="s">
        <v>1328</v>
      </c>
    </row>
    <row r="131" spans="1:1" ht="69" x14ac:dyDescent="0.25">
      <c r="A131" s="159" t="s">
        <v>1327</v>
      </c>
    </row>
    <row r="132" spans="1:1" ht="34.5" x14ac:dyDescent="0.25">
      <c r="A132" s="159" t="s">
        <v>1326</v>
      </c>
    </row>
    <row r="133" spans="1:1" ht="17.25" x14ac:dyDescent="0.25">
      <c r="A133" s="162" t="s">
        <v>1325</v>
      </c>
    </row>
    <row r="134" spans="1:1" ht="34.5" x14ac:dyDescent="0.25">
      <c r="A134" s="161" t="s">
        <v>1324</v>
      </c>
    </row>
    <row r="135" spans="1:1" ht="17.25" x14ac:dyDescent="0.25">
      <c r="A135" s="161"/>
    </row>
    <row r="136" spans="1:1" ht="18.75" x14ac:dyDescent="0.25">
      <c r="A136" s="160" t="s">
        <v>1323</v>
      </c>
    </row>
    <row r="137" spans="1:1" ht="17.25" x14ac:dyDescent="0.25">
      <c r="A137" s="159" t="s">
        <v>1322</v>
      </c>
    </row>
    <row r="138" spans="1:1" ht="34.5" x14ac:dyDescent="0.25">
      <c r="A138" s="157" t="s">
        <v>1321</v>
      </c>
    </row>
    <row r="139" spans="1:1" ht="34.5" x14ac:dyDescent="0.25">
      <c r="A139" s="157" t="s">
        <v>1320</v>
      </c>
    </row>
    <row r="140" spans="1:1" ht="17.25" x14ac:dyDescent="0.25">
      <c r="A140" s="156" t="s">
        <v>1319</v>
      </c>
    </row>
    <row r="141" spans="1:1" ht="17.25" x14ac:dyDescent="0.25">
      <c r="A141" s="158" t="s">
        <v>1318</v>
      </c>
    </row>
    <row r="142" spans="1:1" ht="34.5" x14ac:dyDescent="0.3">
      <c r="A142" s="155" t="s">
        <v>1317</v>
      </c>
    </row>
    <row r="143" spans="1:1" ht="17.25" x14ac:dyDescent="0.25">
      <c r="A143" s="157" t="s">
        <v>1316</v>
      </c>
    </row>
    <row r="144" spans="1:1" ht="17.25" x14ac:dyDescent="0.25">
      <c r="A144" s="157" t="s">
        <v>1315</v>
      </c>
    </row>
    <row r="145" spans="1:1" ht="17.25" x14ac:dyDescent="0.25">
      <c r="A145" s="158" t="s">
        <v>1314</v>
      </c>
    </row>
    <row r="146" spans="1:1" ht="17.25" x14ac:dyDescent="0.25">
      <c r="A146" s="156" t="s">
        <v>1313</v>
      </c>
    </row>
    <row r="147" spans="1:1" ht="17.25" x14ac:dyDescent="0.25">
      <c r="A147" s="158" t="s">
        <v>1312</v>
      </c>
    </row>
    <row r="148" spans="1:1" ht="17.25" x14ac:dyDescent="0.25">
      <c r="A148" s="157" t="s">
        <v>1311</v>
      </c>
    </row>
    <row r="149" spans="1:1" ht="17.25" x14ac:dyDescent="0.25">
      <c r="A149" s="157" t="s">
        <v>1310</v>
      </c>
    </row>
    <row r="150" spans="1:1" ht="17.25" x14ac:dyDescent="0.25">
      <c r="A150" s="157" t="s">
        <v>1309</v>
      </c>
    </row>
    <row r="151" spans="1:1" ht="34.5" x14ac:dyDescent="0.25">
      <c r="A151" s="158" t="s">
        <v>1308</v>
      </c>
    </row>
    <row r="152" spans="1:1" ht="17.25" x14ac:dyDescent="0.25">
      <c r="A152" s="156" t="s">
        <v>1307</v>
      </c>
    </row>
    <row r="153" spans="1:1" ht="17.25" x14ac:dyDescent="0.25">
      <c r="A153" s="157" t="s">
        <v>1306</v>
      </c>
    </row>
    <row r="154" spans="1:1" ht="17.25" x14ac:dyDescent="0.25">
      <c r="A154" s="157" t="s">
        <v>1305</v>
      </c>
    </row>
    <row r="155" spans="1:1" ht="17.25" x14ac:dyDescent="0.25">
      <c r="A155" s="157" t="s">
        <v>1304</v>
      </c>
    </row>
    <row r="156" spans="1:1" ht="17.25" x14ac:dyDescent="0.25">
      <c r="A156" s="157" t="s">
        <v>1303</v>
      </c>
    </row>
    <row r="157" spans="1:1" ht="34.5" x14ac:dyDescent="0.25">
      <c r="A157" s="157" t="s">
        <v>1302</v>
      </c>
    </row>
    <row r="158" spans="1:1" ht="34.5" x14ac:dyDescent="0.25">
      <c r="A158" s="157" t="s">
        <v>1301</v>
      </c>
    </row>
    <row r="159" spans="1:1" ht="17.25" x14ac:dyDescent="0.25">
      <c r="A159" s="156" t="s">
        <v>1300</v>
      </c>
    </row>
    <row r="160" spans="1:1" ht="34.5" x14ac:dyDescent="0.25">
      <c r="A160" s="157" t="s">
        <v>1299</v>
      </c>
    </row>
    <row r="161" spans="1:1" ht="34.5" x14ac:dyDescent="0.25">
      <c r="A161" s="157" t="s">
        <v>1298</v>
      </c>
    </row>
    <row r="162" spans="1:1" ht="17.25" x14ac:dyDescent="0.25">
      <c r="A162" s="157" t="s">
        <v>1297</v>
      </c>
    </row>
    <row r="163" spans="1:1" ht="17.25" x14ac:dyDescent="0.25">
      <c r="A163" s="156" t="s">
        <v>1296</v>
      </c>
    </row>
    <row r="164" spans="1:1" ht="34.5" x14ac:dyDescent="0.3">
      <c r="A164" s="155" t="s">
        <v>1295</v>
      </c>
    </row>
    <row r="165" spans="1:1" ht="34.5" x14ac:dyDescent="0.25">
      <c r="A165" s="157" t="s">
        <v>1294</v>
      </c>
    </row>
    <row r="166" spans="1:1" ht="17.25" x14ac:dyDescent="0.25">
      <c r="A166" s="156" t="s">
        <v>1293</v>
      </c>
    </row>
    <row r="167" spans="1:1" ht="17.25" x14ac:dyDescent="0.25">
      <c r="A167" s="157" t="s">
        <v>1292</v>
      </c>
    </row>
    <row r="168" spans="1:1" ht="17.25" x14ac:dyDescent="0.25">
      <c r="A168" s="156" t="s">
        <v>1291</v>
      </c>
    </row>
    <row r="169" spans="1:1" ht="17.25" x14ac:dyDescent="0.3">
      <c r="A169" s="155" t="s">
        <v>1290</v>
      </c>
    </row>
    <row r="170" spans="1:1" ht="17.25" x14ac:dyDescent="0.3">
      <c r="A170" s="155"/>
    </row>
    <row r="171" spans="1:1" ht="17.25" x14ac:dyDescent="0.3">
      <c r="A171" s="155"/>
    </row>
    <row r="172" spans="1:1" ht="17.25" x14ac:dyDescent="0.3">
      <c r="A172" s="155"/>
    </row>
    <row r="173" spans="1:1" ht="17.25" x14ac:dyDescent="0.3">
      <c r="A173" s="155"/>
    </row>
    <row r="174" spans="1:1" ht="17.25" x14ac:dyDescent="0.3">
      <c r="A174" s="155"/>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election activeCell="K19" sqref="K19"/>
    </sheetView>
  </sheetViews>
  <sheetFormatPr defaultRowHeight="15" x14ac:dyDescent="0.2"/>
  <cols>
    <col min="1" max="1" width="0.42578125" customWidth="1"/>
    <col min="2" max="3" width="14.7109375" customWidth="1"/>
    <col min="4" max="4" width="24.85546875" customWidth="1"/>
    <col min="5" max="5" width="13.5703125" customWidth="1"/>
    <col min="6" max="6" width="17.7109375" customWidth="1"/>
    <col min="7" max="8" width="0.28515625" customWidth="1"/>
    <col min="9" max="9" width="9.5703125" customWidth="1"/>
  </cols>
  <sheetData>
    <row r="1" spans="2:7" s="1" customFormat="1" ht="9" customHeight="1" x14ac:dyDescent="0.15">
      <c r="B1" s="75"/>
    </row>
    <row r="2" spans="2:7" s="1" customFormat="1" ht="22.9" customHeight="1" x14ac:dyDescent="0.15">
      <c r="B2" s="75"/>
      <c r="D2" s="81" t="s">
        <v>14</v>
      </c>
      <c r="E2" s="81"/>
      <c r="F2" s="81"/>
      <c r="G2" s="81"/>
    </row>
    <row r="3" spans="2:7" s="1" customFormat="1" ht="5.85" customHeight="1" x14ac:dyDescent="0.15">
      <c r="B3" s="75"/>
    </row>
    <row r="4" spans="2:7" s="1" customFormat="1" ht="34.15" customHeight="1" x14ac:dyDescent="0.15">
      <c r="B4" s="77" t="s">
        <v>1107</v>
      </c>
      <c r="C4" s="77"/>
      <c r="D4" s="77"/>
      <c r="E4" s="77"/>
      <c r="F4" s="77"/>
    </row>
    <row r="5" spans="2:7" s="1" customFormat="1" ht="6.4" customHeight="1" x14ac:dyDescent="0.15"/>
    <row r="6" spans="2:7" s="1" customFormat="1" ht="24.6" customHeight="1" x14ac:dyDescent="0.15">
      <c r="B6" s="9" t="s">
        <v>1109</v>
      </c>
      <c r="C6" s="3">
        <v>45412</v>
      </c>
      <c r="D6" s="49" t="s">
        <v>1108</v>
      </c>
    </row>
    <row r="7" spans="2:7" s="1" customFormat="1" ht="4.3499999999999996" customHeight="1" x14ac:dyDescent="0.15"/>
    <row r="8" spans="2:7" s="1" customFormat="1" ht="19.149999999999999" customHeight="1" x14ac:dyDescent="0.15">
      <c r="B8" s="86" t="s">
        <v>1110</v>
      </c>
      <c r="C8" s="86"/>
      <c r="D8" s="86"/>
      <c r="E8" s="86"/>
      <c r="F8" s="86"/>
    </row>
    <row r="9" spans="2:7" s="1" customFormat="1" ht="2.1" customHeight="1" x14ac:dyDescent="0.15"/>
    <row r="10" spans="2:7" s="1" customFormat="1" ht="11.1" customHeight="1" x14ac:dyDescent="0.15">
      <c r="B10" s="88" t="s">
        <v>1111</v>
      </c>
      <c r="C10" s="88"/>
    </row>
    <row r="11" spans="2:7" s="1" customFormat="1" ht="2.65" customHeight="1" x14ac:dyDescent="0.15"/>
    <row r="12" spans="2:7" s="1" customFormat="1" ht="17.100000000000001" customHeight="1" x14ac:dyDescent="0.15">
      <c r="B12" s="89" t="s">
        <v>1070</v>
      </c>
      <c r="C12" s="89"/>
      <c r="D12" s="89"/>
      <c r="E12" s="89"/>
      <c r="F12" s="36">
        <v>3577336668.6500001</v>
      </c>
    </row>
    <row r="13" spans="2:7" s="1" customFormat="1" ht="17.100000000000001" customHeight="1" x14ac:dyDescent="0.15">
      <c r="B13" s="90" t="s">
        <v>1071</v>
      </c>
      <c r="C13" s="90"/>
      <c r="D13" s="90"/>
      <c r="E13" s="90"/>
      <c r="F13" s="37">
        <v>3577336668.6500001</v>
      </c>
    </row>
    <row r="14" spans="2:7" s="1" customFormat="1" ht="17.100000000000001" customHeight="1" x14ac:dyDescent="0.15">
      <c r="B14" s="90" t="s">
        <v>1072</v>
      </c>
      <c r="C14" s="90"/>
      <c r="D14" s="90"/>
      <c r="E14" s="90"/>
      <c r="F14" s="37">
        <v>525975312.85000002</v>
      </c>
    </row>
    <row r="15" spans="2:7" s="1" customFormat="1" ht="17.100000000000001" customHeight="1" x14ac:dyDescent="0.15">
      <c r="B15" s="90" t="s">
        <v>504</v>
      </c>
      <c r="C15" s="90"/>
      <c r="D15" s="90"/>
      <c r="E15" s="90"/>
      <c r="F15" s="37">
        <v>26568</v>
      </c>
    </row>
    <row r="16" spans="2:7" s="1" customFormat="1" ht="17.100000000000001" customHeight="1" x14ac:dyDescent="0.15">
      <c r="B16" s="90" t="s">
        <v>1073</v>
      </c>
      <c r="C16" s="90"/>
      <c r="D16" s="90"/>
      <c r="E16" s="90"/>
      <c r="F16" s="37">
        <v>50180</v>
      </c>
    </row>
    <row r="17" spans="2:6" s="1" customFormat="1" ht="17.100000000000001" customHeight="1" x14ac:dyDescent="0.15">
      <c r="B17" s="90" t="s">
        <v>1074</v>
      </c>
      <c r="C17" s="90"/>
      <c r="D17" s="90"/>
      <c r="E17" s="90"/>
      <c r="F17" s="37">
        <v>134648.32387270301</v>
      </c>
    </row>
    <row r="18" spans="2:6" s="1" customFormat="1" ht="17.100000000000001" customHeight="1" x14ac:dyDescent="0.15">
      <c r="B18" s="90" t="s">
        <v>1075</v>
      </c>
      <c r="C18" s="90"/>
      <c r="D18" s="90"/>
      <c r="E18" s="90"/>
      <c r="F18" s="37">
        <v>71290.089052411204</v>
      </c>
    </row>
    <row r="19" spans="2:6" s="1" customFormat="1" ht="17.100000000000001" customHeight="1" x14ac:dyDescent="0.15">
      <c r="B19" s="90" t="s">
        <v>1076</v>
      </c>
      <c r="C19" s="90"/>
      <c r="D19" s="90"/>
      <c r="E19" s="90"/>
      <c r="F19" s="38">
        <v>0.51735007348754303</v>
      </c>
    </row>
    <row r="20" spans="2:6" s="1" customFormat="1" ht="17.100000000000001" customHeight="1" x14ac:dyDescent="0.15">
      <c r="B20" s="90" t="s">
        <v>1077</v>
      </c>
      <c r="C20" s="90"/>
      <c r="D20" s="90"/>
      <c r="E20" s="90"/>
      <c r="F20" s="38">
        <v>0.57935512629730901</v>
      </c>
    </row>
    <row r="21" spans="2:6" s="1" customFormat="1" ht="17.100000000000001" customHeight="1" x14ac:dyDescent="0.15">
      <c r="B21" s="90" t="s">
        <v>1078</v>
      </c>
      <c r="C21" s="90"/>
      <c r="D21" s="90"/>
      <c r="E21" s="90"/>
      <c r="F21" s="39">
        <v>4.6184323998969399</v>
      </c>
    </row>
    <row r="22" spans="2:6" s="1" customFormat="1" ht="17.100000000000001" customHeight="1" x14ac:dyDescent="0.15">
      <c r="B22" s="90" t="s">
        <v>1079</v>
      </c>
      <c r="C22" s="90"/>
      <c r="D22" s="90"/>
      <c r="E22" s="90"/>
      <c r="F22" s="39">
        <v>14.923164587354799</v>
      </c>
    </row>
    <row r="23" spans="2:6" s="1" customFormat="1" ht="17.100000000000001" customHeight="1" x14ac:dyDescent="0.15">
      <c r="B23" s="90" t="s">
        <v>1080</v>
      </c>
      <c r="C23" s="90"/>
      <c r="D23" s="90"/>
      <c r="E23" s="90"/>
      <c r="F23" s="39">
        <v>19.541590772754599</v>
      </c>
    </row>
    <row r="24" spans="2:6" s="1" customFormat="1" ht="17.100000000000001" customHeight="1" x14ac:dyDescent="0.15">
      <c r="B24" s="90" t="s">
        <v>1081</v>
      </c>
      <c r="C24" s="90"/>
      <c r="D24" s="90"/>
      <c r="E24" s="90"/>
      <c r="F24" s="38">
        <v>0.92040927033366504</v>
      </c>
    </row>
    <row r="25" spans="2:6" s="1" customFormat="1" ht="17.100000000000001" customHeight="1" x14ac:dyDescent="0.15">
      <c r="B25" s="90" t="s">
        <v>1082</v>
      </c>
      <c r="C25" s="90"/>
      <c r="D25" s="90"/>
      <c r="E25" s="90"/>
      <c r="F25" s="38">
        <v>7.9590729666337998E-2</v>
      </c>
    </row>
    <row r="26" spans="2:6" s="1" customFormat="1" ht="17.100000000000001" customHeight="1" x14ac:dyDescent="0.15">
      <c r="B26" s="90" t="s">
        <v>1083</v>
      </c>
      <c r="C26" s="90"/>
      <c r="D26" s="90"/>
      <c r="E26" s="90"/>
      <c r="F26" s="38">
        <v>1.8134002896776601E-2</v>
      </c>
    </row>
    <row r="27" spans="2:6" s="1" customFormat="1" ht="17.100000000000001" customHeight="1" x14ac:dyDescent="0.15">
      <c r="B27" s="90" t="s">
        <v>1084</v>
      </c>
      <c r="C27" s="90"/>
      <c r="D27" s="90"/>
      <c r="E27" s="90"/>
      <c r="F27" s="38">
        <v>1.7861927377701901E-2</v>
      </c>
    </row>
    <row r="28" spans="2:6" s="1" customFormat="1" ht="17.100000000000001" customHeight="1" x14ac:dyDescent="0.15">
      <c r="B28" s="90" t="s">
        <v>1085</v>
      </c>
      <c r="C28" s="90"/>
      <c r="D28" s="90"/>
      <c r="E28" s="90"/>
      <c r="F28" s="38">
        <v>2.1280359652605298E-2</v>
      </c>
    </row>
    <row r="29" spans="2:6" s="1" customFormat="1" ht="17.100000000000001" customHeight="1" x14ac:dyDescent="0.15">
      <c r="B29" s="90" t="s">
        <v>1086</v>
      </c>
      <c r="C29" s="90"/>
      <c r="D29" s="90"/>
      <c r="E29" s="90"/>
      <c r="F29" s="39">
        <v>7.8402006294052597</v>
      </c>
    </row>
    <row r="30" spans="2:6" s="1" customFormat="1" ht="17.100000000000001" customHeight="1" x14ac:dyDescent="0.15">
      <c r="B30" s="90" t="s">
        <v>1087</v>
      </c>
      <c r="C30" s="90"/>
      <c r="D30" s="90"/>
      <c r="E30" s="90"/>
      <c r="F30" s="39">
        <v>7.2047836037969502</v>
      </c>
    </row>
    <row r="31" spans="2:6" s="1" customFormat="1" ht="17.100000000000001" customHeight="1" x14ac:dyDescent="0.15">
      <c r="B31" s="91" t="s">
        <v>1088</v>
      </c>
      <c r="C31" s="91"/>
      <c r="D31" s="91"/>
      <c r="E31" s="91"/>
      <c r="F31" s="40">
        <v>5.9197467170434603E-5</v>
      </c>
    </row>
    <row r="32" spans="2:6" s="1" customFormat="1" ht="5.25" customHeight="1" x14ac:dyDescent="0.15"/>
    <row r="33" spans="2:8" s="1" customFormat="1" ht="19.149999999999999" customHeight="1" x14ac:dyDescent="0.15">
      <c r="B33" s="86" t="s">
        <v>1112</v>
      </c>
      <c r="C33" s="86"/>
      <c r="D33" s="86"/>
      <c r="E33" s="86"/>
      <c r="F33" s="86"/>
    </row>
    <row r="34" spans="2:8" s="1" customFormat="1" ht="5.25" customHeight="1" x14ac:dyDescent="0.15"/>
    <row r="35" spans="2:8" s="1" customFormat="1" ht="21.4" customHeight="1" x14ac:dyDescent="0.2">
      <c r="B35" s="92" t="s">
        <v>1089</v>
      </c>
      <c r="C35" s="92"/>
      <c r="D35" s="92"/>
      <c r="E35" s="92"/>
      <c r="F35" s="27">
        <v>159845715.24000001</v>
      </c>
    </row>
    <row r="36" spans="2:8" s="1" customFormat="1" ht="5.25" customHeight="1" x14ac:dyDescent="0.15"/>
    <row r="37" spans="2:8" s="1" customFormat="1" ht="19.149999999999999" customHeight="1" x14ac:dyDescent="0.15">
      <c r="B37" s="86" t="s">
        <v>1113</v>
      </c>
      <c r="C37" s="86"/>
      <c r="D37" s="86"/>
      <c r="E37" s="86"/>
      <c r="F37" s="86"/>
    </row>
    <row r="38" spans="2:8" s="1" customFormat="1" ht="5.25" customHeight="1" x14ac:dyDescent="0.15"/>
    <row r="39" spans="2:8" s="1" customFormat="1" ht="13.35" customHeight="1" x14ac:dyDescent="0.15">
      <c r="B39" s="41"/>
      <c r="C39" s="42" t="s">
        <v>1090</v>
      </c>
      <c r="D39" s="42" t="s">
        <v>1090</v>
      </c>
      <c r="E39" s="42" t="s">
        <v>1090</v>
      </c>
      <c r="F39" s="93" t="s">
        <v>1090</v>
      </c>
      <c r="G39" s="93"/>
      <c r="H39" s="93"/>
    </row>
    <row r="40" spans="2:8" s="1" customFormat="1" ht="10.7" customHeight="1" x14ac:dyDescent="0.15">
      <c r="B40" s="43" t="s">
        <v>952</v>
      </c>
      <c r="C40" s="44" t="s">
        <v>1091</v>
      </c>
      <c r="D40" s="44" t="s">
        <v>1092</v>
      </c>
      <c r="E40" s="44" t="s">
        <v>1093</v>
      </c>
      <c r="F40" s="94" t="s">
        <v>1094</v>
      </c>
      <c r="G40" s="94"/>
      <c r="H40" s="94"/>
    </row>
    <row r="41" spans="2:8" s="1" customFormat="1" ht="14.45" customHeight="1" x14ac:dyDescent="0.15">
      <c r="B41" s="45" t="s">
        <v>10</v>
      </c>
      <c r="C41" s="12" t="s">
        <v>1095</v>
      </c>
      <c r="D41" s="12" t="s">
        <v>1095</v>
      </c>
      <c r="E41" s="12" t="s">
        <v>1095</v>
      </c>
      <c r="F41" s="95" t="s">
        <v>1095</v>
      </c>
      <c r="G41" s="95"/>
      <c r="H41" s="95"/>
    </row>
    <row r="42" spans="2:8" s="1" customFormat="1" ht="12.75" customHeight="1" x14ac:dyDescent="0.15">
      <c r="B42" s="46" t="s">
        <v>951</v>
      </c>
      <c r="C42" s="47" t="s">
        <v>1096</v>
      </c>
      <c r="D42" s="47" t="s">
        <v>1097</v>
      </c>
      <c r="E42" s="47" t="s">
        <v>1098</v>
      </c>
      <c r="F42" s="96" t="s">
        <v>1099</v>
      </c>
      <c r="G42" s="96"/>
      <c r="H42" s="96"/>
    </row>
    <row r="43" spans="2:8" s="1" customFormat="1" ht="12.75" customHeight="1" x14ac:dyDescent="0.15">
      <c r="B43" s="45" t="s">
        <v>956</v>
      </c>
      <c r="C43" s="12" t="s">
        <v>1</v>
      </c>
      <c r="D43" s="12" t="s">
        <v>1</v>
      </c>
      <c r="E43" s="12" t="s">
        <v>1</v>
      </c>
      <c r="F43" s="95" t="s">
        <v>1</v>
      </c>
      <c r="G43" s="95"/>
      <c r="H43" s="95"/>
    </row>
    <row r="44" spans="2:8" s="1" customFormat="1" ht="12.75" customHeight="1" x14ac:dyDescent="0.15">
      <c r="B44" s="46" t="s">
        <v>1100</v>
      </c>
      <c r="C44" s="13">
        <v>2000000</v>
      </c>
      <c r="D44" s="13">
        <v>6000000</v>
      </c>
      <c r="E44" s="13">
        <v>7000000</v>
      </c>
      <c r="F44" s="97">
        <v>5000000</v>
      </c>
      <c r="G44" s="97"/>
      <c r="H44" s="97"/>
    </row>
    <row r="45" spans="2:8" s="1" customFormat="1" ht="12.75" customHeight="1" x14ac:dyDescent="0.15">
      <c r="B45" s="46" t="s">
        <v>954</v>
      </c>
      <c r="C45" s="14">
        <v>43385</v>
      </c>
      <c r="D45" s="14">
        <v>43180</v>
      </c>
      <c r="E45" s="14">
        <v>45212</v>
      </c>
      <c r="F45" s="82">
        <v>44587</v>
      </c>
      <c r="G45" s="82"/>
      <c r="H45" s="82"/>
    </row>
    <row r="46" spans="2:8" s="1" customFormat="1" ht="12.75" customHeight="1" x14ac:dyDescent="0.15">
      <c r="B46" s="46" t="s">
        <v>955</v>
      </c>
      <c r="C46" s="14">
        <v>46195</v>
      </c>
      <c r="D46" s="14">
        <v>46926</v>
      </c>
      <c r="E46" s="14">
        <v>47656</v>
      </c>
      <c r="F46" s="82">
        <v>48143</v>
      </c>
      <c r="G46" s="82"/>
      <c r="H46" s="82"/>
    </row>
    <row r="47" spans="2:8" s="1" customFormat="1" ht="12.75" customHeight="1" x14ac:dyDescent="0.15">
      <c r="B47" s="46" t="s">
        <v>957</v>
      </c>
      <c r="C47" s="12" t="s">
        <v>1101</v>
      </c>
      <c r="D47" s="12" t="s">
        <v>1101</v>
      </c>
      <c r="E47" s="12" t="s">
        <v>1101</v>
      </c>
      <c r="F47" s="95" t="s">
        <v>1101</v>
      </c>
      <c r="G47" s="95"/>
      <c r="H47" s="95"/>
    </row>
    <row r="48" spans="2:8" s="1" customFormat="1" ht="12.75" customHeight="1" x14ac:dyDescent="0.15">
      <c r="B48" s="45" t="s">
        <v>958</v>
      </c>
      <c r="C48" s="15">
        <v>0.01</v>
      </c>
      <c r="D48" s="15">
        <v>8.0000000000000002E-3</v>
      </c>
      <c r="E48" s="15">
        <v>1E-3</v>
      </c>
      <c r="F48" s="98">
        <v>0</v>
      </c>
      <c r="G48" s="98"/>
      <c r="H48" s="98"/>
    </row>
    <row r="49" spans="2:8" s="1" customFormat="1" ht="12.2" customHeight="1" x14ac:dyDescent="0.15">
      <c r="B49" s="45" t="s">
        <v>1102</v>
      </c>
      <c r="C49" s="12" t="s">
        <v>1103</v>
      </c>
      <c r="D49" s="12" t="s">
        <v>1103</v>
      </c>
      <c r="E49" s="12" t="s">
        <v>1103</v>
      </c>
      <c r="F49" s="95" t="s">
        <v>1103</v>
      </c>
      <c r="G49" s="95"/>
      <c r="H49" s="95"/>
    </row>
    <row r="50" spans="2:8" s="1" customFormat="1" ht="10.7" customHeight="1" x14ac:dyDescent="0.15">
      <c r="B50" s="45" t="s">
        <v>1104</v>
      </c>
      <c r="C50" s="12" t="s">
        <v>993</v>
      </c>
      <c r="D50" s="12" t="s">
        <v>993</v>
      </c>
      <c r="E50" s="12" t="s">
        <v>993</v>
      </c>
      <c r="F50" s="95" t="s">
        <v>993</v>
      </c>
      <c r="G50" s="95"/>
      <c r="H50" s="95"/>
    </row>
    <row r="51" spans="2:8" s="1" customFormat="1" ht="14.85" customHeight="1" x14ac:dyDescent="0.15">
      <c r="B51" s="45" t="s">
        <v>1105</v>
      </c>
      <c r="C51" s="12" t="s">
        <v>1106</v>
      </c>
      <c r="D51" s="12" t="s">
        <v>1106</v>
      </c>
      <c r="E51" s="12" t="s">
        <v>1106</v>
      </c>
      <c r="F51" s="95" t="s">
        <v>1106</v>
      </c>
      <c r="G51" s="95"/>
      <c r="H51" s="95"/>
    </row>
    <row r="52" spans="2:8" s="1" customFormat="1" ht="26.1" customHeight="1" x14ac:dyDescent="0.15"/>
    <row r="53" spans="2:8" s="1" customFormat="1" ht="19.149999999999999" customHeight="1" x14ac:dyDescent="0.15">
      <c r="B53" s="86" t="s">
        <v>1114</v>
      </c>
      <c r="C53" s="86"/>
      <c r="D53" s="86"/>
      <c r="E53" s="86"/>
      <c r="F53" s="86"/>
    </row>
    <row r="54" spans="2:8" s="1" customFormat="1" ht="5.25" customHeight="1" x14ac:dyDescent="0.15"/>
    <row r="55" spans="2:8" s="1" customFormat="1" ht="19.149999999999999" customHeight="1" x14ac:dyDescent="0.15">
      <c r="B55" s="7" t="s">
        <v>1115</v>
      </c>
    </row>
    <row r="56" spans="2:8" s="1" customFormat="1" ht="5.25" customHeight="1" x14ac:dyDescent="0.15"/>
    <row r="57" spans="2:8" s="1" customFormat="1" ht="19.149999999999999" customHeight="1" x14ac:dyDescent="0.15">
      <c r="B57" s="86" t="s">
        <v>1116</v>
      </c>
      <c r="C57" s="86"/>
      <c r="D57" s="86"/>
      <c r="E57" s="86"/>
      <c r="F57" s="86"/>
    </row>
    <row r="58" spans="2:8" s="1" customFormat="1" ht="5.25" customHeight="1" x14ac:dyDescent="0.15"/>
    <row r="59" spans="2:8" s="1" customFormat="1" ht="21.4" customHeight="1" x14ac:dyDescent="0.2">
      <c r="B59" s="48">
        <v>6621827.3099999996</v>
      </c>
      <c r="C59" s="26" t="s">
        <v>1</v>
      </c>
    </row>
    <row r="60" spans="2:8" s="1" customFormat="1" ht="28.7"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scale="86"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1"/>
  <sheetViews>
    <sheetView zoomScaleNormal="100" zoomScaleSheetLayoutView="118" workbookViewId="0"/>
  </sheetViews>
  <sheetFormatPr defaultRowHeight="1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75"/>
      <c r="C1" s="75"/>
      <c r="D1" s="75"/>
      <c r="E1" s="75"/>
      <c r="F1" s="75"/>
      <c r="G1" s="75"/>
      <c r="H1" s="75"/>
      <c r="I1" s="75"/>
      <c r="J1" s="75"/>
      <c r="K1" s="75"/>
      <c r="L1" s="75"/>
    </row>
    <row r="2" spans="2:44" s="1" customFormat="1" ht="22.9" customHeight="1" x14ac:dyDescent="0.15">
      <c r="B2" s="75"/>
      <c r="C2" s="75"/>
      <c r="D2" s="75"/>
      <c r="E2" s="75"/>
      <c r="F2" s="75"/>
      <c r="G2" s="75"/>
      <c r="H2" s="75"/>
      <c r="I2" s="75"/>
      <c r="J2" s="75"/>
      <c r="K2" s="75"/>
      <c r="L2" s="75"/>
      <c r="M2" s="81" t="s">
        <v>14</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2:44" s="1" customFormat="1" ht="6.4" customHeight="1" x14ac:dyDescent="0.15">
      <c r="B3" s="75"/>
      <c r="C3" s="75"/>
      <c r="D3" s="75"/>
      <c r="E3" s="75"/>
      <c r="F3" s="75"/>
      <c r="G3" s="75"/>
      <c r="H3" s="75"/>
      <c r="I3" s="75"/>
      <c r="J3" s="75"/>
      <c r="K3" s="75"/>
      <c r="L3" s="75"/>
    </row>
    <row r="4" spans="2:44" s="1" customFormat="1" ht="2.65" customHeight="1" x14ac:dyDescent="0.15"/>
    <row r="5" spans="2:44" s="1" customFormat="1" ht="33" customHeight="1" x14ac:dyDescent="0.15">
      <c r="B5" s="77" t="s">
        <v>1232</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row>
    <row r="6" spans="2:44" s="1" customFormat="1" ht="6.95" customHeight="1" x14ac:dyDescent="0.15"/>
    <row r="7" spans="2:44" s="1" customFormat="1" ht="2.65" customHeight="1" x14ac:dyDescent="0.15">
      <c r="B7" s="70" t="s">
        <v>1109</v>
      </c>
      <c r="C7" s="70"/>
      <c r="D7" s="70"/>
      <c r="E7" s="70"/>
      <c r="F7" s="70"/>
      <c r="G7" s="70"/>
      <c r="H7" s="70"/>
      <c r="I7" s="70"/>
      <c r="J7" s="70"/>
      <c r="K7" s="70"/>
    </row>
    <row r="8" spans="2:44" s="1" customFormat="1" ht="21.4" customHeight="1" x14ac:dyDescent="0.15">
      <c r="B8" s="70"/>
      <c r="C8" s="70"/>
      <c r="D8" s="70"/>
      <c r="E8" s="70"/>
      <c r="F8" s="70"/>
      <c r="G8" s="70"/>
      <c r="H8" s="70"/>
      <c r="I8" s="70"/>
      <c r="J8" s="70"/>
      <c r="K8" s="70"/>
      <c r="M8" s="78">
        <v>45412</v>
      </c>
      <c r="N8" s="78"/>
      <c r="O8" s="78"/>
      <c r="P8" s="78"/>
      <c r="Q8" s="78"/>
      <c r="R8" s="78"/>
      <c r="S8" s="78"/>
      <c r="T8" s="78"/>
      <c r="U8" s="78"/>
      <c r="V8" s="78"/>
    </row>
    <row r="9" spans="2:44" s="1" customFormat="1" ht="5.25" customHeight="1" x14ac:dyDescent="0.15">
      <c r="B9" s="70"/>
      <c r="C9" s="70"/>
      <c r="D9" s="70"/>
      <c r="E9" s="70"/>
      <c r="F9" s="70"/>
      <c r="G9" s="70"/>
      <c r="H9" s="70"/>
      <c r="I9" s="70"/>
      <c r="J9" s="70"/>
      <c r="K9" s="70"/>
    </row>
    <row r="10" spans="2:44" s="1" customFormat="1" ht="2.1" customHeight="1" x14ac:dyDescent="0.15"/>
    <row r="11" spans="2:44" s="1" customFormat="1" ht="19.149999999999999" customHeight="1" x14ac:dyDescent="0.15">
      <c r="B11" s="86" t="s">
        <v>1233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row>
    <row r="12" spans="2:44" s="1" customFormat="1" ht="5.25" customHeight="1" x14ac:dyDescent="0.15"/>
    <row r="13" spans="2:44" s="1" customFormat="1" ht="14.85" customHeight="1" x14ac:dyDescent="0.15">
      <c r="B13" s="102"/>
      <c r="C13" s="102"/>
      <c r="D13" s="102"/>
      <c r="E13" s="102"/>
      <c r="F13" s="102"/>
      <c r="G13" s="102"/>
      <c r="H13" s="102"/>
      <c r="I13" s="102"/>
      <c r="J13" s="102"/>
      <c r="K13" s="84" t="s">
        <v>1117</v>
      </c>
      <c r="L13" s="84"/>
      <c r="M13" s="84"/>
      <c r="N13" s="84"/>
      <c r="O13" s="84"/>
      <c r="P13" s="84"/>
      <c r="Q13" s="84"/>
      <c r="R13" s="84"/>
      <c r="S13" s="84"/>
      <c r="T13" s="84"/>
      <c r="U13" s="84"/>
      <c r="V13" s="84" t="s">
        <v>1118</v>
      </c>
      <c r="W13" s="84"/>
      <c r="X13" s="84"/>
      <c r="Y13" s="84"/>
      <c r="Z13" s="84"/>
      <c r="AA13" s="84"/>
      <c r="AB13" s="84"/>
      <c r="AC13" s="84"/>
      <c r="AD13" s="84"/>
      <c r="AE13" s="84"/>
      <c r="AF13" s="84" t="s">
        <v>1119</v>
      </c>
      <c r="AG13" s="84"/>
      <c r="AH13" s="84"/>
      <c r="AI13" s="84"/>
      <c r="AJ13" s="84"/>
      <c r="AK13" s="84"/>
      <c r="AL13" s="84"/>
      <c r="AM13" s="84"/>
      <c r="AN13" s="84"/>
      <c r="AO13" s="10" t="s">
        <v>1118</v>
      </c>
    </row>
    <row r="14" spans="2:44" s="1" customFormat="1" ht="12.2" customHeight="1" x14ac:dyDescent="0.15">
      <c r="B14" s="104" t="s">
        <v>608</v>
      </c>
      <c r="C14" s="104"/>
      <c r="D14" s="104"/>
      <c r="E14" s="104"/>
      <c r="F14" s="104"/>
      <c r="G14" s="104"/>
      <c r="H14" s="104"/>
      <c r="I14" s="104"/>
      <c r="J14" s="104"/>
      <c r="K14" s="105">
        <v>599116112.20999897</v>
      </c>
      <c r="L14" s="105"/>
      <c r="M14" s="105"/>
      <c r="N14" s="105"/>
      <c r="O14" s="105"/>
      <c r="P14" s="105"/>
      <c r="Q14" s="105"/>
      <c r="R14" s="105"/>
      <c r="S14" s="105"/>
      <c r="T14" s="105"/>
      <c r="U14" s="105"/>
      <c r="V14" s="98">
        <v>0.16747546225110799</v>
      </c>
      <c r="W14" s="98"/>
      <c r="X14" s="98"/>
      <c r="Y14" s="98"/>
      <c r="Z14" s="98"/>
      <c r="AA14" s="98"/>
      <c r="AB14" s="98"/>
      <c r="AC14" s="98"/>
      <c r="AD14" s="98"/>
      <c r="AE14" s="98"/>
      <c r="AF14" s="97">
        <v>8070</v>
      </c>
      <c r="AG14" s="97"/>
      <c r="AH14" s="97"/>
      <c r="AI14" s="97"/>
      <c r="AJ14" s="97"/>
      <c r="AK14" s="97"/>
      <c r="AL14" s="97"/>
      <c r="AM14" s="97"/>
      <c r="AN14" s="97"/>
      <c r="AO14" s="15">
        <v>0.16082104424073301</v>
      </c>
    </row>
    <row r="15" spans="2:44" s="1" customFormat="1" ht="12.2" customHeight="1" x14ac:dyDescent="0.15">
      <c r="B15" s="104" t="s">
        <v>612</v>
      </c>
      <c r="C15" s="104"/>
      <c r="D15" s="104"/>
      <c r="E15" s="104"/>
      <c r="F15" s="104"/>
      <c r="G15" s="104"/>
      <c r="H15" s="104"/>
      <c r="I15" s="104"/>
      <c r="J15" s="104"/>
      <c r="K15" s="105">
        <v>530140475.30000103</v>
      </c>
      <c r="L15" s="105"/>
      <c r="M15" s="105"/>
      <c r="N15" s="105"/>
      <c r="O15" s="105"/>
      <c r="P15" s="105"/>
      <c r="Q15" s="105"/>
      <c r="R15" s="105"/>
      <c r="S15" s="105"/>
      <c r="T15" s="105"/>
      <c r="U15" s="105"/>
      <c r="V15" s="98">
        <v>0.14819418030902401</v>
      </c>
      <c r="W15" s="98"/>
      <c r="X15" s="98"/>
      <c r="Y15" s="98"/>
      <c r="Z15" s="98"/>
      <c r="AA15" s="98"/>
      <c r="AB15" s="98"/>
      <c r="AC15" s="98"/>
      <c r="AD15" s="98"/>
      <c r="AE15" s="98"/>
      <c r="AF15" s="97">
        <v>7846</v>
      </c>
      <c r="AG15" s="97"/>
      <c r="AH15" s="97"/>
      <c r="AI15" s="97"/>
      <c r="AJ15" s="97"/>
      <c r="AK15" s="97"/>
      <c r="AL15" s="97"/>
      <c r="AM15" s="97"/>
      <c r="AN15" s="97"/>
      <c r="AO15" s="15">
        <v>0.15635711438820199</v>
      </c>
    </row>
    <row r="16" spans="2:44" s="1" customFormat="1" ht="12.2" customHeight="1" x14ac:dyDescent="0.15">
      <c r="B16" s="104" t="s">
        <v>610</v>
      </c>
      <c r="C16" s="104"/>
      <c r="D16" s="104"/>
      <c r="E16" s="104"/>
      <c r="F16" s="104"/>
      <c r="G16" s="104"/>
      <c r="H16" s="104"/>
      <c r="I16" s="104"/>
      <c r="J16" s="104"/>
      <c r="K16" s="105">
        <v>484349138.62</v>
      </c>
      <c r="L16" s="105"/>
      <c r="M16" s="105"/>
      <c r="N16" s="105"/>
      <c r="O16" s="105"/>
      <c r="P16" s="105"/>
      <c r="Q16" s="105"/>
      <c r="R16" s="105"/>
      <c r="S16" s="105"/>
      <c r="T16" s="105"/>
      <c r="U16" s="105"/>
      <c r="V16" s="98">
        <v>0.13539378131910099</v>
      </c>
      <c r="W16" s="98"/>
      <c r="X16" s="98"/>
      <c r="Y16" s="98"/>
      <c r="Z16" s="98"/>
      <c r="AA16" s="98"/>
      <c r="AB16" s="98"/>
      <c r="AC16" s="98"/>
      <c r="AD16" s="98"/>
      <c r="AE16" s="98"/>
      <c r="AF16" s="97">
        <v>6418</v>
      </c>
      <c r="AG16" s="97"/>
      <c r="AH16" s="97"/>
      <c r="AI16" s="97"/>
      <c r="AJ16" s="97"/>
      <c r="AK16" s="97"/>
      <c r="AL16" s="97"/>
      <c r="AM16" s="97"/>
      <c r="AN16" s="97"/>
      <c r="AO16" s="15">
        <v>0.127899561578318</v>
      </c>
    </row>
    <row r="17" spans="2:44" s="1" customFormat="1" ht="12.2" customHeight="1" x14ac:dyDescent="0.15">
      <c r="B17" s="104" t="s">
        <v>616</v>
      </c>
      <c r="C17" s="104"/>
      <c r="D17" s="104"/>
      <c r="E17" s="104"/>
      <c r="F17" s="104"/>
      <c r="G17" s="104"/>
      <c r="H17" s="104"/>
      <c r="I17" s="104"/>
      <c r="J17" s="104"/>
      <c r="K17" s="105">
        <v>383591425.38999999</v>
      </c>
      <c r="L17" s="105"/>
      <c r="M17" s="105"/>
      <c r="N17" s="105"/>
      <c r="O17" s="105"/>
      <c r="P17" s="105"/>
      <c r="Q17" s="105"/>
      <c r="R17" s="105"/>
      <c r="S17" s="105"/>
      <c r="T17" s="105"/>
      <c r="U17" s="105"/>
      <c r="V17" s="98">
        <v>0.10722821498787199</v>
      </c>
      <c r="W17" s="98"/>
      <c r="X17" s="98"/>
      <c r="Y17" s="98"/>
      <c r="Z17" s="98"/>
      <c r="AA17" s="98"/>
      <c r="AB17" s="98"/>
      <c r="AC17" s="98"/>
      <c r="AD17" s="98"/>
      <c r="AE17" s="98"/>
      <c r="AF17" s="97">
        <v>6240</v>
      </c>
      <c r="AG17" s="97"/>
      <c r="AH17" s="97"/>
      <c r="AI17" s="97"/>
      <c r="AJ17" s="97"/>
      <c r="AK17" s="97"/>
      <c r="AL17" s="97"/>
      <c r="AM17" s="97"/>
      <c r="AN17" s="97"/>
      <c r="AO17" s="15">
        <v>0.124352331606218</v>
      </c>
    </row>
    <row r="18" spans="2:44" s="1" customFormat="1" ht="12.2" customHeight="1" x14ac:dyDescent="0.15">
      <c r="B18" s="104" t="s">
        <v>614</v>
      </c>
      <c r="C18" s="104"/>
      <c r="D18" s="104"/>
      <c r="E18" s="104"/>
      <c r="F18" s="104"/>
      <c r="G18" s="104"/>
      <c r="H18" s="104"/>
      <c r="I18" s="104"/>
      <c r="J18" s="104"/>
      <c r="K18" s="105">
        <v>363865835.20999998</v>
      </c>
      <c r="L18" s="105"/>
      <c r="M18" s="105"/>
      <c r="N18" s="105"/>
      <c r="O18" s="105"/>
      <c r="P18" s="105"/>
      <c r="Q18" s="105"/>
      <c r="R18" s="105"/>
      <c r="S18" s="105"/>
      <c r="T18" s="105"/>
      <c r="U18" s="105"/>
      <c r="V18" s="98">
        <v>0.101714171438976</v>
      </c>
      <c r="W18" s="98"/>
      <c r="X18" s="98"/>
      <c r="Y18" s="98"/>
      <c r="Z18" s="98"/>
      <c r="AA18" s="98"/>
      <c r="AB18" s="98"/>
      <c r="AC18" s="98"/>
      <c r="AD18" s="98"/>
      <c r="AE18" s="98"/>
      <c r="AF18" s="97">
        <v>3801</v>
      </c>
      <c r="AG18" s="97"/>
      <c r="AH18" s="97"/>
      <c r="AI18" s="97"/>
      <c r="AJ18" s="97"/>
      <c r="AK18" s="97"/>
      <c r="AL18" s="97"/>
      <c r="AM18" s="97"/>
      <c r="AN18" s="97"/>
      <c r="AO18" s="15">
        <v>7.5747309685133504E-2</v>
      </c>
    </row>
    <row r="19" spans="2:44" s="1" customFormat="1" ht="12.2" customHeight="1" x14ac:dyDescent="0.15">
      <c r="B19" s="104" t="s">
        <v>620</v>
      </c>
      <c r="C19" s="104"/>
      <c r="D19" s="104"/>
      <c r="E19" s="104"/>
      <c r="F19" s="104"/>
      <c r="G19" s="104"/>
      <c r="H19" s="104"/>
      <c r="I19" s="104"/>
      <c r="J19" s="104"/>
      <c r="K19" s="105">
        <v>282583725.50999999</v>
      </c>
      <c r="L19" s="105"/>
      <c r="M19" s="105"/>
      <c r="N19" s="105"/>
      <c r="O19" s="105"/>
      <c r="P19" s="105"/>
      <c r="Q19" s="105"/>
      <c r="R19" s="105"/>
      <c r="S19" s="105"/>
      <c r="T19" s="105"/>
      <c r="U19" s="105"/>
      <c r="V19" s="98">
        <v>7.8992767995929206E-2</v>
      </c>
      <c r="W19" s="98"/>
      <c r="X19" s="98"/>
      <c r="Y19" s="98"/>
      <c r="Z19" s="98"/>
      <c r="AA19" s="98"/>
      <c r="AB19" s="98"/>
      <c r="AC19" s="98"/>
      <c r="AD19" s="98"/>
      <c r="AE19" s="98"/>
      <c r="AF19" s="97">
        <v>4193</v>
      </c>
      <c r="AG19" s="97"/>
      <c r="AH19" s="97"/>
      <c r="AI19" s="97"/>
      <c r="AJ19" s="97"/>
      <c r="AK19" s="97"/>
      <c r="AL19" s="97"/>
      <c r="AM19" s="97"/>
      <c r="AN19" s="97"/>
      <c r="AO19" s="15">
        <v>8.3559186927062601E-2</v>
      </c>
    </row>
    <row r="20" spans="2:44" s="1" customFormat="1" ht="12.2" customHeight="1" x14ac:dyDescent="0.15">
      <c r="B20" s="104" t="s">
        <v>618</v>
      </c>
      <c r="C20" s="104"/>
      <c r="D20" s="104"/>
      <c r="E20" s="104"/>
      <c r="F20" s="104"/>
      <c r="G20" s="104"/>
      <c r="H20" s="104"/>
      <c r="I20" s="104"/>
      <c r="J20" s="104"/>
      <c r="K20" s="105">
        <v>246714560.46000001</v>
      </c>
      <c r="L20" s="105"/>
      <c r="M20" s="105"/>
      <c r="N20" s="105"/>
      <c r="O20" s="105"/>
      <c r="P20" s="105"/>
      <c r="Q20" s="105"/>
      <c r="R20" s="105"/>
      <c r="S20" s="105"/>
      <c r="T20" s="105"/>
      <c r="U20" s="105"/>
      <c r="V20" s="98">
        <v>6.8965988754171106E-2</v>
      </c>
      <c r="W20" s="98"/>
      <c r="X20" s="98"/>
      <c r="Y20" s="98"/>
      <c r="Z20" s="98"/>
      <c r="AA20" s="98"/>
      <c r="AB20" s="98"/>
      <c r="AC20" s="98"/>
      <c r="AD20" s="98"/>
      <c r="AE20" s="98"/>
      <c r="AF20" s="97">
        <v>3956</v>
      </c>
      <c r="AG20" s="97"/>
      <c r="AH20" s="97"/>
      <c r="AI20" s="97"/>
      <c r="AJ20" s="97"/>
      <c r="AK20" s="97"/>
      <c r="AL20" s="97"/>
      <c r="AM20" s="97"/>
      <c r="AN20" s="97"/>
      <c r="AO20" s="15">
        <v>7.8836189717018695E-2</v>
      </c>
    </row>
    <row r="21" spans="2:44" s="1" customFormat="1" ht="12.2" customHeight="1" x14ac:dyDescent="0.15">
      <c r="B21" s="104" t="s">
        <v>622</v>
      </c>
      <c r="C21" s="104"/>
      <c r="D21" s="104"/>
      <c r="E21" s="104"/>
      <c r="F21" s="104"/>
      <c r="G21" s="104"/>
      <c r="H21" s="104"/>
      <c r="I21" s="104"/>
      <c r="J21" s="104"/>
      <c r="K21" s="105">
        <v>224773109.44</v>
      </c>
      <c r="L21" s="105"/>
      <c r="M21" s="105"/>
      <c r="N21" s="105"/>
      <c r="O21" s="105"/>
      <c r="P21" s="105"/>
      <c r="Q21" s="105"/>
      <c r="R21" s="105"/>
      <c r="S21" s="105"/>
      <c r="T21" s="105"/>
      <c r="U21" s="105"/>
      <c r="V21" s="98">
        <v>6.2832528850247704E-2</v>
      </c>
      <c r="W21" s="98"/>
      <c r="X21" s="98"/>
      <c r="Y21" s="98"/>
      <c r="Z21" s="98"/>
      <c r="AA21" s="98"/>
      <c r="AB21" s="98"/>
      <c r="AC21" s="98"/>
      <c r="AD21" s="98"/>
      <c r="AE21" s="98"/>
      <c r="AF21" s="97">
        <v>3502</v>
      </c>
      <c r="AG21" s="97"/>
      <c r="AH21" s="97"/>
      <c r="AI21" s="97"/>
      <c r="AJ21" s="97"/>
      <c r="AK21" s="97"/>
      <c r="AL21" s="97"/>
      <c r="AM21" s="97"/>
      <c r="AN21" s="97"/>
      <c r="AO21" s="15">
        <v>6.9788760462335606E-2</v>
      </c>
    </row>
    <row r="22" spans="2:44" s="1" customFormat="1" ht="12.2" customHeight="1" x14ac:dyDescent="0.15">
      <c r="B22" s="104" t="s">
        <v>624</v>
      </c>
      <c r="C22" s="104"/>
      <c r="D22" s="104"/>
      <c r="E22" s="104"/>
      <c r="F22" s="104"/>
      <c r="G22" s="104"/>
      <c r="H22" s="104"/>
      <c r="I22" s="104"/>
      <c r="J22" s="104"/>
      <c r="K22" s="105">
        <v>196255248.49000001</v>
      </c>
      <c r="L22" s="105"/>
      <c r="M22" s="105"/>
      <c r="N22" s="105"/>
      <c r="O22" s="105"/>
      <c r="P22" s="105"/>
      <c r="Q22" s="105"/>
      <c r="R22" s="105"/>
      <c r="S22" s="105"/>
      <c r="T22" s="105"/>
      <c r="U22" s="105"/>
      <c r="V22" s="98">
        <v>5.4860715294113502E-2</v>
      </c>
      <c r="W22" s="98"/>
      <c r="X22" s="98"/>
      <c r="Y22" s="98"/>
      <c r="Z22" s="98"/>
      <c r="AA22" s="98"/>
      <c r="AB22" s="98"/>
      <c r="AC22" s="98"/>
      <c r="AD22" s="98"/>
      <c r="AE22" s="98"/>
      <c r="AF22" s="97">
        <v>2406</v>
      </c>
      <c r="AG22" s="97"/>
      <c r="AH22" s="97"/>
      <c r="AI22" s="97"/>
      <c r="AJ22" s="97"/>
      <c r="AK22" s="97"/>
      <c r="AL22" s="97"/>
      <c r="AM22" s="97"/>
      <c r="AN22" s="97"/>
      <c r="AO22" s="15">
        <v>4.7947389398166597E-2</v>
      </c>
    </row>
    <row r="23" spans="2:44" s="1" customFormat="1" ht="12.2" customHeight="1" x14ac:dyDescent="0.15">
      <c r="B23" s="104" t="s">
        <v>626</v>
      </c>
      <c r="C23" s="104"/>
      <c r="D23" s="104"/>
      <c r="E23" s="104"/>
      <c r="F23" s="104"/>
      <c r="G23" s="104"/>
      <c r="H23" s="104"/>
      <c r="I23" s="104"/>
      <c r="J23" s="104"/>
      <c r="K23" s="105">
        <v>151483618.16</v>
      </c>
      <c r="L23" s="105"/>
      <c r="M23" s="105"/>
      <c r="N23" s="105"/>
      <c r="O23" s="105"/>
      <c r="P23" s="105"/>
      <c r="Q23" s="105"/>
      <c r="R23" s="105"/>
      <c r="S23" s="105"/>
      <c r="T23" s="105"/>
      <c r="U23" s="105"/>
      <c r="V23" s="98">
        <v>4.2345362539547203E-2</v>
      </c>
      <c r="W23" s="98"/>
      <c r="X23" s="98"/>
      <c r="Y23" s="98"/>
      <c r="Z23" s="98"/>
      <c r="AA23" s="98"/>
      <c r="AB23" s="98"/>
      <c r="AC23" s="98"/>
      <c r="AD23" s="98"/>
      <c r="AE23" s="98"/>
      <c r="AF23" s="97">
        <v>2187</v>
      </c>
      <c r="AG23" s="97"/>
      <c r="AH23" s="97"/>
      <c r="AI23" s="97"/>
      <c r="AJ23" s="97"/>
      <c r="AK23" s="97"/>
      <c r="AL23" s="97"/>
      <c r="AM23" s="97"/>
      <c r="AN23" s="97"/>
      <c r="AO23" s="15">
        <v>4.3583100836986903E-2</v>
      </c>
    </row>
    <row r="24" spans="2:44" s="1" customFormat="1" ht="12.2" customHeight="1" x14ac:dyDescent="0.15">
      <c r="B24" s="104" t="s">
        <v>560</v>
      </c>
      <c r="C24" s="104"/>
      <c r="D24" s="104"/>
      <c r="E24" s="104"/>
      <c r="F24" s="104"/>
      <c r="G24" s="104"/>
      <c r="H24" s="104"/>
      <c r="I24" s="104"/>
      <c r="J24" s="104"/>
      <c r="K24" s="105">
        <v>108949398.73999999</v>
      </c>
      <c r="L24" s="105"/>
      <c r="M24" s="105"/>
      <c r="N24" s="105"/>
      <c r="O24" s="105"/>
      <c r="P24" s="105"/>
      <c r="Q24" s="105"/>
      <c r="R24" s="105"/>
      <c r="S24" s="105"/>
      <c r="T24" s="105"/>
      <c r="U24" s="105"/>
      <c r="V24" s="98">
        <v>3.0455450194212499E-2</v>
      </c>
      <c r="W24" s="98"/>
      <c r="X24" s="98"/>
      <c r="Y24" s="98"/>
      <c r="Z24" s="98"/>
      <c r="AA24" s="98"/>
      <c r="AB24" s="98"/>
      <c r="AC24" s="98"/>
      <c r="AD24" s="98"/>
      <c r="AE24" s="98"/>
      <c r="AF24" s="97">
        <v>1484</v>
      </c>
      <c r="AG24" s="97"/>
      <c r="AH24" s="97"/>
      <c r="AI24" s="97"/>
      <c r="AJ24" s="97"/>
      <c r="AK24" s="97"/>
      <c r="AL24" s="97"/>
      <c r="AM24" s="97"/>
      <c r="AN24" s="97"/>
      <c r="AO24" s="15">
        <v>2.95735352730171E-2</v>
      </c>
    </row>
    <row r="25" spans="2:44" s="1" customFormat="1" ht="12.2" customHeight="1" x14ac:dyDescent="0.15">
      <c r="B25" s="104" t="s">
        <v>70</v>
      </c>
      <c r="C25" s="104"/>
      <c r="D25" s="104"/>
      <c r="E25" s="104"/>
      <c r="F25" s="104"/>
      <c r="G25" s="104"/>
      <c r="H25" s="104"/>
      <c r="I25" s="104"/>
      <c r="J25" s="104"/>
      <c r="K25" s="105">
        <v>5514021.1200000001</v>
      </c>
      <c r="L25" s="105"/>
      <c r="M25" s="105"/>
      <c r="N25" s="105"/>
      <c r="O25" s="105"/>
      <c r="P25" s="105"/>
      <c r="Q25" s="105"/>
      <c r="R25" s="105"/>
      <c r="S25" s="105"/>
      <c r="T25" s="105"/>
      <c r="U25" s="105"/>
      <c r="V25" s="98">
        <v>1.5413760656977399E-3</v>
      </c>
      <c r="W25" s="98"/>
      <c r="X25" s="98"/>
      <c r="Y25" s="98"/>
      <c r="Z25" s="98"/>
      <c r="AA25" s="98"/>
      <c r="AB25" s="98"/>
      <c r="AC25" s="98"/>
      <c r="AD25" s="98"/>
      <c r="AE25" s="98"/>
      <c r="AF25" s="97">
        <v>77</v>
      </c>
      <c r="AG25" s="97"/>
      <c r="AH25" s="97"/>
      <c r="AI25" s="97"/>
      <c r="AJ25" s="97"/>
      <c r="AK25" s="97"/>
      <c r="AL25" s="97"/>
      <c r="AM25" s="97"/>
      <c r="AN25" s="97"/>
      <c r="AO25" s="15">
        <v>1.5344758868074901E-3</v>
      </c>
    </row>
    <row r="26" spans="2:44" s="1" customFormat="1" ht="13.35" customHeight="1" x14ac:dyDescent="0.15">
      <c r="B26" s="102"/>
      <c r="C26" s="102"/>
      <c r="D26" s="102"/>
      <c r="E26" s="102"/>
      <c r="F26" s="102"/>
      <c r="G26" s="102"/>
      <c r="H26" s="102"/>
      <c r="I26" s="102"/>
      <c r="J26" s="102"/>
      <c r="K26" s="106">
        <v>3577336668.6500001</v>
      </c>
      <c r="L26" s="106"/>
      <c r="M26" s="106"/>
      <c r="N26" s="106"/>
      <c r="O26" s="106"/>
      <c r="P26" s="106"/>
      <c r="Q26" s="106"/>
      <c r="R26" s="106"/>
      <c r="S26" s="106"/>
      <c r="T26" s="106"/>
      <c r="U26" s="106"/>
      <c r="V26" s="100">
        <v>1</v>
      </c>
      <c r="W26" s="100"/>
      <c r="X26" s="100"/>
      <c r="Y26" s="100"/>
      <c r="Z26" s="100"/>
      <c r="AA26" s="100"/>
      <c r="AB26" s="100"/>
      <c r="AC26" s="100"/>
      <c r="AD26" s="100"/>
      <c r="AE26" s="100"/>
      <c r="AF26" s="99">
        <v>50180</v>
      </c>
      <c r="AG26" s="99"/>
      <c r="AH26" s="99"/>
      <c r="AI26" s="99"/>
      <c r="AJ26" s="99"/>
      <c r="AK26" s="99"/>
      <c r="AL26" s="99"/>
      <c r="AM26" s="99"/>
      <c r="AN26" s="99"/>
      <c r="AO26" s="50">
        <v>1</v>
      </c>
    </row>
    <row r="27" spans="2:44" s="1" customFormat="1" ht="9" customHeight="1" x14ac:dyDescent="0.15"/>
    <row r="28" spans="2:44" s="1" customFormat="1" ht="19.149999999999999" customHeight="1" x14ac:dyDescent="0.15">
      <c r="B28" s="86" t="s">
        <v>1234</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row>
    <row r="29" spans="2:44" s="1" customFormat="1" ht="7.9" customHeight="1" x14ac:dyDescent="0.15"/>
    <row r="30" spans="2:44" s="1" customFormat="1" ht="13.35" customHeight="1" x14ac:dyDescent="0.15">
      <c r="B30" s="84" t="s">
        <v>1120</v>
      </c>
      <c r="C30" s="84"/>
      <c r="D30" s="84"/>
      <c r="E30" s="84"/>
      <c r="F30" s="84"/>
      <c r="G30" s="84"/>
      <c r="H30" s="84"/>
      <c r="I30" s="84"/>
      <c r="J30" s="84"/>
      <c r="K30" s="84" t="s">
        <v>1117</v>
      </c>
      <c r="L30" s="84"/>
      <c r="M30" s="84"/>
      <c r="N30" s="84"/>
      <c r="O30" s="84"/>
      <c r="P30" s="84"/>
      <c r="Q30" s="84"/>
      <c r="R30" s="84"/>
      <c r="S30" s="84"/>
      <c r="T30" s="84"/>
      <c r="U30" s="84"/>
      <c r="V30" s="84" t="s">
        <v>1118</v>
      </c>
      <c r="W30" s="84"/>
      <c r="X30" s="84"/>
      <c r="Y30" s="84"/>
      <c r="Z30" s="84"/>
      <c r="AA30" s="84"/>
      <c r="AB30" s="84"/>
      <c r="AC30" s="84"/>
      <c r="AD30" s="84"/>
      <c r="AE30" s="84"/>
      <c r="AF30" s="84" t="s">
        <v>1119</v>
      </c>
      <c r="AG30" s="84"/>
      <c r="AH30" s="84"/>
      <c r="AI30" s="84"/>
      <c r="AJ30" s="84"/>
      <c r="AK30" s="84"/>
      <c r="AL30" s="84"/>
      <c r="AM30" s="84"/>
      <c r="AN30" s="84" t="s">
        <v>1118</v>
      </c>
      <c r="AO30" s="84"/>
    </row>
    <row r="31" spans="2:44" s="1" customFormat="1" ht="10.7" customHeight="1" x14ac:dyDescent="0.15">
      <c r="B31" s="95" t="s">
        <v>1121</v>
      </c>
      <c r="C31" s="95"/>
      <c r="D31" s="95"/>
      <c r="E31" s="95"/>
      <c r="F31" s="95"/>
      <c r="G31" s="95"/>
      <c r="H31" s="95"/>
      <c r="I31" s="95"/>
      <c r="J31" s="95"/>
      <c r="K31" s="105">
        <v>159086876.22999999</v>
      </c>
      <c r="L31" s="105"/>
      <c r="M31" s="105"/>
      <c r="N31" s="105"/>
      <c r="O31" s="105"/>
      <c r="P31" s="105"/>
      <c r="Q31" s="105"/>
      <c r="R31" s="105"/>
      <c r="S31" s="105"/>
      <c r="T31" s="105"/>
      <c r="U31" s="105"/>
      <c r="V31" s="98">
        <v>4.4470758825737103E-2</v>
      </c>
      <c r="W31" s="98"/>
      <c r="X31" s="98"/>
      <c r="Y31" s="98"/>
      <c r="Z31" s="98"/>
      <c r="AA31" s="98"/>
      <c r="AB31" s="98"/>
      <c r="AC31" s="98"/>
      <c r="AD31" s="98"/>
      <c r="AE31" s="98"/>
      <c r="AF31" s="97">
        <v>1181</v>
      </c>
      <c r="AG31" s="97"/>
      <c r="AH31" s="97"/>
      <c r="AI31" s="97"/>
      <c r="AJ31" s="97"/>
      <c r="AK31" s="97"/>
      <c r="AL31" s="97"/>
      <c r="AM31" s="97"/>
      <c r="AN31" s="98">
        <v>2.35352730171383E-2</v>
      </c>
      <c r="AO31" s="98"/>
    </row>
    <row r="32" spans="2:44" s="1" customFormat="1" ht="10.7" customHeight="1" x14ac:dyDescent="0.15">
      <c r="B32" s="95" t="s">
        <v>1122</v>
      </c>
      <c r="C32" s="95"/>
      <c r="D32" s="95"/>
      <c r="E32" s="95"/>
      <c r="F32" s="95"/>
      <c r="G32" s="95"/>
      <c r="H32" s="95"/>
      <c r="I32" s="95"/>
      <c r="J32" s="95"/>
      <c r="K32" s="105">
        <v>369646243.73000097</v>
      </c>
      <c r="L32" s="105"/>
      <c r="M32" s="105"/>
      <c r="N32" s="105"/>
      <c r="O32" s="105"/>
      <c r="P32" s="105"/>
      <c r="Q32" s="105"/>
      <c r="R32" s="105"/>
      <c r="S32" s="105"/>
      <c r="T32" s="105"/>
      <c r="U32" s="105"/>
      <c r="V32" s="98">
        <v>0.103330012791191</v>
      </c>
      <c r="W32" s="98"/>
      <c r="X32" s="98"/>
      <c r="Y32" s="98"/>
      <c r="Z32" s="98"/>
      <c r="AA32" s="98"/>
      <c r="AB32" s="98"/>
      <c r="AC32" s="98"/>
      <c r="AD32" s="98"/>
      <c r="AE32" s="98"/>
      <c r="AF32" s="97">
        <v>3035</v>
      </c>
      <c r="AG32" s="97"/>
      <c r="AH32" s="97"/>
      <c r="AI32" s="97"/>
      <c r="AJ32" s="97"/>
      <c r="AK32" s="97"/>
      <c r="AL32" s="97"/>
      <c r="AM32" s="97"/>
      <c r="AN32" s="98">
        <v>6.0482263850139502E-2</v>
      </c>
      <c r="AO32" s="98"/>
    </row>
    <row r="33" spans="2:41" s="1" customFormat="1" ht="10.7" customHeight="1" x14ac:dyDescent="0.15">
      <c r="B33" s="95" t="s">
        <v>1123</v>
      </c>
      <c r="C33" s="95"/>
      <c r="D33" s="95"/>
      <c r="E33" s="95"/>
      <c r="F33" s="95"/>
      <c r="G33" s="95"/>
      <c r="H33" s="95"/>
      <c r="I33" s="95"/>
      <c r="J33" s="95"/>
      <c r="K33" s="105">
        <v>727568679.46000099</v>
      </c>
      <c r="L33" s="105"/>
      <c r="M33" s="105"/>
      <c r="N33" s="105"/>
      <c r="O33" s="105"/>
      <c r="P33" s="105"/>
      <c r="Q33" s="105"/>
      <c r="R33" s="105"/>
      <c r="S33" s="105"/>
      <c r="T33" s="105"/>
      <c r="U33" s="105"/>
      <c r="V33" s="98">
        <v>0.203382780781035</v>
      </c>
      <c r="W33" s="98"/>
      <c r="X33" s="98"/>
      <c r="Y33" s="98"/>
      <c r="Z33" s="98"/>
      <c r="AA33" s="98"/>
      <c r="AB33" s="98"/>
      <c r="AC33" s="98"/>
      <c r="AD33" s="98"/>
      <c r="AE33" s="98"/>
      <c r="AF33" s="97">
        <v>6875</v>
      </c>
      <c r="AG33" s="97"/>
      <c r="AH33" s="97"/>
      <c r="AI33" s="97"/>
      <c r="AJ33" s="97"/>
      <c r="AK33" s="97"/>
      <c r="AL33" s="97"/>
      <c r="AM33" s="97"/>
      <c r="AN33" s="98">
        <v>0.13700677560781199</v>
      </c>
      <c r="AO33" s="98"/>
    </row>
    <row r="34" spans="2:41" s="1" customFormat="1" ht="10.7" customHeight="1" x14ac:dyDescent="0.15">
      <c r="B34" s="95" t="s">
        <v>1124</v>
      </c>
      <c r="C34" s="95"/>
      <c r="D34" s="95"/>
      <c r="E34" s="95"/>
      <c r="F34" s="95"/>
      <c r="G34" s="95"/>
      <c r="H34" s="95"/>
      <c r="I34" s="95"/>
      <c r="J34" s="95"/>
      <c r="K34" s="105">
        <v>512341905.32999998</v>
      </c>
      <c r="L34" s="105"/>
      <c r="M34" s="105"/>
      <c r="N34" s="105"/>
      <c r="O34" s="105"/>
      <c r="P34" s="105"/>
      <c r="Q34" s="105"/>
      <c r="R34" s="105"/>
      <c r="S34" s="105"/>
      <c r="T34" s="105"/>
      <c r="U34" s="105"/>
      <c r="V34" s="98">
        <v>0.14321881130728001</v>
      </c>
      <c r="W34" s="98"/>
      <c r="X34" s="98"/>
      <c r="Y34" s="98"/>
      <c r="Z34" s="98"/>
      <c r="AA34" s="98"/>
      <c r="AB34" s="98"/>
      <c r="AC34" s="98"/>
      <c r="AD34" s="98"/>
      <c r="AE34" s="98"/>
      <c r="AF34" s="97">
        <v>5430</v>
      </c>
      <c r="AG34" s="97"/>
      <c r="AH34" s="97"/>
      <c r="AI34" s="97"/>
      <c r="AJ34" s="97"/>
      <c r="AK34" s="97"/>
      <c r="AL34" s="97"/>
      <c r="AM34" s="97"/>
      <c r="AN34" s="98">
        <v>0.108210442407334</v>
      </c>
      <c r="AO34" s="98"/>
    </row>
    <row r="35" spans="2:41" s="1" customFormat="1" ht="10.7" customHeight="1" x14ac:dyDescent="0.15">
      <c r="B35" s="95" t="s">
        <v>1125</v>
      </c>
      <c r="C35" s="95"/>
      <c r="D35" s="95"/>
      <c r="E35" s="95"/>
      <c r="F35" s="95"/>
      <c r="G35" s="95"/>
      <c r="H35" s="95"/>
      <c r="I35" s="95"/>
      <c r="J35" s="95"/>
      <c r="K35" s="105">
        <v>439233264.93000001</v>
      </c>
      <c r="L35" s="105"/>
      <c r="M35" s="105"/>
      <c r="N35" s="105"/>
      <c r="O35" s="105"/>
      <c r="P35" s="105"/>
      <c r="Q35" s="105"/>
      <c r="R35" s="105"/>
      <c r="S35" s="105"/>
      <c r="T35" s="105"/>
      <c r="U35" s="105"/>
      <c r="V35" s="98">
        <v>0.122782199612137</v>
      </c>
      <c r="W35" s="98"/>
      <c r="X35" s="98"/>
      <c r="Y35" s="98"/>
      <c r="Z35" s="98"/>
      <c r="AA35" s="98"/>
      <c r="AB35" s="98"/>
      <c r="AC35" s="98"/>
      <c r="AD35" s="98"/>
      <c r="AE35" s="98"/>
      <c r="AF35" s="97">
        <v>5644</v>
      </c>
      <c r="AG35" s="97"/>
      <c r="AH35" s="97"/>
      <c r="AI35" s="97"/>
      <c r="AJ35" s="97"/>
      <c r="AK35" s="97"/>
      <c r="AL35" s="97"/>
      <c r="AM35" s="97"/>
      <c r="AN35" s="98">
        <v>0.11247508967716199</v>
      </c>
      <c r="AO35" s="98"/>
    </row>
    <row r="36" spans="2:41" s="1" customFormat="1" ht="10.7" customHeight="1" x14ac:dyDescent="0.15">
      <c r="B36" s="95" t="s">
        <v>1126</v>
      </c>
      <c r="C36" s="95"/>
      <c r="D36" s="95"/>
      <c r="E36" s="95"/>
      <c r="F36" s="95"/>
      <c r="G36" s="95"/>
      <c r="H36" s="95"/>
      <c r="I36" s="95"/>
      <c r="J36" s="95"/>
      <c r="K36" s="105">
        <v>215748776.69000101</v>
      </c>
      <c r="L36" s="105"/>
      <c r="M36" s="105"/>
      <c r="N36" s="105"/>
      <c r="O36" s="105"/>
      <c r="P36" s="105"/>
      <c r="Q36" s="105"/>
      <c r="R36" s="105"/>
      <c r="S36" s="105"/>
      <c r="T36" s="105"/>
      <c r="U36" s="105"/>
      <c r="V36" s="98">
        <v>6.0309888800994201E-2</v>
      </c>
      <c r="W36" s="98"/>
      <c r="X36" s="98"/>
      <c r="Y36" s="98"/>
      <c r="Z36" s="98"/>
      <c r="AA36" s="98"/>
      <c r="AB36" s="98"/>
      <c r="AC36" s="98"/>
      <c r="AD36" s="98"/>
      <c r="AE36" s="98"/>
      <c r="AF36" s="97">
        <v>3174</v>
      </c>
      <c r="AG36" s="97"/>
      <c r="AH36" s="97"/>
      <c r="AI36" s="97"/>
      <c r="AJ36" s="97"/>
      <c r="AK36" s="97"/>
      <c r="AL36" s="97"/>
      <c r="AM36" s="97"/>
      <c r="AN36" s="98">
        <v>6.3252291749701095E-2</v>
      </c>
      <c r="AO36" s="98"/>
    </row>
    <row r="37" spans="2:41" s="1" customFormat="1" ht="10.7" customHeight="1" x14ac:dyDescent="0.15">
      <c r="B37" s="95" t="s">
        <v>1127</v>
      </c>
      <c r="C37" s="95"/>
      <c r="D37" s="95"/>
      <c r="E37" s="95"/>
      <c r="F37" s="95"/>
      <c r="G37" s="95"/>
      <c r="H37" s="95"/>
      <c r="I37" s="95"/>
      <c r="J37" s="95"/>
      <c r="K37" s="105">
        <v>254572214.019999</v>
      </c>
      <c r="L37" s="105"/>
      <c r="M37" s="105"/>
      <c r="N37" s="105"/>
      <c r="O37" s="105"/>
      <c r="P37" s="105"/>
      <c r="Q37" s="105"/>
      <c r="R37" s="105"/>
      <c r="S37" s="105"/>
      <c r="T37" s="105"/>
      <c r="U37" s="105"/>
      <c r="V37" s="98">
        <v>7.1162498137495298E-2</v>
      </c>
      <c r="W37" s="98"/>
      <c r="X37" s="98"/>
      <c r="Y37" s="98"/>
      <c r="Z37" s="98"/>
      <c r="AA37" s="98"/>
      <c r="AB37" s="98"/>
      <c r="AC37" s="98"/>
      <c r="AD37" s="98"/>
      <c r="AE37" s="98"/>
      <c r="AF37" s="97">
        <v>4200</v>
      </c>
      <c r="AG37" s="97"/>
      <c r="AH37" s="97"/>
      <c r="AI37" s="97"/>
      <c r="AJ37" s="97"/>
      <c r="AK37" s="97"/>
      <c r="AL37" s="97"/>
      <c r="AM37" s="97"/>
      <c r="AN37" s="98">
        <v>8.3698684734954204E-2</v>
      </c>
      <c r="AO37" s="98"/>
    </row>
    <row r="38" spans="2:41" s="1" customFormat="1" ht="10.7" customHeight="1" x14ac:dyDescent="0.15">
      <c r="B38" s="95" t="s">
        <v>1128</v>
      </c>
      <c r="C38" s="95"/>
      <c r="D38" s="95"/>
      <c r="E38" s="95"/>
      <c r="F38" s="95"/>
      <c r="G38" s="95"/>
      <c r="H38" s="95"/>
      <c r="I38" s="95"/>
      <c r="J38" s="95"/>
      <c r="K38" s="105">
        <v>539683444.13999903</v>
      </c>
      <c r="L38" s="105"/>
      <c r="M38" s="105"/>
      <c r="N38" s="105"/>
      <c r="O38" s="105"/>
      <c r="P38" s="105"/>
      <c r="Q38" s="105"/>
      <c r="R38" s="105"/>
      <c r="S38" s="105"/>
      <c r="T38" s="105"/>
      <c r="U38" s="105"/>
      <c r="V38" s="98">
        <v>0.15086179863067301</v>
      </c>
      <c r="W38" s="98"/>
      <c r="X38" s="98"/>
      <c r="Y38" s="98"/>
      <c r="Z38" s="98"/>
      <c r="AA38" s="98"/>
      <c r="AB38" s="98"/>
      <c r="AC38" s="98"/>
      <c r="AD38" s="98"/>
      <c r="AE38" s="98"/>
      <c r="AF38" s="97">
        <v>10897</v>
      </c>
      <c r="AG38" s="97"/>
      <c r="AH38" s="97"/>
      <c r="AI38" s="97"/>
      <c r="AJ38" s="97"/>
      <c r="AK38" s="97"/>
      <c r="AL38" s="97"/>
      <c r="AM38" s="97"/>
      <c r="AN38" s="98">
        <v>0.21715823037066601</v>
      </c>
      <c r="AO38" s="98"/>
    </row>
    <row r="39" spans="2:41" s="1" customFormat="1" ht="10.7" customHeight="1" x14ac:dyDescent="0.15">
      <c r="B39" s="95" t="s">
        <v>1129</v>
      </c>
      <c r="C39" s="95"/>
      <c r="D39" s="95"/>
      <c r="E39" s="95"/>
      <c r="F39" s="95"/>
      <c r="G39" s="95"/>
      <c r="H39" s="95"/>
      <c r="I39" s="95"/>
      <c r="J39" s="95"/>
      <c r="K39" s="105">
        <v>269109815.13</v>
      </c>
      <c r="L39" s="105"/>
      <c r="M39" s="105"/>
      <c r="N39" s="105"/>
      <c r="O39" s="105"/>
      <c r="P39" s="105"/>
      <c r="Q39" s="105"/>
      <c r="R39" s="105"/>
      <c r="S39" s="105"/>
      <c r="T39" s="105"/>
      <c r="U39" s="105"/>
      <c r="V39" s="98">
        <v>7.5226303827745603E-2</v>
      </c>
      <c r="W39" s="98"/>
      <c r="X39" s="98"/>
      <c r="Y39" s="98"/>
      <c r="Z39" s="98"/>
      <c r="AA39" s="98"/>
      <c r="AB39" s="98"/>
      <c r="AC39" s="98"/>
      <c r="AD39" s="98"/>
      <c r="AE39" s="98"/>
      <c r="AF39" s="97">
        <v>6539</v>
      </c>
      <c r="AG39" s="97"/>
      <c r="AH39" s="97"/>
      <c r="AI39" s="97"/>
      <c r="AJ39" s="97"/>
      <c r="AK39" s="97"/>
      <c r="AL39" s="97"/>
      <c r="AM39" s="97"/>
      <c r="AN39" s="98">
        <v>0.13031088082901601</v>
      </c>
      <c r="AO39" s="98"/>
    </row>
    <row r="40" spans="2:41" s="1" customFormat="1" ht="10.7" customHeight="1" x14ac:dyDescent="0.15">
      <c r="B40" s="95" t="s">
        <v>1130</v>
      </c>
      <c r="C40" s="95"/>
      <c r="D40" s="95"/>
      <c r="E40" s="95"/>
      <c r="F40" s="95"/>
      <c r="G40" s="95"/>
      <c r="H40" s="95"/>
      <c r="I40" s="95"/>
      <c r="J40" s="95"/>
      <c r="K40" s="105">
        <v>62786433.6300001</v>
      </c>
      <c r="L40" s="105"/>
      <c r="M40" s="105"/>
      <c r="N40" s="105"/>
      <c r="O40" s="105"/>
      <c r="P40" s="105"/>
      <c r="Q40" s="105"/>
      <c r="R40" s="105"/>
      <c r="S40" s="105"/>
      <c r="T40" s="105"/>
      <c r="U40" s="105"/>
      <c r="V40" s="98">
        <v>1.7551167095965301E-2</v>
      </c>
      <c r="W40" s="98"/>
      <c r="X40" s="98"/>
      <c r="Y40" s="98"/>
      <c r="Z40" s="98"/>
      <c r="AA40" s="98"/>
      <c r="AB40" s="98"/>
      <c r="AC40" s="98"/>
      <c r="AD40" s="98"/>
      <c r="AE40" s="98"/>
      <c r="AF40" s="97">
        <v>2222</v>
      </c>
      <c r="AG40" s="97"/>
      <c r="AH40" s="97"/>
      <c r="AI40" s="97"/>
      <c r="AJ40" s="97"/>
      <c r="AK40" s="97"/>
      <c r="AL40" s="97"/>
      <c r="AM40" s="97"/>
      <c r="AN40" s="98">
        <v>4.4280589876444801E-2</v>
      </c>
      <c r="AO40" s="98"/>
    </row>
    <row r="41" spans="2:41" s="1" customFormat="1" ht="10.7" customHeight="1" x14ac:dyDescent="0.15">
      <c r="B41" s="95" t="s">
        <v>1131</v>
      </c>
      <c r="C41" s="95"/>
      <c r="D41" s="95"/>
      <c r="E41" s="95"/>
      <c r="F41" s="95"/>
      <c r="G41" s="95"/>
      <c r="H41" s="95"/>
      <c r="I41" s="95"/>
      <c r="J41" s="95"/>
      <c r="K41" s="105">
        <v>4252506.6500000004</v>
      </c>
      <c r="L41" s="105"/>
      <c r="M41" s="105"/>
      <c r="N41" s="105"/>
      <c r="O41" s="105"/>
      <c r="P41" s="105"/>
      <c r="Q41" s="105"/>
      <c r="R41" s="105"/>
      <c r="S41" s="105"/>
      <c r="T41" s="105"/>
      <c r="U41" s="105"/>
      <c r="V41" s="98">
        <v>1.1887353760318001E-3</v>
      </c>
      <c r="W41" s="98"/>
      <c r="X41" s="98"/>
      <c r="Y41" s="98"/>
      <c r="Z41" s="98"/>
      <c r="AA41" s="98"/>
      <c r="AB41" s="98"/>
      <c r="AC41" s="98"/>
      <c r="AD41" s="98"/>
      <c r="AE41" s="98"/>
      <c r="AF41" s="97">
        <v>131</v>
      </c>
      <c r="AG41" s="97"/>
      <c r="AH41" s="97"/>
      <c r="AI41" s="97"/>
      <c r="AJ41" s="97"/>
      <c r="AK41" s="97"/>
      <c r="AL41" s="97"/>
      <c r="AM41" s="97"/>
      <c r="AN41" s="98">
        <v>2.6106018333997599E-3</v>
      </c>
      <c r="AO41" s="98"/>
    </row>
    <row r="42" spans="2:41" s="1" customFormat="1" ht="10.7" customHeight="1" x14ac:dyDescent="0.15">
      <c r="B42" s="95" t="s">
        <v>1132</v>
      </c>
      <c r="C42" s="95"/>
      <c r="D42" s="95"/>
      <c r="E42" s="95"/>
      <c r="F42" s="95"/>
      <c r="G42" s="95"/>
      <c r="H42" s="95"/>
      <c r="I42" s="95"/>
      <c r="J42" s="95"/>
      <c r="K42" s="105">
        <v>2159587.17</v>
      </c>
      <c r="L42" s="105"/>
      <c r="M42" s="105"/>
      <c r="N42" s="105"/>
      <c r="O42" s="105"/>
      <c r="P42" s="105"/>
      <c r="Q42" s="105"/>
      <c r="R42" s="105"/>
      <c r="S42" s="105"/>
      <c r="T42" s="105"/>
      <c r="U42" s="105"/>
      <c r="V42" s="98">
        <v>6.0368575005130098E-4</v>
      </c>
      <c r="W42" s="98"/>
      <c r="X42" s="98"/>
      <c r="Y42" s="98"/>
      <c r="Z42" s="98"/>
      <c r="AA42" s="98"/>
      <c r="AB42" s="98"/>
      <c r="AC42" s="98"/>
      <c r="AD42" s="98"/>
      <c r="AE42" s="98"/>
      <c r="AF42" s="97">
        <v>76</v>
      </c>
      <c r="AG42" s="97"/>
      <c r="AH42" s="97"/>
      <c r="AI42" s="97"/>
      <c r="AJ42" s="97"/>
      <c r="AK42" s="97"/>
      <c r="AL42" s="97"/>
      <c r="AM42" s="97"/>
      <c r="AN42" s="98">
        <v>1.51454762853727E-3</v>
      </c>
      <c r="AO42" s="98"/>
    </row>
    <row r="43" spans="2:41" s="1" customFormat="1" ht="10.7" customHeight="1" x14ac:dyDescent="0.15">
      <c r="B43" s="95" t="s">
        <v>1133</v>
      </c>
      <c r="C43" s="95"/>
      <c r="D43" s="95"/>
      <c r="E43" s="95"/>
      <c r="F43" s="95"/>
      <c r="G43" s="95"/>
      <c r="H43" s="95"/>
      <c r="I43" s="95"/>
      <c r="J43" s="95"/>
      <c r="K43" s="105">
        <v>2358922.77</v>
      </c>
      <c r="L43" s="105"/>
      <c r="M43" s="105"/>
      <c r="N43" s="105"/>
      <c r="O43" s="105"/>
      <c r="P43" s="105"/>
      <c r="Q43" s="105"/>
      <c r="R43" s="105"/>
      <c r="S43" s="105"/>
      <c r="T43" s="105"/>
      <c r="U43" s="105"/>
      <c r="V43" s="98">
        <v>6.5940753932175998E-4</v>
      </c>
      <c r="W43" s="98"/>
      <c r="X43" s="98"/>
      <c r="Y43" s="98"/>
      <c r="Z43" s="98"/>
      <c r="AA43" s="98"/>
      <c r="AB43" s="98"/>
      <c r="AC43" s="98"/>
      <c r="AD43" s="98"/>
      <c r="AE43" s="98"/>
      <c r="AF43" s="97">
        <v>131</v>
      </c>
      <c r="AG43" s="97"/>
      <c r="AH43" s="97"/>
      <c r="AI43" s="97"/>
      <c r="AJ43" s="97"/>
      <c r="AK43" s="97"/>
      <c r="AL43" s="97"/>
      <c r="AM43" s="97"/>
      <c r="AN43" s="98">
        <v>2.6106018333997599E-3</v>
      </c>
      <c r="AO43" s="98"/>
    </row>
    <row r="44" spans="2:41" s="1" customFormat="1" ht="10.7" customHeight="1" x14ac:dyDescent="0.15">
      <c r="B44" s="95" t="s">
        <v>1134</v>
      </c>
      <c r="C44" s="95"/>
      <c r="D44" s="95"/>
      <c r="E44" s="95"/>
      <c r="F44" s="95"/>
      <c r="G44" s="95"/>
      <c r="H44" s="95"/>
      <c r="I44" s="95"/>
      <c r="J44" s="95"/>
      <c r="K44" s="105">
        <v>5338868.41</v>
      </c>
      <c r="L44" s="105"/>
      <c r="M44" s="105"/>
      <c r="N44" s="105"/>
      <c r="O44" s="105"/>
      <c r="P44" s="105"/>
      <c r="Q44" s="105"/>
      <c r="R44" s="105"/>
      <c r="S44" s="105"/>
      <c r="T44" s="105"/>
      <c r="U44" s="105"/>
      <c r="V44" s="98">
        <v>1.49241430273734E-3</v>
      </c>
      <c r="W44" s="98"/>
      <c r="X44" s="98"/>
      <c r="Y44" s="98"/>
      <c r="Z44" s="98"/>
      <c r="AA44" s="98"/>
      <c r="AB44" s="98"/>
      <c r="AC44" s="98"/>
      <c r="AD44" s="98"/>
      <c r="AE44" s="98"/>
      <c r="AF44" s="97">
        <v>218</v>
      </c>
      <c r="AG44" s="97"/>
      <c r="AH44" s="97"/>
      <c r="AI44" s="97"/>
      <c r="AJ44" s="97"/>
      <c r="AK44" s="97"/>
      <c r="AL44" s="97"/>
      <c r="AM44" s="97"/>
      <c r="AN44" s="98">
        <v>4.3443603029095302E-3</v>
      </c>
      <c r="AO44" s="98"/>
    </row>
    <row r="45" spans="2:41" s="1" customFormat="1" ht="10.7" customHeight="1" x14ac:dyDescent="0.15">
      <c r="B45" s="95" t="s">
        <v>1135</v>
      </c>
      <c r="C45" s="95"/>
      <c r="D45" s="95"/>
      <c r="E45" s="95"/>
      <c r="F45" s="95"/>
      <c r="G45" s="95"/>
      <c r="H45" s="95"/>
      <c r="I45" s="95"/>
      <c r="J45" s="95"/>
      <c r="K45" s="105">
        <v>8651461.8200000003</v>
      </c>
      <c r="L45" s="105"/>
      <c r="M45" s="105"/>
      <c r="N45" s="105"/>
      <c r="O45" s="105"/>
      <c r="P45" s="105"/>
      <c r="Q45" s="105"/>
      <c r="R45" s="105"/>
      <c r="S45" s="105"/>
      <c r="T45" s="105"/>
      <c r="U45" s="105"/>
      <c r="V45" s="98">
        <v>2.4184086154979802E-3</v>
      </c>
      <c r="W45" s="98"/>
      <c r="X45" s="98"/>
      <c r="Y45" s="98"/>
      <c r="Z45" s="98"/>
      <c r="AA45" s="98"/>
      <c r="AB45" s="98"/>
      <c r="AC45" s="98"/>
      <c r="AD45" s="98"/>
      <c r="AE45" s="98"/>
      <c r="AF45" s="97">
        <v>223</v>
      </c>
      <c r="AG45" s="97"/>
      <c r="AH45" s="97"/>
      <c r="AI45" s="97"/>
      <c r="AJ45" s="97"/>
      <c r="AK45" s="97"/>
      <c r="AL45" s="97"/>
      <c r="AM45" s="97"/>
      <c r="AN45" s="98">
        <v>4.4440015942606602E-3</v>
      </c>
      <c r="AO45" s="98"/>
    </row>
    <row r="46" spans="2:41" s="1" customFormat="1" ht="10.7" customHeight="1" x14ac:dyDescent="0.15">
      <c r="B46" s="95" t="s">
        <v>1136</v>
      </c>
      <c r="C46" s="95"/>
      <c r="D46" s="95"/>
      <c r="E46" s="95"/>
      <c r="F46" s="95"/>
      <c r="G46" s="95"/>
      <c r="H46" s="95"/>
      <c r="I46" s="95"/>
      <c r="J46" s="95"/>
      <c r="K46" s="105">
        <v>1275507.3799999999</v>
      </c>
      <c r="L46" s="105"/>
      <c r="M46" s="105"/>
      <c r="N46" s="105"/>
      <c r="O46" s="105"/>
      <c r="P46" s="105"/>
      <c r="Q46" s="105"/>
      <c r="R46" s="105"/>
      <c r="S46" s="105"/>
      <c r="T46" s="105"/>
      <c r="U46" s="105"/>
      <c r="V46" s="98">
        <v>3.5655223372681503E-4</v>
      </c>
      <c r="W46" s="98"/>
      <c r="X46" s="98"/>
      <c r="Y46" s="98"/>
      <c r="Z46" s="98"/>
      <c r="AA46" s="98"/>
      <c r="AB46" s="98"/>
      <c r="AC46" s="98"/>
      <c r="AD46" s="98"/>
      <c r="AE46" s="98"/>
      <c r="AF46" s="97">
        <v>45</v>
      </c>
      <c r="AG46" s="97"/>
      <c r="AH46" s="97"/>
      <c r="AI46" s="97"/>
      <c r="AJ46" s="97"/>
      <c r="AK46" s="97"/>
      <c r="AL46" s="97"/>
      <c r="AM46" s="97"/>
      <c r="AN46" s="98">
        <v>8.9677162216022295E-4</v>
      </c>
      <c r="AO46" s="98"/>
    </row>
    <row r="47" spans="2:41" s="1" customFormat="1" ht="10.7" customHeight="1" x14ac:dyDescent="0.15">
      <c r="B47" s="95" t="s">
        <v>1137</v>
      </c>
      <c r="C47" s="95"/>
      <c r="D47" s="95"/>
      <c r="E47" s="95"/>
      <c r="F47" s="95"/>
      <c r="G47" s="95"/>
      <c r="H47" s="95"/>
      <c r="I47" s="95"/>
      <c r="J47" s="95"/>
      <c r="K47" s="105">
        <v>255121.58</v>
      </c>
      <c r="L47" s="105"/>
      <c r="M47" s="105"/>
      <c r="N47" s="105"/>
      <c r="O47" s="105"/>
      <c r="P47" s="105"/>
      <c r="Q47" s="105"/>
      <c r="R47" s="105"/>
      <c r="S47" s="105"/>
      <c r="T47" s="105"/>
      <c r="U47" s="105"/>
      <c r="V47" s="98">
        <v>7.1316066568673499E-5</v>
      </c>
      <c r="W47" s="98"/>
      <c r="X47" s="98"/>
      <c r="Y47" s="98"/>
      <c r="Z47" s="98"/>
      <c r="AA47" s="98"/>
      <c r="AB47" s="98"/>
      <c r="AC47" s="98"/>
      <c r="AD47" s="98"/>
      <c r="AE47" s="98"/>
      <c r="AF47" s="97">
        <v>10</v>
      </c>
      <c r="AG47" s="97"/>
      <c r="AH47" s="97"/>
      <c r="AI47" s="97"/>
      <c r="AJ47" s="97"/>
      <c r="AK47" s="97"/>
      <c r="AL47" s="97"/>
      <c r="AM47" s="97"/>
      <c r="AN47" s="98">
        <v>1.9928258270227199E-4</v>
      </c>
      <c r="AO47" s="98"/>
    </row>
    <row r="48" spans="2:41" s="1" customFormat="1" ht="10.7" customHeight="1" x14ac:dyDescent="0.15">
      <c r="B48" s="95" t="s">
        <v>1138</v>
      </c>
      <c r="C48" s="95"/>
      <c r="D48" s="95"/>
      <c r="E48" s="95"/>
      <c r="F48" s="95"/>
      <c r="G48" s="95"/>
      <c r="H48" s="95"/>
      <c r="I48" s="95"/>
      <c r="J48" s="95"/>
      <c r="K48" s="105">
        <v>394719.52</v>
      </c>
      <c r="L48" s="105"/>
      <c r="M48" s="105"/>
      <c r="N48" s="105"/>
      <c r="O48" s="105"/>
      <c r="P48" s="105"/>
      <c r="Q48" s="105"/>
      <c r="R48" s="105"/>
      <c r="S48" s="105"/>
      <c r="T48" s="105"/>
      <c r="U48" s="105"/>
      <c r="V48" s="98">
        <v>1.1033893551566601E-4</v>
      </c>
      <c r="W48" s="98"/>
      <c r="X48" s="98"/>
      <c r="Y48" s="98"/>
      <c r="Z48" s="98"/>
      <c r="AA48" s="98"/>
      <c r="AB48" s="98"/>
      <c r="AC48" s="98"/>
      <c r="AD48" s="98"/>
      <c r="AE48" s="98"/>
      <c r="AF48" s="97">
        <v>17</v>
      </c>
      <c r="AG48" s="97"/>
      <c r="AH48" s="97"/>
      <c r="AI48" s="97"/>
      <c r="AJ48" s="97"/>
      <c r="AK48" s="97"/>
      <c r="AL48" s="97"/>
      <c r="AM48" s="97"/>
      <c r="AN48" s="98">
        <v>3.38780390593862E-4</v>
      </c>
      <c r="AO48" s="98"/>
    </row>
    <row r="49" spans="2:44" s="1" customFormat="1" ht="10.7" customHeight="1" x14ac:dyDescent="0.15">
      <c r="B49" s="95" t="s">
        <v>1139</v>
      </c>
      <c r="C49" s="95"/>
      <c r="D49" s="95"/>
      <c r="E49" s="95"/>
      <c r="F49" s="95"/>
      <c r="G49" s="95"/>
      <c r="H49" s="95"/>
      <c r="I49" s="95"/>
      <c r="J49" s="95"/>
      <c r="K49" s="105">
        <v>1367295.95</v>
      </c>
      <c r="L49" s="105"/>
      <c r="M49" s="105"/>
      <c r="N49" s="105"/>
      <c r="O49" s="105"/>
      <c r="P49" s="105"/>
      <c r="Q49" s="105"/>
      <c r="R49" s="105"/>
      <c r="S49" s="105"/>
      <c r="T49" s="105"/>
      <c r="U49" s="105"/>
      <c r="V49" s="98">
        <v>3.8221058755310899E-4</v>
      </c>
      <c r="W49" s="98"/>
      <c r="X49" s="98"/>
      <c r="Y49" s="98"/>
      <c r="Z49" s="98"/>
      <c r="AA49" s="98"/>
      <c r="AB49" s="98"/>
      <c r="AC49" s="98"/>
      <c r="AD49" s="98"/>
      <c r="AE49" s="98"/>
      <c r="AF49" s="97">
        <v>64</v>
      </c>
      <c r="AG49" s="97"/>
      <c r="AH49" s="97"/>
      <c r="AI49" s="97"/>
      <c r="AJ49" s="97"/>
      <c r="AK49" s="97"/>
      <c r="AL49" s="97"/>
      <c r="AM49" s="97"/>
      <c r="AN49" s="98">
        <v>1.2754085292945401E-3</v>
      </c>
      <c r="AO49" s="98"/>
    </row>
    <row r="50" spans="2:44" s="1" customFormat="1" ht="10.7" customHeight="1" x14ac:dyDescent="0.15">
      <c r="B50" s="95" t="s">
        <v>1140</v>
      </c>
      <c r="C50" s="95"/>
      <c r="D50" s="95"/>
      <c r="E50" s="95"/>
      <c r="F50" s="95"/>
      <c r="G50" s="95"/>
      <c r="H50" s="95"/>
      <c r="I50" s="95"/>
      <c r="J50" s="95"/>
      <c r="K50" s="105">
        <v>1020468.03</v>
      </c>
      <c r="L50" s="105"/>
      <c r="M50" s="105"/>
      <c r="N50" s="105"/>
      <c r="O50" s="105"/>
      <c r="P50" s="105"/>
      <c r="Q50" s="105"/>
      <c r="R50" s="105"/>
      <c r="S50" s="105"/>
      <c r="T50" s="105"/>
      <c r="U50" s="105"/>
      <c r="V50" s="98">
        <v>2.8525915353253602E-4</v>
      </c>
      <c r="W50" s="98"/>
      <c r="X50" s="98"/>
      <c r="Y50" s="98"/>
      <c r="Z50" s="98"/>
      <c r="AA50" s="98"/>
      <c r="AB50" s="98"/>
      <c r="AC50" s="98"/>
      <c r="AD50" s="98"/>
      <c r="AE50" s="98"/>
      <c r="AF50" s="97">
        <v>48</v>
      </c>
      <c r="AG50" s="97"/>
      <c r="AH50" s="97"/>
      <c r="AI50" s="97"/>
      <c r="AJ50" s="97"/>
      <c r="AK50" s="97"/>
      <c r="AL50" s="97"/>
      <c r="AM50" s="97"/>
      <c r="AN50" s="98">
        <v>9.5655639697090505E-4</v>
      </c>
      <c r="AO50" s="98"/>
    </row>
    <row r="51" spans="2:44" s="1" customFormat="1" ht="10.7" customHeight="1" x14ac:dyDescent="0.15">
      <c r="B51" s="95" t="s">
        <v>1141</v>
      </c>
      <c r="C51" s="95"/>
      <c r="D51" s="95"/>
      <c r="E51" s="95"/>
      <c r="F51" s="95"/>
      <c r="G51" s="95"/>
      <c r="H51" s="95"/>
      <c r="I51" s="95"/>
      <c r="J51" s="95"/>
      <c r="K51" s="105">
        <v>197090.07</v>
      </c>
      <c r="L51" s="105"/>
      <c r="M51" s="105"/>
      <c r="N51" s="105"/>
      <c r="O51" s="105"/>
      <c r="P51" s="105"/>
      <c r="Q51" s="105"/>
      <c r="R51" s="105"/>
      <c r="S51" s="105"/>
      <c r="T51" s="105"/>
      <c r="U51" s="105"/>
      <c r="V51" s="98">
        <v>5.5094079270536503E-5</v>
      </c>
      <c r="W51" s="98"/>
      <c r="X51" s="98"/>
      <c r="Y51" s="98"/>
      <c r="Z51" s="98"/>
      <c r="AA51" s="98"/>
      <c r="AB51" s="98"/>
      <c r="AC51" s="98"/>
      <c r="AD51" s="98"/>
      <c r="AE51" s="98"/>
      <c r="AF51" s="97">
        <v>13</v>
      </c>
      <c r="AG51" s="97"/>
      <c r="AH51" s="97"/>
      <c r="AI51" s="97"/>
      <c r="AJ51" s="97"/>
      <c r="AK51" s="97"/>
      <c r="AL51" s="97"/>
      <c r="AM51" s="97"/>
      <c r="AN51" s="98">
        <v>2.5906735751295298E-4</v>
      </c>
      <c r="AO51" s="98"/>
    </row>
    <row r="52" spans="2:44" s="1" customFormat="1" ht="10.7" customHeight="1" x14ac:dyDescent="0.15">
      <c r="B52" s="95" t="s">
        <v>1142</v>
      </c>
      <c r="C52" s="95"/>
      <c r="D52" s="95"/>
      <c r="E52" s="95"/>
      <c r="F52" s="95"/>
      <c r="G52" s="95"/>
      <c r="H52" s="95"/>
      <c r="I52" s="95"/>
      <c r="J52" s="95"/>
      <c r="K52" s="105">
        <v>263859.51</v>
      </c>
      <c r="L52" s="105"/>
      <c r="M52" s="105"/>
      <c r="N52" s="105"/>
      <c r="O52" s="105"/>
      <c r="P52" s="105"/>
      <c r="Q52" s="105"/>
      <c r="R52" s="105"/>
      <c r="S52" s="105"/>
      <c r="T52" s="105"/>
      <c r="U52" s="105"/>
      <c r="V52" s="98">
        <v>7.3758646289104801E-5</v>
      </c>
      <c r="W52" s="98"/>
      <c r="X52" s="98"/>
      <c r="Y52" s="98"/>
      <c r="Z52" s="98"/>
      <c r="AA52" s="98"/>
      <c r="AB52" s="98"/>
      <c r="AC52" s="98"/>
      <c r="AD52" s="98"/>
      <c r="AE52" s="98"/>
      <c r="AF52" s="97">
        <v>3</v>
      </c>
      <c r="AG52" s="97"/>
      <c r="AH52" s="97"/>
      <c r="AI52" s="97"/>
      <c r="AJ52" s="97"/>
      <c r="AK52" s="97"/>
      <c r="AL52" s="97"/>
      <c r="AM52" s="97"/>
      <c r="AN52" s="98">
        <v>5.9784774810681498E-5</v>
      </c>
      <c r="AO52" s="98"/>
    </row>
    <row r="53" spans="2:44" s="1" customFormat="1" ht="10.7" customHeight="1" x14ac:dyDescent="0.15">
      <c r="B53" s="95" t="s">
        <v>1143</v>
      </c>
      <c r="C53" s="95"/>
      <c r="D53" s="95"/>
      <c r="E53" s="95"/>
      <c r="F53" s="95"/>
      <c r="G53" s="95"/>
      <c r="H53" s="95"/>
      <c r="I53" s="95"/>
      <c r="J53" s="95"/>
      <c r="K53" s="105">
        <v>1035.4000000000001</v>
      </c>
      <c r="L53" s="105"/>
      <c r="M53" s="105"/>
      <c r="N53" s="105"/>
      <c r="O53" s="105"/>
      <c r="P53" s="105"/>
      <c r="Q53" s="105"/>
      <c r="R53" s="105"/>
      <c r="S53" s="105"/>
      <c r="T53" s="105"/>
      <c r="U53" s="105"/>
      <c r="V53" s="98">
        <v>2.8943320014404301E-7</v>
      </c>
      <c r="W53" s="98"/>
      <c r="X53" s="98"/>
      <c r="Y53" s="98"/>
      <c r="Z53" s="98"/>
      <c r="AA53" s="98"/>
      <c r="AB53" s="98"/>
      <c r="AC53" s="98"/>
      <c r="AD53" s="98"/>
      <c r="AE53" s="98"/>
      <c r="AF53" s="97">
        <v>1</v>
      </c>
      <c r="AG53" s="97"/>
      <c r="AH53" s="97"/>
      <c r="AI53" s="97"/>
      <c r="AJ53" s="97"/>
      <c r="AK53" s="97"/>
      <c r="AL53" s="97"/>
      <c r="AM53" s="97"/>
      <c r="AN53" s="98">
        <v>1.9928258270227199E-5</v>
      </c>
      <c r="AO53" s="98"/>
    </row>
    <row r="54" spans="2:44" s="1" customFormat="1" ht="10.7" customHeight="1" x14ac:dyDescent="0.15">
      <c r="B54" s="95" t="s">
        <v>1144</v>
      </c>
      <c r="C54" s="95"/>
      <c r="D54" s="95"/>
      <c r="E54" s="95"/>
      <c r="F54" s="95"/>
      <c r="G54" s="95"/>
      <c r="H54" s="95"/>
      <c r="I54" s="95"/>
      <c r="J54" s="95"/>
      <c r="K54" s="105">
        <v>22571.1</v>
      </c>
      <c r="L54" s="105"/>
      <c r="M54" s="105"/>
      <c r="N54" s="105"/>
      <c r="O54" s="105"/>
      <c r="P54" s="105"/>
      <c r="Q54" s="105"/>
      <c r="R54" s="105"/>
      <c r="S54" s="105"/>
      <c r="T54" s="105"/>
      <c r="U54" s="105"/>
      <c r="V54" s="98">
        <v>6.3094704498466401E-6</v>
      </c>
      <c r="W54" s="98"/>
      <c r="X54" s="98"/>
      <c r="Y54" s="98"/>
      <c r="Z54" s="98"/>
      <c r="AA54" s="98"/>
      <c r="AB54" s="98"/>
      <c r="AC54" s="98"/>
      <c r="AD54" s="98"/>
      <c r="AE54" s="98"/>
      <c r="AF54" s="97">
        <v>3</v>
      </c>
      <c r="AG54" s="97"/>
      <c r="AH54" s="97"/>
      <c r="AI54" s="97"/>
      <c r="AJ54" s="97"/>
      <c r="AK54" s="97"/>
      <c r="AL54" s="97"/>
      <c r="AM54" s="97"/>
      <c r="AN54" s="98">
        <v>5.9784774810681498E-5</v>
      </c>
      <c r="AO54" s="98"/>
    </row>
    <row r="55" spans="2:44" s="1" customFormat="1" ht="12.75" customHeight="1" x14ac:dyDescent="0.15">
      <c r="B55" s="101"/>
      <c r="C55" s="101"/>
      <c r="D55" s="101"/>
      <c r="E55" s="101"/>
      <c r="F55" s="101"/>
      <c r="G55" s="101"/>
      <c r="H55" s="101"/>
      <c r="I55" s="101"/>
      <c r="J55" s="101"/>
      <c r="K55" s="106">
        <v>3577336668.6500001</v>
      </c>
      <c r="L55" s="106"/>
      <c r="M55" s="106"/>
      <c r="N55" s="106"/>
      <c r="O55" s="106"/>
      <c r="P55" s="106"/>
      <c r="Q55" s="106"/>
      <c r="R55" s="106"/>
      <c r="S55" s="106"/>
      <c r="T55" s="106"/>
      <c r="U55" s="106"/>
      <c r="V55" s="100">
        <v>1</v>
      </c>
      <c r="W55" s="100"/>
      <c r="X55" s="100"/>
      <c r="Y55" s="100"/>
      <c r="Z55" s="100"/>
      <c r="AA55" s="100"/>
      <c r="AB55" s="100"/>
      <c r="AC55" s="100"/>
      <c r="AD55" s="100"/>
      <c r="AE55" s="100"/>
      <c r="AF55" s="99">
        <v>50180</v>
      </c>
      <c r="AG55" s="99"/>
      <c r="AH55" s="99"/>
      <c r="AI55" s="99"/>
      <c r="AJ55" s="99"/>
      <c r="AK55" s="99"/>
      <c r="AL55" s="99"/>
      <c r="AM55" s="99"/>
      <c r="AN55" s="100">
        <v>1</v>
      </c>
      <c r="AO55" s="100"/>
    </row>
    <row r="56" spans="2:44" s="1" customFormat="1" ht="7.9" customHeight="1" x14ac:dyDescent="0.15"/>
    <row r="57" spans="2:44" s="1" customFormat="1" ht="19.149999999999999" customHeight="1" x14ac:dyDescent="0.15">
      <c r="B57" s="86" t="s">
        <v>1235</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row>
    <row r="58" spans="2:44" s="1" customFormat="1" ht="9.6" customHeight="1" x14ac:dyDescent="0.15"/>
    <row r="59" spans="2:44" s="1" customFormat="1" ht="13.35" customHeight="1" x14ac:dyDescent="0.15">
      <c r="B59" s="84" t="s">
        <v>1120</v>
      </c>
      <c r="C59" s="84"/>
      <c r="D59" s="84"/>
      <c r="E59" s="84"/>
      <c r="F59" s="84"/>
      <c r="G59" s="84"/>
      <c r="H59" s="84"/>
      <c r="I59" s="84"/>
      <c r="J59" s="84"/>
      <c r="K59" s="84"/>
      <c r="L59" s="84" t="s">
        <v>1117</v>
      </c>
      <c r="M59" s="84"/>
      <c r="N59" s="84"/>
      <c r="O59" s="84"/>
      <c r="P59" s="84"/>
      <c r="Q59" s="84"/>
      <c r="R59" s="84"/>
      <c r="S59" s="84"/>
      <c r="T59" s="84"/>
      <c r="U59" s="84"/>
      <c r="V59" s="84" t="s">
        <v>1118</v>
      </c>
      <c r="W59" s="84"/>
      <c r="X59" s="84"/>
      <c r="Y59" s="84"/>
      <c r="Z59" s="84"/>
      <c r="AA59" s="84"/>
      <c r="AB59" s="84"/>
      <c r="AC59" s="84"/>
      <c r="AD59" s="84"/>
      <c r="AE59" s="84"/>
      <c r="AF59" s="84" t="s">
        <v>1119</v>
      </c>
      <c r="AG59" s="84"/>
      <c r="AH59" s="84"/>
      <c r="AI59" s="84"/>
      <c r="AJ59" s="84"/>
      <c r="AK59" s="84" t="s">
        <v>1118</v>
      </c>
      <c r="AL59" s="84"/>
      <c r="AM59" s="84"/>
      <c r="AN59" s="84"/>
      <c r="AO59" s="84"/>
      <c r="AP59" s="84"/>
      <c r="AQ59" s="84"/>
    </row>
    <row r="60" spans="2:44" s="1" customFormat="1" ht="10.7" customHeight="1" x14ac:dyDescent="0.15">
      <c r="B60" s="95" t="s">
        <v>1145</v>
      </c>
      <c r="C60" s="95"/>
      <c r="D60" s="95"/>
      <c r="E60" s="95"/>
      <c r="F60" s="95"/>
      <c r="G60" s="95"/>
      <c r="H60" s="95"/>
      <c r="I60" s="95"/>
      <c r="J60" s="95"/>
      <c r="K60" s="95"/>
      <c r="L60" s="105">
        <v>280000</v>
      </c>
      <c r="M60" s="105"/>
      <c r="N60" s="105"/>
      <c r="O60" s="105"/>
      <c r="P60" s="105"/>
      <c r="Q60" s="105"/>
      <c r="R60" s="105"/>
      <c r="S60" s="105"/>
      <c r="T60" s="105"/>
      <c r="U60" s="105"/>
      <c r="V60" s="98">
        <v>7.8270519644902501E-5</v>
      </c>
      <c r="W60" s="98"/>
      <c r="X60" s="98"/>
      <c r="Y60" s="98"/>
      <c r="Z60" s="98"/>
      <c r="AA60" s="98"/>
      <c r="AB60" s="98"/>
      <c r="AC60" s="98"/>
      <c r="AD60" s="98"/>
      <c r="AE60" s="98"/>
      <c r="AF60" s="97">
        <v>129</v>
      </c>
      <c r="AG60" s="97"/>
      <c r="AH60" s="97"/>
      <c r="AI60" s="97"/>
      <c r="AJ60" s="97"/>
      <c r="AK60" s="98">
        <v>2.5707453168593102E-3</v>
      </c>
      <c r="AL60" s="98"/>
      <c r="AM60" s="98"/>
      <c r="AN60" s="98"/>
      <c r="AO60" s="98"/>
      <c r="AP60" s="98"/>
      <c r="AQ60" s="98"/>
    </row>
    <row r="61" spans="2:44" s="1" customFormat="1" ht="10.7" customHeight="1" x14ac:dyDescent="0.15">
      <c r="B61" s="95" t="s">
        <v>1121</v>
      </c>
      <c r="C61" s="95"/>
      <c r="D61" s="95"/>
      <c r="E61" s="95"/>
      <c r="F61" s="95"/>
      <c r="G61" s="95"/>
      <c r="H61" s="95"/>
      <c r="I61" s="95"/>
      <c r="J61" s="95"/>
      <c r="K61" s="95"/>
      <c r="L61" s="105">
        <v>22529698.719999999</v>
      </c>
      <c r="M61" s="105"/>
      <c r="N61" s="105"/>
      <c r="O61" s="105"/>
      <c r="P61" s="105"/>
      <c r="Q61" s="105"/>
      <c r="R61" s="105"/>
      <c r="S61" s="105"/>
      <c r="T61" s="105"/>
      <c r="U61" s="105"/>
      <c r="V61" s="98">
        <v>6.2978972366339002E-3</v>
      </c>
      <c r="W61" s="98"/>
      <c r="X61" s="98"/>
      <c r="Y61" s="98"/>
      <c r="Z61" s="98"/>
      <c r="AA61" s="98"/>
      <c r="AB61" s="98"/>
      <c r="AC61" s="98"/>
      <c r="AD61" s="98"/>
      <c r="AE61" s="98"/>
      <c r="AF61" s="97">
        <v>1756</v>
      </c>
      <c r="AG61" s="97"/>
      <c r="AH61" s="97"/>
      <c r="AI61" s="97"/>
      <c r="AJ61" s="97"/>
      <c r="AK61" s="98">
        <v>3.4994021522518903E-2</v>
      </c>
      <c r="AL61" s="98"/>
      <c r="AM61" s="98"/>
      <c r="AN61" s="98"/>
      <c r="AO61" s="98"/>
      <c r="AP61" s="98"/>
      <c r="AQ61" s="98"/>
    </row>
    <row r="62" spans="2:44" s="1" customFormat="1" ht="10.7" customHeight="1" x14ac:dyDescent="0.15">
      <c r="B62" s="95" t="s">
        <v>1122</v>
      </c>
      <c r="C62" s="95"/>
      <c r="D62" s="95"/>
      <c r="E62" s="95"/>
      <c r="F62" s="95"/>
      <c r="G62" s="95"/>
      <c r="H62" s="95"/>
      <c r="I62" s="95"/>
      <c r="J62" s="95"/>
      <c r="K62" s="95"/>
      <c r="L62" s="105">
        <v>46669608.830000103</v>
      </c>
      <c r="M62" s="105"/>
      <c r="N62" s="105"/>
      <c r="O62" s="105"/>
      <c r="P62" s="105"/>
      <c r="Q62" s="105"/>
      <c r="R62" s="105"/>
      <c r="S62" s="105"/>
      <c r="T62" s="105"/>
      <c r="U62" s="105"/>
      <c r="V62" s="98">
        <v>1.3045909052672999E-2</v>
      </c>
      <c r="W62" s="98"/>
      <c r="X62" s="98"/>
      <c r="Y62" s="98"/>
      <c r="Z62" s="98"/>
      <c r="AA62" s="98"/>
      <c r="AB62" s="98"/>
      <c r="AC62" s="98"/>
      <c r="AD62" s="98"/>
      <c r="AE62" s="98"/>
      <c r="AF62" s="97">
        <v>2969</v>
      </c>
      <c r="AG62" s="97"/>
      <c r="AH62" s="97"/>
      <c r="AI62" s="97"/>
      <c r="AJ62" s="97"/>
      <c r="AK62" s="98">
        <v>5.9166998804304503E-2</v>
      </c>
      <c r="AL62" s="98"/>
      <c r="AM62" s="98"/>
      <c r="AN62" s="98"/>
      <c r="AO62" s="98"/>
      <c r="AP62" s="98"/>
      <c r="AQ62" s="98"/>
    </row>
    <row r="63" spans="2:44" s="1" customFormat="1" ht="10.7" customHeight="1" x14ac:dyDescent="0.15">
      <c r="B63" s="95" t="s">
        <v>1123</v>
      </c>
      <c r="C63" s="95"/>
      <c r="D63" s="95"/>
      <c r="E63" s="95"/>
      <c r="F63" s="95"/>
      <c r="G63" s="95"/>
      <c r="H63" s="95"/>
      <c r="I63" s="95"/>
      <c r="J63" s="95"/>
      <c r="K63" s="95"/>
      <c r="L63" s="105">
        <v>68607178.129999802</v>
      </c>
      <c r="M63" s="105"/>
      <c r="N63" s="105"/>
      <c r="O63" s="105"/>
      <c r="P63" s="105"/>
      <c r="Q63" s="105"/>
      <c r="R63" s="105"/>
      <c r="S63" s="105"/>
      <c r="T63" s="105"/>
      <c r="U63" s="105"/>
      <c r="V63" s="98">
        <v>1.9178283870019599E-2</v>
      </c>
      <c r="W63" s="98"/>
      <c r="X63" s="98"/>
      <c r="Y63" s="98"/>
      <c r="Z63" s="98"/>
      <c r="AA63" s="98"/>
      <c r="AB63" s="98"/>
      <c r="AC63" s="98"/>
      <c r="AD63" s="98"/>
      <c r="AE63" s="98"/>
      <c r="AF63" s="97">
        <v>3174</v>
      </c>
      <c r="AG63" s="97"/>
      <c r="AH63" s="97"/>
      <c r="AI63" s="97"/>
      <c r="AJ63" s="97"/>
      <c r="AK63" s="98">
        <v>6.3252291749701095E-2</v>
      </c>
      <c r="AL63" s="98"/>
      <c r="AM63" s="98"/>
      <c r="AN63" s="98"/>
      <c r="AO63" s="98"/>
      <c r="AP63" s="98"/>
      <c r="AQ63" s="98"/>
    </row>
    <row r="64" spans="2:44" s="1" customFormat="1" ht="10.7" customHeight="1" x14ac:dyDescent="0.15">
      <c r="B64" s="95" t="s">
        <v>1124</v>
      </c>
      <c r="C64" s="95"/>
      <c r="D64" s="95"/>
      <c r="E64" s="95"/>
      <c r="F64" s="95"/>
      <c r="G64" s="95"/>
      <c r="H64" s="95"/>
      <c r="I64" s="95"/>
      <c r="J64" s="95"/>
      <c r="K64" s="95"/>
      <c r="L64" s="105">
        <v>57742146.149999999</v>
      </c>
      <c r="M64" s="105"/>
      <c r="N64" s="105"/>
      <c r="O64" s="105"/>
      <c r="P64" s="105"/>
      <c r="Q64" s="105"/>
      <c r="R64" s="105"/>
      <c r="S64" s="105"/>
      <c r="T64" s="105"/>
      <c r="U64" s="105"/>
      <c r="V64" s="98">
        <v>1.61410992306158E-2</v>
      </c>
      <c r="W64" s="98"/>
      <c r="X64" s="98"/>
      <c r="Y64" s="98"/>
      <c r="Z64" s="98"/>
      <c r="AA64" s="98"/>
      <c r="AB64" s="98"/>
      <c r="AC64" s="98"/>
      <c r="AD64" s="98"/>
      <c r="AE64" s="98"/>
      <c r="AF64" s="97">
        <v>2089</v>
      </c>
      <c r="AG64" s="97"/>
      <c r="AH64" s="97"/>
      <c r="AI64" s="97"/>
      <c r="AJ64" s="97"/>
      <c r="AK64" s="98">
        <v>4.1630131526504598E-2</v>
      </c>
      <c r="AL64" s="98"/>
      <c r="AM64" s="98"/>
      <c r="AN64" s="98"/>
      <c r="AO64" s="98"/>
      <c r="AP64" s="98"/>
      <c r="AQ64" s="98"/>
    </row>
    <row r="65" spans="2:43" s="1" customFormat="1" ht="10.7" customHeight="1" x14ac:dyDescent="0.15">
      <c r="B65" s="95" t="s">
        <v>1125</v>
      </c>
      <c r="C65" s="95"/>
      <c r="D65" s="95"/>
      <c r="E65" s="95"/>
      <c r="F65" s="95"/>
      <c r="G65" s="95"/>
      <c r="H65" s="95"/>
      <c r="I65" s="95"/>
      <c r="J65" s="95"/>
      <c r="K65" s="95"/>
      <c r="L65" s="105">
        <v>72289682.019999906</v>
      </c>
      <c r="M65" s="105"/>
      <c r="N65" s="105"/>
      <c r="O65" s="105"/>
      <c r="P65" s="105"/>
      <c r="Q65" s="105"/>
      <c r="R65" s="105"/>
      <c r="S65" s="105"/>
      <c r="T65" s="105"/>
      <c r="U65" s="105"/>
      <c r="V65" s="98">
        <v>2.0207682059536301E-2</v>
      </c>
      <c r="W65" s="98"/>
      <c r="X65" s="98"/>
      <c r="Y65" s="98"/>
      <c r="Z65" s="98"/>
      <c r="AA65" s="98"/>
      <c r="AB65" s="98"/>
      <c r="AC65" s="98"/>
      <c r="AD65" s="98"/>
      <c r="AE65" s="98"/>
      <c r="AF65" s="97">
        <v>2086</v>
      </c>
      <c r="AG65" s="97"/>
      <c r="AH65" s="97"/>
      <c r="AI65" s="97"/>
      <c r="AJ65" s="97"/>
      <c r="AK65" s="98">
        <v>4.1570346751693903E-2</v>
      </c>
      <c r="AL65" s="98"/>
      <c r="AM65" s="98"/>
      <c r="AN65" s="98"/>
      <c r="AO65" s="98"/>
      <c r="AP65" s="98"/>
      <c r="AQ65" s="98"/>
    </row>
    <row r="66" spans="2:43" s="1" customFormat="1" ht="10.7" customHeight="1" x14ac:dyDescent="0.15">
      <c r="B66" s="95" t="s">
        <v>1126</v>
      </c>
      <c r="C66" s="95"/>
      <c r="D66" s="95"/>
      <c r="E66" s="95"/>
      <c r="F66" s="95"/>
      <c r="G66" s="95"/>
      <c r="H66" s="95"/>
      <c r="I66" s="95"/>
      <c r="J66" s="95"/>
      <c r="K66" s="95"/>
      <c r="L66" s="105">
        <v>93132813.069999799</v>
      </c>
      <c r="M66" s="105"/>
      <c r="N66" s="105"/>
      <c r="O66" s="105"/>
      <c r="P66" s="105"/>
      <c r="Q66" s="105"/>
      <c r="R66" s="105"/>
      <c r="S66" s="105"/>
      <c r="T66" s="105"/>
      <c r="U66" s="105"/>
      <c r="V66" s="98">
        <v>2.60341202677873E-2</v>
      </c>
      <c r="W66" s="98"/>
      <c r="X66" s="98"/>
      <c r="Y66" s="98"/>
      <c r="Z66" s="98"/>
      <c r="AA66" s="98"/>
      <c r="AB66" s="98"/>
      <c r="AC66" s="98"/>
      <c r="AD66" s="98"/>
      <c r="AE66" s="98"/>
      <c r="AF66" s="97">
        <v>2376</v>
      </c>
      <c r="AG66" s="97"/>
      <c r="AH66" s="97"/>
      <c r="AI66" s="97"/>
      <c r="AJ66" s="97"/>
      <c r="AK66" s="98">
        <v>4.73495416500598E-2</v>
      </c>
      <c r="AL66" s="98"/>
      <c r="AM66" s="98"/>
      <c r="AN66" s="98"/>
      <c r="AO66" s="98"/>
      <c r="AP66" s="98"/>
      <c r="AQ66" s="98"/>
    </row>
    <row r="67" spans="2:43" s="1" customFormat="1" ht="10.7" customHeight="1" x14ac:dyDescent="0.15">
      <c r="B67" s="95" t="s">
        <v>1127</v>
      </c>
      <c r="C67" s="95"/>
      <c r="D67" s="95"/>
      <c r="E67" s="95"/>
      <c r="F67" s="95"/>
      <c r="G67" s="95"/>
      <c r="H67" s="95"/>
      <c r="I67" s="95"/>
      <c r="J67" s="95"/>
      <c r="K67" s="95"/>
      <c r="L67" s="105">
        <v>94903939.790000007</v>
      </c>
      <c r="M67" s="105"/>
      <c r="N67" s="105"/>
      <c r="O67" s="105"/>
      <c r="P67" s="105"/>
      <c r="Q67" s="105"/>
      <c r="R67" s="105"/>
      <c r="S67" s="105"/>
      <c r="T67" s="105"/>
      <c r="U67" s="105"/>
      <c r="V67" s="98">
        <v>2.6529216727542299E-2</v>
      </c>
      <c r="W67" s="98"/>
      <c r="X67" s="98"/>
      <c r="Y67" s="98"/>
      <c r="Z67" s="98"/>
      <c r="AA67" s="98"/>
      <c r="AB67" s="98"/>
      <c r="AC67" s="98"/>
      <c r="AD67" s="98"/>
      <c r="AE67" s="98"/>
      <c r="AF67" s="97">
        <v>2103</v>
      </c>
      <c r="AG67" s="97"/>
      <c r="AH67" s="97"/>
      <c r="AI67" s="97"/>
      <c r="AJ67" s="97"/>
      <c r="AK67" s="98">
        <v>4.1909127142287797E-2</v>
      </c>
      <c r="AL67" s="98"/>
      <c r="AM67" s="98"/>
      <c r="AN67" s="98"/>
      <c r="AO67" s="98"/>
      <c r="AP67" s="98"/>
      <c r="AQ67" s="98"/>
    </row>
    <row r="68" spans="2:43" s="1" customFormat="1" ht="10.7" customHeight="1" x14ac:dyDescent="0.15">
      <c r="B68" s="95" t="s">
        <v>1128</v>
      </c>
      <c r="C68" s="95"/>
      <c r="D68" s="95"/>
      <c r="E68" s="95"/>
      <c r="F68" s="95"/>
      <c r="G68" s="95"/>
      <c r="H68" s="95"/>
      <c r="I68" s="95"/>
      <c r="J68" s="95"/>
      <c r="K68" s="95"/>
      <c r="L68" s="105">
        <v>130503127.56</v>
      </c>
      <c r="M68" s="105"/>
      <c r="N68" s="105"/>
      <c r="O68" s="105"/>
      <c r="P68" s="105"/>
      <c r="Q68" s="105"/>
      <c r="R68" s="105"/>
      <c r="S68" s="105"/>
      <c r="T68" s="105"/>
      <c r="U68" s="105"/>
      <c r="V68" s="98">
        <v>3.6480527176450797E-2</v>
      </c>
      <c r="W68" s="98"/>
      <c r="X68" s="98"/>
      <c r="Y68" s="98"/>
      <c r="Z68" s="98"/>
      <c r="AA68" s="98"/>
      <c r="AB68" s="98"/>
      <c r="AC68" s="98"/>
      <c r="AD68" s="98"/>
      <c r="AE68" s="98"/>
      <c r="AF68" s="97">
        <v>2443</v>
      </c>
      <c r="AG68" s="97"/>
      <c r="AH68" s="97"/>
      <c r="AI68" s="97"/>
      <c r="AJ68" s="97"/>
      <c r="AK68" s="98">
        <v>4.8684734954164997E-2</v>
      </c>
      <c r="AL68" s="98"/>
      <c r="AM68" s="98"/>
      <c r="AN68" s="98"/>
      <c r="AO68" s="98"/>
      <c r="AP68" s="98"/>
      <c r="AQ68" s="98"/>
    </row>
    <row r="69" spans="2:43" s="1" customFormat="1" ht="10.7" customHeight="1" x14ac:dyDescent="0.15">
      <c r="B69" s="95" t="s">
        <v>1129</v>
      </c>
      <c r="C69" s="95"/>
      <c r="D69" s="95"/>
      <c r="E69" s="95"/>
      <c r="F69" s="95"/>
      <c r="G69" s="95"/>
      <c r="H69" s="95"/>
      <c r="I69" s="95"/>
      <c r="J69" s="95"/>
      <c r="K69" s="95"/>
      <c r="L69" s="105">
        <v>104767495.22</v>
      </c>
      <c r="M69" s="105"/>
      <c r="N69" s="105"/>
      <c r="O69" s="105"/>
      <c r="P69" s="105"/>
      <c r="Q69" s="105"/>
      <c r="R69" s="105"/>
      <c r="S69" s="105"/>
      <c r="T69" s="105"/>
      <c r="U69" s="105"/>
      <c r="V69" s="98">
        <v>2.9286451045586599E-2</v>
      </c>
      <c r="W69" s="98"/>
      <c r="X69" s="98"/>
      <c r="Y69" s="98"/>
      <c r="Z69" s="98"/>
      <c r="AA69" s="98"/>
      <c r="AB69" s="98"/>
      <c r="AC69" s="98"/>
      <c r="AD69" s="98"/>
      <c r="AE69" s="98"/>
      <c r="AF69" s="97">
        <v>1783</v>
      </c>
      <c r="AG69" s="97"/>
      <c r="AH69" s="97"/>
      <c r="AI69" s="97"/>
      <c r="AJ69" s="97"/>
      <c r="AK69" s="98">
        <v>3.5532084495815103E-2</v>
      </c>
      <c r="AL69" s="98"/>
      <c r="AM69" s="98"/>
      <c r="AN69" s="98"/>
      <c r="AO69" s="98"/>
      <c r="AP69" s="98"/>
      <c r="AQ69" s="98"/>
    </row>
    <row r="70" spans="2:43" s="1" customFormat="1" ht="10.7" customHeight="1" x14ac:dyDescent="0.15">
      <c r="B70" s="95" t="s">
        <v>1130</v>
      </c>
      <c r="C70" s="95"/>
      <c r="D70" s="95"/>
      <c r="E70" s="95"/>
      <c r="F70" s="95"/>
      <c r="G70" s="95"/>
      <c r="H70" s="95"/>
      <c r="I70" s="95"/>
      <c r="J70" s="95"/>
      <c r="K70" s="95"/>
      <c r="L70" s="105">
        <v>103699035.59999999</v>
      </c>
      <c r="M70" s="105"/>
      <c r="N70" s="105"/>
      <c r="O70" s="105"/>
      <c r="P70" s="105"/>
      <c r="Q70" s="105"/>
      <c r="R70" s="105"/>
      <c r="S70" s="105"/>
      <c r="T70" s="105"/>
      <c r="U70" s="105"/>
      <c r="V70" s="98">
        <v>2.8987776439597199E-2</v>
      </c>
      <c r="W70" s="98"/>
      <c r="X70" s="98"/>
      <c r="Y70" s="98"/>
      <c r="Z70" s="98"/>
      <c r="AA70" s="98"/>
      <c r="AB70" s="98"/>
      <c r="AC70" s="98"/>
      <c r="AD70" s="98"/>
      <c r="AE70" s="98"/>
      <c r="AF70" s="97">
        <v>1687</v>
      </c>
      <c r="AG70" s="97"/>
      <c r="AH70" s="97"/>
      <c r="AI70" s="97"/>
      <c r="AJ70" s="97"/>
      <c r="AK70" s="98">
        <v>3.36189717018733E-2</v>
      </c>
      <c r="AL70" s="98"/>
      <c r="AM70" s="98"/>
      <c r="AN70" s="98"/>
      <c r="AO70" s="98"/>
      <c r="AP70" s="98"/>
      <c r="AQ70" s="98"/>
    </row>
    <row r="71" spans="2:43" s="1" customFormat="1" ht="10.7" customHeight="1" x14ac:dyDescent="0.15">
      <c r="B71" s="95" t="s">
        <v>1131</v>
      </c>
      <c r="C71" s="95"/>
      <c r="D71" s="95"/>
      <c r="E71" s="95"/>
      <c r="F71" s="95"/>
      <c r="G71" s="95"/>
      <c r="H71" s="95"/>
      <c r="I71" s="95"/>
      <c r="J71" s="95"/>
      <c r="K71" s="95"/>
      <c r="L71" s="105">
        <v>157695095.53999999</v>
      </c>
      <c r="M71" s="105"/>
      <c r="N71" s="105"/>
      <c r="O71" s="105"/>
      <c r="P71" s="105"/>
      <c r="Q71" s="105"/>
      <c r="R71" s="105"/>
      <c r="S71" s="105"/>
      <c r="T71" s="105"/>
      <c r="U71" s="105"/>
      <c r="V71" s="98">
        <v>4.4081703833458302E-2</v>
      </c>
      <c r="W71" s="98"/>
      <c r="X71" s="98"/>
      <c r="Y71" s="98"/>
      <c r="Z71" s="98"/>
      <c r="AA71" s="98"/>
      <c r="AB71" s="98"/>
      <c r="AC71" s="98"/>
      <c r="AD71" s="98"/>
      <c r="AE71" s="98"/>
      <c r="AF71" s="97">
        <v>2457</v>
      </c>
      <c r="AG71" s="97"/>
      <c r="AH71" s="97"/>
      <c r="AI71" s="97"/>
      <c r="AJ71" s="97"/>
      <c r="AK71" s="98">
        <v>4.8963730569948197E-2</v>
      </c>
      <c r="AL71" s="98"/>
      <c r="AM71" s="98"/>
      <c r="AN71" s="98"/>
      <c r="AO71" s="98"/>
      <c r="AP71" s="98"/>
      <c r="AQ71" s="98"/>
    </row>
    <row r="72" spans="2:43" s="1" customFormat="1" ht="10.7" customHeight="1" x14ac:dyDescent="0.15">
      <c r="B72" s="95" t="s">
        <v>1132</v>
      </c>
      <c r="C72" s="95"/>
      <c r="D72" s="95"/>
      <c r="E72" s="95"/>
      <c r="F72" s="95"/>
      <c r="G72" s="95"/>
      <c r="H72" s="95"/>
      <c r="I72" s="95"/>
      <c r="J72" s="95"/>
      <c r="K72" s="95"/>
      <c r="L72" s="105">
        <v>161247724.25999999</v>
      </c>
      <c r="M72" s="105"/>
      <c r="N72" s="105"/>
      <c r="O72" s="105"/>
      <c r="P72" s="105"/>
      <c r="Q72" s="105"/>
      <c r="R72" s="105"/>
      <c r="S72" s="105"/>
      <c r="T72" s="105"/>
      <c r="U72" s="105"/>
      <c r="V72" s="98">
        <v>4.5074797033529103E-2</v>
      </c>
      <c r="W72" s="98"/>
      <c r="X72" s="98"/>
      <c r="Y72" s="98"/>
      <c r="Z72" s="98"/>
      <c r="AA72" s="98"/>
      <c r="AB72" s="98"/>
      <c r="AC72" s="98"/>
      <c r="AD72" s="98"/>
      <c r="AE72" s="98"/>
      <c r="AF72" s="97">
        <v>2199</v>
      </c>
      <c r="AG72" s="97"/>
      <c r="AH72" s="97"/>
      <c r="AI72" s="97"/>
      <c r="AJ72" s="97"/>
      <c r="AK72" s="98">
        <v>4.38222399362296E-2</v>
      </c>
      <c r="AL72" s="98"/>
      <c r="AM72" s="98"/>
      <c r="AN72" s="98"/>
      <c r="AO72" s="98"/>
      <c r="AP72" s="98"/>
      <c r="AQ72" s="98"/>
    </row>
    <row r="73" spans="2:43" s="1" customFormat="1" ht="10.7" customHeight="1" x14ac:dyDescent="0.15">
      <c r="B73" s="95" t="s">
        <v>1133</v>
      </c>
      <c r="C73" s="95"/>
      <c r="D73" s="95"/>
      <c r="E73" s="95"/>
      <c r="F73" s="95"/>
      <c r="G73" s="95"/>
      <c r="H73" s="95"/>
      <c r="I73" s="95"/>
      <c r="J73" s="95"/>
      <c r="K73" s="95"/>
      <c r="L73" s="105">
        <v>222476668.56</v>
      </c>
      <c r="M73" s="105"/>
      <c r="N73" s="105"/>
      <c r="O73" s="105"/>
      <c r="P73" s="105"/>
      <c r="Q73" s="105"/>
      <c r="R73" s="105"/>
      <c r="S73" s="105"/>
      <c r="T73" s="105"/>
      <c r="U73" s="105"/>
      <c r="V73" s="98">
        <v>6.2190587346635601E-2</v>
      </c>
      <c r="W73" s="98"/>
      <c r="X73" s="98"/>
      <c r="Y73" s="98"/>
      <c r="Z73" s="98"/>
      <c r="AA73" s="98"/>
      <c r="AB73" s="98"/>
      <c r="AC73" s="98"/>
      <c r="AD73" s="98"/>
      <c r="AE73" s="98"/>
      <c r="AF73" s="97">
        <v>2802</v>
      </c>
      <c r="AG73" s="97"/>
      <c r="AH73" s="97"/>
      <c r="AI73" s="97"/>
      <c r="AJ73" s="97"/>
      <c r="AK73" s="98">
        <v>5.5838979673176602E-2</v>
      </c>
      <c r="AL73" s="98"/>
      <c r="AM73" s="98"/>
      <c r="AN73" s="98"/>
      <c r="AO73" s="98"/>
      <c r="AP73" s="98"/>
      <c r="AQ73" s="98"/>
    </row>
    <row r="74" spans="2:43" s="1" customFormat="1" ht="10.7" customHeight="1" x14ac:dyDescent="0.15">
      <c r="B74" s="95" t="s">
        <v>1134</v>
      </c>
      <c r="C74" s="95"/>
      <c r="D74" s="95"/>
      <c r="E74" s="95"/>
      <c r="F74" s="95"/>
      <c r="G74" s="95"/>
      <c r="H74" s="95"/>
      <c r="I74" s="95"/>
      <c r="J74" s="95"/>
      <c r="K74" s="95"/>
      <c r="L74" s="105">
        <v>154401541.16</v>
      </c>
      <c r="M74" s="105"/>
      <c r="N74" s="105"/>
      <c r="O74" s="105"/>
      <c r="P74" s="105"/>
      <c r="Q74" s="105"/>
      <c r="R74" s="105"/>
      <c r="S74" s="105"/>
      <c r="T74" s="105"/>
      <c r="U74" s="105"/>
      <c r="V74" s="98">
        <v>4.3161031644882102E-2</v>
      </c>
      <c r="W74" s="98"/>
      <c r="X74" s="98"/>
      <c r="Y74" s="98"/>
      <c r="Z74" s="98"/>
      <c r="AA74" s="98"/>
      <c r="AB74" s="98"/>
      <c r="AC74" s="98"/>
      <c r="AD74" s="98"/>
      <c r="AE74" s="98"/>
      <c r="AF74" s="97">
        <v>1771</v>
      </c>
      <c r="AG74" s="97"/>
      <c r="AH74" s="97"/>
      <c r="AI74" s="97"/>
      <c r="AJ74" s="97"/>
      <c r="AK74" s="98">
        <v>3.5292945396572302E-2</v>
      </c>
      <c r="AL74" s="98"/>
      <c r="AM74" s="98"/>
      <c r="AN74" s="98"/>
      <c r="AO74" s="98"/>
      <c r="AP74" s="98"/>
      <c r="AQ74" s="98"/>
    </row>
    <row r="75" spans="2:43" s="1" customFormat="1" ht="10.7" customHeight="1" x14ac:dyDescent="0.15">
      <c r="B75" s="95" t="s">
        <v>1135</v>
      </c>
      <c r="C75" s="95"/>
      <c r="D75" s="95"/>
      <c r="E75" s="95"/>
      <c r="F75" s="95"/>
      <c r="G75" s="95"/>
      <c r="H75" s="95"/>
      <c r="I75" s="95"/>
      <c r="J75" s="95"/>
      <c r="K75" s="95"/>
      <c r="L75" s="105">
        <v>123397760.81</v>
      </c>
      <c r="M75" s="105"/>
      <c r="N75" s="105"/>
      <c r="O75" s="105"/>
      <c r="P75" s="105"/>
      <c r="Q75" s="105"/>
      <c r="R75" s="105"/>
      <c r="S75" s="105"/>
      <c r="T75" s="105"/>
      <c r="U75" s="105"/>
      <c r="V75" s="98">
        <v>3.4494310220057403E-2</v>
      </c>
      <c r="W75" s="98"/>
      <c r="X75" s="98"/>
      <c r="Y75" s="98"/>
      <c r="Z75" s="98"/>
      <c r="AA75" s="98"/>
      <c r="AB75" s="98"/>
      <c r="AC75" s="98"/>
      <c r="AD75" s="98"/>
      <c r="AE75" s="98"/>
      <c r="AF75" s="97">
        <v>1461</v>
      </c>
      <c r="AG75" s="97"/>
      <c r="AH75" s="97"/>
      <c r="AI75" s="97"/>
      <c r="AJ75" s="97"/>
      <c r="AK75" s="98">
        <v>2.9115185332801899E-2</v>
      </c>
      <c r="AL75" s="98"/>
      <c r="AM75" s="98"/>
      <c r="AN75" s="98"/>
      <c r="AO75" s="98"/>
      <c r="AP75" s="98"/>
      <c r="AQ75" s="98"/>
    </row>
    <row r="76" spans="2:43" s="1" customFormat="1" ht="10.7" customHeight="1" x14ac:dyDescent="0.15">
      <c r="B76" s="95" t="s">
        <v>1136</v>
      </c>
      <c r="C76" s="95"/>
      <c r="D76" s="95"/>
      <c r="E76" s="95"/>
      <c r="F76" s="95"/>
      <c r="G76" s="95"/>
      <c r="H76" s="95"/>
      <c r="I76" s="95"/>
      <c r="J76" s="95"/>
      <c r="K76" s="95"/>
      <c r="L76" s="105">
        <v>195380064.81999901</v>
      </c>
      <c r="M76" s="105"/>
      <c r="N76" s="105"/>
      <c r="O76" s="105"/>
      <c r="P76" s="105"/>
      <c r="Q76" s="105"/>
      <c r="R76" s="105"/>
      <c r="S76" s="105"/>
      <c r="T76" s="105"/>
      <c r="U76" s="105"/>
      <c r="V76" s="98">
        <v>5.4616068577557499E-2</v>
      </c>
      <c r="W76" s="98"/>
      <c r="X76" s="98"/>
      <c r="Y76" s="98"/>
      <c r="Z76" s="98"/>
      <c r="AA76" s="98"/>
      <c r="AB76" s="98"/>
      <c r="AC76" s="98"/>
      <c r="AD76" s="98"/>
      <c r="AE76" s="98"/>
      <c r="AF76" s="97">
        <v>2225</v>
      </c>
      <c r="AG76" s="97"/>
      <c r="AH76" s="97"/>
      <c r="AI76" s="97"/>
      <c r="AJ76" s="97"/>
      <c r="AK76" s="98">
        <v>4.4340374651255503E-2</v>
      </c>
      <c r="AL76" s="98"/>
      <c r="AM76" s="98"/>
      <c r="AN76" s="98"/>
      <c r="AO76" s="98"/>
      <c r="AP76" s="98"/>
      <c r="AQ76" s="98"/>
    </row>
    <row r="77" spans="2:43" s="1" customFormat="1" ht="10.7" customHeight="1" x14ac:dyDescent="0.15">
      <c r="B77" s="95" t="s">
        <v>1137</v>
      </c>
      <c r="C77" s="95"/>
      <c r="D77" s="95"/>
      <c r="E77" s="95"/>
      <c r="F77" s="95"/>
      <c r="G77" s="95"/>
      <c r="H77" s="95"/>
      <c r="I77" s="95"/>
      <c r="J77" s="95"/>
      <c r="K77" s="95"/>
      <c r="L77" s="105">
        <v>224231871.16999999</v>
      </c>
      <c r="M77" s="105"/>
      <c r="N77" s="105"/>
      <c r="O77" s="105"/>
      <c r="P77" s="105"/>
      <c r="Q77" s="105"/>
      <c r="R77" s="105"/>
      <c r="S77" s="105"/>
      <c r="T77" s="105"/>
      <c r="U77" s="105"/>
      <c r="V77" s="98">
        <v>6.2681232419374094E-2</v>
      </c>
      <c r="W77" s="98"/>
      <c r="X77" s="98"/>
      <c r="Y77" s="98"/>
      <c r="Z77" s="98"/>
      <c r="AA77" s="98"/>
      <c r="AB77" s="98"/>
      <c r="AC77" s="98"/>
      <c r="AD77" s="98"/>
      <c r="AE77" s="98"/>
      <c r="AF77" s="97">
        <v>2417</v>
      </c>
      <c r="AG77" s="97"/>
      <c r="AH77" s="97"/>
      <c r="AI77" s="97"/>
      <c r="AJ77" s="97"/>
      <c r="AK77" s="98">
        <v>4.8166600239139101E-2</v>
      </c>
      <c r="AL77" s="98"/>
      <c r="AM77" s="98"/>
      <c r="AN77" s="98"/>
      <c r="AO77" s="98"/>
      <c r="AP77" s="98"/>
      <c r="AQ77" s="98"/>
    </row>
    <row r="78" spans="2:43" s="1" customFormat="1" ht="10.7" customHeight="1" x14ac:dyDescent="0.15">
      <c r="B78" s="95" t="s">
        <v>1138</v>
      </c>
      <c r="C78" s="95"/>
      <c r="D78" s="95"/>
      <c r="E78" s="95"/>
      <c r="F78" s="95"/>
      <c r="G78" s="95"/>
      <c r="H78" s="95"/>
      <c r="I78" s="95"/>
      <c r="J78" s="95"/>
      <c r="K78" s="95"/>
      <c r="L78" s="105">
        <v>350983641.11000001</v>
      </c>
      <c r="M78" s="105"/>
      <c r="N78" s="105"/>
      <c r="O78" s="105"/>
      <c r="P78" s="105"/>
      <c r="Q78" s="105"/>
      <c r="R78" s="105"/>
      <c r="S78" s="105"/>
      <c r="T78" s="105"/>
      <c r="U78" s="105"/>
      <c r="V78" s="98">
        <v>9.8113114201927504E-2</v>
      </c>
      <c r="W78" s="98"/>
      <c r="X78" s="98"/>
      <c r="Y78" s="98"/>
      <c r="Z78" s="98"/>
      <c r="AA78" s="98"/>
      <c r="AB78" s="98"/>
      <c r="AC78" s="98"/>
      <c r="AD78" s="98"/>
      <c r="AE78" s="98"/>
      <c r="AF78" s="97">
        <v>3368</v>
      </c>
      <c r="AG78" s="97"/>
      <c r="AH78" s="97"/>
      <c r="AI78" s="97"/>
      <c r="AJ78" s="97"/>
      <c r="AK78" s="98">
        <v>6.7118373854125196E-2</v>
      </c>
      <c r="AL78" s="98"/>
      <c r="AM78" s="98"/>
      <c r="AN78" s="98"/>
      <c r="AO78" s="98"/>
      <c r="AP78" s="98"/>
      <c r="AQ78" s="98"/>
    </row>
    <row r="79" spans="2:43" s="1" customFormat="1" ht="10.7" customHeight="1" x14ac:dyDescent="0.15">
      <c r="B79" s="95" t="s">
        <v>1139</v>
      </c>
      <c r="C79" s="95"/>
      <c r="D79" s="95"/>
      <c r="E79" s="95"/>
      <c r="F79" s="95"/>
      <c r="G79" s="95"/>
      <c r="H79" s="95"/>
      <c r="I79" s="95"/>
      <c r="J79" s="95"/>
      <c r="K79" s="95"/>
      <c r="L79" s="105">
        <v>163833591</v>
      </c>
      <c r="M79" s="105"/>
      <c r="N79" s="105"/>
      <c r="O79" s="105"/>
      <c r="P79" s="105"/>
      <c r="Q79" s="105"/>
      <c r="R79" s="105"/>
      <c r="S79" s="105"/>
      <c r="T79" s="105"/>
      <c r="U79" s="105"/>
      <c r="V79" s="98">
        <v>4.57976439387872E-2</v>
      </c>
      <c r="W79" s="98"/>
      <c r="X79" s="98"/>
      <c r="Y79" s="98"/>
      <c r="Z79" s="98"/>
      <c r="AA79" s="98"/>
      <c r="AB79" s="98"/>
      <c r="AC79" s="98"/>
      <c r="AD79" s="98"/>
      <c r="AE79" s="98"/>
      <c r="AF79" s="97">
        <v>1462</v>
      </c>
      <c r="AG79" s="97"/>
      <c r="AH79" s="97"/>
      <c r="AI79" s="97"/>
      <c r="AJ79" s="97"/>
      <c r="AK79" s="98">
        <v>2.9135113591072102E-2</v>
      </c>
      <c r="AL79" s="98"/>
      <c r="AM79" s="98"/>
      <c r="AN79" s="98"/>
      <c r="AO79" s="98"/>
      <c r="AP79" s="98"/>
      <c r="AQ79" s="98"/>
    </row>
    <row r="80" spans="2:43" s="1" customFormat="1" ht="10.7" customHeight="1" x14ac:dyDescent="0.15">
      <c r="B80" s="95" t="s">
        <v>1140</v>
      </c>
      <c r="C80" s="95"/>
      <c r="D80" s="95"/>
      <c r="E80" s="95"/>
      <c r="F80" s="95"/>
      <c r="G80" s="95"/>
      <c r="H80" s="95"/>
      <c r="I80" s="95"/>
      <c r="J80" s="95"/>
      <c r="K80" s="95"/>
      <c r="L80" s="105">
        <v>108945366.79000001</v>
      </c>
      <c r="M80" s="105"/>
      <c r="N80" s="105"/>
      <c r="O80" s="105"/>
      <c r="P80" s="105"/>
      <c r="Q80" s="105"/>
      <c r="R80" s="105"/>
      <c r="S80" s="105"/>
      <c r="T80" s="105"/>
      <c r="U80" s="105"/>
      <c r="V80" s="98">
        <v>3.0454323112706499E-2</v>
      </c>
      <c r="W80" s="98"/>
      <c r="X80" s="98"/>
      <c r="Y80" s="98"/>
      <c r="Z80" s="98"/>
      <c r="AA80" s="98"/>
      <c r="AB80" s="98"/>
      <c r="AC80" s="98"/>
      <c r="AD80" s="98"/>
      <c r="AE80" s="98"/>
      <c r="AF80" s="97">
        <v>996</v>
      </c>
      <c r="AG80" s="97"/>
      <c r="AH80" s="97"/>
      <c r="AI80" s="97"/>
      <c r="AJ80" s="97"/>
      <c r="AK80" s="98">
        <v>1.9848545237146301E-2</v>
      </c>
      <c r="AL80" s="98"/>
      <c r="AM80" s="98"/>
      <c r="AN80" s="98"/>
      <c r="AO80" s="98"/>
      <c r="AP80" s="98"/>
      <c r="AQ80" s="98"/>
    </row>
    <row r="81" spans="2:44" s="1" customFormat="1" ht="10.7" customHeight="1" x14ac:dyDescent="0.15">
      <c r="B81" s="95" t="s">
        <v>1141</v>
      </c>
      <c r="C81" s="95"/>
      <c r="D81" s="95"/>
      <c r="E81" s="95"/>
      <c r="F81" s="95"/>
      <c r="G81" s="95"/>
      <c r="H81" s="95"/>
      <c r="I81" s="95"/>
      <c r="J81" s="95"/>
      <c r="K81" s="95"/>
      <c r="L81" s="105">
        <v>158270302.47999999</v>
      </c>
      <c r="M81" s="105"/>
      <c r="N81" s="105"/>
      <c r="O81" s="105"/>
      <c r="P81" s="105"/>
      <c r="Q81" s="105"/>
      <c r="R81" s="105"/>
      <c r="S81" s="105"/>
      <c r="T81" s="105"/>
      <c r="U81" s="105"/>
      <c r="V81" s="98">
        <v>4.4242495783805499E-2</v>
      </c>
      <c r="W81" s="98"/>
      <c r="X81" s="98"/>
      <c r="Y81" s="98"/>
      <c r="Z81" s="98"/>
      <c r="AA81" s="98"/>
      <c r="AB81" s="98"/>
      <c r="AC81" s="98"/>
      <c r="AD81" s="98"/>
      <c r="AE81" s="98"/>
      <c r="AF81" s="97">
        <v>1389</v>
      </c>
      <c r="AG81" s="97"/>
      <c r="AH81" s="97"/>
      <c r="AI81" s="97"/>
      <c r="AJ81" s="97"/>
      <c r="AK81" s="98">
        <v>2.7680350737345601E-2</v>
      </c>
      <c r="AL81" s="98"/>
      <c r="AM81" s="98"/>
      <c r="AN81" s="98"/>
      <c r="AO81" s="98"/>
      <c r="AP81" s="98"/>
      <c r="AQ81" s="98"/>
    </row>
    <row r="82" spans="2:44" s="1" customFormat="1" ht="10.7" customHeight="1" x14ac:dyDescent="0.15">
      <c r="B82" s="95" t="s">
        <v>1142</v>
      </c>
      <c r="C82" s="95"/>
      <c r="D82" s="95"/>
      <c r="E82" s="95"/>
      <c r="F82" s="95"/>
      <c r="G82" s="95"/>
      <c r="H82" s="95"/>
      <c r="I82" s="95"/>
      <c r="J82" s="95"/>
      <c r="K82" s="95"/>
      <c r="L82" s="105">
        <v>217012530.43000001</v>
      </c>
      <c r="M82" s="105"/>
      <c r="N82" s="105"/>
      <c r="O82" s="105"/>
      <c r="P82" s="105"/>
      <c r="Q82" s="105"/>
      <c r="R82" s="105"/>
      <c r="S82" s="105"/>
      <c r="T82" s="105"/>
      <c r="U82" s="105"/>
      <c r="V82" s="98">
        <v>6.0663155450754798E-2</v>
      </c>
      <c r="W82" s="98"/>
      <c r="X82" s="98"/>
      <c r="Y82" s="98"/>
      <c r="Z82" s="98"/>
      <c r="AA82" s="98"/>
      <c r="AB82" s="98"/>
      <c r="AC82" s="98"/>
      <c r="AD82" s="98"/>
      <c r="AE82" s="98"/>
      <c r="AF82" s="97">
        <v>1567</v>
      </c>
      <c r="AG82" s="97"/>
      <c r="AH82" s="97"/>
      <c r="AI82" s="97"/>
      <c r="AJ82" s="97"/>
      <c r="AK82" s="98">
        <v>3.1227580709446E-2</v>
      </c>
      <c r="AL82" s="98"/>
      <c r="AM82" s="98"/>
      <c r="AN82" s="98"/>
      <c r="AO82" s="98"/>
      <c r="AP82" s="98"/>
      <c r="AQ82" s="98"/>
    </row>
    <row r="83" spans="2:44" s="1" customFormat="1" ht="10.7" customHeight="1" x14ac:dyDescent="0.15">
      <c r="B83" s="95" t="s">
        <v>1143</v>
      </c>
      <c r="C83" s="95"/>
      <c r="D83" s="95"/>
      <c r="E83" s="95"/>
      <c r="F83" s="95"/>
      <c r="G83" s="95"/>
      <c r="H83" s="95"/>
      <c r="I83" s="95"/>
      <c r="J83" s="95"/>
      <c r="K83" s="95"/>
      <c r="L83" s="105">
        <v>274278068.88999999</v>
      </c>
      <c r="M83" s="105"/>
      <c r="N83" s="105"/>
      <c r="O83" s="105"/>
      <c r="P83" s="105"/>
      <c r="Q83" s="105"/>
      <c r="R83" s="105"/>
      <c r="S83" s="105"/>
      <c r="T83" s="105"/>
      <c r="U83" s="105"/>
      <c r="V83" s="98">
        <v>7.6671024925788103E-2</v>
      </c>
      <c r="W83" s="98"/>
      <c r="X83" s="98"/>
      <c r="Y83" s="98"/>
      <c r="Z83" s="98"/>
      <c r="AA83" s="98"/>
      <c r="AB83" s="98"/>
      <c r="AC83" s="98"/>
      <c r="AD83" s="98"/>
      <c r="AE83" s="98"/>
      <c r="AF83" s="97">
        <v>1839</v>
      </c>
      <c r="AG83" s="97"/>
      <c r="AH83" s="97"/>
      <c r="AI83" s="97"/>
      <c r="AJ83" s="97"/>
      <c r="AK83" s="98">
        <v>3.6648066958947803E-2</v>
      </c>
      <c r="AL83" s="98"/>
      <c r="AM83" s="98"/>
      <c r="AN83" s="98"/>
      <c r="AO83" s="98"/>
      <c r="AP83" s="98"/>
      <c r="AQ83" s="98"/>
    </row>
    <row r="84" spans="2:44" s="1" customFormat="1" ht="10.7" customHeight="1" x14ac:dyDescent="0.15">
      <c r="B84" s="95" t="s">
        <v>1144</v>
      </c>
      <c r="C84" s="95"/>
      <c r="D84" s="95"/>
      <c r="E84" s="95"/>
      <c r="F84" s="95"/>
      <c r="G84" s="95"/>
      <c r="H84" s="95"/>
      <c r="I84" s="95"/>
      <c r="J84" s="95"/>
      <c r="K84" s="95"/>
      <c r="L84" s="105">
        <v>138488712.19999999</v>
      </c>
      <c r="M84" s="105"/>
      <c r="N84" s="105"/>
      <c r="O84" s="105"/>
      <c r="P84" s="105"/>
      <c r="Q84" s="105"/>
      <c r="R84" s="105"/>
      <c r="S84" s="105"/>
      <c r="T84" s="105"/>
      <c r="U84" s="105"/>
      <c r="V84" s="98">
        <v>3.8712798103026302E-2</v>
      </c>
      <c r="W84" s="98"/>
      <c r="X84" s="98"/>
      <c r="Y84" s="98"/>
      <c r="Z84" s="98"/>
      <c r="AA84" s="98"/>
      <c r="AB84" s="98"/>
      <c r="AC84" s="98"/>
      <c r="AD84" s="98"/>
      <c r="AE84" s="98"/>
      <c r="AF84" s="97">
        <v>873</v>
      </c>
      <c r="AG84" s="97"/>
      <c r="AH84" s="97"/>
      <c r="AI84" s="97"/>
      <c r="AJ84" s="97"/>
      <c r="AK84" s="98">
        <v>1.7397369469908299E-2</v>
      </c>
      <c r="AL84" s="98"/>
      <c r="AM84" s="98"/>
      <c r="AN84" s="98"/>
      <c r="AO84" s="98"/>
      <c r="AP84" s="98"/>
      <c r="AQ84" s="98"/>
    </row>
    <row r="85" spans="2:44" s="1" customFormat="1" ht="10.7" customHeight="1" x14ac:dyDescent="0.15">
      <c r="B85" s="95" t="s">
        <v>1146</v>
      </c>
      <c r="C85" s="95"/>
      <c r="D85" s="95"/>
      <c r="E85" s="95"/>
      <c r="F85" s="95"/>
      <c r="G85" s="95"/>
      <c r="H85" s="95"/>
      <c r="I85" s="95"/>
      <c r="J85" s="95"/>
      <c r="K85" s="95"/>
      <c r="L85" s="105">
        <v>86026131.650000006</v>
      </c>
      <c r="M85" s="105"/>
      <c r="N85" s="105"/>
      <c r="O85" s="105"/>
      <c r="P85" s="105"/>
      <c r="Q85" s="105"/>
      <c r="R85" s="105"/>
      <c r="S85" s="105"/>
      <c r="T85" s="105"/>
      <c r="U85" s="105"/>
      <c r="V85" s="98">
        <v>2.4047535811736801E-2</v>
      </c>
      <c r="W85" s="98"/>
      <c r="X85" s="98"/>
      <c r="Y85" s="98"/>
      <c r="Z85" s="98"/>
      <c r="AA85" s="98"/>
      <c r="AB85" s="98"/>
      <c r="AC85" s="98"/>
      <c r="AD85" s="98"/>
      <c r="AE85" s="98"/>
      <c r="AF85" s="97">
        <v>482</v>
      </c>
      <c r="AG85" s="97"/>
      <c r="AH85" s="97"/>
      <c r="AI85" s="97"/>
      <c r="AJ85" s="97"/>
      <c r="AK85" s="98">
        <v>9.6054204862495007E-3</v>
      </c>
      <c r="AL85" s="98"/>
      <c r="AM85" s="98"/>
      <c r="AN85" s="98"/>
      <c r="AO85" s="98"/>
      <c r="AP85" s="98"/>
      <c r="AQ85" s="98"/>
    </row>
    <row r="86" spans="2:44" s="1" customFormat="1" ht="10.7" customHeight="1" x14ac:dyDescent="0.15">
      <c r="B86" s="95" t="s">
        <v>1147</v>
      </c>
      <c r="C86" s="95"/>
      <c r="D86" s="95"/>
      <c r="E86" s="95"/>
      <c r="F86" s="95"/>
      <c r="G86" s="95"/>
      <c r="H86" s="95"/>
      <c r="I86" s="95"/>
      <c r="J86" s="95"/>
      <c r="K86" s="95"/>
      <c r="L86" s="105">
        <v>1280145.1399999999</v>
      </c>
      <c r="M86" s="105"/>
      <c r="N86" s="105"/>
      <c r="O86" s="105"/>
      <c r="P86" s="105"/>
      <c r="Q86" s="105"/>
      <c r="R86" s="105"/>
      <c r="S86" s="105"/>
      <c r="T86" s="105"/>
      <c r="U86" s="105"/>
      <c r="V86" s="98">
        <v>3.5784866188820198E-4</v>
      </c>
      <c r="W86" s="98"/>
      <c r="X86" s="98"/>
      <c r="Y86" s="98"/>
      <c r="Z86" s="98"/>
      <c r="AA86" s="98"/>
      <c r="AB86" s="98"/>
      <c r="AC86" s="98"/>
      <c r="AD86" s="98"/>
      <c r="AE86" s="98"/>
      <c r="AF86" s="97">
        <v>11</v>
      </c>
      <c r="AG86" s="97"/>
      <c r="AH86" s="97"/>
      <c r="AI86" s="97"/>
      <c r="AJ86" s="97"/>
      <c r="AK86" s="98">
        <v>2.1921084097249901E-4</v>
      </c>
      <c r="AL86" s="98"/>
      <c r="AM86" s="98"/>
      <c r="AN86" s="98"/>
      <c r="AO86" s="98"/>
      <c r="AP86" s="98"/>
      <c r="AQ86" s="98"/>
    </row>
    <row r="87" spans="2:44" s="1" customFormat="1" ht="10.7" customHeight="1" x14ac:dyDescent="0.15">
      <c r="B87" s="95" t="s">
        <v>1148</v>
      </c>
      <c r="C87" s="95"/>
      <c r="D87" s="95"/>
      <c r="E87" s="95"/>
      <c r="F87" s="95"/>
      <c r="G87" s="95"/>
      <c r="H87" s="95"/>
      <c r="I87" s="95"/>
      <c r="J87" s="95"/>
      <c r="K87" s="95"/>
      <c r="L87" s="105">
        <v>7352129.0800000001</v>
      </c>
      <c r="M87" s="105"/>
      <c r="N87" s="105"/>
      <c r="O87" s="105"/>
      <c r="P87" s="105"/>
      <c r="Q87" s="105"/>
      <c r="R87" s="105"/>
      <c r="S87" s="105"/>
      <c r="T87" s="105"/>
      <c r="U87" s="105"/>
      <c r="V87" s="98">
        <v>2.0551962985285699E-3</v>
      </c>
      <c r="W87" s="98"/>
      <c r="X87" s="98"/>
      <c r="Y87" s="98"/>
      <c r="Z87" s="98"/>
      <c r="AA87" s="98"/>
      <c r="AB87" s="98"/>
      <c r="AC87" s="98"/>
      <c r="AD87" s="98"/>
      <c r="AE87" s="98"/>
      <c r="AF87" s="97">
        <v>51</v>
      </c>
      <c r="AG87" s="97"/>
      <c r="AH87" s="97"/>
      <c r="AI87" s="97"/>
      <c r="AJ87" s="97"/>
      <c r="AK87" s="98">
        <v>1.0163411717815901E-3</v>
      </c>
      <c r="AL87" s="98"/>
      <c r="AM87" s="98"/>
      <c r="AN87" s="98"/>
      <c r="AO87" s="98"/>
      <c r="AP87" s="98"/>
      <c r="AQ87" s="98"/>
    </row>
    <row r="88" spans="2:44" s="1" customFormat="1" ht="10.7" customHeight="1" x14ac:dyDescent="0.15">
      <c r="B88" s="95" t="s">
        <v>1149</v>
      </c>
      <c r="C88" s="95"/>
      <c r="D88" s="95"/>
      <c r="E88" s="95"/>
      <c r="F88" s="95"/>
      <c r="G88" s="95"/>
      <c r="H88" s="95"/>
      <c r="I88" s="95"/>
      <c r="J88" s="95"/>
      <c r="K88" s="95"/>
      <c r="L88" s="105">
        <v>26740350.02</v>
      </c>
      <c r="M88" s="105"/>
      <c r="N88" s="105"/>
      <c r="O88" s="105"/>
      <c r="P88" s="105"/>
      <c r="Q88" s="105"/>
      <c r="R88" s="105"/>
      <c r="S88" s="105"/>
      <c r="T88" s="105"/>
      <c r="U88" s="105"/>
      <c r="V88" s="98">
        <v>7.4749324698285E-3</v>
      </c>
      <c r="W88" s="98"/>
      <c r="X88" s="98"/>
      <c r="Y88" s="98"/>
      <c r="Z88" s="98"/>
      <c r="AA88" s="98"/>
      <c r="AB88" s="98"/>
      <c r="AC88" s="98"/>
      <c r="AD88" s="98"/>
      <c r="AE88" s="98"/>
      <c r="AF88" s="97">
        <v>159</v>
      </c>
      <c r="AG88" s="97"/>
      <c r="AH88" s="97"/>
      <c r="AI88" s="97"/>
      <c r="AJ88" s="97"/>
      <c r="AK88" s="98">
        <v>3.1685930649661201E-3</v>
      </c>
      <c r="AL88" s="98"/>
      <c r="AM88" s="98"/>
      <c r="AN88" s="98"/>
      <c r="AO88" s="98"/>
      <c r="AP88" s="98"/>
      <c r="AQ88" s="98"/>
    </row>
    <row r="89" spans="2:44" s="1" customFormat="1" ht="10.7" customHeight="1" x14ac:dyDescent="0.15">
      <c r="B89" s="95" t="s">
        <v>1150</v>
      </c>
      <c r="C89" s="95"/>
      <c r="D89" s="95"/>
      <c r="E89" s="95"/>
      <c r="F89" s="95"/>
      <c r="G89" s="95"/>
      <c r="H89" s="95"/>
      <c r="I89" s="95"/>
      <c r="J89" s="95"/>
      <c r="K89" s="95"/>
      <c r="L89" s="105">
        <v>8800149.8599999994</v>
      </c>
      <c r="M89" s="105"/>
      <c r="N89" s="105"/>
      <c r="O89" s="105"/>
      <c r="P89" s="105"/>
      <c r="Q89" s="105"/>
      <c r="R89" s="105"/>
      <c r="S89" s="105"/>
      <c r="T89" s="105"/>
      <c r="U89" s="105"/>
      <c r="V89" s="98">
        <v>2.4599725089114901E-3</v>
      </c>
      <c r="W89" s="98"/>
      <c r="X89" s="98"/>
      <c r="Y89" s="98"/>
      <c r="Z89" s="98"/>
      <c r="AA89" s="98"/>
      <c r="AB89" s="98"/>
      <c r="AC89" s="98"/>
      <c r="AD89" s="98"/>
      <c r="AE89" s="98"/>
      <c r="AF89" s="97">
        <v>50</v>
      </c>
      <c r="AG89" s="97"/>
      <c r="AH89" s="97"/>
      <c r="AI89" s="97"/>
      <c r="AJ89" s="97"/>
      <c r="AK89" s="98">
        <v>9.9641291351135891E-4</v>
      </c>
      <c r="AL89" s="98"/>
      <c r="AM89" s="98"/>
      <c r="AN89" s="98"/>
      <c r="AO89" s="98"/>
      <c r="AP89" s="98"/>
      <c r="AQ89" s="98"/>
    </row>
    <row r="90" spans="2:44" s="1" customFormat="1" ht="10.7" customHeight="1" x14ac:dyDescent="0.15">
      <c r="B90" s="95" t="s">
        <v>1151</v>
      </c>
      <c r="C90" s="95"/>
      <c r="D90" s="95"/>
      <c r="E90" s="95"/>
      <c r="F90" s="95"/>
      <c r="G90" s="95"/>
      <c r="H90" s="95"/>
      <c r="I90" s="95"/>
      <c r="J90" s="95"/>
      <c r="K90" s="95"/>
      <c r="L90" s="105">
        <v>1370098.59</v>
      </c>
      <c r="M90" s="105"/>
      <c r="N90" s="105"/>
      <c r="O90" s="105"/>
      <c r="P90" s="105"/>
      <c r="Q90" s="105"/>
      <c r="R90" s="105"/>
      <c r="S90" s="105"/>
      <c r="T90" s="105"/>
      <c r="U90" s="105"/>
      <c r="V90" s="98">
        <v>3.8299403072874398E-4</v>
      </c>
      <c r="W90" s="98"/>
      <c r="X90" s="98"/>
      <c r="Y90" s="98"/>
      <c r="Z90" s="98"/>
      <c r="AA90" s="98"/>
      <c r="AB90" s="98"/>
      <c r="AC90" s="98"/>
      <c r="AD90" s="98"/>
      <c r="AE90" s="98"/>
      <c r="AF90" s="97">
        <v>6</v>
      </c>
      <c r="AG90" s="97"/>
      <c r="AH90" s="97"/>
      <c r="AI90" s="97"/>
      <c r="AJ90" s="97"/>
      <c r="AK90" s="98">
        <v>1.19569549621363E-4</v>
      </c>
      <c r="AL90" s="98"/>
      <c r="AM90" s="98"/>
      <c r="AN90" s="98"/>
      <c r="AO90" s="98"/>
      <c r="AP90" s="98"/>
      <c r="AQ90" s="98"/>
    </row>
    <row r="91" spans="2:44" s="1" customFormat="1" ht="13.35" customHeight="1" x14ac:dyDescent="0.15">
      <c r="B91" s="101"/>
      <c r="C91" s="101"/>
      <c r="D91" s="101"/>
      <c r="E91" s="101"/>
      <c r="F91" s="101"/>
      <c r="G91" s="101"/>
      <c r="H91" s="101"/>
      <c r="I91" s="101"/>
      <c r="J91" s="101"/>
      <c r="K91" s="101"/>
      <c r="L91" s="106">
        <v>3577336668.6500001</v>
      </c>
      <c r="M91" s="106"/>
      <c r="N91" s="106"/>
      <c r="O91" s="106"/>
      <c r="P91" s="106"/>
      <c r="Q91" s="106"/>
      <c r="R91" s="106"/>
      <c r="S91" s="106"/>
      <c r="T91" s="106"/>
      <c r="U91" s="106"/>
      <c r="V91" s="100">
        <v>1</v>
      </c>
      <c r="W91" s="100"/>
      <c r="X91" s="100"/>
      <c r="Y91" s="100"/>
      <c r="Z91" s="100"/>
      <c r="AA91" s="100"/>
      <c r="AB91" s="100"/>
      <c r="AC91" s="100"/>
      <c r="AD91" s="100"/>
      <c r="AE91" s="100"/>
      <c r="AF91" s="99">
        <v>50180</v>
      </c>
      <c r="AG91" s="99"/>
      <c r="AH91" s="99"/>
      <c r="AI91" s="99"/>
      <c r="AJ91" s="99"/>
      <c r="AK91" s="100">
        <v>1</v>
      </c>
      <c r="AL91" s="100"/>
      <c r="AM91" s="100"/>
      <c r="AN91" s="100"/>
      <c r="AO91" s="100"/>
      <c r="AP91" s="100"/>
      <c r="AQ91" s="100"/>
    </row>
    <row r="92" spans="2:44" s="1" customFormat="1" ht="9" customHeight="1" x14ac:dyDescent="0.15"/>
    <row r="93" spans="2:44" s="1" customFormat="1" ht="19.149999999999999" customHeight="1" x14ac:dyDescent="0.15">
      <c r="B93" s="86" t="s">
        <v>1236</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row>
    <row r="94" spans="2:44" s="1" customFormat="1" ht="9" customHeight="1" x14ac:dyDescent="0.15"/>
    <row r="95" spans="2:44" s="1" customFormat="1" ht="12.75" customHeight="1" x14ac:dyDescent="0.15">
      <c r="B95" s="84" t="s">
        <v>1120</v>
      </c>
      <c r="C95" s="84"/>
      <c r="D95" s="84"/>
      <c r="E95" s="84"/>
      <c r="F95" s="84"/>
      <c r="G95" s="84"/>
      <c r="H95" s="84"/>
      <c r="I95" s="84"/>
      <c r="J95" s="84"/>
      <c r="K95" s="84" t="s">
        <v>1117</v>
      </c>
      <c r="L95" s="84"/>
      <c r="M95" s="84"/>
      <c r="N95" s="84"/>
      <c r="O95" s="84"/>
      <c r="P95" s="84"/>
      <c r="Q95" s="84"/>
      <c r="R95" s="84"/>
      <c r="S95" s="84"/>
      <c r="T95" s="84"/>
      <c r="U95" s="84"/>
      <c r="V95" s="84" t="s">
        <v>1118</v>
      </c>
      <c r="W95" s="84"/>
      <c r="X95" s="84"/>
      <c r="Y95" s="84"/>
      <c r="Z95" s="84"/>
      <c r="AA95" s="84"/>
      <c r="AB95" s="84"/>
      <c r="AC95" s="84"/>
      <c r="AD95" s="84"/>
      <c r="AE95" s="84"/>
      <c r="AF95" s="84" t="s">
        <v>1119</v>
      </c>
      <c r="AG95" s="84"/>
      <c r="AH95" s="84"/>
      <c r="AI95" s="84"/>
      <c r="AJ95" s="84"/>
      <c r="AK95" s="84" t="s">
        <v>1118</v>
      </c>
      <c r="AL95" s="84"/>
      <c r="AM95" s="84"/>
      <c r="AN95" s="84"/>
      <c r="AO95" s="84"/>
    </row>
    <row r="96" spans="2:44" s="1" customFormat="1" ht="10.7" customHeight="1" x14ac:dyDescent="0.15">
      <c r="B96" s="95" t="s">
        <v>1121</v>
      </c>
      <c r="C96" s="95"/>
      <c r="D96" s="95"/>
      <c r="E96" s="95"/>
      <c r="F96" s="95"/>
      <c r="G96" s="95"/>
      <c r="H96" s="95"/>
      <c r="I96" s="95"/>
      <c r="J96" s="95"/>
      <c r="K96" s="105">
        <v>1605.07</v>
      </c>
      <c r="L96" s="105"/>
      <c r="M96" s="105"/>
      <c r="N96" s="105"/>
      <c r="O96" s="105"/>
      <c r="P96" s="105"/>
      <c r="Q96" s="105"/>
      <c r="R96" s="105"/>
      <c r="S96" s="105"/>
      <c r="T96" s="105"/>
      <c r="U96" s="105"/>
      <c r="V96" s="98">
        <v>4.4867736773729998E-7</v>
      </c>
      <c r="W96" s="98"/>
      <c r="X96" s="98"/>
      <c r="Y96" s="98"/>
      <c r="Z96" s="98"/>
      <c r="AA96" s="98"/>
      <c r="AB96" s="98"/>
      <c r="AC96" s="98"/>
      <c r="AD96" s="98"/>
      <c r="AE96" s="98"/>
      <c r="AF96" s="97">
        <v>2</v>
      </c>
      <c r="AG96" s="97"/>
      <c r="AH96" s="97"/>
      <c r="AI96" s="97"/>
      <c r="AJ96" s="97"/>
      <c r="AK96" s="98">
        <v>3.9856516540454397E-5</v>
      </c>
      <c r="AL96" s="98"/>
      <c r="AM96" s="98"/>
      <c r="AN96" s="98"/>
      <c r="AO96" s="98"/>
    </row>
    <row r="97" spans="2:41" s="1" customFormat="1" ht="10.7" customHeight="1" x14ac:dyDescent="0.15">
      <c r="B97" s="95" t="s">
        <v>1122</v>
      </c>
      <c r="C97" s="95"/>
      <c r="D97" s="95"/>
      <c r="E97" s="95"/>
      <c r="F97" s="95"/>
      <c r="G97" s="95"/>
      <c r="H97" s="95"/>
      <c r="I97" s="95"/>
      <c r="J97" s="95"/>
      <c r="K97" s="105">
        <v>3740473</v>
      </c>
      <c r="L97" s="105"/>
      <c r="M97" s="105"/>
      <c r="N97" s="105"/>
      <c r="O97" s="105"/>
      <c r="P97" s="105"/>
      <c r="Q97" s="105"/>
      <c r="R97" s="105"/>
      <c r="S97" s="105"/>
      <c r="T97" s="105"/>
      <c r="U97" s="105"/>
      <c r="V97" s="98">
        <v>1.04560273367046E-3</v>
      </c>
      <c r="W97" s="98"/>
      <c r="X97" s="98"/>
      <c r="Y97" s="98"/>
      <c r="Z97" s="98"/>
      <c r="AA97" s="98"/>
      <c r="AB97" s="98"/>
      <c r="AC97" s="98"/>
      <c r="AD97" s="98"/>
      <c r="AE97" s="98"/>
      <c r="AF97" s="97">
        <v>32</v>
      </c>
      <c r="AG97" s="97"/>
      <c r="AH97" s="97"/>
      <c r="AI97" s="97"/>
      <c r="AJ97" s="97"/>
      <c r="AK97" s="98">
        <v>6.3770426464727003E-4</v>
      </c>
      <c r="AL97" s="98"/>
      <c r="AM97" s="98"/>
      <c r="AN97" s="98"/>
      <c r="AO97" s="98"/>
    </row>
    <row r="98" spans="2:41" s="1" customFormat="1" ht="10.7" customHeight="1" x14ac:dyDescent="0.15">
      <c r="B98" s="95" t="s">
        <v>1123</v>
      </c>
      <c r="C98" s="95"/>
      <c r="D98" s="95"/>
      <c r="E98" s="95"/>
      <c r="F98" s="95"/>
      <c r="G98" s="95"/>
      <c r="H98" s="95"/>
      <c r="I98" s="95"/>
      <c r="J98" s="95"/>
      <c r="K98" s="105">
        <v>4514347.91</v>
      </c>
      <c r="L98" s="105"/>
      <c r="M98" s="105"/>
      <c r="N98" s="105"/>
      <c r="O98" s="105"/>
      <c r="P98" s="105"/>
      <c r="Q98" s="105"/>
      <c r="R98" s="105"/>
      <c r="S98" s="105"/>
      <c r="T98" s="105"/>
      <c r="U98" s="105"/>
      <c r="V98" s="98">
        <v>1.2619298456199299E-3</v>
      </c>
      <c r="W98" s="98"/>
      <c r="X98" s="98"/>
      <c r="Y98" s="98"/>
      <c r="Z98" s="98"/>
      <c r="AA98" s="98"/>
      <c r="AB98" s="98"/>
      <c r="AC98" s="98"/>
      <c r="AD98" s="98"/>
      <c r="AE98" s="98"/>
      <c r="AF98" s="97">
        <v>53</v>
      </c>
      <c r="AG98" s="97"/>
      <c r="AH98" s="97"/>
      <c r="AI98" s="97"/>
      <c r="AJ98" s="97"/>
      <c r="AK98" s="98">
        <v>1.05619768832204E-3</v>
      </c>
      <c r="AL98" s="98"/>
      <c r="AM98" s="98"/>
      <c r="AN98" s="98"/>
      <c r="AO98" s="98"/>
    </row>
    <row r="99" spans="2:41" s="1" customFormat="1" ht="10.7" customHeight="1" x14ac:dyDescent="0.15">
      <c r="B99" s="95" t="s">
        <v>1124</v>
      </c>
      <c r="C99" s="95"/>
      <c r="D99" s="95"/>
      <c r="E99" s="95"/>
      <c r="F99" s="95"/>
      <c r="G99" s="95"/>
      <c r="H99" s="95"/>
      <c r="I99" s="95"/>
      <c r="J99" s="95"/>
      <c r="K99" s="105">
        <v>3462960.52</v>
      </c>
      <c r="L99" s="105"/>
      <c r="M99" s="105"/>
      <c r="N99" s="105"/>
      <c r="O99" s="105"/>
      <c r="P99" s="105"/>
      <c r="Q99" s="105"/>
      <c r="R99" s="105"/>
      <c r="S99" s="105"/>
      <c r="T99" s="105"/>
      <c r="U99" s="105"/>
      <c r="V99" s="98">
        <v>9.6802756932208003E-4</v>
      </c>
      <c r="W99" s="98"/>
      <c r="X99" s="98"/>
      <c r="Y99" s="98"/>
      <c r="Z99" s="98"/>
      <c r="AA99" s="98"/>
      <c r="AB99" s="98"/>
      <c r="AC99" s="98"/>
      <c r="AD99" s="98"/>
      <c r="AE99" s="98"/>
      <c r="AF99" s="97">
        <v>53</v>
      </c>
      <c r="AG99" s="97"/>
      <c r="AH99" s="97"/>
      <c r="AI99" s="97"/>
      <c r="AJ99" s="97"/>
      <c r="AK99" s="98">
        <v>1.05619768832204E-3</v>
      </c>
      <c r="AL99" s="98"/>
      <c r="AM99" s="98"/>
      <c r="AN99" s="98"/>
      <c r="AO99" s="98"/>
    </row>
    <row r="100" spans="2:41" s="1" customFormat="1" ht="10.7" customHeight="1" x14ac:dyDescent="0.15">
      <c r="B100" s="95" t="s">
        <v>1125</v>
      </c>
      <c r="C100" s="95"/>
      <c r="D100" s="95"/>
      <c r="E100" s="95"/>
      <c r="F100" s="95"/>
      <c r="G100" s="95"/>
      <c r="H100" s="95"/>
      <c r="I100" s="95"/>
      <c r="J100" s="95"/>
      <c r="K100" s="105">
        <v>29839829.68</v>
      </c>
      <c r="L100" s="105"/>
      <c r="M100" s="105"/>
      <c r="N100" s="105"/>
      <c r="O100" s="105"/>
      <c r="P100" s="105"/>
      <c r="Q100" s="105"/>
      <c r="R100" s="105"/>
      <c r="S100" s="105"/>
      <c r="T100" s="105"/>
      <c r="U100" s="105"/>
      <c r="V100" s="98">
        <v>8.3413534827463907E-3</v>
      </c>
      <c r="W100" s="98"/>
      <c r="X100" s="98"/>
      <c r="Y100" s="98"/>
      <c r="Z100" s="98"/>
      <c r="AA100" s="98"/>
      <c r="AB100" s="98"/>
      <c r="AC100" s="98"/>
      <c r="AD100" s="98"/>
      <c r="AE100" s="98"/>
      <c r="AF100" s="97">
        <v>259</v>
      </c>
      <c r="AG100" s="97"/>
      <c r="AH100" s="97"/>
      <c r="AI100" s="97"/>
      <c r="AJ100" s="97"/>
      <c r="AK100" s="98">
        <v>5.1614188919888396E-3</v>
      </c>
      <c r="AL100" s="98"/>
      <c r="AM100" s="98"/>
      <c r="AN100" s="98"/>
      <c r="AO100" s="98"/>
    </row>
    <row r="101" spans="2:41" s="1" customFormat="1" ht="10.7" customHeight="1" x14ac:dyDescent="0.15">
      <c r="B101" s="95" t="s">
        <v>1126</v>
      </c>
      <c r="C101" s="95"/>
      <c r="D101" s="95"/>
      <c r="E101" s="95"/>
      <c r="F101" s="95"/>
      <c r="G101" s="95"/>
      <c r="H101" s="95"/>
      <c r="I101" s="95"/>
      <c r="J101" s="95"/>
      <c r="K101" s="105">
        <v>3408912.69</v>
      </c>
      <c r="L101" s="105"/>
      <c r="M101" s="105"/>
      <c r="N101" s="105"/>
      <c r="O101" s="105"/>
      <c r="P101" s="105"/>
      <c r="Q101" s="105"/>
      <c r="R101" s="105"/>
      <c r="S101" s="105"/>
      <c r="T101" s="105"/>
      <c r="U101" s="105"/>
      <c r="V101" s="98">
        <v>9.5291917025143902E-4</v>
      </c>
      <c r="W101" s="98"/>
      <c r="X101" s="98"/>
      <c r="Y101" s="98"/>
      <c r="Z101" s="98"/>
      <c r="AA101" s="98"/>
      <c r="AB101" s="98"/>
      <c r="AC101" s="98"/>
      <c r="AD101" s="98"/>
      <c r="AE101" s="98"/>
      <c r="AF101" s="97">
        <v>113</v>
      </c>
      <c r="AG101" s="97"/>
      <c r="AH101" s="97"/>
      <c r="AI101" s="97"/>
      <c r="AJ101" s="97"/>
      <c r="AK101" s="98">
        <v>2.2518931845356702E-3</v>
      </c>
      <c r="AL101" s="98"/>
      <c r="AM101" s="98"/>
      <c r="AN101" s="98"/>
      <c r="AO101" s="98"/>
    </row>
    <row r="102" spans="2:41" s="1" customFormat="1" ht="10.7" customHeight="1" x14ac:dyDescent="0.15">
      <c r="B102" s="95" t="s">
        <v>1127</v>
      </c>
      <c r="C102" s="95"/>
      <c r="D102" s="95"/>
      <c r="E102" s="95"/>
      <c r="F102" s="95"/>
      <c r="G102" s="95"/>
      <c r="H102" s="95"/>
      <c r="I102" s="95"/>
      <c r="J102" s="95"/>
      <c r="K102" s="105">
        <v>5819135.21</v>
      </c>
      <c r="L102" s="105"/>
      <c r="M102" s="105"/>
      <c r="N102" s="105"/>
      <c r="O102" s="105"/>
      <c r="P102" s="105"/>
      <c r="Q102" s="105"/>
      <c r="R102" s="105"/>
      <c r="S102" s="105"/>
      <c r="T102" s="105"/>
      <c r="U102" s="105"/>
      <c r="V102" s="98">
        <v>1.6266669170380301E-3</v>
      </c>
      <c r="W102" s="98"/>
      <c r="X102" s="98"/>
      <c r="Y102" s="98"/>
      <c r="Z102" s="98"/>
      <c r="AA102" s="98"/>
      <c r="AB102" s="98"/>
      <c r="AC102" s="98"/>
      <c r="AD102" s="98"/>
      <c r="AE102" s="98"/>
      <c r="AF102" s="97">
        <v>187</v>
      </c>
      <c r="AG102" s="97"/>
      <c r="AH102" s="97"/>
      <c r="AI102" s="97"/>
      <c r="AJ102" s="97"/>
      <c r="AK102" s="98">
        <v>3.7265842965324798E-3</v>
      </c>
      <c r="AL102" s="98"/>
      <c r="AM102" s="98"/>
      <c r="AN102" s="98"/>
      <c r="AO102" s="98"/>
    </row>
    <row r="103" spans="2:41" s="1" customFormat="1" ht="10.7" customHeight="1" x14ac:dyDescent="0.15">
      <c r="B103" s="95" t="s">
        <v>1128</v>
      </c>
      <c r="C103" s="95"/>
      <c r="D103" s="95"/>
      <c r="E103" s="95"/>
      <c r="F103" s="95"/>
      <c r="G103" s="95"/>
      <c r="H103" s="95"/>
      <c r="I103" s="95"/>
      <c r="J103" s="95"/>
      <c r="K103" s="105">
        <v>6424315.7199999997</v>
      </c>
      <c r="L103" s="105"/>
      <c r="M103" s="105"/>
      <c r="N103" s="105"/>
      <c r="O103" s="105"/>
      <c r="P103" s="105"/>
      <c r="Q103" s="105"/>
      <c r="R103" s="105"/>
      <c r="S103" s="105"/>
      <c r="T103" s="105"/>
      <c r="U103" s="105"/>
      <c r="V103" s="98">
        <v>1.7958376063118499E-3</v>
      </c>
      <c r="W103" s="98"/>
      <c r="X103" s="98"/>
      <c r="Y103" s="98"/>
      <c r="Z103" s="98"/>
      <c r="AA103" s="98"/>
      <c r="AB103" s="98"/>
      <c r="AC103" s="98"/>
      <c r="AD103" s="98"/>
      <c r="AE103" s="98"/>
      <c r="AF103" s="97">
        <v>347</v>
      </c>
      <c r="AG103" s="97"/>
      <c r="AH103" s="97"/>
      <c r="AI103" s="97"/>
      <c r="AJ103" s="97"/>
      <c r="AK103" s="98">
        <v>6.9151056197688304E-3</v>
      </c>
      <c r="AL103" s="98"/>
      <c r="AM103" s="98"/>
      <c r="AN103" s="98"/>
      <c r="AO103" s="98"/>
    </row>
    <row r="104" spans="2:41" s="1" customFormat="1" ht="10.7" customHeight="1" x14ac:dyDescent="0.15">
      <c r="B104" s="95" t="s">
        <v>1129</v>
      </c>
      <c r="C104" s="95"/>
      <c r="D104" s="95"/>
      <c r="E104" s="95"/>
      <c r="F104" s="95"/>
      <c r="G104" s="95"/>
      <c r="H104" s="95"/>
      <c r="I104" s="95"/>
      <c r="J104" s="95"/>
      <c r="K104" s="105">
        <v>13432278.640000001</v>
      </c>
      <c r="L104" s="105"/>
      <c r="M104" s="105"/>
      <c r="N104" s="105"/>
      <c r="O104" s="105"/>
      <c r="P104" s="105"/>
      <c r="Q104" s="105"/>
      <c r="R104" s="105"/>
      <c r="S104" s="105"/>
      <c r="T104" s="105"/>
      <c r="U104" s="105"/>
      <c r="V104" s="98">
        <v>3.7548265327425898E-3</v>
      </c>
      <c r="W104" s="98"/>
      <c r="X104" s="98"/>
      <c r="Y104" s="98"/>
      <c r="Z104" s="98"/>
      <c r="AA104" s="98"/>
      <c r="AB104" s="98"/>
      <c r="AC104" s="98"/>
      <c r="AD104" s="98"/>
      <c r="AE104" s="98"/>
      <c r="AF104" s="97">
        <v>751</v>
      </c>
      <c r="AG104" s="97"/>
      <c r="AH104" s="97"/>
      <c r="AI104" s="97"/>
      <c r="AJ104" s="97"/>
      <c r="AK104" s="98">
        <v>1.49661219609406E-2</v>
      </c>
      <c r="AL104" s="98"/>
      <c r="AM104" s="98"/>
      <c r="AN104" s="98"/>
      <c r="AO104" s="98"/>
    </row>
    <row r="105" spans="2:41" s="1" customFormat="1" ht="10.7" customHeight="1" x14ac:dyDescent="0.15">
      <c r="B105" s="95" t="s">
        <v>1130</v>
      </c>
      <c r="C105" s="95"/>
      <c r="D105" s="95"/>
      <c r="E105" s="95"/>
      <c r="F105" s="95"/>
      <c r="G105" s="95"/>
      <c r="H105" s="95"/>
      <c r="I105" s="95"/>
      <c r="J105" s="95"/>
      <c r="K105" s="105">
        <v>231316826.03</v>
      </c>
      <c r="L105" s="105"/>
      <c r="M105" s="105"/>
      <c r="N105" s="105"/>
      <c r="O105" s="105"/>
      <c r="P105" s="105"/>
      <c r="Q105" s="105"/>
      <c r="R105" s="105"/>
      <c r="S105" s="105"/>
      <c r="T105" s="105"/>
      <c r="U105" s="105"/>
      <c r="V105" s="98">
        <v>6.4661743485634304E-2</v>
      </c>
      <c r="W105" s="98"/>
      <c r="X105" s="98"/>
      <c r="Y105" s="98"/>
      <c r="Z105" s="98"/>
      <c r="AA105" s="98"/>
      <c r="AB105" s="98"/>
      <c r="AC105" s="98"/>
      <c r="AD105" s="98"/>
      <c r="AE105" s="98"/>
      <c r="AF105" s="97">
        <v>8995</v>
      </c>
      <c r="AG105" s="97"/>
      <c r="AH105" s="97"/>
      <c r="AI105" s="97"/>
      <c r="AJ105" s="97"/>
      <c r="AK105" s="98">
        <v>0.17925468314069401</v>
      </c>
      <c r="AL105" s="98"/>
      <c r="AM105" s="98"/>
      <c r="AN105" s="98"/>
      <c r="AO105" s="98"/>
    </row>
    <row r="106" spans="2:41" s="1" customFormat="1" ht="10.7" customHeight="1" x14ac:dyDescent="0.15">
      <c r="B106" s="95" t="s">
        <v>1131</v>
      </c>
      <c r="C106" s="95"/>
      <c r="D106" s="95"/>
      <c r="E106" s="95"/>
      <c r="F106" s="95"/>
      <c r="G106" s="95"/>
      <c r="H106" s="95"/>
      <c r="I106" s="95"/>
      <c r="J106" s="95"/>
      <c r="K106" s="105">
        <v>26313942.140000001</v>
      </c>
      <c r="L106" s="105"/>
      <c r="M106" s="105"/>
      <c r="N106" s="105"/>
      <c r="O106" s="105"/>
      <c r="P106" s="105"/>
      <c r="Q106" s="105"/>
      <c r="R106" s="105"/>
      <c r="S106" s="105"/>
      <c r="T106" s="105"/>
      <c r="U106" s="105"/>
      <c r="V106" s="98">
        <v>7.3557354471560704E-3</v>
      </c>
      <c r="W106" s="98"/>
      <c r="X106" s="98"/>
      <c r="Y106" s="98"/>
      <c r="Z106" s="98"/>
      <c r="AA106" s="98"/>
      <c r="AB106" s="98"/>
      <c r="AC106" s="98"/>
      <c r="AD106" s="98"/>
      <c r="AE106" s="98"/>
      <c r="AF106" s="97">
        <v>1552</v>
      </c>
      <c r="AG106" s="97"/>
      <c r="AH106" s="97"/>
      <c r="AI106" s="97"/>
      <c r="AJ106" s="97"/>
      <c r="AK106" s="98">
        <v>3.0928656835392601E-2</v>
      </c>
      <c r="AL106" s="98"/>
      <c r="AM106" s="98"/>
      <c r="AN106" s="98"/>
      <c r="AO106" s="98"/>
    </row>
    <row r="107" spans="2:41" s="1" customFormat="1" ht="10.7" customHeight="1" x14ac:dyDescent="0.15">
      <c r="B107" s="95" t="s">
        <v>1132</v>
      </c>
      <c r="C107" s="95"/>
      <c r="D107" s="95"/>
      <c r="E107" s="95"/>
      <c r="F107" s="95"/>
      <c r="G107" s="95"/>
      <c r="H107" s="95"/>
      <c r="I107" s="95"/>
      <c r="J107" s="95"/>
      <c r="K107" s="105">
        <v>48019525.689999998</v>
      </c>
      <c r="L107" s="105"/>
      <c r="M107" s="105"/>
      <c r="N107" s="105"/>
      <c r="O107" s="105"/>
      <c r="P107" s="105"/>
      <c r="Q107" s="105"/>
      <c r="R107" s="105"/>
      <c r="S107" s="105"/>
      <c r="T107" s="105"/>
      <c r="U107" s="105"/>
      <c r="V107" s="98">
        <v>1.3423261531635901E-2</v>
      </c>
      <c r="W107" s="98"/>
      <c r="X107" s="98"/>
      <c r="Y107" s="98"/>
      <c r="Z107" s="98"/>
      <c r="AA107" s="98"/>
      <c r="AB107" s="98"/>
      <c r="AC107" s="98"/>
      <c r="AD107" s="98"/>
      <c r="AE107" s="98"/>
      <c r="AF107" s="97">
        <v>1212</v>
      </c>
      <c r="AG107" s="97"/>
      <c r="AH107" s="97"/>
      <c r="AI107" s="97"/>
      <c r="AJ107" s="97"/>
      <c r="AK107" s="98">
        <v>2.41530490235153E-2</v>
      </c>
      <c r="AL107" s="98"/>
      <c r="AM107" s="98"/>
      <c r="AN107" s="98"/>
      <c r="AO107" s="98"/>
    </row>
    <row r="108" spans="2:41" s="1" customFormat="1" ht="10.7" customHeight="1" x14ac:dyDescent="0.15">
      <c r="B108" s="95" t="s">
        <v>1133</v>
      </c>
      <c r="C108" s="95"/>
      <c r="D108" s="95"/>
      <c r="E108" s="95"/>
      <c r="F108" s="95"/>
      <c r="G108" s="95"/>
      <c r="H108" s="95"/>
      <c r="I108" s="95"/>
      <c r="J108" s="95"/>
      <c r="K108" s="105">
        <v>156721429.84</v>
      </c>
      <c r="L108" s="105"/>
      <c r="M108" s="105"/>
      <c r="N108" s="105"/>
      <c r="O108" s="105"/>
      <c r="P108" s="105"/>
      <c r="Q108" s="105"/>
      <c r="R108" s="105"/>
      <c r="S108" s="105"/>
      <c r="T108" s="105"/>
      <c r="U108" s="105"/>
      <c r="V108" s="98">
        <v>4.3809527689531898E-2</v>
      </c>
      <c r="W108" s="98"/>
      <c r="X108" s="98"/>
      <c r="Y108" s="98"/>
      <c r="Z108" s="98"/>
      <c r="AA108" s="98"/>
      <c r="AB108" s="98"/>
      <c r="AC108" s="98"/>
      <c r="AD108" s="98"/>
      <c r="AE108" s="98"/>
      <c r="AF108" s="97">
        <v>3611</v>
      </c>
      <c r="AG108" s="97"/>
      <c r="AH108" s="97"/>
      <c r="AI108" s="97"/>
      <c r="AJ108" s="97"/>
      <c r="AK108" s="98">
        <v>7.1960940613790395E-2</v>
      </c>
      <c r="AL108" s="98"/>
      <c r="AM108" s="98"/>
      <c r="AN108" s="98"/>
      <c r="AO108" s="98"/>
    </row>
    <row r="109" spans="2:41" s="1" customFormat="1" ht="10.7" customHeight="1" x14ac:dyDescent="0.15">
      <c r="B109" s="95" t="s">
        <v>1134</v>
      </c>
      <c r="C109" s="95"/>
      <c r="D109" s="95"/>
      <c r="E109" s="95"/>
      <c r="F109" s="95"/>
      <c r="G109" s="95"/>
      <c r="H109" s="95"/>
      <c r="I109" s="95"/>
      <c r="J109" s="95"/>
      <c r="K109" s="105">
        <v>25121280.760000002</v>
      </c>
      <c r="L109" s="105"/>
      <c r="M109" s="105"/>
      <c r="N109" s="105"/>
      <c r="O109" s="105"/>
      <c r="P109" s="105"/>
      <c r="Q109" s="105"/>
      <c r="R109" s="105"/>
      <c r="S109" s="105"/>
      <c r="T109" s="105"/>
      <c r="U109" s="105"/>
      <c r="V109" s="98">
        <v>7.0223417829667701E-3</v>
      </c>
      <c r="W109" s="98"/>
      <c r="X109" s="98"/>
      <c r="Y109" s="98"/>
      <c r="Z109" s="98"/>
      <c r="AA109" s="98"/>
      <c r="AB109" s="98"/>
      <c r="AC109" s="98"/>
      <c r="AD109" s="98"/>
      <c r="AE109" s="98"/>
      <c r="AF109" s="97">
        <v>506</v>
      </c>
      <c r="AG109" s="97"/>
      <c r="AH109" s="97"/>
      <c r="AI109" s="97"/>
      <c r="AJ109" s="97"/>
      <c r="AK109" s="98">
        <v>1.0083698684735E-2</v>
      </c>
      <c r="AL109" s="98"/>
      <c r="AM109" s="98"/>
      <c r="AN109" s="98"/>
      <c r="AO109" s="98"/>
    </row>
    <row r="110" spans="2:41" s="1" customFormat="1" ht="10.7" customHeight="1" x14ac:dyDescent="0.15">
      <c r="B110" s="95" t="s">
        <v>1135</v>
      </c>
      <c r="C110" s="95"/>
      <c r="D110" s="95"/>
      <c r="E110" s="95"/>
      <c r="F110" s="95"/>
      <c r="G110" s="95"/>
      <c r="H110" s="95"/>
      <c r="I110" s="95"/>
      <c r="J110" s="95"/>
      <c r="K110" s="105">
        <v>409907021.18999898</v>
      </c>
      <c r="L110" s="105"/>
      <c r="M110" s="105"/>
      <c r="N110" s="105"/>
      <c r="O110" s="105"/>
      <c r="P110" s="105"/>
      <c r="Q110" s="105"/>
      <c r="R110" s="105"/>
      <c r="S110" s="105"/>
      <c r="T110" s="105"/>
      <c r="U110" s="105"/>
      <c r="V110" s="98">
        <v>0.114584412695126</v>
      </c>
      <c r="W110" s="98"/>
      <c r="X110" s="98"/>
      <c r="Y110" s="98"/>
      <c r="Z110" s="98"/>
      <c r="AA110" s="98"/>
      <c r="AB110" s="98"/>
      <c r="AC110" s="98"/>
      <c r="AD110" s="98"/>
      <c r="AE110" s="98"/>
      <c r="AF110" s="97">
        <v>6730</v>
      </c>
      <c r="AG110" s="97"/>
      <c r="AH110" s="97"/>
      <c r="AI110" s="97"/>
      <c r="AJ110" s="97"/>
      <c r="AK110" s="98">
        <v>0.134117178158629</v>
      </c>
      <c r="AL110" s="98"/>
      <c r="AM110" s="98"/>
      <c r="AN110" s="98"/>
      <c r="AO110" s="98"/>
    </row>
    <row r="111" spans="2:41" s="1" customFormat="1" ht="10.7" customHeight="1" x14ac:dyDescent="0.15">
      <c r="B111" s="95" t="s">
        <v>1136</v>
      </c>
      <c r="C111" s="95"/>
      <c r="D111" s="95"/>
      <c r="E111" s="95"/>
      <c r="F111" s="95"/>
      <c r="G111" s="95"/>
      <c r="H111" s="95"/>
      <c r="I111" s="95"/>
      <c r="J111" s="95"/>
      <c r="K111" s="105">
        <v>34500475.350000001</v>
      </c>
      <c r="L111" s="105"/>
      <c r="M111" s="105"/>
      <c r="N111" s="105"/>
      <c r="O111" s="105"/>
      <c r="P111" s="105"/>
      <c r="Q111" s="105"/>
      <c r="R111" s="105"/>
      <c r="S111" s="105"/>
      <c r="T111" s="105"/>
      <c r="U111" s="105"/>
      <c r="V111" s="98">
        <v>9.6441790487166307E-3</v>
      </c>
      <c r="W111" s="98"/>
      <c r="X111" s="98"/>
      <c r="Y111" s="98"/>
      <c r="Z111" s="98"/>
      <c r="AA111" s="98"/>
      <c r="AB111" s="98"/>
      <c r="AC111" s="98"/>
      <c r="AD111" s="98"/>
      <c r="AE111" s="98"/>
      <c r="AF111" s="97">
        <v>514</v>
      </c>
      <c r="AG111" s="97"/>
      <c r="AH111" s="97"/>
      <c r="AI111" s="97"/>
      <c r="AJ111" s="97"/>
      <c r="AK111" s="98">
        <v>1.0243124750896801E-2</v>
      </c>
      <c r="AL111" s="98"/>
      <c r="AM111" s="98"/>
      <c r="AN111" s="98"/>
      <c r="AO111" s="98"/>
    </row>
    <row r="112" spans="2:41" s="1" customFormat="1" ht="10.7" customHeight="1" x14ac:dyDescent="0.15">
      <c r="B112" s="95" t="s">
        <v>1137</v>
      </c>
      <c r="C112" s="95"/>
      <c r="D112" s="95"/>
      <c r="E112" s="95"/>
      <c r="F112" s="95"/>
      <c r="G112" s="95"/>
      <c r="H112" s="95"/>
      <c r="I112" s="95"/>
      <c r="J112" s="95"/>
      <c r="K112" s="105">
        <v>50265277.789999999</v>
      </c>
      <c r="L112" s="105"/>
      <c r="M112" s="105"/>
      <c r="N112" s="105"/>
      <c r="O112" s="105"/>
      <c r="P112" s="105"/>
      <c r="Q112" s="105"/>
      <c r="R112" s="105"/>
      <c r="S112" s="105"/>
      <c r="T112" s="105"/>
      <c r="U112" s="105"/>
      <c r="V112" s="98">
        <v>1.4051033616852501E-2</v>
      </c>
      <c r="W112" s="98"/>
      <c r="X112" s="98"/>
      <c r="Y112" s="98"/>
      <c r="Z112" s="98"/>
      <c r="AA112" s="98"/>
      <c r="AB112" s="98"/>
      <c r="AC112" s="98"/>
      <c r="AD112" s="98"/>
      <c r="AE112" s="98"/>
      <c r="AF112" s="97">
        <v>694</v>
      </c>
      <c r="AG112" s="97"/>
      <c r="AH112" s="97"/>
      <c r="AI112" s="97"/>
      <c r="AJ112" s="97"/>
      <c r="AK112" s="98">
        <v>1.3830211239537701E-2</v>
      </c>
      <c r="AL112" s="98"/>
      <c r="AM112" s="98"/>
      <c r="AN112" s="98"/>
      <c r="AO112" s="98"/>
    </row>
    <row r="113" spans="2:41" s="1" customFormat="1" ht="10.7" customHeight="1" x14ac:dyDescent="0.15">
      <c r="B113" s="95" t="s">
        <v>1138</v>
      </c>
      <c r="C113" s="95"/>
      <c r="D113" s="95"/>
      <c r="E113" s="95"/>
      <c r="F113" s="95"/>
      <c r="G113" s="95"/>
      <c r="H113" s="95"/>
      <c r="I113" s="95"/>
      <c r="J113" s="95"/>
      <c r="K113" s="105">
        <v>208378437.59</v>
      </c>
      <c r="L113" s="105"/>
      <c r="M113" s="105"/>
      <c r="N113" s="105"/>
      <c r="O113" s="105"/>
      <c r="P113" s="105"/>
      <c r="Q113" s="105"/>
      <c r="R113" s="105"/>
      <c r="S113" s="105"/>
      <c r="T113" s="105"/>
      <c r="U113" s="105"/>
      <c r="V113" s="98">
        <v>5.82496021177221E-2</v>
      </c>
      <c r="W113" s="98"/>
      <c r="X113" s="98"/>
      <c r="Y113" s="98"/>
      <c r="Z113" s="98"/>
      <c r="AA113" s="98"/>
      <c r="AB113" s="98"/>
      <c r="AC113" s="98"/>
      <c r="AD113" s="98"/>
      <c r="AE113" s="98"/>
      <c r="AF113" s="97">
        <v>2760</v>
      </c>
      <c r="AG113" s="97"/>
      <c r="AH113" s="97"/>
      <c r="AI113" s="97"/>
      <c r="AJ113" s="97"/>
      <c r="AK113" s="98">
        <v>5.5001992825826997E-2</v>
      </c>
      <c r="AL113" s="98"/>
      <c r="AM113" s="98"/>
      <c r="AN113" s="98"/>
      <c r="AO113" s="98"/>
    </row>
    <row r="114" spans="2:41" s="1" customFormat="1" ht="10.7" customHeight="1" x14ac:dyDescent="0.15">
      <c r="B114" s="95" t="s">
        <v>1139</v>
      </c>
      <c r="C114" s="95"/>
      <c r="D114" s="95"/>
      <c r="E114" s="95"/>
      <c r="F114" s="95"/>
      <c r="G114" s="95"/>
      <c r="H114" s="95"/>
      <c r="I114" s="95"/>
      <c r="J114" s="95"/>
      <c r="K114" s="105">
        <v>32040740.280000001</v>
      </c>
      <c r="L114" s="105"/>
      <c r="M114" s="105"/>
      <c r="N114" s="105"/>
      <c r="O114" s="105"/>
      <c r="P114" s="105"/>
      <c r="Q114" s="105"/>
      <c r="R114" s="105"/>
      <c r="S114" s="105"/>
      <c r="T114" s="105"/>
      <c r="U114" s="105"/>
      <c r="V114" s="98">
        <v>8.9565906840105795E-3</v>
      </c>
      <c r="W114" s="98"/>
      <c r="X114" s="98"/>
      <c r="Y114" s="98"/>
      <c r="Z114" s="98"/>
      <c r="AA114" s="98"/>
      <c r="AB114" s="98"/>
      <c r="AC114" s="98"/>
      <c r="AD114" s="98"/>
      <c r="AE114" s="98"/>
      <c r="AF114" s="97">
        <v>434</v>
      </c>
      <c r="AG114" s="97"/>
      <c r="AH114" s="97"/>
      <c r="AI114" s="97"/>
      <c r="AJ114" s="97"/>
      <c r="AK114" s="98">
        <v>8.6488640892785993E-3</v>
      </c>
      <c r="AL114" s="98"/>
      <c r="AM114" s="98"/>
      <c r="AN114" s="98"/>
      <c r="AO114" s="98"/>
    </row>
    <row r="115" spans="2:41" s="1" customFormat="1" ht="10.7" customHeight="1" x14ac:dyDescent="0.15">
      <c r="B115" s="95" t="s">
        <v>1140</v>
      </c>
      <c r="C115" s="95"/>
      <c r="D115" s="95"/>
      <c r="E115" s="95"/>
      <c r="F115" s="95"/>
      <c r="G115" s="95"/>
      <c r="H115" s="95"/>
      <c r="I115" s="95"/>
      <c r="J115" s="95"/>
      <c r="K115" s="105">
        <v>923556138.30999994</v>
      </c>
      <c r="L115" s="105"/>
      <c r="M115" s="105"/>
      <c r="N115" s="105"/>
      <c r="O115" s="105"/>
      <c r="P115" s="105"/>
      <c r="Q115" s="105"/>
      <c r="R115" s="105"/>
      <c r="S115" s="105"/>
      <c r="T115" s="105"/>
      <c r="U115" s="105"/>
      <c r="V115" s="98">
        <v>0.25816863880986901</v>
      </c>
      <c r="W115" s="98"/>
      <c r="X115" s="98"/>
      <c r="Y115" s="98"/>
      <c r="Z115" s="98"/>
      <c r="AA115" s="98"/>
      <c r="AB115" s="98"/>
      <c r="AC115" s="98"/>
      <c r="AD115" s="98"/>
      <c r="AE115" s="98"/>
      <c r="AF115" s="97">
        <v>10047</v>
      </c>
      <c r="AG115" s="97"/>
      <c r="AH115" s="97"/>
      <c r="AI115" s="97"/>
      <c r="AJ115" s="97"/>
      <c r="AK115" s="98">
        <v>0.20021921084097299</v>
      </c>
      <c r="AL115" s="98"/>
      <c r="AM115" s="98"/>
      <c r="AN115" s="98"/>
      <c r="AO115" s="98"/>
    </row>
    <row r="116" spans="2:41" s="1" customFormat="1" ht="10.7" customHeight="1" x14ac:dyDescent="0.15">
      <c r="B116" s="95" t="s">
        <v>1141</v>
      </c>
      <c r="C116" s="95"/>
      <c r="D116" s="95"/>
      <c r="E116" s="95"/>
      <c r="F116" s="95"/>
      <c r="G116" s="95"/>
      <c r="H116" s="95"/>
      <c r="I116" s="95"/>
      <c r="J116" s="95"/>
      <c r="K116" s="105">
        <v>57779847.289999999</v>
      </c>
      <c r="L116" s="105"/>
      <c r="M116" s="105"/>
      <c r="N116" s="105"/>
      <c r="O116" s="105"/>
      <c r="P116" s="105"/>
      <c r="Q116" s="105"/>
      <c r="R116" s="105"/>
      <c r="S116" s="105"/>
      <c r="T116" s="105"/>
      <c r="U116" s="105"/>
      <c r="V116" s="98">
        <v>1.6151638115683601E-2</v>
      </c>
      <c r="W116" s="98"/>
      <c r="X116" s="98"/>
      <c r="Y116" s="98"/>
      <c r="Z116" s="98"/>
      <c r="AA116" s="98"/>
      <c r="AB116" s="98"/>
      <c r="AC116" s="98"/>
      <c r="AD116" s="98"/>
      <c r="AE116" s="98"/>
      <c r="AF116" s="97">
        <v>658</v>
      </c>
      <c r="AG116" s="97"/>
      <c r="AH116" s="97"/>
      <c r="AI116" s="97"/>
      <c r="AJ116" s="97"/>
      <c r="AK116" s="98">
        <v>1.31127939418095E-2</v>
      </c>
      <c r="AL116" s="98"/>
      <c r="AM116" s="98"/>
      <c r="AN116" s="98"/>
      <c r="AO116" s="98"/>
    </row>
    <row r="117" spans="2:41" s="1" customFormat="1" ht="10.7" customHeight="1" x14ac:dyDescent="0.15">
      <c r="B117" s="95" t="s">
        <v>1142</v>
      </c>
      <c r="C117" s="95"/>
      <c r="D117" s="95"/>
      <c r="E117" s="95"/>
      <c r="F117" s="95"/>
      <c r="G117" s="95"/>
      <c r="H117" s="95"/>
      <c r="I117" s="95"/>
      <c r="J117" s="95"/>
      <c r="K117" s="105">
        <v>26732250.649999999</v>
      </c>
      <c r="L117" s="105"/>
      <c r="M117" s="105"/>
      <c r="N117" s="105"/>
      <c r="O117" s="105"/>
      <c r="P117" s="105"/>
      <c r="Q117" s="105"/>
      <c r="R117" s="105"/>
      <c r="S117" s="105"/>
      <c r="T117" s="105"/>
      <c r="U117" s="105"/>
      <c r="V117" s="98">
        <v>7.4726683916188797E-3</v>
      </c>
      <c r="W117" s="98"/>
      <c r="X117" s="98"/>
      <c r="Y117" s="98"/>
      <c r="Z117" s="98"/>
      <c r="AA117" s="98"/>
      <c r="AB117" s="98"/>
      <c r="AC117" s="98"/>
      <c r="AD117" s="98"/>
      <c r="AE117" s="98"/>
      <c r="AF117" s="97">
        <v>301</v>
      </c>
      <c r="AG117" s="97"/>
      <c r="AH117" s="97"/>
      <c r="AI117" s="97"/>
      <c r="AJ117" s="97"/>
      <c r="AK117" s="98">
        <v>5.9984057393383796E-3</v>
      </c>
      <c r="AL117" s="98"/>
      <c r="AM117" s="98"/>
      <c r="AN117" s="98"/>
      <c r="AO117" s="98"/>
    </row>
    <row r="118" spans="2:41" s="1" customFormat="1" ht="10.7" customHeight="1" x14ac:dyDescent="0.15">
      <c r="B118" s="95" t="s">
        <v>1143</v>
      </c>
      <c r="C118" s="95"/>
      <c r="D118" s="95"/>
      <c r="E118" s="95"/>
      <c r="F118" s="95"/>
      <c r="G118" s="95"/>
      <c r="H118" s="95"/>
      <c r="I118" s="95"/>
      <c r="J118" s="95"/>
      <c r="K118" s="105">
        <v>37698505.359999999</v>
      </c>
      <c r="L118" s="105"/>
      <c r="M118" s="105"/>
      <c r="N118" s="105"/>
      <c r="O118" s="105"/>
      <c r="P118" s="105"/>
      <c r="Q118" s="105"/>
      <c r="R118" s="105"/>
      <c r="S118" s="105"/>
      <c r="T118" s="105"/>
      <c r="U118" s="105"/>
      <c r="V118" s="98">
        <v>1.0538148587012E-2</v>
      </c>
      <c r="W118" s="98"/>
      <c r="X118" s="98"/>
      <c r="Y118" s="98"/>
      <c r="Z118" s="98"/>
      <c r="AA118" s="98"/>
      <c r="AB118" s="98"/>
      <c r="AC118" s="98"/>
      <c r="AD118" s="98"/>
      <c r="AE118" s="98"/>
      <c r="AF118" s="97">
        <v>403</v>
      </c>
      <c r="AG118" s="97"/>
      <c r="AH118" s="97"/>
      <c r="AI118" s="97"/>
      <c r="AJ118" s="97"/>
      <c r="AK118" s="98">
        <v>8.0310880829015507E-3</v>
      </c>
      <c r="AL118" s="98"/>
      <c r="AM118" s="98"/>
      <c r="AN118" s="98"/>
      <c r="AO118" s="98"/>
    </row>
    <row r="119" spans="2:41" s="1" customFormat="1" ht="10.7" customHeight="1" x14ac:dyDescent="0.15">
      <c r="B119" s="95" t="s">
        <v>1144</v>
      </c>
      <c r="C119" s="95"/>
      <c r="D119" s="95"/>
      <c r="E119" s="95"/>
      <c r="F119" s="95"/>
      <c r="G119" s="95"/>
      <c r="H119" s="95"/>
      <c r="I119" s="95"/>
      <c r="J119" s="95"/>
      <c r="K119" s="105">
        <v>18710862.469999999</v>
      </c>
      <c r="L119" s="105"/>
      <c r="M119" s="105"/>
      <c r="N119" s="105"/>
      <c r="O119" s="105"/>
      <c r="P119" s="105"/>
      <c r="Q119" s="105"/>
      <c r="R119" s="105"/>
      <c r="S119" s="105"/>
      <c r="T119" s="105"/>
      <c r="U119" s="105"/>
      <c r="V119" s="98">
        <v>5.2303890304685897E-3</v>
      </c>
      <c r="W119" s="98"/>
      <c r="X119" s="98"/>
      <c r="Y119" s="98"/>
      <c r="Z119" s="98"/>
      <c r="AA119" s="98"/>
      <c r="AB119" s="98"/>
      <c r="AC119" s="98"/>
      <c r="AD119" s="98"/>
      <c r="AE119" s="98"/>
      <c r="AF119" s="97">
        <v>226</v>
      </c>
      <c r="AG119" s="97"/>
      <c r="AH119" s="97"/>
      <c r="AI119" s="97"/>
      <c r="AJ119" s="97"/>
      <c r="AK119" s="98">
        <v>4.5037863690713404E-3</v>
      </c>
      <c r="AL119" s="98"/>
      <c r="AM119" s="98"/>
      <c r="AN119" s="98"/>
      <c r="AO119" s="98"/>
    </row>
    <row r="120" spans="2:41" s="1" customFormat="1" ht="10.7" customHeight="1" x14ac:dyDescent="0.15">
      <c r="B120" s="95" t="s">
        <v>1146</v>
      </c>
      <c r="C120" s="95"/>
      <c r="D120" s="95"/>
      <c r="E120" s="95"/>
      <c r="F120" s="95"/>
      <c r="G120" s="95"/>
      <c r="H120" s="95"/>
      <c r="I120" s="95"/>
      <c r="J120" s="95"/>
      <c r="K120" s="105">
        <v>1095327770.1500001</v>
      </c>
      <c r="L120" s="105"/>
      <c r="M120" s="105"/>
      <c r="N120" s="105"/>
      <c r="O120" s="105"/>
      <c r="P120" s="105"/>
      <c r="Q120" s="105"/>
      <c r="R120" s="105"/>
      <c r="S120" s="105"/>
      <c r="T120" s="105"/>
      <c r="U120" s="105"/>
      <c r="V120" s="98">
        <v>0.306185263396903</v>
      </c>
      <c r="W120" s="98"/>
      <c r="X120" s="98"/>
      <c r="Y120" s="98"/>
      <c r="Z120" s="98"/>
      <c r="AA120" s="98"/>
      <c r="AB120" s="98"/>
      <c r="AC120" s="98"/>
      <c r="AD120" s="98"/>
      <c r="AE120" s="98"/>
      <c r="AF120" s="97">
        <v>8657</v>
      </c>
      <c r="AG120" s="97"/>
      <c r="AH120" s="97"/>
      <c r="AI120" s="97"/>
      <c r="AJ120" s="97"/>
      <c r="AK120" s="98">
        <v>0.17251893184535699</v>
      </c>
      <c r="AL120" s="98"/>
      <c r="AM120" s="98"/>
      <c r="AN120" s="98"/>
      <c r="AO120" s="98"/>
    </row>
    <row r="121" spans="2:41" s="1" customFormat="1" ht="10.7" customHeight="1" x14ac:dyDescent="0.15">
      <c r="B121" s="95" t="s">
        <v>1147</v>
      </c>
      <c r="C121" s="95"/>
      <c r="D121" s="95"/>
      <c r="E121" s="95"/>
      <c r="F121" s="95"/>
      <c r="G121" s="95"/>
      <c r="H121" s="95"/>
      <c r="I121" s="95"/>
      <c r="J121" s="95"/>
      <c r="K121" s="105">
        <v>61317487.490000002</v>
      </c>
      <c r="L121" s="105"/>
      <c r="M121" s="105"/>
      <c r="N121" s="105"/>
      <c r="O121" s="105"/>
      <c r="P121" s="105"/>
      <c r="Q121" s="105"/>
      <c r="R121" s="105"/>
      <c r="S121" s="105"/>
      <c r="T121" s="105"/>
      <c r="U121" s="105"/>
      <c r="V121" s="98">
        <v>1.7140541461293301E-2</v>
      </c>
      <c r="W121" s="98"/>
      <c r="X121" s="98"/>
      <c r="Y121" s="98"/>
      <c r="Z121" s="98"/>
      <c r="AA121" s="98"/>
      <c r="AB121" s="98"/>
      <c r="AC121" s="98"/>
      <c r="AD121" s="98"/>
      <c r="AE121" s="98"/>
      <c r="AF121" s="97">
        <v>579</v>
      </c>
      <c r="AG121" s="97"/>
      <c r="AH121" s="97"/>
      <c r="AI121" s="97"/>
      <c r="AJ121" s="97"/>
      <c r="AK121" s="98">
        <v>1.1538461538461499E-2</v>
      </c>
      <c r="AL121" s="98"/>
      <c r="AM121" s="98"/>
      <c r="AN121" s="98"/>
      <c r="AO121" s="98"/>
    </row>
    <row r="122" spans="2:41" s="1" customFormat="1" ht="10.7" customHeight="1" x14ac:dyDescent="0.15">
      <c r="B122" s="95" t="s">
        <v>1148</v>
      </c>
      <c r="C122" s="95"/>
      <c r="D122" s="95"/>
      <c r="E122" s="95"/>
      <c r="F122" s="95"/>
      <c r="G122" s="95"/>
      <c r="H122" s="95"/>
      <c r="I122" s="95"/>
      <c r="J122" s="95"/>
      <c r="K122" s="105">
        <v>3903145.89</v>
      </c>
      <c r="L122" s="105"/>
      <c r="M122" s="105"/>
      <c r="N122" s="105"/>
      <c r="O122" s="105"/>
      <c r="P122" s="105"/>
      <c r="Q122" s="105"/>
      <c r="R122" s="105"/>
      <c r="S122" s="105"/>
      <c r="T122" s="105"/>
      <c r="U122" s="105"/>
      <c r="V122" s="98">
        <v>1.09107591807202E-3</v>
      </c>
      <c r="W122" s="98"/>
      <c r="X122" s="98"/>
      <c r="Y122" s="98"/>
      <c r="Z122" s="98"/>
      <c r="AA122" s="98"/>
      <c r="AB122" s="98"/>
      <c r="AC122" s="98"/>
      <c r="AD122" s="98"/>
      <c r="AE122" s="98"/>
      <c r="AF122" s="97">
        <v>34</v>
      </c>
      <c r="AG122" s="97"/>
      <c r="AH122" s="97"/>
      <c r="AI122" s="97"/>
      <c r="AJ122" s="97"/>
      <c r="AK122" s="98">
        <v>6.77560781187724E-4</v>
      </c>
      <c r="AL122" s="98"/>
      <c r="AM122" s="98"/>
      <c r="AN122" s="98"/>
      <c r="AO122" s="98"/>
    </row>
    <row r="123" spans="2:41" s="1" customFormat="1" ht="10.7" customHeight="1" x14ac:dyDescent="0.15">
      <c r="B123" s="95" t="s">
        <v>1149</v>
      </c>
      <c r="C123" s="95"/>
      <c r="D123" s="95"/>
      <c r="E123" s="95"/>
      <c r="F123" s="95"/>
      <c r="G123" s="95"/>
      <c r="H123" s="95"/>
      <c r="I123" s="95"/>
      <c r="J123" s="95"/>
      <c r="K123" s="105">
        <v>1120955.27</v>
      </c>
      <c r="L123" s="105"/>
      <c r="M123" s="105"/>
      <c r="N123" s="105"/>
      <c r="O123" s="105"/>
      <c r="P123" s="105"/>
      <c r="Q123" s="105"/>
      <c r="R123" s="105"/>
      <c r="S123" s="105"/>
      <c r="T123" s="105"/>
      <c r="U123" s="105"/>
      <c r="V123" s="98">
        <v>3.1334911243425801E-4</v>
      </c>
      <c r="W123" s="98"/>
      <c r="X123" s="98"/>
      <c r="Y123" s="98"/>
      <c r="Z123" s="98"/>
      <c r="AA123" s="98"/>
      <c r="AB123" s="98"/>
      <c r="AC123" s="98"/>
      <c r="AD123" s="98"/>
      <c r="AE123" s="98"/>
      <c r="AF123" s="97">
        <v>8</v>
      </c>
      <c r="AG123" s="97"/>
      <c r="AH123" s="97"/>
      <c r="AI123" s="97"/>
      <c r="AJ123" s="97"/>
      <c r="AK123" s="98">
        <v>1.5942606616181699E-4</v>
      </c>
      <c r="AL123" s="98"/>
      <c r="AM123" s="98"/>
      <c r="AN123" s="98"/>
      <c r="AO123" s="98"/>
    </row>
    <row r="124" spans="2:41" s="1" customFormat="1" ht="10.7" customHeight="1" x14ac:dyDescent="0.15">
      <c r="B124" s="95" t="s">
        <v>1150</v>
      </c>
      <c r="C124" s="95"/>
      <c r="D124" s="95"/>
      <c r="E124" s="95"/>
      <c r="F124" s="95"/>
      <c r="G124" s="95"/>
      <c r="H124" s="95"/>
      <c r="I124" s="95"/>
      <c r="J124" s="95"/>
      <c r="K124" s="105">
        <v>12573717.32</v>
      </c>
      <c r="L124" s="105"/>
      <c r="M124" s="105"/>
      <c r="N124" s="105"/>
      <c r="O124" s="105"/>
      <c r="P124" s="105"/>
      <c r="Q124" s="105"/>
      <c r="R124" s="105"/>
      <c r="S124" s="105"/>
      <c r="T124" s="105"/>
      <c r="U124" s="105"/>
      <c r="V124" s="98">
        <v>3.5148263875161199E-3</v>
      </c>
      <c r="W124" s="98"/>
      <c r="X124" s="98"/>
      <c r="Y124" s="98"/>
      <c r="Z124" s="98"/>
      <c r="AA124" s="98"/>
      <c r="AB124" s="98"/>
      <c r="AC124" s="98"/>
      <c r="AD124" s="98"/>
      <c r="AE124" s="98"/>
      <c r="AF124" s="97">
        <v>80</v>
      </c>
      <c r="AG124" s="97"/>
      <c r="AH124" s="97"/>
      <c r="AI124" s="97"/>
      <c r="AJ124" s="97"/>
      <c r="AK124" s="98">
        <v>1.5942606616181701E-3</v>
      </c>
      <c r="AL124" s="98"/>
      <c r="AM124" s="98"/>
      <c r="AN124" s="98"/>
      <c r="AO124" s="98"/>
    </row>
    <row r="125" spans="2:41" s="1" customFormat="1" ht="10.7" customHeight="1" x14ac:dyDescent="0.15">
      <c r="B125" s="95" t="s">
        <v>1151</v>
      </c>
      <c r="C125" s="95"/>
      <c r="D125" s="95"/>
      <c r="E125" s="95"/>
      <c r="F125" s="95"/>
      <c r="G125" s="95"/>
      <c r="H125" s="95"/>
      <c r="I125" s="95"/>
      <c r="J125" s="95"/>
      <c r="K125" s="105">
        <v>43714323.460000001</v>
      </c>
      <c r="L125" s="105"/>
      <c r="M125" s="105"/>
      <c r="N125" s="105"/>
      <c r="O125" s="105"/>
      <c r="P125" s="105"/>
      <c r="Q125" s="105"/>
      <c r="R125" s="105"/>
      <c r="S125" s="105"/>
      <c r="T125" s="105"/>
      <c r="U125" s="105"/>
      <c r="V125" s="98">
        <v>1.2219795761212701E-2</v>
      </c>
      <c r="W125" s="98"/>
      <c r="X125" s="98"/>
      <c r="Y125" s="98"/>
      <c r="Z125" s="98"/>
      <c r="AA125" s="98"/>
      <c r="AB125" s="98"/>
      <c r="AC125" s="98"/>
      <c r="AD125" s="98"/>
      <c r="AE125" s="98"/>
      <c r="AF125" s="97">
        <v>360</v>
      </c>
      <c r="AG125" s="97"/>
      <c r="AH125" s="97"/>
      <c r="AI125" s="97"/>
      <c r="AJ125" s="97"/>
      <c r="AK125" s="98">
        <v>7.1741729772817897E-3</v>
      </c>
      <c r="AL125" s="98"/>
      <c r="AM125" s="98"/>
      <c r="AN125" s="98"/>
      <c r="AO125" s="98"/>
    </row>
    <row r="126" spans="2:41" s="1" customFormat="1" ht="10.7" customHeight="1" x14ac:dyDescent="0.15">
      <c r="B126" s="95" t="s">
        <v>1152</v>
      </c>
      <c r="C126" s="95"/>
      <c r="D126" s="95"/>
      <c r="E126" s="95"/>
      <c r="F126" s="95"/>
      <c r="G126" s="95"/>
      <c r="H126" s="95"/>
      <c r="I126" s="95"/>
      <c r="J126" s="95"/>
      <c r="K126" s="105">
        <v>1351455.97</v>
      </c>
      <c r="L126" s="105"/>
      <c r="M126" s="105"/>
      <c r="N126" s="105"/>
      <c r="O126" s="105"/>
      <c r="P126" s="105"/>
      <c r="Q126" s="105"/>
      <c r="R126" s="105"/>
      <c r="S126" s="105"/>
      <c r="T126" s="105"/>
      <c r="U126" s="105"/>
      <c r="V126" s="98">
        <v>3.7778271803252098E-4</v>
      </c>
      <c r="W126" s="98"/>
      <c r="X126" s="98"/>
      <c r="Y126" s="98"/>
      <c r="Z126" s="98"/>
      <c r="AA126" s="98"/>
      <c r="AB126" s="98"/>
      <c r="AC126" s="98"/>
      <c r="AD126" s="98"/>
      <c r="AE126" s="98"/>
      <c r="AF126" s="97">
        <v>15</v>
      </c>
      <c r="AG126" s="97"/>
      <c r="AH126" s="97"/>
      <c r="AI126" s="97"/>
      <c r="AJ126" s="97"/>
      <c r="AK126" s="98">
        <v>2.9892387405340798E-4</v>
      </c>
      <c r="AL126" s="98"/>
      <c r="AM126" s="98"/>
      <c r="AN126" s="98"/>
      <c r="AO126" s="98"/>
    </row>
    <row r="127" spans="2:41" s="1" customFormat="1" ht="10.7" customHeight="1" x14ac:dyDescent="0.15">
      <c r="B127" s="95" t="s">
        <v>1153</v>
      </c>
      <c r="C127" s="95"/>
      <c r="D127" s="95"/>
      <c r="E127" s="95"/>
      <c r="F127" s="95"/>
      <c r="G127" s="95"/>
      <c r="H127" s="95"/>
      <c r="I127" s="95"/>
      <c r="J127" s="95"/>
      <c r="K127" s="105">
        <v>214199.19</v>
      </c>
      <c r="L127" s="105"/>
      <c r="M127" s="105"/>
      <c r="N127" s="105"/>
      <c r="O127" s="105"/>
      <c r="P127" s="105"/>
      <c r="Q127" s="105"/>
      <c r="R127" s="105"/>
      <c r="S127" s="105"/>
      <c r="T127" s="105"/>
      <c r="U127" s="105"/>
      <c r="V127" s="98">
        <v>5.9876721102918697E-5</v>
      </c>
      <c r="W127" s="98"/>
      <c r="X127" s="98"/>
      <c r="Y127" s="98"/>
      <c r="Z127" s="98"/>
      <c r="AA127" s="98"/>
      <c r="AB127" s="98"/>
      <c r="AC127" s="98"/>
      <c r="AD127" s="98"/>
      <c r="AE127" s="98"/>
      <c r="AF127" s="97">
        <v>4</v>
      </c>
      <c r="AG127" s="97"/>
      <c r="AH127" s="97"/>
      <c r="AI127" s="97"/>
      <c r="AJ127" s="97"/>
      <c r="AK127" s="98">
        <v>7.97130330809087E-5</v>
      </c>
      <c r="AL127" s="98"/>
      <c r="AM127" s="98"/>
      <c r="AN127" s="98"/>
      <c r="AO127" s="98"/>
    </row>
    <row r="128" spans="2:41" s="1" customFormat="1" ht="10.7" customHeight="1" x14ac:dyDescent="0.15">
      <c r="B128" s="95" t="s">
        <v>1154</v>
      </c>
      <c r="C128" s="95"/>
      <c r="D128" s="95"/>
      <c r="E128" s="95"/>
      <c r="F128" s="95"/>
      <c r="G128" s="95"/>
      <c r="H128" s="95"/>
      <c r="I128" s="95"/>
      <c r="J128" s="95"/>
      <c r="K128" s="105">
        <v>107194.73</v>
      </c>
      <c r="L128" s="105"/>
      <c r="M128" s="105"/>
      <c r="N128" s="105"/>
      <c r="O128" s="105"/>
      <c r="P128" s="105"/>
      <c r="Q128" s="105"/>
      <c r="R128" s="105"/>
      <c r="S128" s="105"/>
      <c r="T128" s="105"/>
      <c r="U128" s="105"/>
      <c r="V128" s="98">
        <v>2.9964954358196599E-5</v>
      </c>
      <c r="W128" s="98"/>
      <c r="X128" s="98"/>
      <c r="Y128" s="98"/>
      <c r="Z128" s="98"/>
      <c r="AA128" s="98"/>
      <c r="AB128" s="98"/>
      <c r="AC128" s="98"/>
      <c r="AD128" s="98"/>
      <c r="AE128" s="98"/>
      <c r="AF128" s="97">
        <v>3</v>
      </c>
      <c r="AG128" s="97"/>
      <c r="AH128" s="97"/>
      <c r="AI128" s="97"/>
      <c r="AJ128" s="97"/>
      <c r="AK128" s="98">
        <v>5.9784774810681498E-5</v>
      </c>
      <c r="AL128" s="98"/>
      <c r="AM128" s="98"/>
      <c r="AN128" s="98"/>
      <c r="AO128" s="98"/>
    </row>
    <row r="129" spans="2:44" s="1" customFormat="1" ht="12.75" customHeight="1" x14ac:dyDescent="0.15">
      <c r="B129" s="101"/>
      <c r="C129" s="101"/>
      <c r="D129" s="101"/>
      <c r="E129" s="101"/>
      <c r="F129" s="101"/>
      <c r="G129" s="101"/>
      <c r="H129" s="101"/>
      <c r="I129" s="101"/>
      <c r="J129" s="101"/>
      <c r="K129" s="106">
        <v>3577336668.6499901</v>
      </c>
      <c r="L129" s="106"/>
      <c r="M129" s="106"/>
      <c r="N129" s="106"/>
      <c r="O129" s="106"/>
      <c r="P129" s="106"/>
      <c r="Q129" s="106"/>
      <c r="R129" s="106"/>
      <c r="S129" s="106"/>
      <c r="T129" s="106"/>
      <c r="U129" s="106"/>
      <c r="V129" s="100">
        <v>1</v>
      </c>
      <c r="W129" s="100"/>
      <c r="X129" s="100"/>
      <c r="Y129" s="100"/>
      <c r="Z129" s="100"/>
      <c r="AA129" s="100"/>
      <c r="AB129" s="100"/>
      <c r="AC129" s="100"/>
      <c r="AD129" s="100"/>
      <c r="AE129" s="100"/>
      <c r="AF129" s="99">
        <v>50180</v>
      </c>
      <c r="AG129" s="99"/>
      <c r="AH129" s="99"/>
      <c r="AI129" s="99"/>
      <c r="AJ129" s="99"/>
      <c r="AK129" s="100">
        <v>1</v>
      </c>
      <c r="AL129" s="100"/>
      <c r="AM129" s="100"/>
      <c r="AN129" s="100"/>
      <c r="AO129" s="100"/>
    </row>
    <row r="130" spans="2:44" s="1" customFormat="1" ht="9" customHeight="1" x14ac:dyDescent="0.15"/>
    <row r="131" spans="2:44" s="1" customFormat="1" ht="19.149999999999999" customHeight="1" x14ac:dyDescent="0.15">
      <c r="B131" s="86" t="s">
        <v>1237</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row>
    <row r="132" spans="2:44" s="1" customFormat="1" ht="7.9" customHeight="1" x14ac:dyDescent="0.15"/>
    <row r="133" spans="2:44" s="1" customFormat="1" ht="12.75" customHeight="1" x14ac:dyDescent="0.15">
      <c r="B133" s="84" t="s">
        <v>1155</v>
      </c>
      <c r="C133" s="84"/>
      <c r="D133" s="84"/>
      <c r="E133" s="84"/>
      <c r="F133" s="84"/>
      <c r="G133" s="84"/>
      <c r="H133" s="84"/>
      <c r="I133" s="84"/>
      <c r="J133" s="84"/>
      <c r="K133" s="84" t="s">
        <v>1117</v>
      </c>
      <c r="L133" s="84"/>
      <c r="M133" s="84"/>
      <c r="N133" s="84"/>
      <c r="O133" s="84"/>
      <c r="P133" s="84"/>
      <c r="Q133" s="84"/>
      <c r="R133" s="84"/>
      <c r="S133" s="84"/>
      <c r="T133" s="84" t="s">
        <v>1118</v>
      </c>
      <c r="U133" s="84"/>
      <c r="V133" s="84"/>
      <c r="W133" s="84"/>
      <c r="X133" s="84"/>
      <c r="Y133" s="84"/>
      <c r="Z133" s="84"/>
      <c r="AA133" s="84"/>
      <c r="AB133" s="84"/>
      <c r="AC133" s="84"/>
      <c r="AD133" s="84"/>
      <c r="AE133" s="84" t="s">
        <v>1119</v>
      </c>
      <c r="AF133" s="84"/>
      <c r="AG133" s="84"/>
      <c r="AH133" s="84"/>
      <c r="AI133" s="84" t="s">
        <v>1118</v>
      </c>
      <c r="AJ133" s="84"/>
      <c r="AK133" s="84"/>
      <c r="AL133" s="84"/>
      <c r="AM133" s="84"/>
      <c r="AN133" s="84"/>
      <c r="AO133" s="84"/>
      <c r="AP133" s="84"/>
    </row>
    <row r="134" spans="2:44" s="1" customFormat="1" ht="12.2" customHeight="1" x14ac:dyDescent="0.15">
      <c r="B134" s="103">
        <v>2000</v>
      </c>
      <c r="C134" s="103"/>
      <c r="D134" s="103"/>
      <c r="E134" s="103"/>
      <c r="F134" s="103"/>
      <c r="G134" s="103"/>
      <c r="H134" s="103"/>
      <c r="I134" s="103"/>
      <c r="J134" s="103"/>
      <c r="K134" s="105">
        <v>22571.1</v>
      </c>
      <c r="L134" s="105"/>
      <c r="M134" s="105"/>
      <c r="N134" s="105"/>
      <c r="O134" s="105"/>
      <c r="P134" s="105"/>
      <c r="Q134" s="105"/>
      <c r="R134" s="105"/>
      <c r="S134" s="105"/>
      <c r="T134" s="98">
        <v>6.3094704498466503E-6</v>
      </c>
      <c r="U134" s="98"/>
      <c r="V134" s="98"/>
      <c r="W134" s="98"/>
      <c r="X134" s="98"/>
      <c r="Y134" s="98"/>
      <c r="Z134" s="98"/>
      <c r="AA134" s="98"/>
      <c r="AB134" s="98"/>
      <c r="AC134" s="98"/>
      <c r="AD134" s="98"/>
      <c r="AE134" s="97">
        <v>3</v>
      </c>
      <c r="AF134" s="97"/>
      <c r="AG134" s="97"/>
      <c r="AH134" s="97"/>
      <c r="AI134" s="98">
        <v>5.9784774810681498E-5</v>
      </c>
      <c r="AJ134" s="98"/>
      <c r="AK134" s="98"/>
      <c r="AL134" s="98"/>
      <c r="AM134" s="98"/>
      <c r="AN134" s="98"/>
      <c r="AO134" s="98"/>
      <c r="AP134" s="98"/>
    </row>
    <row r="135" spans="2:44" s="1" customFormat="1" ht="12.2" customHeight="1" x14ac:dyDescent="0.15">
      <c r="B135" s="103">
        <v>2001</v>
      </c>
      <c r="C135" s="103"/>
      <c r="D135" s="103"/>
      <c r="E135" s="103"/>
      <c r="F135" s="103"/>
      <c r="G135" s="103"/>
      <c r="H135" s="103"/>
      <c r="I135" s="103"/>
      <c r="J135" s="103"/>
      <c r="K135" s="105">
        <v>1035.4000000000001</v>
      </c>
      <c r="L135" s="105"/>
      <c r="M135" s="105"/>
      <c r="N135" s="105"/>
      <c r="O135" s="105"/>
      <c r="P135" s="105"/>
      <c r="Q135" s="105"/>
      <c r="R135" s="105"/>
      <c r="S135" s="105"/>
      <c r="T135" s="98">
        <v>2.8943320014404402E-7</v>
      </c>
      <c r="U135" s="98"/>
      <c r="V135" s="98"/>
      <c r="W135" s="98"/>
      <c r="X135" s="98"/>
      <c r="Y135" s="98"/>
      <c r="Z135" s="98"/>
      <c r="AA135" s="98"/>
      <c r="AB135" s="98"/>
      <c r="AC135" s="98"/>
      <c r="AD135" s="98"/>
      <c r="AE135" s="97">
        <v>1</v>
      </c>
      <c r="AF135" s="97"/>
      <c r="AG135" s="97"/>
      <c r="AH135" s="97"/>
      <c r="AI135" s="98">
        <v>1.9928258270227199E-5</v>
      </c>
      <c r="AJ135" s="98"/>
      <c r="AK135" s="98"/>
      <c r="AL135" s="98"/>
      <c r="AM135" s="98"/>
      <c r="AN135" s="98"/>
      <c r="AO135" s="98"/>
      <c r="AP135" s="98"/>
    </row>
    <row r="136" spans="2:44" s="1" customFormat="1" ht="12.2" customHeight="1" x14ac:dyDescent="0.15">
      <c r="B136" s="103">
        <v>2002</v>
      </c>
      <c r="C136" s="103"/>
      <c r="D136" s="103"/>
      <c r="E136" s="103"/>
      <c r="F136" s="103"/>
      <c r="G136" s="103"/>
      <c r="H136" s="103"/>
      <c r="I136" s="103"/>
      <c r="J136" s="103"/>
      <c r="K136" s="105">
        <v>250000</v>
      </c>
      <c r="L136" s="105"/>
      <c r="M136" s="105"/>
      <c r="N136" s="105"/>
      <c r="O136" s="105"/>
      <c r="P136" s="105"/>
      <c r="Q136" s="105"/>
      <c r="R136" s="105"/>
      <c r="S136" s="105"/>
      <c r="T136" s="98">
        <v>6.9884392540091696E-5</v>
      </c>
      <c r="U136" s="98"/>
      <c r="V136" s="98"/>
      <c r="W136" s="98"/>
      <c r="X136" s="98"/>
      <c r="Y136" s="98"/>
      <c r="Z136" s="98"/>
      <c r="AA136" s="98"/>
      <c r="AB136" s="98"/>
      <c r="AC136" s="98"/>
      <c r="AD136" s="98"/>
      <c r="AE136" s="97">
        <v>2</v>
      </c>
      <c r="AF136" s="97"/>
      <c r="AG136" s="97"/>
      <c r="AH136" s="97"/>
      <c r="AI136" s="98">
        <v>3.9856516540454397E-5</v>
      </c>
      <c r="AJ136" s="98"/>
      <c r="AK136" s="98"/>
      <c r="AL136" s="98"/>
      <c r="AM136" s="98"/>
      <c r="AN136" s="98"/>
      <c r="AO136" s="98"/>
      <c r="AP136" s="98"/>
    </row>
    <row r="137" spans="2:44" s="1" customFormat="1" ht="12.2" customHeight="1" x14ac:dyDescent="0.15">
      <c r="B137" s="103">
        <v>2003</v>
      </c>
      <c r="C137" s="103"/>
      <c r="D137" s="103"/>
      <c r="E137" s="103"/>
      <c r="F137" s="103"/>
      <c r="G137" s="103"/>
      <c r="H137" s="103"/>
      <c r="I137" s="103"/>
      <c r="J137" s="103"/>
      <c r="K137" s="105">
        <v>175837.4</v>
      </c>
      <c r="L137" s="105"/>
      <c r="M137" s="105"/>
      <c r="N137" s="105"/>
      <c r="O137" s="105"/>
      <c r="P137" s="105"/>
      <c r="Q137" s="105"/>
      <c r="R137" s="105"/>
      <c r="S137" s="105"/>
      <c r="T137" s="98">
        <v>4.9153159539316499E-5</v>
      </c>
      <c r="U137" s="98"/>
      <c r="V137" s="98"/>
      <c r="W137" s="98"/>
      <c r="X137" s="98"/>
      <c r="Y137" s="98"/>
      <c r="Z137" s="98"/>
      <c r="AA137" s="98"/>
      <c r="AB137" s="98"/>
      <c r="AC137" s="98"/>
      <c r="AD137" s="98"/>
      <c r="AE137" s="97">
        <v>5</v>
      </c>
      <c r="AF137" s="97"/>
      <c r="AG137" s="97"/>
      <c r="AH137" s="97"/>
      <c r="AI137" s="98">
        <v>9.9641291351135902E-5</v>
      </c>
      <c r="AJ137" s="98"/>
      <c r="AK137" s="98"/>
      <c r="AL137" s="98"/>
      <c r="AM137" s="98"/>
      <c r="AN137" s="98"/>
      <c r="AO137" s="98"/>
      <c r="AP137" s="98"/>
    </row>
    <row r="138" spans="2:44" s="1" customFormat="1" ht="12.2" customHeight="1" x14ac:dyDescent="0.15">
      <c r="B138" s="103">
        <v>2004</v>
      </c>
      <c r="C138" s="103"/>
      <c r="D138" s="103"/>
      <c r="E138" s="103"/>
      <c r="F138" s="103"/>
      <c r="G138" s="103"/>
      <c r="H138" s="103"/>
      <c r="I138" s="103"/>
      <c r="J138" s="103"/>
      <c r="K138" s="105">
        <v>437945.42</v>
      </c>
      <c r="L138" s="105"/>
      <c r="M138" s="105"/>
      <c r="N138" s="105"/>
      <c r="O138" s="105"/>
      <c r="P138" s="105"/>
      <c r="Q138" s="105"/>
      <c r="R138" s="105"/>
      <c r="S138" s="105"/>
      <c r="T138" s="98">
        <v>1.22422198569661E-4</v>
      </c>
      <c r="U138" s="98"/>
      <c r="V138" s="98"/>
      <c r="W138" s="98"/>
      <c r="X138" s="98"/>
      <c r="Y138" s="98"/>
      <c r="Z138" s="98"/>
      <c r="AA138" s="98"/>
      <c r="AB138" s="98"/>
      <c r="AC138" s="98"/>
      <c r="AD138" s="98"/>
      <c r="AE138" s="97">
        <v>34</v>
      </c>
      <c r="AF138" s="97"/>
      <c r="AG138" s="97"/>
      <c r="AH138" s="97"/>
      <c r="AI138" s="98">
        <v>6.77560781187724E-4</v>
      </c>
      <c r="AJ138" s="98"/>
      <c r="AK138" s="98"/>
      <c r="AL138" s="98"/>
      <c r="AM138" s="98"/>
      <c r="AN138" s="98"/>
      <c r="AO138" s="98"/>
      <c r="AP138" s="98"/>
    </row>
    <row r="139" spans="2:44" s="1" customFormat="1" ht="12.2" customHeight="1" x14ac:dyDescent="0.15">
      <c r="B139" s="103">
        <v>2005</v>
      </c>
      <c r="C139" s="103"/>
      <c r="D139" s="103"/>
      <c r="E139" s="103"/>
      <c r="F139" s="103"/>
      <c r="G139" s="103"/>
      <c r="H139" s="103"/>
      <c r="I139" s="103"/>
      <c r="J139" s="103"/>
      <c r="K139" s="105">
        <v>1621476.51</v>
      </c>
      <c r="L139" s="105"/>
      <c r="M139" s="105"/>
      <c r="N139" s="105"/>
      <c r="O139" s="105"/>
      <c r="P139" s="105"/>
      <c r="Q139" s="105"/>
      <c r="R139" s="105"/>
      <c r="S139" s="105"/>
      <c r="T139" s="98">
        <v>4.53263603677511E-4</v>
      </c>
      <c r="U139" s="98"/>
      <c r="V139" s="98"/>
      <c r="W139" s="98"/>
      <c r="X139" s="98"/>
      <c r="Y139" s="98"/>
      <c r="Z139" s="98"/>
      <c r="AA139" s="98"/>
      <c r="AB139" s="98"/>
      <c r="AC139" s="98"/>
      <c r="AD139" s="98"/>
      <c r="AE139" s="97">
        <v>74</v>
      </c>
      <c r="AF139" s="97"/>
      <c r="AG139" s="97"/>
      <c r="AH139" s="97"/>
      <c r="AI139" s="98">
        <v>1.47469111199681E-3</v>
      </c>
      <c r="AJ139" s="98"/>
      <c r="AK139" s="98"/>
      <c r="AL139" s="98"/>
      <c r="AM139" s="98"/>
      <c r="AN139" s="98"/>
      <c r="AO139" s="98"/>
      <c r="AP139" s="98"/>
    </row>
    <row r="140" spans="2:44" s="1" customFormat="1" ht="12.2" customHeight="1" x14ac:dyDescent="0.15">
      <c r="B140" s="103">
        <v>2006</v>
      </c>
      <c r="C140" s="103"/>
      <c r="D140" s="103"/>
      <c r="E140" s="103"/>
      <c r="F140" s="103"/>
      <c r="G140" s="103"/>
      <c r="H140" s="103"/>
      <c r="I140" s="103"/>
      <c r="J140" s="103"/>
      <c r="K140" s="105">
        <v>748093.8</v>
      </c>
      <c r="L140" s="105"/>
      <c r="M140" s="105"/>
      <c r="N140" s="105"/>
      <c r="O140" s="105"/>
      <c r="P140" s="105"/>
      <c r="Q140" s="105"/>
      <c r="R140" s="105"/>
      <c r="S140" s="105"/>
      <c r="T140" s="98">
        <v>2.0912032310403501E-4</v>
      </c>
      <c r="U140" s="98"/>
      <c r="V140" s="98"/>
      <c r="W140" s="98"/>
      <c r="X140" s="98"/>
      <c r="Y140" s="98"/>
      <c r="Z140" s="98"/>
      <c r="AA140" s="98"/>
      <c r="AB140" s="98"/>
      <c r="AC140" s="98"/>
      <c r="AD140" s="98"/>
      <c r="AE140" s="97">
        <v>28</v>
      </c>
      <c r="AF140" s="97"/>
      <c r="AG140" s="97"/>
      <c r="AH140" s="97"/>
      <c r="AI140" s="98">
        <v>5.5799123156636101E-4</v>
      </c>
      <c r="AJ140" s="98"/>
      <c r="AK140" s="98"/>
      <c r="AL140" s="98"/>
      <c r="AM140" s="98"/>
      <c r="AN140" s="98"/>
      <c r="AO140" s="98"/>
      <c r="AP140" s="98"/>
    </row>
    <row r="141" spans="2:44" s="1" customFormat="1" ht="12.2" customHeight="1" x14ac:dyDescent="0.15">
      <c r="B141" s="103">
        <v>2007</v>
      </c>
      <c r="C141" s="103"/>
      <c r="D141" s="103"/>
      <c r="E141" s="103"/>
      <c r="F141" s="103"/>
      <c r="G141" s="103"/>
      <c r="H141" s="103"/>
      <c r="I141" s="103"/>
      <c r="J141" s="103"/>
      <c r="K141" s="105">
        <v>211527.31</v>
      </c>
      <c r="L141" s="105"/>
      <c r="M141" s="105"/>
      <c r="N141" s="105"/>
      <c r="O141" s="105"/>
      <c r="P141" s="105"/>
      <c r="Q141" s="105"/>
      <c r="R141" s="105"/>
      <c r="S141" s="105"/>
      <c r="T141" s="98">
        <v>5.9129830259958599E-5</v>
      </c>
      <c r="U141" s="98"/>
      <c r="V141" s="98"/>
      <c r="W141" s="98"/>
      <c r="X141" s="98"/>
      <c r="Y141" s="98"/>
      <c r="Z141" s="98"/>
      <c r="AA141" s="98"/>
      <c r="AB141" s="98"/>
      <c r="AC141" s="98"/>
      <c r="AD141" s="98"/>
      <c r="AE141" s="97">
        <v>9</v>
      </c>
      <c r="AF141" s="97"/>
      <c r="AG141" s="97"/>
      <c r="AH141" s="97"/>
      <c r="AI141" s="98">
        <v>1.7935432443204501E-4</v>
      </c>
      <c r="AJ141" s="98"/>
      <c r="AK141" s="98"/>
      <c r="AL141" s="98"/>
      <c r="AM141" s="98"/>
      <c r="AN141" s="98"/>
      <c r="AO141" s="98"/>
      <c r="AP141" s="98"/>
    </row>
    <row r="142" spans="2:44" s="1" customFormat="1" ht="12.2" customHeight="1" x14ac:dyDescent="0.15">
      <c r="B142" s="103">
        <v>2008</v>
      </c>
      <c r="C142" s="103"/>
      <c r="D142" s="103"/>
      <c r="E142" s="103"/>
      <c r="F142" s="103"/>
      <c r="G142" s="103"/>
      <c r="H142" s="103"/>
      <c r="I142" s="103"/>
      <c r="J142" s="103"/>
      <c r="K142" s="105">
        <v>858404.19</v>
      </c>
      <c r="L142" s="105"/>
      <c r="M142" s="105"/>
      <c r="N142" s="105"/>
      <c r="O142" s="105"/>
      <c r="P142" s="105"/>
      <c r="Q142" s="105"/>
      <c r="R142" s="105"/>
      <c r="S142" s="105"/>
      <c r="T142" s="98">
        <v>2.39956221488078E-4</v>
      </c>
      <c r="U142" s="98"/>
      <c r="V142" s="98"/>
      <c r="W142" s="98"/>
      <c r="X142" s="98"/>
      <c r="Y142" s="98"/>
      <c r="Z142" s="98"/>
      <c r="AA142" s="98"/>
      <c r="AB142" s="98"/>
      <c r="AC142" s="98"/>
      <c r="AD142" s="98"/>
      <c r="AE142" s="97">
        <v>25</v>
      </c>
      <c r="AF142" s="97"/>
      <c r="AG142" s="97"/>
      <c r="AH142" s="97"/>
      <c r="AI142" s="98">
        <v>4.9820645675568E-4</v>
      </c>
      <c r="AJ142" s="98"/>
      <c r="AK142" s="98"/>
      <c r="AL142" s="98"/>
      <c r="AM142" s="98"/>
      <c r="AN142" s="98"/>
      <c r="AO142" s="98"/>
      <c r="AP142" s="98"/>
    </row>
    <row r="143" spans="2:44" s="1" customFormat="1" ht="12.2" customHeight="1" x14ac:dyDescent="0.15">
      <c r="B143" s="103">
        <v>2009</v>
      </c>
      <c r="C143" s="103"/>
      <c r="D143" s="103"/>
      <c r="E143" s="103"/>
      <c r="F143" s="103"/>
      <c r="G143" s="103"/>
      <c r="H143" s="103"/>
      <c r="I143" s="103"/>
      <c r="J143" s="103"/>
      <c r="K143" s="105">
        <v>5456084.2199999997</v>
      </c>
      <c r="L143" s="105"/>
      <c r="M143" s="105"/>
      <c r="N143" s="105"/>
      <c r="O143" s="105"/>
      <c r="P143" s="105"/>
      <c r="Q143" s="105"/>
      <c r="R143" s="105"/>
      <c r="S143" s="105"/>
      <c r="T143" s="98">
        <v>1.5251805254491201E-3</v>
      </c>
      <c r="U143" s="98"/>
      <c r="V143" s="98"/>
      <c r="W143" s="98"/>
      <c r="X143" s="98"/>
      <c r="Y143" s="98"/>
      <c r="Z143" s="98"/>
      <c r="AA143" s="98"/>
      <c r="AB143" s="98"/>
      <c r="AC143" s="98"/>
      <c r="AD143" s="98"/>
      <c r="AE143" s="97">
        <v>153</v>
      </c>
      <c r="AF143" s="97"/>
      <c r="AG143" s="97"/>
      <c r="AH143" s="97"/>
      <c r="AI143" s="98">
        <v>3.04902351534476E-3</v>
      </c>
      <c r="AJ143" s="98"/>
      <c r="AK143" s="98"/>
      <c r="AL143" s="98"/>
      <c r="AM143" s="98"/>
      <c r="AN143" s="98"/>
      <c r="AO143" s="98"/>
      <c r="AP143" s="98"/>
    </row>
    <row r="144" spans="2:44" s="1" customFormat="1" ht="12.2" customHeight="1" x14ac:dyDescent="0.15">
      <c r="B144" s="103">
        <v>2010</v>
      </c>
      <c r="C144" s="103"/>
      <c r="D144" s="103"/>
      <c r="E144" s="103"/>
      <c r="F144" s="103"/>
      <c r="G144" s="103"/>
      <c r="H144" s="103"/>
      <c r="I144" s="103"/>
      <c r="J144" s="103"/>
      <c r="K144" s="105">
        <v>7722979.4100000001</v>
      </c>
      <c r="L144" s="105"/>
      <c r="M144" s="105"/>
      <c r="N144" s="105"/>
      <c r="O144" s="105"/>
      <c r="P144" s="105"/>
      <c r="Q144" s="105"/>
      <c r="R144" s="105"/>
      <c r="S144" s="105"/>
      <c r="T144" s="98">
        <v>2.1588628986699398E-3</v>
      </c>
      <c r="U144" s="98"/>
      <c r="V144" s="98"/>
      <c r="W144" s="98"/>
      <c r="X144" s="98"/>
      <c r="Y144" s="98"/>
      <c r="Z144" s="98"/>
      <c r="AA144" s="98"/>
      <c r="AB144" s="98"/>
      <c r="AC144" s="98"/>
      <c r="AD144" s="98"/>
      <c r="AE144" s="97">
        <v>263</v>
      </c>
      <c r="AF144" s="97"/>
      <c r="AG144" s="97"/>
      <c r="AH144" s="97"/>
      <c r="AI144" s="98">
        <v>5.2411319250697504E-3</v>
      </c>
      <c r="AJ144" s="98"/>
      <c r="AK144" s="98"/>
      <c r="AL144" s="98"/>
      <c r="AM144" s="98"/>
      <c r="AN144" s="98"/>
      <c r="AO144" s="98"/>
      <c r="AP144" s="98"/>
    </row>
    <row r="145" spans="2:42" s="1" customFormat="1" ht="12.2" customHeight="1" x14ac:dyDescent="0.15">
      <c r="B145" s="103">
        <v>2011</v>
      </c>
      <c r="C145" s="103"/>
      <c r="D145" s="103"/>
      <c r="E145" s="103"/>
      <c r="F145" s="103"/>
      <c r="G145" s="103"/>
      <c r="H145" s="103"/>
      <c r="I145" s="103"/>
      <c r="J145" s="103"/>
      <c r="K145" s="105">
        <v>3357020.09</v>
      </c>
      <c r="L145" s="105"/>
      <c r="M145" s="105"/>
      <c r="N145" s="105"/>
      <c r="O145" s="105"/>
      <c r="P145" s="105"/>
      <c r="Q145" s="105"/>
      <c r="R145" s="105"/>
      <c r="S145" s="105"/>
      <c r="T145" s="98">
        <v>9.3841323893813602E-4</v>
      </c>
      <c r="U145" s="98"/>
      <c r="V145" s="98"/>
      <c r="W145" s="98"/>
      <c r="X145" s="98"/>
      <c r="Y145" s="98"/>
      <c r="Z145" s="98"/>
      <c r="AA145" s="98"/>
      <c r="AB145" s="98"/>
      <c r="AC145" s="98"/>
      <c r="AD145" s="98"/>
      <c r="AE145" s="97">
        <v>165</v>
      </c>
      <c r="AF145" s="97"/>
      <c r="AG145" s="97"/>
      <c r="AH145" s="97"/>
      <c r="AI145" s="98">
        <v>3.2881626145874901E-3</v>
      </c>
      <c r="AJ145" s="98"/>
      <c r="AK145" s="98"/>
      <c r="AL145" s="98"/>
      <c r="AM145" s="98"/>
      <c r="AN145" s="98"/>
      <c r="AO145" s="98"/>
      <c r="AP145" s="98"/>
    </row>
    <row r="146" spans="2:42" s="1" customFormat="1" ht="12.2" customHeight="1" x14ac:dyDescent="0.15">
      <c r="B146" s="103">
        <v>2012</v>
      </c>
      <c r="C146" s="103"/>
      <c r="D146" s="103"/>
      <c r="E146" s="103"/>
      <c r="F146" s="103"/>
      <c r="G146" s="103"/>
      <c r="H146" s="103"/>
      <c r="I146" s="103"/>
      <c r="J146" s="103"/>
      <c r="K146" s="105">
        <v>1763542.05</v>
      </c>
      <c r="L146" s="105"/>
      <c r="M146" s="105"/>
      <c r="N146" s="105"/>
      <c r="O146" s="105"/>
      <c r="P146" s="105"/>
      <c r="Q146" s="105"/>
      <c r="R146" s="105"/>
      <c r="S146" s="105"/>
      <c r="T146" s="98">
        <v>4.9297625953263204E-4</v>
      </c>
      <c r="U146" s="98"/>
      <c r="V146" s="98"/>
      <c r="W146" s="98"/>
      <c r="X146" s="98"/>
      <c r="Y146" s="98"/>
      <c r="Z146" s="98"/>
      <c r="AA146" s="98"/>
      <c r="AB146" s="98"/>
      <c r="AC146" s="98"/>
      <c r="AD146" s="98"/>
      <c r="AE146" s="97">
        <v>62</v>
      </c>
      <c r="AF146" s="97"/>
      <c r="AG146" s="97"/>
      <c r="AH146" s="97"/>
      <c r="AI146" s="98">
        <v>1.2355520127540901E-3</v>
      </c>
      <c r="AJ146" s="98"/>
      <c r="AK146" s="98"/>
      <c r="AL146" s="98"/>
      <c r="AM146" s="98"/>
      <c r="AN146" s="98"/>
      <c r="AO146" s="98"/>
      <c r="AP146" s="98"/>
    </row>
    <row r="147" spans="2:42" s="1" customFormat="1" ht="12.2" customHeight="1" x14ac:dyDescent="0.15">
      <c r="B147" s="103">
        <v>2013</v>
      </c>
      <c r="C147" s="103"/>
      <c r="D147" s="103"/>
      <c r="E147" s="103"/>
      <c r="F147" s="103"/>
      <c r="G147" s="103"/>
      <c r="H147" s="103"/>
      <c r="I147" s="103"/>
      <c r="J147" s="103"/>
      <c r="K147" s="105">
        <v>3768338.41</v>
      </c>
      <c r="L147" s="105"/>
      <c r="M147" s="105"/>
      <c r="N147" s="105"/>
      <c r="O147" s="105"/>
      <c r="P147" s="105"/>
      <c r="Q147" s="105"/>
      <c r="R147" s="105"/>
      <c r="S147" s="105"/>
      <c r="T147" s="98">
        <v>1.05339216267338E-3</v>
      </c>
      <c r="U147" s="98"/>
      <c r="V147" s="98"/>
      <c r="W147" s="98"/>
      <c r="X147" s="98"/>
      <c r="Y147" s="98"/>
      <c r="Z147" s="98"/>
      <c r="AA147" s="98"/>
      <c r="AB147" s="98"/>
      <c r="AC147" s="98"/>
      <c r="AD147" s="98"/>
      <c r="AE147" s="97">
        <v>116</v>
      </c>
      <c r="AF147" s="97"/>
      <c r="AG147" s="97"/>
      <c r="AH147" s="97"/>
      <c r="AI147" s="98">
        <v>2.31167795934635E-3</v>
      </c>
      <c r="AJ147" s="98"/>
      <c r="AK147" s="98"/>
      <c r="AL147" s="98"/>
      <c r="AM147" s="98"/>
      <c r="AN147" s="98"/>
      <c r="AO147" s="98"/>
      <c r="AP147" s="98"/>
    </row>
    <row r="148" spans="2:42" s="1" customFormat="1" ht="12.2" customHeight="1" x14ac:dyDescent="0.15">
      <c r="B148" s="103">
        <v>2014</v>
      </c>
      <c r="C148" s="103"/>
      <c r="D148" s="103"/>
      <c r="E148" s="103"/>
      <c r="F148" s="103"/>
      <c r="G148" s="103"/>
      <c r="H148" s="103"/>
      <c r="I148" s="103"/>
      <c r="J148" s="103"/>
      <c r="K148" s="105">
        <v>25775946.710000001</v>
      </c>
      <c r="L148" s="105"/>
      <c r="M148" s="105"/>
      <c r="N148" s="105"/>
      <c r="O148" s="105"/>
      <c r="P148" s="105"/>
      <c r="Q148" s="105"/>
      <c r="R148" s="105"/>
      <c r="S148" s="105"/>
      <c r="T148" s="98">
        <v>7.2053455118964898E-3</v>
      </c>
      <c r="U148" s="98"/>
      <c r="V148" s="98"/>
      <c r="W148" s="98"/>
      <c r="X148" s="98"/>
      <c r="Y148" s="98"/>
      <c r="Z148" s="98"/>
      <c r="AA148" s="98"/>
      <c r="AB148" s="98"/>
      <c r="AC148" s="98"/>
      <c r="AD148" s="98"/>
      <c r="AE148" s="97">
        <v>889</v>
      </c>
      <c r="AF148" s="97"/>
      <c r="AG148" s="97"/>
      <c r="AH148" s="97"/>
      <c r="AI148" s="98">
        <v>1.7716221602232001E-2</v>
      </c>
      <c r="AJ148" s="98"/>
      <c r="AK148" s="98"/>
      <c r="AL148" s="98"/>
      <c r="AM148" s="98"/>
      <c r="AN148" s="98"/>
      <c r="AO148" s="98"/>
      <c r="AP148" s="98"/>
    </row>
    <row r="149" spans="2:42" s="1" customFormat="1" ht="12.2" customHeight="1" x14ac:dyDescent="0.15">
      <c r="B149" s="103">
        <v>2015</v>
      </c>
      <c r="C149" s="103"/>
      <c r="D149" s="103"/>
      <c r="E149" s="103"/>
      <c r="F149" s="103"/>
      <c r="G149" s="103"/>
      <c r="H149" s="103"/>
      <c r="I149" s="103"/>
      <c r="J149" s="103"/>
      <c r="K149" s="105">
        <v>267401635.61000001</v>
      </c>
      <c r="L149" s="105"/>
      <c r="M149" s="105"/>
      <c r="N149" s="105"/>
      <c r="O149" s="105"/>
      <c r="P149" s="105"/>
      <c r="Q149" s="105"/>
      <c r="R149" s="105"/>
      <c r="S149" s="105"/>
      <c r="T149" s="98">
        <v>7.4748803475327197E-2</v>
      </c>
      <c r="U149" s="98"/>
      <c r="V149" s="98"/>
      <c r="W149" s="98"/>
      <c r="X149" s="98"/>
      <c r="Y149" s="98"/>
      <c r="Z149" s="98"/>
      <c r="AA149" s="98"/>
      <c r="AB149" s="98"/>
      <c r="AC149" s="98"/>
      <c r="AD149" s="98"/>
      <c r="AE149" s="97">
        <v>6640</v>
      </c>
      <c r="AF149" s="97"/>
      <c r="AG149" s="97"/>
      <c r="AH149" s="97"/>
      <c r="AI149" s="98">
        <v>0.13232363491430801</v>
      </c>
      <c r="AJ149" s="98"/>
      <c r="AK149" s="98"/>
      <c r="AL149" s="98"/>
      <c r="AM149" s="98"/>
      <c r="AN149" s="98"/>
      <c r="AO149" s="98"/>
      <c r="AP149" s="98"/>
    </row>
    <row r="150" spans="2:42" s="1" customFormat="1" ht="12.2" customHeight="1" x14ac:dyDescent="0.15">
      <c r="B150" s="103">
        <v>2016</v>
      </c>
      <c r="C150" s="103"/>
      <c r="D150" s="103"/>
      <c r="E150" s="103"/>
      <c r="F150" s="103"/>
      <c r="G150" s="103"/>
      <c r="H150" s="103"/>
      <c r="I150" s="103"/>
      <c r="J150" s="103"/>
      <c r="K150" s="105">
        <v>452397957.46999902</v>
      </c>
      <c r="L150" s="105"/>
      <c r="M150" s="105"/>
      <c r="N150" s="105"/>
      <c r="O150" s="105"/>
      <c r="P150" s="105"/>
      <c r="Q150" s="105"/>
      <c r="R150" s="105"/>
      <c r="S150" s="105"/>
      <c r="T150" s="98">
        <v>0.12646222577667701</v>
      </c>
      <c r="U150" s="98"/>
      <c r="V150" s="98"/>
      <c r="W150" s="98"/>
      <c r="X150" s="98"/>
      <c r="Y150" s="98"/>
      <c r="Z150" s="98"/>
      <c r="AA150" s="98"/>
      <c r="AB150" s="98"/>
      <c r="AC150" s="98"/>
      <c r="AD150" s="98"/>
      <c r="AE150" s="97">
        <v>9975</v>
      </c>
      <c r="AF150" s="97"/>
      <c r="AG150" s="97"/>
      <c r="AH150" s="97"/>
      <c r="AI150" s="98">
        <v>0.19878437624551601</v>
      </c>
      <c r="AJ150" s="98"/>
      <c r="AK150" s="98"/>
      <c r="AL150" s="98"/>
      <c r="AM150" s="98"/>
      <c r="AN150" s="98"/>
      <c r="AO150" s="98"/>
      <c r="AP150" s="98"/>
    </row>
    <row r="151" spans="2:42" s="1" customFormat="1" ht="12.2" customHeight="1" x14ac:dyDescent="0.15">
      <c r="B151" s="103">
        <v>2017</v>
      </c>
      <c r="C151" s="103"/>
      <c r="D151" s="103"/>
      <c r="E151" s="103"/>
      <c r="F151" s="103"/>
      <c r="G151" s="103"/>
      <c r="H151" s="103"/>
      <c r="I151" s="103"/>
      <c r="J151" s="103"/>
      <c r="K151" s="105">
        <v>273107433.67999899</v>
      </c>
      <c r="L151" s="105"/>
      <c r="M151" s="105"/>
      <c r="N151" s="105"/>
      <c r="O151" s="105"/>
      <c r="P151" s="105"/>
      <c r="Q151" s="105"/>
      <c r="R151" s="105"/>
      <c r="S151" s="105"/>
      <c r="T151" s="98">
        <v>7.6343788403640298E-2</v>
      </c>
      <c r="U151" s="98"/>
      <c r="V151" s="98"/>
      <c r="W151" s="98"/>
      <c r="X151" s="98"/>
      <c r="Y151" s="98"/>
      <c r="Z151" s="98"/>
      <c r="AA151" s="98"/>
      <c r="AB151" s="98"/>
      <c r="AC151" s="98"/>
      <c r="AD151" s="98"/>
      <c r="AE151" s="97">
        <v>4742</v>
      </c>
      <c r="AF151" s="97"/>
      <c r="AG151" s="97"/>
      <c r="AH151" s="97"/>
      <c r="AI151" s="98">
        <v>9.4499800717417301E-2</v>
      </c>
      <c r="AJ151" s="98"/>
      <c r="AK151" s="98"/>
      <c r="AL151" s="98"/>
      <c r="AM151" s="98"/>
      <c r="AN151" s="98"/>
      <c r="AO151" s="98"/>
      <c r="AP151" s="98"/>
    </row>
    <row r="152" spans="2:42" s="1" customFormat="1" ht="12.2" customHeight="1" x14ac:dyDescent="0.15">
      <c r="B152" s="103">
        <v>2018</v>
      </c>
      <c r="C152" s="103"/>
      <c r="D152" s="103"/>
      <c r="E152" s="103"/>
      <c r="F152" s="103"/>
      <c r="G152" s="103"/>
      <c r="H152" s="103"/>
      <c r="I152" s="103"/>
      <c r="J152" s="103"/>
      <c r="K152" s="105">
        <v>248546476.35000101</v>
      </c>
      <c r="L152" s="105"/>
      <c r="M152" s="105"/>
      <c r="N152" s="105"/>
      <c r="O152" s="105"/>
      <c r="P152" s="105"/>
      <c r="Q152" s="105"/>
      <c r="R152" s="105"/>
      <c r="S152" s="105"/>
      <c r="T152" s="98">
        <v>6.9478078070800198E-2</v>
      </c>
      <c r="U152" s="98"/>
      <c r="V152" s="98"/>
      <c r="W152" s="98"/>
      <c r="X152" s="98"/>
      <c r="Y152" s="98"/>
      <c r="Z152" s="98"/>
      <c r="AA152" s="98"/>
      <c r="AB152" s="98"/>
      <c r="AC152" s="98"/>
      <c r="AD152" s="98"/>
      <c r="AE152" s="97">
        <v>3593</v>
      </c>
      <c r="AF152" s="97"/>
      <c r="AG152" s="97"/>
      <c r="AH152" s="97"/>
      <c r="AI152" s="98">
        <v>7.1602231964926294E-2</v>
      </c>
      <c r="AJ152" s="98"/>
      <c r="AK152" s="98"/>
      <c r="AL152" s="98"/>
      <c r="AM152" s="98"/>
      <c r="AN152" s="98"/>
      <c r="AO152" s="98"/>
      <c r="AP152" s="98"/>
    </row>
    <row r="153" spans="2:42" s="1" customFormat="1" ht="12.2" customHeight="1" x14ac:dyDescent="0.15">
      <c r="B153" s="103">
        <v>2019</v>
      </c>
      <c r="C153" s="103"/>
      <c r="D153" s="103"/>
      <c r="E153" s="103"/>
      <c r="F153" s="103"/>
      <c r="G153" s="103"/>
      <c r="H153" s="103"/>
      <c r="I153" s="103"/>
      <c r="J153" s="103"/>
      <c r="K153" s="105">
        <v>438917432.37</v>
      </c>
      <c r="L153" s="105"/>
      <c r="M153" s="105"/>
      <c r="N153" s="105"/>
      <c r="O153" s="105"/>
      <c r="P153" s="105"/>
      <c r="Q153" s="105"/>
      <c r="R153" s="105"/>
      <c r="S153" s="105"/>
      <c r="T153" s="98">
        <v>0.122693912545737</v>
      </c>
      <c r="U153" s="98"/>
      <c r="V153" s="98"/>
      <c r="W153" s="98"/>
      <c r="X153" s="98"/>
      <c r="Y153" s="98"/>
      <c r="Z153" s="98"/>
      <c r="AA153" s="98"/>
      <c r="AB153" s="98"/>
      <c r="AC153" s="98"/>
      <c r="AD153" s="98"/>
      <c r="AE153" s="97">
        <v>5928</v>
      </c>
      <c r="AF153" s="97"/>
      <c r="AG153" s="97"/>
      <c r="AH153" s="97"/>
      <c r="AI153" s="98">
        <v>0.118134715025907</v>
      </c>
      <c r="AJ153" s="98"/>
      <c r="AK153" s="98"/>
      <c r="AL153" s="98"/>
      <c r="AM153" s="98"/>
      <c r="AN153" s="98"/>
      <c r="AO153" s="98"/>
      <c r="AP153" s="98"/>
    </row>
    <row r="154" spans="2:42" s="1" customFormat="1" ht="12.2" customHeight="1" x14ac:dyDescent="0.15">
      <c r="B154" s="103">
        <v>2020</v>
      </c>
      <c r="C154" s="103"/>
      <c r="D154" s="103"/>
      <c r="E154" s="103"/>
      <c r="F154" s="103"/>
      <c r="G154" s="103"/>
      <c r="H154" s="103"/>
      <c r="I154" s="103"/>
      <c r="J154" s="103"/>
      <c r="K154" s="105">
        <v>369023926.31999898</v>
      </c>
      <c r="L154" s="105"/>
      <c r="M154" s="105"/>
      <c r="N154" s="105"/>
      <c r="O154" s="105"/>
      <c r="P154" s="105"/>
      <c r="Q154" s="105"/>
      <c r="R154" s="105"/>
      <c r="S154" s="105"/>
      <c r="T154" s="98">
        <v>0.103156051694531</v>
      </c>
      <c r="U154" s="98"/>
      <c r="V154" s="98"/>
      <c r="W154" s="98"/>
      <c r="X154" s="98"/>
      <c r="Y154" s="98"/>
      <c r="Z154" s="98"/>
      <c r="AA154" s="98"/>
      <c r="AB154" s="98"/>
      <c r="AC154" s="98"/>
      <c r="AD154" s="98"/>
      <c r="AE154" s="97">
        <v>4056</v>
      </c>
      <c r="AF154" s="97"/>
      <c r="AG154" s="97"/>
      <c r="AH154" s="97"/>
      <c r="AI154" s="98">
        <v>8.0829015544041496E-2</v>
      </c>
      <c r="AJ154" s="98"/>
      <c r="AK154" s="98"/>
      <c r="AL154" s="98"/>
      <c r="AM154" s="98"/>
      <c r="AN154" s="98"/>
      <c r="AO154" s="98"/>
      <c r="AP154" s="98"/>
    </row>
    <row r="155" spans="2:42" s="1" customFormat="1" ht="12.2" customHeight="1" x14ac:dyDescent="0.15">
      <c r="B155" s="103">
        <v>2021</v>
      </c>
      <c r="C155" s="103"/>
      <c r="D155" s="103"/>
      <c r="E155" s="103"/>
      <c r="F155" s="103"/>
      <c r="G155" s="103"/>
      <c r="H155" s="103"/>
      <c r="I155" s="103"/>
      <c r="J155" s="103"/>
      <c r="K155" s="105">
        <v>768606639.95999801</v>
      </c>
      <c r="L155" s="105"/>
      <c r="M155" s="105"/>
      <c r="N155" s="105"/>
      <c r="O155" s="105"/>
      <c r="P155" s="105"/>
      <c r="Q155" s="105"/>
      <c r="R155" s="105"/>
      <c r="S155" s="105"/>
      <c r="T155" s="98">
        <v>0.214854432543541</v>
      </c>
      <c r="U155" s="98"/>
      <c r="V155" s="98"/>
      <c r="W155" s="98"/>
      <c r="X155" s="98"/>
      <c r="Y155" s="98"/>
      <c r="Z155" s="98"/>
      <c r="AA155" s="98"/>
      <c r="AB155" s="98"/>
      <c r="AC155" s="98"/>
      <c r="AD155" s="98"/>
      <c r="AE155" s="97">
        <v>7501</v>
      </c>
      <c r="AF155" s="97"/>
      <c r="AG155" s="97"/>
      <c r="AH155" s="97"/>
      <c r="AI155" s="98">
        <v>0.14948186528497401</v>
      </c>
      <c r="AJ155" s="98"/>
      <c r="AK155" s="98"/>
      <c r="AL155" s="98"/>
      <c r="AM155" s="98"/>
      <c r="AN155" s="98"/>
      <c r="AO155" s="98"/>
      <c r="AP155" s="98"/>
    </row>
    <row r="156" spans="2:42" s="1" customFormat="1" ht="12.2" customHeight="1" x14ac:dyDescent="0.15">
      <c r="B156" s="103">
        <v>2022</v>
      </c>
      <c r="C156" s="103"/>
      <c r="D156" s="103"/>
      <c r="E156" s="103"/>
      <c r="F156" s="103"/>
      <c r="G156" s="103"/>
      <c r="H156" s="103"/>
      <c r="I156" s="103"/>
      <c r="J156" s="103"/>
      <c r="K156" s="105">
        <v>484157389.38999999</v>
      </c>
      <c r="L156" s="105"/>
      <c r="M156" s="105"/>
      <c r="N156" s="105"/>
      <c r="O156" s="105"/>
      <c r="P156" s="105"/>
      <c r="Q156" s="105"/>
      <c r="R156" s="105"/>
      <c r="S156" s="105"/>
      <c r="T156" s="98">
        <v>0.135340180205267</v>
      </c>
      <c r="U156" s="98"/>
      <c r="V156" s="98"/>
      <c r="W156" s="98"/>
      <c r="X156" s="98"/>
      <c r="Y156" s="98"/>
      <c r="Z156" s="98"/>
      <c r="AA156" s="98"/>
      <c r="AB156" s="98"/>
      <c r="AC156" s="98"/>
      <c r="AD156" s="98"/>
      <c r="AE156" s="97">
        <v>4202</v>
      </c>
      <c r="AF156" s="97"/>
      <c r="AG156" s="97"/>
      <c r="AH156" s="97"/>
      <c r="AI156" s="98">
        <v>8.3738541251494603E-2</v>
      </c>
      <c r="AJ156" s="98"/>
      <c r="AK156" s="98"/>
      <c r="AL156" s="98"/>
      <c r="AM156" s="98"/>
      <c r="AN156" s="98"/>
      <c r="AO156" s="98"/>
      <c r="AP156" s="98"/>
    </row>
    <row r="157" spans="2:42" s="1" customFormat="1" ht="12.2" customHeight="1" x14ac:dyDescent="0.15">
      <c r="B157" s="103">
        <v>2023</v>
      </c>
      <c r="C157" s="103"/>
      <c r="D157" s="103"/>
      <c r="E157" s="103"/>
      <c r="F157" s="103"/>
      <c r="G157" s="103"/>
      <c r="H157" s="103"/>
      <c r="I157" s="103"/>
      <c r="J157" s="103"/>
      <c r="K157" s="105">
        <v>222877461.519999</v>
      </c>
      <c r="L157" s="105"/>
      <c r="M157" s="105"/>
      <c r="N157" s="105"/>
      <c r="O157" s="105"/>
      <c r="P157" s="105"/>
      <c r="Q157" s="105"/>
      <c r="R157" s="105"/>
      <c r="S157" s="105"/>
      <c r="T157" s="98">
        <v>6.2302624036811201E-2</v>
      </c>
      <c r="U157" s="98"/>
      <c r="V157" s="98"/>
      <c r="W157" s="98"/>
      <c r="X157" s="98"/>
      <c r="Y157" s="98"/>
      <c r="Z157" s="98"/>
      <c r="AA157" s="98"/>
      <c r="AB157" s="98"/>
      <c r="AC157" s="98"/>
      <c r="AD157" s="98"/>
      <c r="AE157" s="97">
        <v>1711</v>
      </c>
      <c r="AF157" s="97"/>
      <c r="AG157" s="97"/>
      <c r="AH157" s="97"/>
      <c r="AI157" s="98">
        <v>3.40972499003587E-2</v>
      </c>
      <c r="AJ157" s="98"/>
      <c r="AK157" s="98"/>
      <c r="AL157" s="98"/>
      <c r="AM157" s="98"/>
      <c r="AN157" s="98"/>
      <c r="AO157" s="98"/>
      <c r="AP157" s="98"/>
    </row>
    <row r="158" spans="2:42" s="1" customFormat="1" ht="12.2" customHeight="1" x14ac:dyDescent="0.15">
      <c r="B158" s="103">
        <v>2024</v>
      </c>
      <c r="C158" s="103"/>
      <c r="D158" s="103"/>
      <c r="E158" s="103"/>
      <c r="F158" s="103"/>
      <c r="G158" s="103"/>
      <c r="H158" s="103"/>
      <c r="I158" s="103"/>
      <c r="J158" s="103"/>
      <c r="K158" s="105">
        <v>129513.96</v>
      </c>
      <c r="L158" s="105"/>
      <c r="M158" s="105"/>
      <c r="N158" s="105"/>
      <c r="O158" s="105"/>
      <c r="P158" s="105"/>
      <c r="Q158" s="105"/>
      <c r="R158" s="105"/>
      <c r="S158" s="105"/>
      <c r="T158" s="98">
        <v>3.6204017680246902E-5</v>
      </c>
      <c r="U158" s="98"/>
      <c r="V158" s="98"/>
      <c r="W158" s="98"/>
      <c r="X158" s="98"/>
      <c r="Y158" s="98"/>
      <c r="Z158" s="98"/>
      <c r="AA158" s="98"/>
      <c r="AB158" s="98"/>
      <c r="AC158" s="98"/>
      <c r="AD158" s="98"/>
      <c r="AE158" s="97">
        <v>3</v>
      </c>
      <c r="AF158" s="97"/>
      <c r="AG158" s="97"/>
      <c r="AH158" s="97"/>
      <c r="AI158" s="98">
        <v>5.9784774810681498E-5</v>
      </c>
      <c r="AJ158" s="98"/>
      <c r="AK158" s="98"/>
      <c r="AL158" s="98"/>
      <c r="AM158" s="98"/>
      <c r="AN158" s="98"/>
      <c r="AO158" s="98"/>
      <c r="AP158" s="98"/>
    </row>
    <row r="159" spans="2:42" s="1" customFormat="1" ht="12.2" customHeight="1" x14ac:dyDescent="0.15">
      <c r="B159" s="101"/>
      <c r="C159" s="101"/>
      <c r="D159" s="101"/>
      <c r="E159" s="101"/>
      <c r="F159" s="101"/>
      <c r="G159" s="101"/>
      <c r="H159" s="101"/>
      <c r="I159" s="101"/>
      <c r="J159" s="101"/>
      <c r="K159" s="106">
        <v>3577336668.6499901</v>
      </c>
      <c r="L159" s="106"/>
      <c r="M159" s="106"/>
      <c r="N159" s="106"/>
      <c r="O159" s="106"/>
      <c r="P159" s="106"/>
      <c r="Q159" s="106"/>
      <c r="R159" s="106"/>
      <c r="S159" s="106"/>
      <c r="T159" s="100">
        <v>1</v>
      </c>
      <c r="U159" s="100"/>
      <c r="V159" s="100"/>
      <c r="W159" s="100"/>
      <c r="X159" s="100"/>
      <c r="Y159" s="100"/>
      <c r="Z159" s="100"/>
      <c r="AA159" s="100"/>
      <c r="AB159" s="100"/>
      <c r="AC159" s="100"/>
      <c r="AD159" s="100"/>
      <c r="AE159" s="99">
        <v>50180</v>
      </c>
      <c r="AF159" s="99"/>
      <c r="AG159" s="99"/>
      <c r="AH159" s="99"/>
      <c r="AI159" s="100">
        <v>1</v>
      </c>
      <c r="AJ159" s="100"/>
      <c r="AK159" s="100"/>
      <c r="AL159" s="100"/>
      <c r="AM159" s="100"/>
      <c r="AN159" s="100"/>
      <c r="AO159" s="100"/>
      <c r="AP159" s="100"/>
    </row>
    <row r="160" spans="2:42" s="1" customFormat="1" ht="9" customHeight="1" x14ac:dyDescent="0.15"/>
    <row r="161" spans="2:44" s="1" customFormat="1" ht="19.149999999999999" customHeight="1" x14ac:dyDescent="0.15">
      <c r="B161" s="86" t="s">
        <v>1238</v>
      </c>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row>
    <row r="162" spans="2:44" s="1" customFormat="1" ht="7.9" customHeight="1" x14ac:dyDescent="0.15"/>
    <row r="163" spans="2:44" s="1" customFormat="1" ht="11.1" customHeight="1" x14ac:dyDescent="0.15">
      <c r="B163" s="84" t="s">
        <v>1156</v>
      </c>
      <c r="C163" s="84"/>
      <c r="D163" s="84"/>
      <c r="E163" s="84"/>
      <c r="F163" s="84"/>
      <c r="G163" s="84"/>
      <c r="H163" s="84"/>
      <c r="I163" s="84"/>
      <c r="J163" s="84" t="s">
        <v>1117</v>
      </c>
      <c r="K163" s="84"/>
      <c r="L163" s="84"/>
      <c r="M163" s="84"/>
      <c r="N163" s="84"/>
      <c r="O163" s="84"/>
      <c r="P163" s="84"/>
      <c r="Q163" s="84"/>
      <c r="R163" s="84"/>
      <c r="S163" s="84"/>
      <c r="T163" s="84"/>
      <c r="U163" s="84" t="s">
        <v>1118</v>
      </c>
      <c r="V163" s="84"/>
      <c r="W163" s="84"/>
      <c r="X163" s="84"/>
      <c r="Y163" s="84"/>
      <c r="Z163" s="84"/>
      <c r="AA163" s="84"/>
      <c r="AB163" s="84"/>
      <c r="AC163" s="84"/>
      <c r="AD163" s="84"/>
      <c r="AE163" s="84" t="s">
        <v>1157</v>
      </c>
      <c r="AF163" s="84"/>
      <c r="AG163" s="84"/>
      <c r="AH163" s="84"/>
      <c r="AI163" s="84"/>
      <c r="AJ163" s="84" t="s">
        <v>1118</v>
      </c>
      <c r="AK163" s="84"/>
      <c r="AL163" s="84"/>
      <c r="AM163" s="84"/>
      <c r="AN163" s="84"/>
      <c r="AO163" s="84"/>
      <c r="AP163" s="84"/>
    </row>
    <row r="164" spans="2:44" s="1" customFormat="1" ht="10.7" customHeight="1" x14ac:dyDescent="0.15">
      <c r="B164" s="95" t="s">
        <v>1158</v>
      </c>
      <c r="C164" s="95"/>
      <c r="D164" s="95"/>
      <c r="E164" s="95"/>
      <c r="F164" s="95"/>
      <c r="G164" s="95"/>
      <c r="H164" s="95"/>
      <c r="I164" s="95"/>
      <c r="J164" s="105">
        <v>542471209.80999994</v>
      </c>
      <c r="K164" s="105"/>
      <c r="L164" s="105"/>
      <c r="M164" s="105"/>
      <c r="N164" s="105"/>
      <c r="O164" s="105"/>
      <c r="P164" s="105"/>
      <c r="Q164" s="105"/>
      <c r="R164" s="105"/>
      <c r="S164" s="105"/>
      <c r="T164" s="105"/>
      <c r="U164" s="98">
        <v>0.15164108387224201</v>
      </c>
      <c r="V164" s="98"/>
      <c r="W164" s="98"/>
      <c r="X164" s="98"/>
      <c r="Y164" s="98"/>
      <c r="Z164" s="98"/>
      <c r="AA164" s="98"/>
      <c r="AB164" s="98"/>
      <c r="AC164" s="98"/>
      <c r="AD164" s="98"/>
      <c r="AE164" s="97">
        <v>13089</v>
      </c>
      <c r="AF164" s="97"/>
      <c r="AG164" s="97"/>
      <c r="AH164" s="97"/>
      <c r="AI164" s="97"/>
      <c r="AJ164" s="98">
        <v>0.492660343270099</v>
      </c>
      <c r="AK164" s="98"/>
      <c r="AL164" s="98"/>
      <c r="AM164" s="98"/>
      <c r="AN164" s="98"/>
      <c r="AO164" s="98"/>
      <c r="AP164" s="98"/>
    </row>
    <row r="165" spans="2:44" s="1" customFormat="1" ht="10.7" customHeight="1" x14ac:dyDescent="0.15">
      <c r="B165" s="95" t="s">
        <v>1159</v>
      </c>
      <c r="C165" s="95"/>
      <c r="D165" s="95"/>
      <c r="E165" s="95"/>
      <c r="F165" s="95"/>
      <c r="G165" s="95"/>
      <c r="H165" s="95"/>
      <c r="I165" s="95"/>
      <c r="J165" s="105">
        <v>1079458087.4100001</v>
      </c>
      <c r="K165" s="105"/>
      <c r="L165" s="105"/>
      <c r="M165" s="105"/>
      <c r="N165" s="105"/>
      <c r="O165" s="105"/>
      <c r="P165" s="105"/>
      <c r="Q165" s="105"/>
      <c r="R165" s="105"/>
      <c r="S165" s="105"/>
      <c r="T165" s="105"/>
      <c r="U165" s="98">
        <v>0.30174909084454798</v>
      </c>
      <c r="V165" s="98"/>
      <c r="W165" s="98"/>
      <c r="X165" s="98"/>
      <c r="Y165" s="98"/>
      <c r="Z165" s="98"/>
      <c r="AA165" s="98"/>
      <c r="AB165" s="98"/>
      <c r="AC165" s="98"/>
      <c r="AD165" s="98"/>
      <c r="AE165" s="97">
        <v>7400</v>
      </c>
      <c r="AF165" s="97"/>
      <c r="AG165" s="97"/>
      <c r="AH165" s="97"/>
      <c r="AI165" s="97"/>
      <c r="AJ165" s="98">
        <v>0.27853056308340901</v>
      </c>
      <c r="AK165" s="98"/>
      <c r="AL165" s="98"/>
      <c r="AM165" s="98"/>
      <c r="AN165" s="98"/>
      <c r="AO165" s="98"/>
      <c r="AP165" s="98"/>
    </row>
    <row r="166" spans="2:44" s="1" customFormat="1" ht="10.7" customHeight="1" x14ac:dyDescent="0.15">
      <c r="B166" s="95" t="s">
        <v>1160</v>
      </c>
      <c r="C166" s="95"/>
      <c r="D166" s="95"/>
      <c r="E166" s="95"/>
      <c r="F166" s="95"/>
      <c r="G166" s="95"/>
      <c r="H166" s="95"/>
      <c r="I166" s="95"/>
      <c r="J166" s="105">
        <v>908442655.65999901</v>
      </c>
      <c r="K166" s="105"/>
      <c r="L166" s="105"/>
      <c r="M166" s="105"/>
      <c r="N166" s="105"/>
      <c r="O166" s="105"/>
      <c r="P166" s="105"/>
      <c r="Q166" s="105"/>
      <c r="R166" s="105"/>
      <c r="S166" s="105"/>
      <c r="T166" s="105"/>
      <c r="U166" s="98">
        <v>0.25394385259322699</v>
      </c>
      <c r="V166" s="98"/>
      <c r="W166" s="98"/>
      <c r="X166" s="98"/>
      <c r="Y166" s="98"/>
      <c r="Z166" s="98"/>
      <c r="AA166" s="98"/>
      <c r="AB166" s="98"/>
      <c r="AC166" s="98"/>
      <c r="AD166" s="98"/>
      <c r="AE166" s="97">
        <v>3736</v>
      </c>
      <c r="AF166" s="97"/>
      <c r="AG166" s="97"/>
      <c r="AH166" s="97"/>
      <c r="AI166" s="97"/>
      <c r="AJ166" s="98">
        <v>0.14062029509183999</v>
      </c>
      <c r="AK166" s="98"/>
      <c r="AL166" s="98"/>
      <c r="AM166" s="98"/>
      <c r="AN166" s="98"/>
      <c r="AO166" s="98"/>
      <c r="AP166" s="98"/>
    </row>
    <row r="167" spans="2:44" s="1" customFormat="1" ht="10.7" customHeight="1" x14ac:dyDescent="0.15">
      <c r="B167" s="95" t="s">
        <v>1161</v>
      </c>
      <c r="C167" s="95"/>
      <c r="D167" s="95"/>
      <c r="E167" s="95"/>
      <c r="F167" s="95"/>
      <c r="G167" s="95"/>
      <c r="H167" s="95"/>
      <c r="I167" s="95"/>
      <c r="J167" s="105">
        <v>479006538.75999999</v>
      </c>
      <c r="K167" s="105"/>
      <c r="L167" s="105"/>
      <c r="M167" s="105"/>
      <c r="N167" s="105"/>
      <c r="O167" s="105"/>
      <c r="P167" s="105"/>
      <c r="Q167" s="105"/>
      <c r="R167" s="105"/>
      <c r="S167" s="105"/>
      <c r="T167" s="105"/>
      <c r="U167" s="98">
        <v>0.13390032393589801</v>
      </c>
      <c r="V167" s="98"/>
      <c r="W167" s="98"/>
      <c r="X167" s="98"/>
      <c r="Y167" s="98"/>
      <c r="Z167" s="98"/>
      <c r="AA167" s="98"/>
      <c r="AB167" s="98"/>
      <c r="AC167" s="98"/>
      <c r="AD167" s="98"/>
      <c r="AE167" s="97">
        <v>1403</v>
      </c>
      <c r="AF167" s="97"/>
      <c r="AG167" s="97"/>
      <c r="AH167" s="97"/>
      <c r="AI167" s="97"/>
      <c r="AJ167" s="98">
        <v>5.2807889190003003E-2</v>
      </c>
      <c r="AK167" s="98"/>
      <c r="AL167" s="98"/>
      <c r="AM167" s="98"/>
      <c r="AN167" s="98"/>
      <c r="AO167" s="98"/>
      <c r="AP167" s="98"/>
    </row>
    <row r="168" spans="2:44" s="1" customFormat="1" ht="10.7" customHeight="1" x14ac:dyDescent="0.15">
      <c r="B168" s="95" t="s">
        <v>1162</v>
      </c>
      <c r="C168" s="95"/>
      <c r="D168" s="95"/>
      <c r="E168" s="95"/>
      <c r="F168" s="95"/>
      <c r="G168" s="95"/>
      <c r="H168" s="95"/>
      <c r="I168" s="95"/>
      <c r="J168" s="105">
        <v>567958177.00999999</v>
      </c>
      <c r="K168" s="105"/>
      <c r="L168" s="105"/>
      <c r="M168" s="105"/>
      <c r="N168" s="105"/>
      <c r="O168" s="105"/>
      <c r="P168" s="105"/>
      <c r="Q168" s="105"/>
      <c r="R168" s="105"/>
      <c r="S168" s="105"/>
      <c r="T168" s="105"/>
      <c r="U168" s="98">
        <v>0.158765648754087</v>
      </c>
      <c r="V168" s="98"/>
      <c r="W168" s="98"/>
      <c r="X168" s="98"/>
      <c r="Y168" s="98"/>
      <c r="Z168" s="98"/>
      <c r="AA168" s="98"/>
      <c r="AB168" s="98"/>
      <c r="AC168" s="98"/>
      <c r="AD168" s="98"/>
      <c r="AE168" s="97">
        <v>940</v>
      </c>
      <c r="AF168" s="97"/>
      <c r="AG168" s="97"/>
      <c r="AH168" s="97"/>
      <c r="AI168" s="97"/>
      <c r="AJ168" s="98">
        <v>3.5380909364649202E-2</v>
      </c>
      <c r="AK168" s="98"/>
      <c r="AL168" s="98"/>
      <c r="AM168" s="98"/>
      <c r="AN168" s="98"/>
      <c r="AO168" s="98"/>
      <c r="AP168" s="98"/>
    </row>
    <row r="169" spans="2:44" s="1" customFormat="1" ht="12.2" customHeight="1" x14ac:dyDescent="0.15">
      <c r="B169" s="101"/>
      <c r="C169" s="101"/>
      <c r="D169" s="101"/>
      <c r="E169" s="101"/>
      <c r="F169" s="101"/>
      <c r="G169" s="101"/>
      <c r="H169" s="101"/>
      <c r="I169" s="101"/>
      <c r="J169" s="106">
        <v>3577336668.6500001</v>
      </c>
      <c r="K169" s="106"/>
      <c r="L169" s="106"/>
      <c r="M169" s="106"/>
      <c r="N169" s="106"/>
      <c r="O169" s="106"/>
      <c r="P169" s="106"/>
      <c r="Q169" s="106"/>
      <c r="R169" s="106"/>
      <c r="S169" s="106"/>
      <c r="T169" s="106"/>
      <c r="U169" s="100">
        <v>1</v>
      </c>
      <c r="V169" s="100"/>
      <c r="W169" s="100"/>
      <c r="X169" s="100"/>
      <c r="Y169" s="100"/>
      <c r="Z169" s="100"/>
      <c r="AA169" s="100"/>
      <c r="AB169" s="100"/>
      <c r="AC169" s="100"/>
      <c r="AD169" s="100"/>
      <c r="AE169" s="99">
        <v>26568</v>
      </c>
      <c r="AF169" s="99"/>
      <c r="AG169" s="99"/>
      <c r="AH169" s="99"/>
      <c r="AI169" s="99"/>
      <c r="AJ169" s="100">
        <v>1</v>
      </c>
      <c r="AK169" s="100"/>
      <c r="AL169" s="100"/>
      <c r="AM169" s="100"/>
      <c r="AN169" s="100"/>
      <c r="AO169" s="100"/>
      <c r="AP169" s="100"/>
    </row>
    <row r="170" spans="2:44" s="1" customFormat="1" ht="9" customHeight="1" x14ac:dyDescent="0.15"/>
    <row r="171" spans="2:44" s="1" customFormat="1" ht="19.149999999999999" customHeight="1" x14ac:dyDescent="0.15">
      <c r="B171" s="86" t="s">
        <v>1239</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row>
    <row r="172" spans="2:44" s="1" customFormat="1" ht="7.9" customHeight="1" x14ac:dyDescent="0.15"/>
    <row r="173" spans="2:44" s="1" customFormat="1" ht="11.1" customHeight="1" x14ac:dyDescent="0.15">
      <c r="B173" s="101"/>
      <c r="C173" s="101"/>
      <c r="D173" s="101"/>
      <c r="E173" s="101"/>
      <c r="F173" s="101"/>
      <c r="G173" s="101"/>
      <c r="H173" s="101"/>
      <c r="I173" s="84" t="s">
        <v>1117</v>
      </c>
      <c r="J173" s="84"/>
      <c r="K173" s="84"/>
      <c r="L173" s="84"/>
      <c r="M173" s="84"/>
      <c r="N173" s="84"/>
      <c r="O173" s="84"/>
      <c r="P173" s="84"/>
      <c r="Q173" s="84"/>
      <c r="R173" s="84"/>
      <c r="S173" s="84"/>
      <c r="T173" s="84" t="s">
        <v>1118</v>
      </c>
      <c r="U173" s="84"/>
      <c r="V173" s="84"/>
      <c r="W173" s="84"/>
      <c r="X173" s="84"/>
      <c r="Y173" s="84"/>
      <c r="Z173" s="84"/>
      <c r="AA173" s="84"/>
      <c r="AB173" s="84"/>
      <c r="AC173" s="84"/>
      <c r="AD173" s="84" t="s">
        <v>1119</v>
      </c>
      <c r="AE173" s="84"/>
      <c r="AF173" s="84"/>
      <c r="AG173" s="84"/>
      <c r="AH173" s="84"/>
      <c r="AI173" s="84"/>
      <c r="AJ173" s="84"/>
      <c r="AK173" s="84"/>
      <c r="AL173" s="84"/>
      <c r="AM173" s="84" t="s">
        <v>1118</v>
      </c>
      <c r="AN173" s="84"/>
      <c r="AO173" s="84"/>
      <c r="AP173" s="84"/>
    </row>
    <row r="174" spans="2:44" s="1" customFormat="1" ht="11.1" customHeight="1" x14ac:dyDescent="0.15">
      <c r="B174" s="95" t="s">
        <v>1163</v>
      </c>
      <c r="C174" s="95"/>
      <c r="D174" s="95"/>
      <c r="E174" s="95"/>
      <c r="F174" s="95"/>
      <c r="G174" s="95"/>
      <c r="H174" s="95"/>
      <c r="I174" s="105">
        <v>1394415.88</v>
      </c>
      <c r="J174" s="105"/>
      <c r="K174" s="105"/>
      <c r="L174" s="105"/>
      <c r="M174" s="105"/>
      <c r="N174" s="105"/>
      <c r="O174" s="105"/>
      <c r="P174" s="105"/>
      <c r="Q174" s="105"/>
      <c r="R174" s="105"/>
      <c r="S174" s="105"/>
      <c r="T174" s="98">
        <v>3.8979162688822997E-4</v>
      </c>
      <c r="U174" s="98"/>
      <c r="V174" s="98"/>
      <c r="W174" s="98"/>
      <c r="X174" s="98"/>
      <c r="Y174" s="98"/>
      <c r="Z174" s="98"/>
      <c r="AA174" s="98"/>
      <c r="AB174" s="98"/>
      <c r="AC174" s="98"/>
      <c r="AD174" s="97">
        <v>28</v>
      </c>
      <c r="AE174" s="97"/>
      <c r="AF174" s="97"/>
      <c r="AG174" s="97"/>
      <c r="AH174" s="97"/>
      <c r="AI174" s="97"/>
      <c r="AJ174" s="97"/>
      <c r="AK174" s="97"/>
      <c r="AL174" s="97"/>
      <c r="AM174" s="98">
        <v>5.5799123156636101E-4</v>
      </c>
      <c r="AN174" s="98"/>
      <c r="AO174" s="98"/>
      <c r="AP174" s="98"/>
    </row>
    <row r="175" spans="2:44" s="1" customFormat="1" ht="11.1" customHeight="1" x14ac:dyDescent="0.15">
      <c r="B175" s="95" t="s">
        <v>1164</v>
      </c>
      <c r="C175" s="95"/>
      <c r="D175" s="95"/>
      <c r="E175" s="95"/>
      <c r="F175" s="95"/>
      <c r="G175" s="95"/>
      <c r="H175" s="95"/>
      <c r="I175" s="105">
        <v>172289924.38999999</v>
      </c>
      <c r="J175" s="105"/>
      <c r="K175" s="105"/>
      <c r="L175" s="105"/>
      <c r="M175" s="105"/>
      <c r="N175" s="105"/>
      <c r="O175" s="105"/>
      <c r="P175" s="105"/>
      <c r="Q175" s="105"/>
      <c r="R175" s="105"/>
      <c r="S175" s="105"/>
      <c r="T175" s="98">
        <v>4.8161506827093997E-2</v>
      </c>
      <c r="U175" s="98"/>
      <c r="V175" s="98"/>
      <c r="W175" s="98"/>
      <c r="X175" s="98"/>
      <c r="Y175" s="98"/>
      <c r="Z175" s="98"/>
      <c r="AA175" s="98"/>
      <c r="AB175" s="98"/>
      <c r="AC175" s="98"/>
      <c r="AD175" s="97">
        <v>1757</v>
      </c>
      <c r="AE175" s="97"/>
      <c r="AF175" s="97"/>
      <c r="AG175" s="97"/>
      <c r="AH175" s="97"/>
      <c r="AI175" s="97"/>
      <c r="AJ175" s="97"/>
      <c r="AK175" s="97"/>
      <c r="AL175" s="97"/>
      <c r="AM175" s="98">
        <v>3.50139497807892E-2</v>
      </c>
      <c r="AN175" s="98"/>
      <c r="AO175" s="98"/>
      <c r="AP175" s="98"/>
    </row>
    <row r="176" spans="2:44" s="1" customFormat="1" ht="11.1" customHeight="1" x14ac:dyDescent="0.15">
      <c r="B176" s="95" t="s">
        <v>1165</v>
      </c>
      <c r="C176" s="95"/>
      <c r="D176" s="95"/>
      <c r="E176" s="95"/>
      <c r="F176" s="95"/>
      <c r="G176" s="95"/>
      <c r="H176" s="95"/>
      <c r="I176" s="105">
        <v>1114828348.3499999</v>
      </c>
      <c r="J176" s="105"/>
      <c r="K176" s="105"/>
      <c r="L176" s="105"/>
      <c r="M176" s="105"/>
      <c r="N176" s="105"/>
      <c r="O176" s="105"/>
      <c r="P176" s="105"/>
      <c r="Q176" s="105"/>
      <c r="R176" s="105"/>
      <c r="S176" s="105"/>
      <c r="T176" s="98">
        <v>0.31163640764365302</v>
      </c>
      <c r="U176" s="98"/>
      <c r="V176" s="98"/>
      <c r="W176" s="98"/>
      <c r="X176" s="98"/>
      <c r="Y176" s="98"/>
      <c r="Z176" s="98"/>
      <c r="AA176" s="98"/>
      <c r="AB176" s="98"/>
      <c r="AC176" s="98"/>
      <c r="AD176" s="97">
        <v>13550</v>
      </c>
      <c r="AE176" s="97"/>
      <c r="AF176" s="97"/>
      <c r="AG176" s="97"/>
      <c r="AH176" s="97"/>
      <c r="AI176" s="97"/>
      <c r="AJ176" s="97"/>
      <c r="AK176" s="97"/>
      <c r="AL176" s="97"/>
      <c r="AM176" s="98">
        <v>0.27002789956157802</v>
      </c>
      <c r="AN176" s="98"/>
      <c r="AO176" s="98"/>
      <c r="AP176" s="98"/>
    </row>
    <row r="177" spans="2:44" s="1" customFormat="1" ht="11.1" customHeight="1" x14ac:dyDescent="0.15">
      <c r="B177" s="95" t="s">
        <v>1166</v>
      </c>
      <c r="C177" s="95"/>
      <c r="D177" s="95"/>
      <c r="E177" s="95"/>
      <c r="F177" s="95"/>
      <c r="G177" s="95"/>
      <c r="H177" s="95"/>
      <c r="I177" s="105">
        <v>1544753857.78</v>
      </c>
      <c r="J177" s="105"/>
      <c r="K177" s="105"/>
      <c r="L177" s="105"/>
      <c r="M177" s="105"/>
      <c r="N177" s="105"/>
      <c r="O177" s="105"/>
      <c r="P177" s="105"/>
      <c r="Q177" s="105"/>
      <c r="R177" s="105"/>
      <c r="S177" s="105"/>
      <c r="T177" s="98">
        <v>0.43181673989967301</v>
      </c>
      <c r="U177" s="98"/>
      <c r="V177" s="98"/>
      <c r="W177" s="98"/>
      <c r="X177" s="98"/>
      <c r="Y177" s="98"/>
      <c r="Z177" s="98"/>
      <c r="AA177" s="98"/>
      <c r="AB177" s="98"/>
      <c r="AC177" s="98"/>
      <c r="AD177" s="97">
        <v>25567</v>
      </c>
      <c r="AE177" s="97"/>
      <c r="AF177" s="97"/>
      <c r="AG177" s="97"/>
      <c r="AH177" s="97"/>
      <c r="AI177" s="97"/>
      <c r="AJ177" s="97"/>
      <c r="AK177" s="97"/>
      <c r="AL177" s="97"/>
      <c r="AM177" s="98">
        <v>0.50950577919489803</v>
      </c>
      <c r="AN177" s="98"/>
      <c r="AO177" s="98"/>
      <c r="AP177" s="98"/>
    </row>
    <row r="178" spans="2:44" s="1" customFormat="1" ht="11.1" customHeight="1" x14ac:dyDescent="0.15">
      <c r="B178" s="95" t="s">
        <v>1167</v>
      </c>
      <c r="C178" s="95"/>
      <c r="D178" s="95"/>
      <c r="E178" s="95"/>
      <c r="F178" s="95"/>
      <c r="G178" s="95"/>
      <c r="H178" s="95"/>
      <c r="I178" s="105">
        <v>283374991.51999998</v>
      </c>
      <c r="J178" s="105"/>
      <c r="K178" s="105"/>
      <c r="L178" s="105"/>
      <c r="M178" s="105"/>
      <c r="N178" s="105"/>
      <c r="O178" s="105"/>
      <c r="P178" s="105"/>
      <c r="Q178" s="105"/>
      <c r="R178" s="105"/>
      <c r="S178" s="105"/>
      <c r="T178" s="98">
        <v>7.9213956573715397E-2</v>
      </c>
      <c r="U178" s="98"/>
      <c r="V178" s="98"/>
      <c r="W178" s="98"/>
      <c r="X178" s="98"/>
      <c r="Y178" s="98"/>
      <c r="Z178" s="98"/>
      <c r="AA178" s="98"/>
      <c r="AB178" s="98"/>
      <c r="AC178" s="98"/>
      <c r="AD178" s="97">
        <v>3973</v>
      </c>
      <c r="AE178" s="97"/>
      <c r="AF178" s="97"/>
      <c r="AG178" s="97"/>
      <c r="AH178" s="97"/>
      <c r="AI178" s="97"/>
      <c r="AJ178" s="97"/>
      <c r="AK178" s="97"/>
      <c r="AL178" s="97"/>
      <c r="AM178" s="98">
        <v>7.9174970107612597E-2</v>
      </c>
      <c r="AN178" s="98"/>
      <c r="AO178" s="98"/>
      <c r="AP178" s="98"/>
    </row>
    <row r="179" spans="2:44" s="1" customFormat="1" ht="11.1" customHeight="1" x14ac:dyDescent="0.15">
      <c r="B179" s="95" t="s">
        <v>1168</v>
      </c>
      <c r="C179" s="95"/>
      <c r="D179" s="95"/>
      <c r="E179" s="95"/>
      <c r="F179" s="95"/>
      <c r="G179" s="95"/>
      <c r="H179" s="95"/>
      <c r="I179" s="105">
        <v>164126940.19999999</v>
      </c>
      <c r="J179" s="105"/>
      <c r="K179" s="105"/>
      <c r="L179" s="105"/>
      <c r="M179" s="105"/>
      <c r="N179" s="105"/>
      <c r="O179" s="105"/>
      <c r="P179" s="105"/>
      <c r="Q179" s="105"/>
      <c r="R179" s="105"/>
      <c r="S179" s="105"/>
      <c r="T179" s="98">
        <v>4.5879646061363799E-2</v>
      </c>
      <c r="U179" s="98"/>
      <c r="V179" s="98"/>
      <c r="W179" s="98"/>
      <c r="X179" s="98"/>
      <c r="Y179" s="98"/>
      <c r="Z179" s="98"/>
      <c r="AA179" s="98"/>
      <c r="AB179" s="98"/>
      <c r="AC179" s="98"/>
      <c r="AD179" s="97">
        <v>2121</v>
      </c>
      <c r="AE179" s="97"/>
      <c r="AF179" s="97"/>
      <c r="AG179" s="97"/>
      <c r="AH179" s="97"/>
      <c r="AI179" s="97"/>
      <c r="AJ179" s="97"/>
      <c r="AK179" s="97"/>
      <c r="AL179" s="97"/>
      <c r="AM179" s="98">
        <v>4.2267835791151898E-2</v>
      </c>
      <c r="AN179" s="98"/>
      <c r="AO179" s="98"/>
      <c r="AP179" s="98"/>
    </row>
    <row r="180" spans="2:44" s="1" customFormat="1" ht="11.1" customHeight="1" x14ac:dyDescent="0.15">
      <c r="B180" s="95" t="s">
        <v>1169</v>
      </c>
      <c r="C180" s="95"/>
      <c r="D180" s="95"/>
      <c r="E180" s="95"/>
      <c r="F180" s="95"/>
      <c r="G180" s="95"/>
      <c r="H180" s="95"/>
      <c r="I180" s="105">
        <v>162617941.33000001</v>
      </c>
      <c r="J180" s="105"/>
      <c r="K180" s="105"/>
      <c r="L180" s="105"/>
      <c r="M180" s="105"/>
      <c r="N180" s="105"/>
      <c r="O180" s="105"/>
      <c r="P180" s="105"/>
      <c r="Q180" s="105"/>
      <c r="R180" s="105"/>
      <c r="S180" s="105"/>
      <c r="T180" s="98">
        <v>4.5457824183869198E-2</v>
      </c>
      <c r="U180" s="98"/>
      <c r="V180" s="98"/>
      <c r="W180" s="98"/>
      <c r="X180" s="98"/>
      <c r="Y180" s="98"/>
      <c r="Z180" s="98"/>
      <c r="AA180" s="98"/>
      <c r="AB180" s="98"/>
      <c r="AC180" s="98"/>
      <c r="AD180" s="97">
        <v>1376</v>
      </c>
      <c r="AE180" s="97"/>
      <c r="AF180" s="97"/>
      <c r="AG180" s="97"/>
      <c r="AH180" s="97"/>
      <c r="AI180" s="97"/>
      <c r="AJ180" s="97"/>
      <c r="AK180" s="97"/>
      <c r="AL180" s="97"/>
      <c r="AM180" s="98">
        <v>2.7421283379832601E-2</v>
      </c>
      <c r="AN180" s="98"/>
      <c r="AO180" s="98"/>
      <c r="AP180" s="98"/>
    </row>
    <row r="181" spans="2:44" s="1" customFormat="1" ht="11.1" customHeight="1" x14ac:dyDescent="0.15">
      <c r="B181" s="95" t="s">
        <v>1170</v>
      </c>
      <c r="C181" s="95"/>
      <c r="D181" s="95"/>
      <c r="E181" s="95"/>
      <c r="F181" s="95"/>
      <c r="G181" s="95"/>
      <c r="H181" s="95"/>
      <c r="I181" s="105">
        <v>89939842.409999996</v>
      </c>
      <c r="J181" s="105"/>
      <c r="K181" s="105"/>
      <c r="L181" s="105"/>
      <c r="M181" s="105"/>
      <c r="N181" s="105"/>
      <c r="O181" s="105"/>
      <c r="P181" s="105"/>
      <c r="Q181" s="105"/>
      <c r="R181" s="105"/>
      <c r="S181" s="105"/>
      <c r="T181" s="98">
        <v>2.5141565007897701E-2</v>
      </c>
      <c r="U181" s="98"/>
      <c r="V181" s="98"/>
      <c r="W181" s="98"/>
      <c r="X181" s="98"/>
      <c r="Y181" s="98"/>
      <c r="Z181" s="98"/>
      <c r="AA181" s="98"/>
      <c r="AB181" s="98"/>
      <c r="AC181" s="98"/>
      <c r="AD181" s="97">
        <v>916</v>
      </c>
      <c r="AE181" s="97"/>
      <c r="AF181" s="97"/>
      <c r="AG181" s="97"/>
      <c r="AH181" s="97"/>
      <c r="AI181" s="97"/>
      <c r="AJ181" s="97"/>
      <c r="AK181" s="97"/>
      <c r="AL181" s="97"/>
      <c r="AM181" s="98">
        <v>1.82542845755281E-2</v>
      </c>
      <c r="AN181" s="98"/>
      <c r="AO181" s="98"/>
      <c r="AP181" s="98"/>
    </row>
    <row r="182" spans="2:44" s="1" customFormat="1" ht="11.1" customHeight="1" x14ac:dyDescent="0.15">
      <c r="B182" s="95" t="s">
        <v>1171</v>
      </c>
      <c r="C182" s="95"/>
      <c r="D182" s="95"/>
      <c r="E182" s="95"/>
      <c r="F182" s="95"/>
      <c r="G182" s="95"/>
      <c r="H182" s="95"/>
      <c r="I182" s="105">
        <v>25136664.98</v>
      </c>
      <c r="J182" s="105"/>
      <c r="K182" s="105"/>
      <c r="L182" s="105"/>
      <c r="M182" s="105"/>
      <c r="N182" s="105"/>
      <c r="O182" s="105"/>
      <c r="P182" s="105"/>
      <c r="Q182" s="105"/>
      <c r="R182" s="105"/>
      <c r="S182" s="105"/>
      <c r="T182" s="98">
        <v>7.0266422504443801E-3</v>
      </c>
      <c r="U182" s="98"/>
      <c r="V182" s="98"/>
      <c r="W182" s="98"/>
      <c r="X182" s="98"/>
      <c r="Y182" s="98"/>
      <c r="Z182" s="98"/>
      <c r="AA182" s="98"/>
      <c r="AB182" s="98"/>
      <c r="AC182" s="98"/>
      <c r="AD182" s="97">
        <v>350</v>
      </c>
      <c r="AE182" s="97"/>
      <c r="AF182" s="97"/>
      <c r="AG182" s="97"/>
      <c r="AH182" s="97"/>
      <c r="AI182" s="97"/>
      <c r="AJ182" s="97"/>
      <c r="AK182" s="97"/>
      <c r="AL182" s="97"/>
      <c r="AM182" s="98">
        <v>6.9748903945795098E-3</v>
      </c>
      <c r="AN182" s="98"/>
      <c r="AO182" s="98"/>
      <c r="AP182" s="98"/>
    </row>
    <row r="183" spans="2:44" s="1" customFormat="1" ht="11.1" customHeight="1" x14ac:dyDescent="0.15">
      <c r="B183" s="95" t="s">
        <v>1172</v>
      </c>
      <c r="C183" s="95"/>
      <c r="D183" s="95"/>
      <c r="E183" s="95"/>
      <c r="F183" s="95"/>
      <c r="G183" s="95"/>
      <c r="H183" s="95"/>
      <c r="I183" s="105">
        <v>5441307.25</v>
      </c>
      <c r="J183" s="105"/>
      <c r="K183" s="105"/>
      <c r="L183" s="105"/>
      <c r="M183" s="105"/>
      <c r="N183" s="105"/>
      <c r="O183" s="105"/>
      <c r="P183" s="105"/>
      <c r="Q183" s="105"/>
      <c r="R183" s="105"/>
      <c r="S183" s="105"/>
      <c r="T183" s="98">
        <v>1.52104980716099E-3</v>
      </c>
      <c r="U183" s="98"/>
      <c r="V183" s="98"/>
      <c r="W183" s="98"/>
      <c r="X183" s="98"/>
      <c r="Y183" s="98"/>
      <c r="Z183" s="98"/>
      <c r="AA183" s="98"/>
      <c r="AB183" s="98"/>
      <c r="AC183" s="98"/>
      <c r="AD183" s="97">
        <v>146</v>
      </c>
      <c r="AE183" s="97"/>
      <c r="AF183" s="97"/>
      <c r="AG183" s="97"/>
      <c r="AH183" s="97"/>
      <c r="AI183" s="97"/>
      <c r="AJ183" s="97"/>
      <c r="AK183" s="97"/>
      <c r="AL183" s="97"/>
      <c r="AM183" s="98">
        <v>2.9095257074531699E-3</v>
      </c>
      <c r="AN183" s="98"/>
      <c r="AO183" s="98"/>
      <c r="AP183" s="98"/>
    </row>
    <row r="184" spans="2:44" s="1" customFormat="1" ht="11.1" customHeight="1" x14ac:dyDescent="0.15">
      <c r="B184" s="95" t="s">
        <v>1173</v>
      </c>
      <c r="C184" s="95"/>
      <c r="D184" s="95"/>
      <c r="E184" s="95"/>
      <c r="F184" s="95"/>
      <c r="G184" s="95"/>
      <c r="H184" s="95"/>
      <c r="I184" s="105">
        <v>5726815.5800000001</v>
      </c>
      <c r="J184" s="105"/>
      <c r="K184" s="105"/>
      <c r="L184" s="105"/>
      <c r="M184" s="105"/>
      <c r="N184" s="105"/>
      <c r="O184" s="105"/>
      <c r="P184" s="105"/>
      <c r="Q184" s="105"/>
      <c r="R184" s="105"/>
      <c r="S184" s="105"/>
      <c r="T184" s="98">
        <v>1.6008601119897299E-3</v>
      </c>
      <c r="U184" s="98"/>
      <c r="V184" s="98"/>
      <c r="W184" s="98"/>
      <c r="X184" s="98"/>
      <c r="Y184" s="98"/>
      <c r="Z184" s="98"/>
      <c r="AA184" s="98"/>
      <c r="AB184" s="98"/>
      <c r="AC184" s="98"/>
      <c r="AD184" s="97">
        <v>147</v>
      </c>
      <c r="AE184" s="97"/>
      <c r="AF184" s="97"/>
      <c r="AG184" s="97"/>
      <c r="AH184" s="97"/>
      <c r="AI184" s="97"/>
      <c r="AJ184" s="97"/>
      <c r="AK184" s="97"/>
      <c r="AL184" s="97"/>
      <c r="AM184" s="98">
        <v>2.9294539657234E-3</v>
      </c>
      <c r="AN184" s="98"/>
      <c r="AO184" s="98"/>
      <c r="AP184" s="98"/>
    </row>
    <row r="185" spans="2:44" s="1" customFormat="1" ht="11.1" customHeight="1" x14ac:dyDescent="0.15">
      <c r="B185" s="95" t="s">
        <v>1174</v>
      </c>
      <c r="C185" s="95"/>
      <c r="D185" s="95"/>
      <c r="E185" s="95"/>
      <c r="F185" s="95"/>
      <c r="G185" s="95"/>
      <c r="H185" s="95"/>
      <c r="I185" s="105">
        <v>4032556.56</v>
      </c>
      <c r="J185" s="105"/>
      <c r="K185" s="105"/>
      <c r="L185" s="105"/>
      <c r="M185" s="105"/>
      <c r="N185" s="105"/>
      <c r="O185" s="105"/>
      <c r="P185" s="105"/>
      <c r="Q185" s="105"/>
      <c r="R185" s="105"/>
      <c r="S185" s="105"/>
      <c r="T185" s="98">
        <v>1.12725106231665E-3</v>
      </c>
      <c r="U185" s="98"/>
      <c r="V185" s="98"/>
      <c r="W185" s="98"/>
      <c r="X185" s="98"/>
      <c r="Y185" s="98"/>
      <c r="Z185" s="98"/>
      <c r="AA185" s="98"/>
      <c r="AB185" s="98"/>
      <c r="AC185" s="98"/>
      <c r="AD185" s="97">
        <v>132</v>
      </c>
      <c r="AE185" s="97"/>
      <c r="AF185" s="97"/>
      <c r="AG185" s="97"/>
      <c r="AH185" s="97"/>
      <c r="AI185" s="97"/>
      <c r="AJ185" s="97"/>
      <c r="AK185" s="97"/>
      <c r="AL185" s="97"/>
      <c r="AM185" s="98">
        <v>2.63053009166999E-3</v>
      </c>
      <c r="AN185" s="98"/>
      <c r="AO185" s="98"/>
      <c r="AP185" s="98"/>
    </row>
    <row r="186" spans="2:44" s="1" customFormat="1" ht="11.1" customHeight="1" x14ac:dyDescent="0.15">
      <c r="B186" s="95" t="s">
        <v>1175</v>
      </c>
      <c r="C186" s="95"/>
      <c r="D186" s="95"/>
      <c r="E186" s="95"/>
      <c r="F186" s="95"/>
      <c r="G186" s="95"/>
      <c r="H186" s="95"/>
      <c r="I186" s="105">
        <v>2913809.65</v>
      </c>
      <c r="J186" s="105"/>
      <c r="K186" s="105"/>
      <c r="L186" s="105"/>
      <c r="M186" s="105"/>
      <c r="N186" s="105"/>
      <c r="O186" s="105"/>
      <c r="P186" s="105"/>
      <c r="Q186" s="105"/>
      <c r="R186" s="105"/>
      <c r="S186" s="105"/>
      <c r="T186" s="98">
        <v>8.1451926947082802E-4</v>
      </c>
      <c r="U186" s="98"/>
      <c r="V186" s="98"/>
      <c r="W186" s="98"/>
      <c r="X186" s="98"/>
      <c r="Y186" s="98"/>
      <c r="Z186" s="98"/>
      <c r="AA186" s="98"/>
      <c r="AB186" s="98"/>
      <c r="AC186" s="98"/>
      <c r="AD186" s="97">
        <v>83</v>
      </c>
      <c r="AE186" s="97"/>
      <c r="AF186" s="97"/>
      <c r="AG186" s="97"/>
      <c r="AH186" s="97"/>
      <c r="AI186" s="97"/>
      <c r="AJ186" s="97"/>
      <c r="AK186" s="97"/>
      <c r="AL186" s="97"/>
      <c r="AM186" s="98">
        <v>1.6540454364288601E-3</v>
      </c>
      <c r="AN186" s="98"/>
      <c r="AO186" s="98"/>
      <c r="AP186" s="98"/>
    </row>
    <row r="187" spans="2:44" s="1" customFormat="1" ht="11.1" customHeight="1" x14ac:dyDescent="0.15">
      <c r="B187" s="95" t="s">
        <v>1176</v>
      </c>
      <c r="C187" s="95"/>
      <c r="D187" s="95"/>
      <c r="E187" s="95"/>
      <c r="F187" s="95"/>
      <c r="G187" s="95"/>
      <c r="H187" s="95"/>
      <c r="I187" s="105">
        <v>591519.86</v>
      </c>
      <c r="J187" s="105"/>
      <c r="K187" s="105"/>
      <c r="L187" s="105"/>
      <c r="M187" s="105"/>
      <c r="N187" s="105"/>
      <c r="O187" s="105"/>
      <c r="P187" s="105"/>
      <c r="Q187" s="105"/>
      <c r="R187" s="105"/>
      <c r="S187" s="105"/>
      <c r="T187" s="98">
        <v>1.6535202436600001E-4</v>
      </c>
      <c r="U187" s="98"/>
      <c r="V187" s="98"/>
      <c r="W187" s="98"/>
      <c r="X187" s="98"/>
      <c r="Y187" s="98"/>
      <c r="Z187" s="98"/>
      <c r="AA187" s="98"/>
      <c r="AB187" s="98"/>
      <c r="AC187" s="98"/>
      <c r="AD187" s="97">
        <v>27</v>
      </c>
      <c r="AE187" s="97"/>
      <c r="AF187" s="97"/>
      <c r="AG187" s="97"/>
      <c r="AH187" s="97"/>
      <c r="AI187" s="97"/>
      <c r="AJ187" s="97"/>
      <c r="AK187" s="97"/>
      <c r="AL187" s="97"/>
      <c r="AM187" s="98">
        <v>5.3806297329613397E-4</v>
      </c>
      <c r="AN187" s="98"/>
      <c r="AO187" s="98"/>
      <c r="AP187" s="98"/>
    </row>
    <row r="188" spans="2:44" s="1" customFormat="1" ht="11.1" customHeight="1" x14ac:dyDescent="0.15">
      <c r="B188" s="95" t="s">
        <v>1177</v>
      </c>
      <c r="C188" s="95"/>
      <c r="D188" s="95"/>
      <c r="E188" s="95"/>
      <c r="F188" s="95"/>
      <c r="G188" s="95"/>
      <c r="H188" s="95"/>
      <c r="I188" s="105">
        <v>167732.91</v>
      </c>
      <c r="J188" s="105"/>
      <c r="K188" s="105"/>
      <c r="L188" s="105"/>
      <c r="M188" s="105"/>
      <c r="N188" s="105"/>
      <c r="O188" s="105"/>
      <c r="P188" s="105"/>
      <c r="Q188" s="105"/>
      <c r="R188" s="105"/>
      <c r="S188" s="105"/>
      <c r="T188" s="98">
        <v>4.6887650097327499E-5</v>
      </c>
      <c r="U188" s="98"/>
      <c r="V188" s="98"/>
      <c r="W188" s="98"/>
      <c r="X188" s="98"/>
      <c r="Y188" s="98"/>
      <c r="Z188" s="98"/>
      <c r="AA188" s="98"/>
      <c r="AB188" s="98"/>
      <c r="AC188" s="98"/>
      <c r="AD188" s="97">
        <v>7</v>
      </c>
      <c r="AE188" s="97"/>
      <c r="AF188" s="97"/>
      <c r="AG188" s="97"/>
      <c r="AH188" s="97"/>
      <c r="AI188" s="97"/>
      <c r="AJ188" s="97"/>
      <c r="AK188" s="97"/>
      <c r="AL188" s="97"/>
      <c r="AM188" s="98">
        <v>1.3949780789159001E-4</v>
      </c>
      <c r="AN188" s="98"/>
      <c r="AO188" s="98"/>
      <c r="AP188" s="98"/>
    </row>
    <row r="189" spans="2:44" s="1" customFormat="1" ht="11.1" customHeight="1" x14ac:dyDescent="0.15">
      <c r="B189" s="101"/>
      <c r="C189" s="101"/>
      <c r="D189" s="101"/>
      <c r="E189" s="101"/>
      <c r="F189" s="101"/>
      <c r="G189" s="101"/>
      <c r="H189" s="101"/>
      <c r="I189" s="106">
        <v>3577336668.6499901</v>
      </c>
      <c r="J189" s="106"/>
      <c r="K189" s="106"/>
      <c r="L189" s="106"/>
      <c r="M189" s="106"/>
      <c r="N189" s="106"/>
      <c r="O189" s="106"/>
      <c r="P189" s="106"/>
      <c r="Q189" s="106"/>
      <c r="R189" s="106"/>
      <c r="S189" s="106"/>
      <c r="T189" s="100">
        <v>1</v>
      </c>
      <c r="U189" s="100"/>
      <c r="V189" s="100"/>
      <c r="W189" s="100"/>
      <c r="X189" s="100"/>
      <c r="Y189" s="100"/>
      <c r="Z189" s="100"/>
      <c r="AA189" s="100"/>
      <c r="AB189" s="100"/>
      <c r="AC189" s="100"/>
      <c r="AD189" s="99">
        <v>50180</v>
      </c>
      <c r="AE189" s="99"/>
      <c r="AF189" s="99"/>
      <c r="AG189" s="99"/>
      <c r="AH189" s="99"/>
      <c r="AI189" s="99"/>
      <c r="AJ189" s="99"/>
      <c r="AK189" s="99"/>
      <c r="AL189" s="99"/>
      <c r="AM189" s="100">
        <v>1</v>
      </c>
      <c r="AN189" s="100"/>
      <c r="AO189" s="100"/>
      <c r="AP189" s="100"/>
    </row>
    <row r="190" spans="2:44" s="1" customFormat="1" ht="9" customHeight="1" x14ac:dyDescent="0.15"/>
    <row r="191" spans="2:44" s="1" customFormat="1" ht="19.149999999999999" customHeight="1" x14ac:dyDescent="0.15">
      <c r="B191" s="86" t="s">
        <v>1240</v>
      </c>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row>
    <row r="192" spans="2:44" s="1" customFormat="1" ht="7.9" customHeight="1" x14ac:dyDescent="0.15"/>
    <row r="193" spans="2:44" s="1" customFormat="1" ht="12.75" customHeight="1" x14ac:dyDescent="0.15">
      <c r="B193" s="101"/>
      <c r="C193" s="101"/>
      <c r="D193" s="101"/>
      <c r="E193" s="101"/>
      <c r="F193" s="101"/>
      <c r="G193" s="101"/>
      <c r="H193" s="84" t="s">
        <v>1117</v>
      </c>
      <c r="I193" s="84"/>
      <c r="J193" s="84"/>
      <c r="K193" s="84"/>
      <c r="L193" s="84"/>
      <c r="M193" s="84"/>
      <c r="N193" s="84"/>
      <c r="O193" s="84"/>
      <c r="P193" s="84"/>
      <c r="Q193" s="84"/>
      <c r="R193" s="84"/>
      <c r="S193" s="84" t="s">
        <v>1118</v>
      </c>
      <c r="T193" s="84"/>
      <c r="U193" s="84"/>
      <c r="V193" s="84"/>
      <c r="W193" s="84"/>
      <c r="X193" s="84"/>
      <c r="Y193" s="84"/>
      <c r="Z193" s="84"/>
      <c r="AA193" s="84"/>
      <c r="AB193" s="84"/>
      <c r="AC193" s="84" t="s">
        <v>1119</v>
      </c>
      <c r="AD193" s="84"/>
      <c r="AE193" s="84"/>
      <c r="AF193" s="84"/>
      <c r="AG193" s="84"/>
      <c r="AH193" s="84"/>
      <c r="AI193" s="84"/>
      <c r="AJ193" s="84"/>
      <c r="AK193" s="84" t="s">
        <v>1118</v>
      </c>
      <c r="AL193" s="84"/>
      <c r="AM193" s="84"/>
      <c r="AN193" s="84"/>
      <c r="AO193" s="84"/>
      <c r="AP193" s="84"/>
    </row>
    <row r="194" spans="2:44" s="1" customFormat="1" ht="11.1" customHeight="1" x14ac:dyDescent="0.15">
      <c r="B194" s="95" t="s">
        <v>964</v>
      </c>
      <c r="C194" s="95"/>
      <c r="D194" s="95"/>
      <c r="E194" s="95"/>
      <c r="F194" s="95"/>
      <c r="G194" s="95"/>
      <c r="H194" s="105">
        <v>3292613832.9300098</v>
      </c>
      <c r="I194" s="105"/>
      <c r="J194" s="105"/>
      <c r="K194" s="105"/>
      <c r="L194" s="105"/>
      <c r="M194" s="105"/>
      <c r="N194" s="105"/>
      <c r="O194" s="105"/>
      <c r="P194" s="105"/>
      <c r="Q194" s="105"/>
      <c r="R194" s="105"/>
      <c r="S194" s="98">
        <v>0.92040927033366204</v>
      </c>
      <c r="T194" s="98"/>
      <c r="U194" s="98"/>
      <c r="V194" s="98"/>
      <c r="W194" s="98"/>
      <c r="X194" s="98"/>
      <c r="Y194" s="98"/>
      <c r="Z194" s="98"/>
      <c r="AA194" s="98"/>
      <c r="AB194" s="98"/>
      <c r="AC194" s="97">
        <v>47251</v>
      </c>
      <c r="AD194" s="97"/>
      <c r="AE194" s="97"/>
      <c r="AF194" s="97"/>
      <c r="AG194" s="97"/>
      <c r="AH194" s="97"/>
      <c r="AI194" s="97"/>
      <c r="AJ194" s="97"/>
      <c r="AK194" s="98">
        <v>0.94163013152650499</v>
      </c>
      <c r="AL194" s="98"/>
      <c r="AM194" s="98"/>
      <c r="AN194" s="98"/>
      <c r="AO194" s="98"/>
      <c r="AP194" s="98"/>
    </row>
    <row r="195" spans="2:44" s="1" customFormat="1" ht="11.1" customHeight="1" x14ac:dyDescent="0.15">
      <c r="B195" s="95" t="s">
        <v>1178</v>
      </c>
      <c r="C195" s="95"/>
      <c r="D195" s="95"/>
      <c r="E195" s="95"/>
      <c r="F195" s="95"/>
      <c r="G195" s="95"/>
      <c r="H195" s="105">
        <v>1573313.94</v>
      </c>
      <c r="I195" s="105"/>
      <c r="J195" s="105"/>
      <c r="K195" s="105"/>
      <c r="L195" s="105"/>
      <c r="M195" s="105"/>
      <c r="N195" s="105"/>
      <c r="O195" s="105"/>
      <c r="P195" s="105"/>
      <c r="Q195" s="105"/>
      <c r="R195" s="105"/>
      <c r="S195" s="98">
        <v>4.3980035588703101E-4</v>
      </c>
      <c r="T195" s="98"/>
      <c r="U195" s="98"/>
      <c r="V195" s="98"/>
      <c r="W195" s="98"/>
      <c r="X195" s="98"/>
      <c r="Y195" s="98"/>
      <c r="Z195" s="98"/>
      <c r="AA195" s="98"/>
      <c r="AB195" s="98"/>
      <c r="AC195" s="97">
        <v>75</v>
      </c>
      <c r="AD195" s="97"/>
      <c r="AE195" s="97"/>
      <c r="AF195" s="97"/>
      <c r="AG195" s="97"/>
      <c r="AH195" s="97"/>
      <c r="AI195" s="97"/>
      <c r="AJ195" s="97"/>
      <c r="AK195" s="98">
        <v>1.4946193702670401E-3</v>
      </c>
      <c r="AL195" s="98"/>
      <c r="AM195" s="98"/>
      <c r="AN195" s="98"/>
      <c r="AO195" s="98"/>
      <c r="AP195" s="98"/>
    </row>
    <row r="196" spans="2:44" s="1" customFormat="1" ht="11.1" customHeight="1" x14ac:dyDescent="0.15">
      <c r="B196" s="95" t="s">
        <v>1179</v>
      </c>
      <c r="C196" s="95"/>
      <c r="D196" s="95"/>
      <c r="E196" s="95"/>
      <c r="F196" s="95"/>
      <c r="G196" s="95"/>
      <c r="H196" s="105">
        <v>283149521.77999997</v>
      </c>
      <c r="I196" s="105"/>
      <c r="J196" s="105"/>
      <c r="K196" s="105"/>
      <c r="L196" s="105"/>
      <c r="M196" s="105"/>
      <c r="N196" s="105"/>
      <c r="O196" s="105"/>
      <c r="P196" s="105"/>
      <c r="Q196" s="105"/>
      <c r="R196" s="105"/>
      <c r="S196" s="98">
        <v>7.9150929310450702E-2</v>
      </c>
      <c r="T196" s="98"/>
      <c r="U196" s="98"/>
      <c r="V196" s="98"/>
      <c r="W196" s="98"/>
      <c r="X196" s="98"/>
      <c r="Y196" s="98"/>
      <c r="Z196" s="98"/>
      <c r="AA196" s="98"/>
      <c r="AB196" s="98"/>
      <c r="AC196" s="97">
        <v>2854</v>
      </c>
      <c r="AD196" s="97"/>
      <c r="AE196" s="97"/>
      <c r="AF196" s="97"/>
      <c r="AG196" s="97"/>
      <c r="AH196" s="97"/>
      <c r="AI196" s="97"/>
      <c r="AJ196" s="97"/>
      <c r="AK196" s="98">
        <v>5.6875249103228401E-2</v>
      </c>
      <c r="AL196" s="98"/>
      <c r="AM196" s="98"/>
      <c r="AN196" s="98"/>
      <c r="AO196" s="98"/>
      <c r="AP196" s="98"/>
    </row>
    <row r="197" spans="2:44" s="1" customFormat="1" ht="12.75" customHeight="1" x14ac:dyDescent="0.15">
      <c r="B197" s="101"/>
      <c r="C197" s="101"/>
      <c r="D197" s="101"/>
      <c r="E197" s="101"/>
      <c r="F197" s="101"/>
      <c r="G197" s="101"/>
      <c r="H197" s="106">
        <v>3577336668.6500101</v>
      </c>
      <c r="I197" s="106"/>
      <c r="J197" s="106"/>
      <c r="K197" s="106"/>
      <c r="L197" s="106"/>
      <c r="M197" s="106"/>
      <c r="N197" s="106"/>
      <c r="O197" s="106"/>
      <c r="P197" s="106"/>
      <c r="Q197" s="106"/>
      <c r="R197" s="106"/>
      <c r="S197" s="100">
        <v>1</v>
      </c>
      <c r="T197" s="100"/>
      <c r="U197" s="100"/>
      <c r="V197" s="100"/>
      <c r="W197" s="100"/>
      <c r="X197" s="100"/>
      <c r="Y197" s="100"/>
      <c r="Z197" s="100"/>
      <c r="AA197" s="100"/>
      <c r="AB197" s="100"/>
      <c r="AC197" s="99">
        <v>50180</v>
      </c>
      <c r="AD197" s="99"/>
      <c r="AE197" s="99"/>
      <c r="AF197" s="99"/>
      <c r="AG197" s="99"/>
      <c r="AH197" s="99"/>
      <c r="AI197" s="99"/>
      <c r="AJ197" s="99"/>
      <c r="AK197" s="100">
        <v>1</v>
      </c>
      <c r="AL197" s="100"/>
      <c r="AM197" s="100"/>
      <c r="AN197" s="100"/>
      <c r="AO197" s="100"/>
      <c r="AP197" s="100"/>
    </row>
    <row r="198" spans="2:44" s="1" customFormat="1" ht="9" customHeight="1" x14ac:dyDescent="0.15"/>
    <row r="199" spans="2:44" s="1" customFormat="1" ht="19.149999999999999" customHeight="1" x14ac:dyDescent="0.15">
      <c r="B199" s="86" t="s">
        <v>1241</v>
      </c>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row>
    <row r="200" spans="2:44" s="1" customFormat="1" ht="7.9" customHeight="1" x14ac:dyDescent="0.15"/>
    <row r="201" spans="2:44" s="1" customFormat="1" ht="12.75" customHeight="1" x14ac:dyDescent="0.15">
      <c r="B201" s="101"/>
      <c r="C201" s="101"/>
      <c r="D201" s="101"/>
      <c r="E201" s="101"/>
      <c r="F201" s="101"/>
      <c r="G201" s="84" t="s">
        <v>1117</v>
      </c>
      <c r="H201" s="84"/>
      <c r="I201" s="84"/>
      <c r="J201" s="84"/>
      <c r="K201" s="84"/>
      <c r="L201" s="84"/>
      <c r="M201" s="84"/>
      <c r="N201" s="84"/>
      <c r="O201" s="84"/>
      <c r="P201" s="84"/>
      <c r="Q201" s="84"/>
      <c r="R201" s="84" t="s">
        <v>1118</v>
      </c>
      <c r="S201" s="84"/>
      <c r="T201" s="84"/>
      <c r="U201" s="84"/>
      <c r="V201" s="84"/>
      <c r="W201" s="84"/>
      <c r="X201" s="84"/>
      <c r="Y201" s="84"/>
      <c r="Z201" s="84"/>
      <c r="AA201" s="84"/>
      <c r="AB201" s="84" t="s">
        <v>1119</v>
      </c>
      <c r="AC201" s="84"/>
      <c r="AD201" s="84"/>
      <c r="AE201" s="84"/>
      <c r="AF201" s="84"/>
      <c r="AG201" s="84"/>
      <c r="AH201" s="84"/>
      <c r="AI201" s="84"/>
      <c r="AJ201" s="84"/>
      <c r="AK201" s="84" t="s">
        <v>1118</v>
      </c>
      <c r="AL201" s="84"/>
      <c r="AM201" s="84"/>
      <c r="AN201" s="84"/>
      <c r="AO201" s="84"/>
      <c r="AP201" s="84"/>
    </row>
    <row r="202" spans="2:44" s="1" customFormat="1" ht="12.2" customHeight="1" x14ac:dyDescent="0.15">
      <c r="B202" s="95" t="s">
        <v>1180</v>
      </c>
      <c r="C202" s="95"/>
      <c r="D202" s="95"/>
      <c r="E202" s="95"/>
      <c r="F202" s="95"/>
      <c r="G202" s="105">
        <v>83947296.559999898</v>
      </c>
      <c r="H202" s="105"/>
      <c r="I202" s="105"/>
      <c r="J202" s="105"/>
      <c r="K202" s="105"/>
      <c r="L202" s="105"/>
      <c r="M202" s="105"/>
      <c r="N202" s="105"/>
      <c r="O202" s="105"/>
      <c r="P202" s="105"/>
      <c r="Q202" s="105"/>
      <c r="R202" s="98">
        <v>2.3466423301914001E-2</v>
      </c>
      <c r="S202" s="98"/>
      <c r="T202" s="98"/>
      <c r="U202" s="98"/>
      <c r="V202" s="98"/>
      <c r="W202" s="98"/>
      <c r="X202" s="98"/>
      <c r="Y202" s="98"/>
      <c r="Z202" s="98"/>
      <c r="AA202" s="98"/>
      <c r="AB202" s="97">
        <v>923</v>
      </c>
      <c r="AC202" s="97"/>
      <c r="AD202" s="97"/>
      <c r="AE202" s="97"/>
      <c r="AF202" s="97"/>
      <c r="AG202" s="97"/>
      <c r="AH202" s="97"/>
      <c r="AI202" s="97"/>
      <c r="AJ202" s="97"/>
      <c r="AK202" s="98">
        <v>1.83937823834197E-2</v>
      </c>
      <c r="AL202" s="98"/>
      <c r="AM202" s="98"/>
      <c r="AN202" s="98"/>
      <c r="AO202" s="98"/>
      <c r="AP202" s="98"/>
    </row>
    <row r="203" spans="2:44" s="1" customFormat="1" ht="12.2" customHeight="1" x14ac:dyDescent="0.15">
      <c r="B203" s="95" t="s">
        <v>1181</v>
      </c>
      <c r="C203" s="95"/>
      <c r="D203" s="95"/>
      <c r="E203" s="95"/>
      <c r="F203" s="95"/>
      <c r="G203" s="105">
        <v>20801434.469999999</v>
      </c>
      <c r="H203" s="105"/>
      <c r="I203" s="105"/>
      <c r="J203" s="105"/>
      <c r="K203" s="105"/>
      <c r="L203" s="105"/>
      <c r="M203" s="105"/>
      <c r="N203" s="105"/>
      <c r="O203" s="105"/>
      <c r="P203" s="105"/>
      <c r="Q203" s="105"/>
      <c r="R203" s="98">
        <v>5.8147824475938701E-3</v>
      </c>
      <c r="S203" s="98"/>
      <c r="T203" s="98"/>
      <c r="U203" s="98"/>
      <c r="V203" s="98"/>
      <c r="W203" s="98"/>
      <c r="X203" s="98"/>
      <c r="Y203" s="98"/>
      <c r="Z203" s="98"/>
      <c r="AA203" s="98"/>
      <c r="AB203" s="97">
        <v>325</v>
      </c>
      <c r="AC203" s="97"/>
      <c r="AD203" s="97"/>
      <c r="AE203" s="97"/>
      <c r="AF203" s="97"/>
      <c r="AG203" s="97"/>
      <c r="AH203" s="97"/>
      <c r="AI203" s="97"/>
      <c r="AJ203" s="97"/>
      <c r="AK203" s="98">
        <v>6.4766839378238303E-3</v>
      </c>
      <c r="AL203" s="98"/>
      <c r="AM203" s="98"/>
      <c r="AN203" s="98"/>
      <c r="AO203" s="98"/>
      <c r="AP203" s="98"/>
    </row>
    <row r="204" spans="2:44" s="1" customFormat="1" ht="12.2" customHeight="1" x14ac:dyDescent="0.15">
      <c r="B204" s="95" t="s">
        <v>1182</v>
      </c>
      <c r="C204" s="95"/>
      <c r="D204" s="95"/>
      <c r="E204" s="95"/>
      <c r="F204" s="95"/>
      <c r="G204" s="105">
        <v>15911492.43</v>
      </c>
      <c r="H204" s="105"/>
      <c r="I204" s="105"/>
      <c r="J204" s="105"/>
      <c r="K204" s="105"/>
      <c r="L204" s="105"/>
      <c r="M204" s="105"/>
      <c r="N204" s="105"/>
      <c r="O204" s="105"/>
      <c r="P204" s="105"/>
      <c r="Q204" s="105"/>
      <c r="R204" s="98">
        <v>4.44785993150725E-3</v>
      </c>
      <c r="S204" s="98"/>
      <c r="T204" s="98"/>
      <c r="U204" s="98"/>
      <c r="V204" s="98"/>
      <c r="W204" s="98"/>
      <c r="X204" s="98"/>
      <c r="Y204" s="98"/>
      <c r="Z204" s="98"/>
      <c r="AA204" s="98"/>
      <c r="AB204" s="97">
        <v>173</v>
      </c>
      <c r="AC204" s="97"/>
      <c r="AD204" s="97"/>
      <c r="AE204" s="97"/>
      <c r="AF204" s="97"/>
      <c r="AG204" s="97"/>
      <c r="AH204" s="97"/>
      <c r="AI204" s="97"/>
      <c r="AJ204" s="97"/>
      <c r="AK204" s="98">
        <v>3.4475886807492999E-3</v>
      </c>
      <c r="AL204" s="98"/>
      <c r="AM204" s="98"/>
      <c r="AN204" s="98"/>
      <c r="AO204" s="98"/>
      <c r="AP204" s="98"/>
    </row>
    <row r="205" spans="2:44" s="1" customFormat="1" ht="12.2" customHeight="1" x14ac:dyDescent="0.15">
      <c r="B205" s="95" t="s">
        <v>1183</v>
      </c>
      <c r="C205" s="95"/>
      <c r="D205" s="95"/>
      <c r="E205" s="95"/>
      <c r="F205" s="95"/>
      <c r="G205" s="105">
        <v>12281899.91</v>
      </c>
      <c r="H205" s="105"/>
      <c r="I205" s="105"/>
      <c r="J205" s="105"/>
      <c r="K205" s="105"/>
      <c r="L205" s="105"/>
      <c r="M205" s="105"/>
      <c r="N205" s="105"/>
      <c r="O205" s="105"/>
      <c r="P205" s="105"/>
      <c r="Q205" s="105"/>
      <c r="R205" s="98">
        <v>3.43325245779421E-3</v>
      </c>
      <c r="S205" s="98"/>
      <c r="T205" s="98"/>
      <c r="U205" s="98"/>
      <c r="V205" s="98"/>
      <c r="W205" s="98"/>
      <c r="X205" s="98"/>
      <c r="Y205" s="98"/>
      <c r="Z205" s="98"/>
      <c r="AA205" s="98"/>
      <c r="AB205" s="97">
        <v>126</v>
      </c>
      <c r="AC205" s="97"/>
      <c r="AD205" s="97"/>
      <c r="AE205" s="97"/>
      <c r="AF205" s="97"/>
      <c r="AG205" s="97"/>
      <c r="AH205" s="97"/>
      <c r="AI205" s="97"/>
      <c r="AJ205" s="97"/>
      <c r="AK205" s="98">
        <v>2.51096054204863E-3</v>
      </c>
      <c r="AL205" s="98"/>
      <c r="AM205" s="98"/>
      <c r="AN205" s="98"/>
      <c r="AO205" s="98"/>
      <c r="AP205" s="98"/>
    </row>
    <row r="206" spans="2:44" s="1" customFormat="1" ht="12.2" customHeight="1" x14ac:dyDescent="0.15">
      <c r="B206" s="95" t="s">
        <v>1184</v>
      </c>
      <c r="C206" s="95"/>
      <c r="D206" s="95"/>
      <c r="E206" s="95"/>
      <c r="F206" s="95"/>
      <c r="G206" s="105">
        <v>25004441.559999999</v>
      </c>
      <c r="H206" s="105"/>
      <c r="I206" s="105"/>
      <c r="J206" s="105"/>
      <c r="K206" s="105"/>
      <c r="L206" s="105"/>
      <c r="M206" s="105"/>
      <c r="N206" s="105"/>
      <c r="O206" s="105"/>
      <c r="P206" s="105"/>
      <c r="Q206" s="105"/>
      <c r="R206" s="98">
        <v>6.9896808368992598E-3</v>
      </c>
      <c r="S206" s="98"/>
      <c r="T206" s="98"/>
      <c r="U206" s="98"/>
      <c r="V206" s="98"/>
      <c r="W206" s="98"/>
      <c r="X206" s="98"/>
      <c r="Y206" s="98"/>
      <c r="Z206" s="98"/>
      <c r="AA206" s="98"/>
      <c r="AB206" s="97">
        <v>250</v>
      </c>
      <c r="AC206" s="97"/>
      <c r="AD206" s="97"/>
      <c r="AE206" s="97"/>
      <c r="AF206" s="97"/>
      <c r="AG206" s="97"/>
      <c r="AH206" s="97"/>
      <c r="AI206" s="97"/>
      <c r="AJ206" s="97"/>
      <c r="AK206" s="98">
        <v>4.9820645675567998E-3</v>
      </c>
      <c r="AL206" s="98"/>
      <c r="AM206" s="98"/>
      <c r="AN206" s="98"/>
      <c r="AO206" s="98"/>
      <c r="AP206" s="98"/>
    </row>
    <row r="207" spans="2:44" s="1" customFormat="1" ht="12.2" customHeight="1" x14ac:dyDescent="0.15">
      <c r="B207" s="95" t="s">
        <v>1185</v>
      </c>
      <c r="C207" s="95"/>
      <c r="D207" s="95"/>
      <c r="E207" s="95"/>
      <c r="F207" s="95"/>
      <c r="G207" s="105">
        <v>15624207.16</v>
      </c>
      <c r="H207" s="105"/>
      <c r="I207" s="105"/>
      <c r="J207" s="105"/>
      <c r="K207" s="105"/>
      <c r="L207" s="105"/>
      <c r="M207" s="105"/>
      <c r="N207" s="105"/>
      <c r="O207" s="105"/>
      <c r="P207" s="105"/>
      <c r="Q207" s="105"/>
      <c r="R207" s="98">
        <v>4.3675529051885901E-3</v>
      </c>
      <c r="S207" s="98"/>
      <c r="T207" s="98"/>
      <c r="U207" s="98"/>
      <c r="V207" s="98"/>
      <c r="W207" s="98"/>
      <c r="X207" s="98"/>
      <c r="Y207" s="98"/>
      <c r="Z207" s="98"/>
      <c r="AA207" s="98"/>
      <c r="AB207" s="97">
        <v>177</v>
      </c>
      <c r="AC207" s="97"/>
      <c r="AD207" s="97"/>
      <c r="AE207" s="97"/>
      <c r="AF207" s="97"/>
      <c r="AG207" s="97"/>
      <c r="AH207" s="97"/>
      <c r="AI207" s="97"/>
      <c r="AJ207" s="97"/>
      <c r="AK207" s="98">
        <v>3.5273017138302098E-3</v>
      </c>
      <c r="AL207" s="98"/>
      <c r="AM207" s="98"/>
      <c r="AN207" s="98"/>
      <c r="AO207" s="98"/>
      <c r="AP207" s="98"/>
    </row>
    <row r="208" spans="2:44" s="1" customFormat="1" ht="12.2" customHeight="1" x14ac:dyDescent="0.15">
      <c r="B208" s="95" t="s">
        <v>1186</v>
      </c>
      <c r="C208" s="95"/>
      <c r="D208" s="95"/>
      <c r="E208" s="95"/>
      <c r="F208" s="95"/>
      <c r="G208" s="105">
        <v>147353.88</v>
      </c>
      <c r="H208" s="105"/>
      <c r="I208" s="105"/>
      <c r="J208" s="105"/>
      <c r="K208" s="105"/>
      <c r="L208" s="105"/>
      <c r="M208" s="105"/>
      <c r="N208" s="105"/>
      <c r="O208" s="105"/>
      <c r="P208" s="105"/>
      <c r="Q208" s="105"/>
      <c r="R208" s="98">
        <v>4.1190945568902098E-5</v>
      </c>
      <c r="S208" s="98"/>
      <c r="T208" s="98"/>
      <c r="U208" s="98"/>
      <c r="V208" s="98"/>
      <c r="W208" s="98"/>
      <c r="X208" s="98"/>
      <c r="Y208" s="98"/>
      <c r="Z208" s="98"/>
      <c r="AA208" s="98"/>
      <c r="AB208" s="97">
        <v>5</v>
      </c>
      <c r="AC208" s="97"/>
      <c r="AD208" s="97"/>
      <c r="AE208" s="97"/>
      <c r="AF208" s="97"/>
      <c r="AG208" s="97"/>
      <c r="AH208" s="97"/>
      <c r="AI208" s="97"/>
      <c r="AJ208" s="97"/>
      <c r="AK208" s="98">
        <v>9.9641291351135902E-5</v>
      </c>
      <c r="AL208" s="98"/>
      <c r="AM208" s="98"/>
      <c r="AN208" s="98"/>
      <c r="AO208" s="98"/>
      <c r="AP208" s="98"/>
    </row>
    <row r="209" spans="2:44" s="1" customFormat="1" ht="12.2" customHeight="1" x14ac:dyDescent="0.15">
      <c r="B209" s="95" t="s">
        <v>1187</v>
      </c>
      <c r="C209" s="95"/>
      <c r="D209" s="95"/>
      <c r="E209" s="95"/>
      <c r="F209" s="95"/>
      <c r="G209" s="105">
        <v>37648723.479999997</v>
      </c>
      <c r="H209" s="105"/>
      <c r="I209" s="105"/>
      <c r="J209" s="105"/>
      <c r="K209" s="105"/>
      <c r="L209" s="105"/>
      <c r="M209" s="105"/>
      <c r="N209" s="105"/>
      <c r="O209" s="105"/>
      <c r="P209" s="105"/>
      <c r="Q209" s="105"/>
      <c r="R209" s="98">
        <v>1.0524232681238701E-2</v>
      </c>
      <c r="S209" s="98"/>
      <c r="T209" s="98"/>
      <c r="U209" s="98"/>
      <c r="V209" s="98"/>
      <c r="W209" s="98"/>
      <c r="X209" s="98"/>
      <c r="Y209" s="98"/>
      <c r="Z209" s="98"/>
      <c r="AA209" s="98"/>
      <c r="AB209" s="97">
        <v>238</v>
      </c>
      <c r="AC209" s="97"/>
      <c r="AD209" s="97"/>
      <c r="AE209" s="97"/>
      <c r="AF209" s="97"/>
      <c r="AG209" s="97"/>
      <c r="AH209" s="97"/>
      <c r="AI209" s="97"/>
      <c r="AJ209" s="97"/>
      <c r="AK209" s="98">
        <v>4.7429254683140701E-3</v>
      </c>
      <c r="AL209" s="98"/>
      <c r="AM209" s="98"/>
      <c r="AN209" s="98"/>
      <c r="AO209" s="98"/>
      <c r="AP209" s="98"/>
    </row>
    <row r="210" spans="2:44" s="1" customFormat="1" ht="12.2" customHeight="1" x14ac:dyDescent="0.15">
      <c r="B210" s="95" t="s">
        <v>1188</v>
      </c>
      <c r="C210" s="95"/>
      <c r="D210" s="95"/>
      <c r="E210" s="95"/>
      <c r="F210" s="95"/>
      <c r="G210" s="105">
        <v>24392314.760000002</v>
      </c>
      <c r="H210" s="105"/>
      <c r="I210" s="105"/>
      <c r="J210" s="105"/>
      <c r="K210" s="105"/>
      <c r="L210" s="105"/>
      <c r="M210" s="105"/>
      <c r="N210" s="105"/>
      <c r="O210" s="105"/>
      <c r="P210" s="105"/>
      <c r="Q210" s="105"/>
      <c r="R210" s="98">
        <v>6.81856839859722E-3</v>
      </c>
      <c r="S210" s="98"/>
      <c r="T210" s="98"/>
      <c r="U210" s="98"/>
      <c r="V210" s="98"/>
      <c r="W210" s="98"/>
      <c r="X210" s="98"/>
      <c r="Y210" s="98"/>
      <c r="Z210" s="98"/>
      <c r="AA210" s="98"/>
      <c r="AB210" s="97">
        <v>143</v>
      </c>
      <c r="AC210" s="97"/>
      <c r="AD210" s="97"/>
      <c r="AE210" s="97"/>
      <c r="AF210" s="97"/>
      <c r="AG210" s="97"/>
      <c r="AH210" s="97"/>
      <c r="AI210" s="97"/>
      <c r="AJ210" s="97"/>
      <c r="AK210" s="98">
        <v>2.8497409326424901E-3</v>
      </c>
      <c r="AL210" s="98"/>
      <c r="AM210" s="98"/>
      <c r="AN210" s="98"/>
      <c r="AO210" s="98"/>
      <c r="AP210" s="98"/>
    </row>
    <row r="211" spans="2:44" s="1" customFormat="1" ht="12.2" customHeight="1" x14ac:dyDescent="0.15">
      <c r="B211" s="95" t="s">
        <v>1189</v>
      </c>
      <c r="C211" s="95"/>
      <c r="D211" s="95"/>
      <c r="E211" s="95"/>
      <c r="F211" s="95"/>
      <c r="G211" s="105">
        <v>3678945.8</v>
      </c>
      <c r="H211" s="105"/>
      <c r="I211" s="105"/>
      <c r="J211" s="105"/>
      <c r="K211" s="105"/>
      <c r="L211" s="105"/>
      <c r="M211" s="105"/>
      <c r="N211" s="105"/>
      <c r="O211" s="105"/>
      <c r="P211" s="105"/>
      <c r="Q211" s="105"/>
      <c r="R211" s="98">
        <v>1.02840356968368E-3</v>
      </c>
      <c r="S211" s="98"/>
      <c r="T211" s="98"/>
      <c r="U211" s="98"/>
      <c r="V211" s="98"/>
      <c r="W211" s="98"/>
      <c r="X211" s="98"/>
      <c r="Y211" s="98"/>
      <c r="Z211" s="98"/>
      <c r="AA211" s="98"/>
      <c r="AB211" s="97">
        <v>45</v>
      </c>
      <c r="AC211" s="97"/>
      <c r="AD211" s="97"/>
      <c r="AE211" s="97"/>
      <c r="AF211" s="97"/>
      <c r="AG211" s="97"/>
      <c r="AH211" s="97"/>
      <c r="AI211" s="97"/>
      <c r="AJ211" s="97"/>
      <c r="AK211" s="98">
        <v>8.9677162216022295E-4</v>
      </c>
      <c r="AL211" s="98"/>
      <c r="AM211" s="98"/>
      <c r="AN211" s="98"/>
      <c r="AO211" s="98"/>
      <c r="AP211" s="98"/>
    </row>
    <row r="212" spans="2:44" s="1" customFormat="1" ht="12.2" customHeight="1" x14ac:dyDescent="0.15">
      <c r="B212" s="95" t="s">
        <v>1190</v>
      </c>
      <c r="C212" s="95"/>
      <c r="D212" s="95"/>
      <c r="E212" s="95"/>
      <c r="F212" s="95"/>
      <c r="G212" s="105">
        <v>23155981.260000002</v>
      </c>
      <c r="H212" s="105"/>
      <c r="I212" s="105"/>
      <c r="J212" s="105"/>
      <c r="K212" s="105"/>
      <c r="L212" s="105"/>
      <c r="M212" s="105"/>
      <c r="N212" s="105"/>
      <c r="O212" s="105"/>
      <c r="P212" s="105"/>
      <c r="Q212" s="105"/>
      <c r="R212" s="98">
        <v>6.4729667360993604E-3</v>
      </c>
      <c r="S212" s="98"/>
      <c r="T212" s="98"/>
      <c r="U212" s="98"/>
      <c r="V212" s="98"/>
      <c r="W212" s="98"/>
      <c r="X212" s="98"/>
      <c r="Y212" s="98"/>
      <c r="Z212" s="98"/>
      <c r="AA212" s="98"/>
      <c r="AB212" s="97">
        <v>259</v>
      </c>
      <c r="AC212" s="97"/>
      <c r="AD212" s="97"/>
      <c r="AE212" s="97"/>
      <c r="AF212" s="97"/>
      <c r="AG212" s="97"/>
      <c r="AH212" s="97"/>
      <c r="AI212" s="97"/>
      <c r="AJ212" s="97"/>
      <c r="AK212" s="98">
        <v>5.1614188919888396E-3</v>
      </c>
      <c r="AL212" s="98"/>
      <c r="AM212" s="98"/>
      <c r="AN212" s="98"/>
      <c r="AO212" s="98"/>
      <c r="AP212" s="98"/>
    </row>
    <row r="213" spans="2:44" s="1" customFormat="1" ht="12.2" customHeight="1" x14ac:dyDescent="0.15">
      <c r="B213" s="95" t="s">
        <v>1191</v>
      </c>
      <c r="C213" s="95"/>
      <c r="D213" s="95"/>
      <c r="E213" s="95"/>
      <c r="F213" s="95"/>
      <c r="G213" s="105">
        <v>5477422.8899999997</v>
      </c>
      <c r="H213" s="105"/>
      <c r="I213" s="105"/>
      <c r="J213" s="105"/>
      <c r="K213" s="105"/>
      <c r="L213" s="105"/>
      <c r="M213" s="105"/>
      <c r="N213" s="105"/>
      <c r="O213" s="105"/>
      <c r="P213" s="105"/>
      <c r="Q213" s="105"/>
      <c r="R213" s="98">
        <v>1.53114548541137E-3</v>
      </c>
      <c r="S213" s="98"/>
      <c r="T213" s="98"/>
      <c r="U213" s="98"/>
      <c r="V213" s="98"/>
      <c r="W213" s="98"/>
      <c r="X213" s="98"/>
      <c r="Y213" s="98"/>
      <c r="Z213" s="98"/>
      <c r="AA213" s="98"/>
      <c r="AB213" s="97">
        <v>40</v>
      </c>
      <c r="AC213" s="97"/>
      <c r="AD213" s="97"/>
      <c r="AE213" s="97"/>
      <c r="AF213" s="97"/>
      <c r="AG213" s="97"/>
      <c r="AH213" s="97"/>
      <c r="AI213" s="97"/>
      <c r="AJ213" s="97"/>
      <c r="AK213" s="98">
        <v>7.97130330809087E-4</v>
      </c>
      <c r="AL213" s="98"/>
      <c r="AM213" s="98"/>
      <c r="AN213" s="98"/>
      <c r="AO213" s="98"/>
      <c r="AP213" s="98"/>
    </row>
    <row r="214" spans="2:44" s="1" customFormat="1" ht="12.2" customHeight="1" x14ac:dyDescent="0.15">
      <c r="B214" s="95" t="s">
        <v>1192</v>
      </c>
      <c r="C214" s="95"/>
      <c r="D214" s="95"/>
      <c r="E214" s="95"/>
      <c r="F214" s="95"/>
      <c r="G214" s="105">
        <v>7016326.5999999996</v>
      </c>
      <c r="H214" s="105"/>
      <c r="I214" s="105"/>
      <c r="J214" s="105"/>
      <c r="K214" s="105"/>
      <c r="L214" s="105"/>
      <c r="M214" s="105"/>
      <c r="N214" s="105"/>
      <c r="O214" s="105"/>
      <c r="P214" s="105"/>
      <c r="Q214" s="105"/>
      <c r="R214" s="98">
        <v>1.96132688921554E-3</v>
      </c>
      <c r="S214" s="98"/>
      <c r="T214" s="98"/>
      <c r="U214" s="98"/>
      <c r="V214" s="98"/>
      <c r="W214" s="98"/>
      <c r="X214" s="98"/>
      <c r="Y214" s="98"/>
      <c r="Z214" s="98"/>
      <c r="AA214" s="98"/>
      <c r="AB214" s="97">
        <v>53</v>
      </c>
      <c r="AC214" s="97"/>
      <c r="AD214" s="97"/>
      <c r="AE214" s="97"/>
      <c r="AF214" s="97"/>
      <c r="AG214" s="97"/>
      <c r="AH214" s="97"/>
      <c r="AI214" s="97"/>
      <c r="AJ214" s="97"/>
      <c r="AK214" s="98">
        <v>1.05619768832204E-3</v>
      </c>
      <c r="AL214" s="98"/>
      <c r="AM214" s="98"/>
      <c r="AN214" s="98"/>
      <c r="AO214" s="98"/>
      <c r="AP214" s="98"/>
    </row>
    <row r="215" spans="2:44" s="1" customFormat="1" ht="12.2" customHeight="1" x14ac:dyDescent="0.15">
      <c r="B215" s="95" t="s">
        <v>1193</v>
      </c>
      <c r="C215" s="95"/>
      <c r="D215" s="95"/>
      <c r="E215" s="95"/>
      <c r="F215" s="95"/>
      <c r="G215" s="105">
        <v>1167870.18</v>
      </c>
      <c r="H215" s="105"/>
      <c r="I215" s="105"/>
      <c r="J215" s="105"/>
      <c r="K215" s="105"/>
      <c r="L215" s="105"/>
      <c r="M215" s="105"/>
      <c r="N215" s="105"/>
      <c r="O215" s="105"/>
      <c r="P215" s="105"/>
      <c r="Q215" s="105"/>
      <c r="R215" s="98">
        <v>3.26463592379949E-4</v>
      </c>
      <c r="S215" s="98"/>
      <c r="T215" s="98"/>
      <c r="U215" s="98"/>
      <c r="V215" s="98"/>
      <c r="W215" s="98"/>
      <c r="X215" s="98"/>
      <c r="Y215" s="98"/>
      <c r="Z215" s="98"/>
      <c r="AA215" s="98"/>
      <c r="AB215" s="97">
        <v>12</v>
      </c>
      <c r="AC215" s="97"/>
      <c r="AD215" s="97"/>
      <c r="AE215" s="97"/>
      <c r="AF215" s="97"/>
      <c r="AG215" s="97"/>
      <c r="AH215" s="97"/>
      <c r="AI215" s="97"/>
      <c r="AJ215" s="97"/>
      <c r="AK215" s="98">
        <v>2.3913909924272599E-4</v>
      </c>
      <c r="AL215" s="98"/>
      <c r="AM215" s="98"/>
      <c r="AN215" s="98"/>
      <c r="AO215" s="98"/>
      <c r="AP215" s="98"/>
    </row>
    <row r="216" spans="2:44" s="1" customFormat="1" ht="12.2" customHeight="1" x14ac:dyDescent="0.15">
      <c r="B216" s="95" t="s">
        <v>1194</v>
      </c>
      <c r="C216" s="95"/>
      <c r="D216" s="95"/>
      <c r="E216" s="95"/>
      <c r="F216" s="95"/>
      <c r="G216" s="105">
        <v>66994.5</v>
      </c>
      <c r="H216" s="105"/>
      <c r="I216" s="105"/>
      <c r="J216" s="105"/>
      <c r="K216" s="105"/>
      <c r="L216" s="105"/>
      <c r="M216" s="105"/>
      <c r="N216" s="105"/>
      <c r="O216" s="105"/>
      <c r="P216" s="105"/>
      <c r="Q216" s="105"/>
      <c r="R216" s="98">
        <v>1.8727479744108601E-5</v>
      </c>
      <c r="S216" s="98"/>
      <c r="T216" s="98"/>
      <c r="U216" s="98"/>
      <c r="V216" s="98"/>
      <c r="W216" s="98"/>
      <c r="X216" s="98"/>
      <c r="Y216" s="98"/>
      <c r="Z216" s="98"/>
      <c r="AA216" s="98"/>
      <c r="AB216" s="97">
        <v>1</v>
      </c>
      <c r="AC216" s="97"/>
      <c r="AD216" s="97"/>
      <c r="AE216" s="97"/>
      <c r="AF216" s="97"/>
      <c r="AG216" s="97"/>
      <c r="AH216" s="97"/>
      <c r="AI216" s="97"/>
      <c r="AJ216" s="97"/>
      <c r="AK216" s="98">
        <v>1.9928258270227199E-5</v>
      </c>
      <c r="AL216" s="98"/>
      <c r="AM216" s="98"/>
      <c r="AN216" s="98"/>
      <c r="AO216" s="98"/>
      <c r="AP216" s="98"/>
    </row>
    <row r="217" spans="2:44" s="1" customFormat="1" ht="12.2" customHeight="1" x14ac:dyDescent="0.15">
      <c r="B217" s="95" t="s">
        <v>1195</v>
      </c>
      <c r="C217" s="95"/>
      <c r="D217" s="95"/>
      <c r="E217" s="95"/>
      <c r="F217" s="95"/>
      <c r="G217" s="105">
        <v>3301013963.2100101</v>
      </c>
      <c r="H217" s="105"/>
      <c r="I217" s="105"/>
      <c r="J217" s="105"/>
      <c r="K217" s="105"/>
      <c r="L217" s="105"/>
      <c r="M217" s="105"/>
      <c r="N217" s="105"/>
      <c r="O217" s="105"/>
      <c r="P217" s="105"/>
      <c r="Q217" s="105"/>
      <c r="R217" s="98">
        <v>0.92275742234116398</v>
      </c>
      <c r="S217" s="98"/>
      <c r="T217" s="98"/>
      <c r="U217" s="98"/>
      <c r="V217" s="98"/>
      <c r="W217" s="98"/>
      <c r="X217" s="98"/>
      <c r="Y217" s="98"/>
      <c r="Z217" s="98"/>
      <c r="AA217" s="98"/>
      <c r="AB217" s="97">
        <v>47410</v>
      </c>
      <c r="AC217" s="97"/>
      <c r="AD217" s="97"/>
      <c r="AE217" s="97"/>
      <c r="AF217" s="97"/>
      <c r="AG217" s="97"/>
      <c r="AH217" s="97"/>
      <c r="AI217" s="97"/>
      <c r="AJ217" s="97"/>
      <c r="AK217" s="98">
        <v>0.94479872459147096</v>
      </c>
      <c r="AL217" s="98"/>
      <c r="AM217" s="98"/>
      <c r="AN217" s="98"/>
      <c r="AO217" s="98"/>
      <c r="AP217" s="98"/>
    </row>
    <row r="218" spans="2:44" s="1" customFormat="1" ht="12.75" customHeight="1" x14ac:dyDescent="0.15">
      <c r="B218" s="101"/>
      <c r="C218" s="101"/>
      <c r="D218" s="101"/>
      <c r="E218" s="101"/>
      <c r="F218" s="101"/>
      <c r="G218" s="106">
        <v>3577336668.6500101</v>
      </c>
      <c r="H218" s="106"/>
      <c r="I218" s="106"/>
      <c r="J218" s="106"/>
      <c r="K218" s="106"/>
      <c r="L218" s="106"/>
      <c r="M218" s="106"/>
      <c r="N218" s="106"/>
      <c r="O218" s="106"/>
      <c r="P218" s="106"/>
      <c r="Q218" s="106"/>
      <c r="R218" s="100">
        <v>1</v>
      </c>
      <c r="S218" s="100"/>
      <c r="T218" s="100"/>
      <c r="U218" s="100"/>
      <c r="V218" s="100"/>
      <c r="W218" s="100"/>
      <c r="X218" s="100"/>
      <c r="Y218" s="100"/>
      <c r="Z218" s="100"/>
      <c r="AA218" s="100"/>
      <c r="AB218" s="99">
        <v>50180</v>
      </c>
      <c r="AC218" s="99"/>
      <c r="AD218" s="99"/>
      <c r="AE218" s="99"/>
      <c r="AF218" s="99"/>
      <c r="AG218" s="99"/>
      <c r="AH218" s="99"/>
      <c r="AI218" s="99"/>
      <c r="AJ218" s="99"/>
      <c r="AK218" s="100">
        <v>1</v>
      </c>
      <c r="AL218" s="100"/>
      <c r="AM218" s="100"/>
      <c r="AN218" s="100"/>
      <c r="AO218" s="100"/>
      <c r="AP218" s="100"/>
    </row>
    <row r="219" spans="2:44" s="1" customFormat="1" ht="9" customHeight="1" x14ac:dyDescent="0.15"/>
    <row r="220" spans="2:44" s="1" customFormat="1" ht="19.149999999999999" customHeight="1" x14ac:dyDescent="0.15">
      <c r="B220" s="86" t="s">
        <v>1242</v>
      </c>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row>
    <row r="221" spans="2:44" s="1" customFormat="1" ht="7.9" customHeight="1" x14ac:dyDescent="0.15"/>
    <row r="222" spans="2:44" s="1" customFormat="1" ht="12.2" customHeight="1" x14ac:dyDescent="0.15">
      <c r="B222" s="101"/>
      <c r="C222" s="101"/>
      <c r="D222" s="101"/>
      <c r="E222" s="101"/>
      <c r="F222" s="84" t="s">
        <v>1117</v>
      </c>
      <c r="G222" s="84"/>
      <c r="H222" s="84"/>
      <c r="I222" s="84"/>
      <c r="J222" s="84"/>
      <c r="K222" s="84"/>
      <c r="L222" s="84"/>
      <c r="M222" s="84"/>
      <c r="N222" s="84"/>
      <c r="O222" s="84"/>
      <c r="P222" s="84"/>
      <c r="Q222" s="84" t="s">
        <v>1118</v>
      </c>
      <c r="R222" s="84"/>
      <c r="S222" s="84"/>
      <c r="T222" s="84"/>
      <c r="U222" s="84"/>
      <c r="V222" s="84"/>
      <c r="W222" s="84"/>
      <c r="X222" s="84"/>
      <c r="Y222" s="84"/>
      <c r="Z222" s="84"/>
      <c r="AA222" s="84" t="s">
        <v>1119</v>
      </c>
      <c r="AB222" s="84"/>
      <c r="AC222" s="84"/>
      <c r="AD222" s="84"/>
      <c r="AE222" s="84"/>
      <c r="AF222" s="84"/>
      <c r="AG222" s="84"/>
      <c r="AH222" s="84"/>
      <c r="AI222" s="84"/>
      <c r="AJ222" s="84" t="s">
        <v>1118</v>
      </c>
      <c r="AK222" s="84"/>
      <c r="AL222" s="84"/>
      <c r="AM222" s="84"/>
      <c r="AN222" s="84"/>
      <c r="AO222" s="84"/>
      <c r="AP222" s="84"/>
    </row>
    <row r="223" spans="2:44" s="1" customFormat="1" ht="12.2" customHeight="1" x14ac:dyDescent="0.15">
      <c r="B223" s="95" t="s">
        <v>1196</v>
      </c>
      <c r="C223" s="95"/>
      <c r="D223" s="95"/>
      <c r="E223" s="95"/>
      <c r="F223" s="105">
        <v>3577336668.6500001</v>
      </c>
      <c r="G223" s="105"/>
      <c r="H223" s="105"/>
      <c r="I223" s="105"/>
      <c r="J223" s="105"/>
      <c r="K223" s="105"/>
      <c r="L223" s="105"/>
      <c r="M223" s="105"/>
      <c r="N223" s="105"/>
      <c r="O223" s="105"/>
      <c r="P223" s="105"/>
      <c r="Q223" s="98">
        <v>1</v>
      </c>
      <c r="R223" s="98"/>
      <c r="S223" s="98"/>
      <c r="T223" s="98"/>
      <c r="U223" s="98"/>
      <c r="V223" s="98"/>
      <c r="W223" s="98"/>
      <c r="X223" s="98"/>
      <c r="Y223" s="98"/>
      <c r="Z223" s="98"/>
      <c r="AA223" s="97">
        <v>50180</v>
      </c>
      <c r="AB223" s="97"/>
      <c r="AC223" s="97"/>
      <c r="AD223" s="97"/>
      <c r="AE223" s="97"/>
      <c r="AF223" s="97"/>
      <c r="AG223" s="97"/>
      <c r="AH223" s="97"/>
      <c r="AI223" s="97"/>
      <c r="AJ223" s="98">
        <v>1</v>
      </c>
      <c r="AK223" s="98"/>
      <c r="AL223" s="98"/>
      <c r="AM223" s="98"/>
      <c r="AN223" s="98"/>
      <c r="AO223" s="98"/>
      <c r="AP223" s="98"/>
    </row>
    <row r="224" spans="2:44" s="1" customFormat="1" ht="12.2" customHeight="1" x14ac:dyDescent="0.15">
      <c r="B224" s="101"/>
      <c r="C224" s="101"/>
      <c r="D224" s="101"/>
      <c r="E224" s="101"/>
      <c r="F224" s="106">
        <v>3577336668.6500001</v>
      </c>
      <c r="G224" s="106"/>
      <c r="H224" s="106"/>
      <c r="I224" s="106"/>
      <c r="J224" s="106"/>
      <c r="K224" s="106"/>
      <c r="L224" s="106"/>
      <c r="M224" s="106"/>
      <c r="N224" s="106"/>
      <c r="O224" s="106"/>
      <c r="P224" s="106"/>
      <c r="Q224" s="100">
        <v>1</v>
      </c>
      <c r="R224" s="100"/>
      <c r="S224" s="100"/>
      <c r="T224" s="100"/>
      <c r="U224" s="100"/>
      <c r="V224" s="100"/>
      <c r="W224" s="100"/>
      <c r="X224" s="100"/>
      <c r="Y224" s="100"/>
      <c r="Z224" s="100"/>
      <c r="AA224" s="99">
        <v>50180</v>
      </c>
      <c r="AB224" s="99"/>
      <c r="AC224" s="99"/>
      <c r="AD224" s="99"/>
      <c r="AE224" s="99"/>
      <c r="AF224" s="99"/>
      <c r="AG224" s="99"/>
      <c r="AH224" s="99"/>
      <c r="AI224" s="99"/>
      <c r="AJ224" s="100">
        <v>1</v>
      </c>
      <c r="AK224" s="100"/>
      <c r="AL224" s="100"/>
      <c r="AM224" s="100"/>
      <c r="AN224" s="100"/>
      <c r="AO224" s="100"/>
      <c r="AP224" s="100"/>
    </row>
    <row r="225" spans="2:44" s="1" customFormat="1" ht="17.649999999999999" customHeight="1" x14ac:dyDescent="0.15"/>
    <row r="226" spans="2:44" s="1" customFormat="1" ht="19.149999999999999" customHeight="1" x14ac:dyDescent="0.15">
      <c r="B226" s="86" t="s">
        <v>1243</v>
      </c>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row>
    <row r="227" spans="2:44" s="1" customFormat="1" ht="6.95" customHeight="1" x14ac:dyDescent="0.15"/>
    <row r="228" spans="2:44" s="1" customFormat="1" ht="13.35" customHeight="1" x14ac:dyDescent="0.15">
      <c r="B228" s="101"/>
      <c r="C228" s="101"/>
      <c r="D228" s="84" t="s">
        <v>1117</v>
      </c>
      <c r="E228" s="84"/>
      <c r="F228" s="84"/>
      <c r="G228" s="84"/>
      <c r="H228" s="84"/>
      <c r="I228" s="84"/>
      <c r="J228" s="84"/>
      <c r="K228" s="84"/>
      <c r="L228" s="84"/>
      <c r="M228" s="84"/>
      <c r="N228" s="84"/>
      <c r="O228" s="84" t="s">
        <v>1118</v>
      </c>
      <c r="P228" s="84"/>
      <c r="Q228" s="84"/>
      <c r="R228" s="84"/>
      <c r="S228" s="84"/>
      <c r="T228" s="84"/>
      <c r="U228" s="84"/>
      <c r="V228" s="84"/>
      <c r="W228" s="84"/>
      <c r="X228" s="84"/>
      <c r="Y228" s="84" t="s">
        <v>1119</v>
      </c>
      <c r="Z228" s="84"/>
      <c r="AA228" s="84"/>
      <c r="AB228" s="84"/>
      <c r="AC228" s="84"/>
      <c r="AD228" s="84"/>
      <c r="AE228" s="84"/>
      <c r="AF228" s="84"/>
      <c r="AG228" s="84"/>
      <c r="AH228" s="84" t="s">
        <v>1118</v>
      </c>
      <c r="AI228" s="84"/>
      <c r="AJ228" s="84"/>
      <c r="AK228" s="84"/>
      <c r="AL228" s="84"/>
      <c r="AM228" s="84"/>
      <c r="AN228" s="84"/>
      <c r="AO228" s="84"/>
    </row>
    <row r="229" spans="2:44" s="1" customFormat="1" ht="12.2" customHeight="1" x14ac:dyDescent="0.15">
      <c r="B229" s="95" t="s">
        <v>1197</v>
      </c>
      <c r="C229" s="95"/>
      <c r="D229" s="105">
        <v>3448342103.6700101</v>
      </c>
      <c r="E229" s="105"/>
      <c r="F229" s="105"/>
      <c r="G229" s="105"/>
      <c r="H229" s="105"/>
      <c r="I229" s="105"/>
      <c r="J229" s="105"/>
      <c r="K229" s="105"/>
      <c r="L229" s="105"/>
      <c r="M229" s="105"/>
      <c r="N229" s="105"/>
      <c r="O229" s="98">
        <v>0.96394117274159696</v>
      </c>
      <c r="P229" s="98"/>
      <c r="Q229" s="98"/>
      <c r="R229" s="98"/>
      <c r="S229" s="98"/>
      <c r="T229" s="98"/>
      <c r="U229" s="98"/>
      <c r="V229" s="98"/>
      <c r="W229" s="98"/>
      <c r="X229" s="98"/>
      <c r="Y229" s="97">
        <v>48657</v>
      </c>
      <c r="Z229" s="97"/>
      <c r="AA229" s="97"/>
      <c r="AB229" s="97"/>
      <c r="AC229" s="97"/>
      <c r="AD229" s="97"/>
      <c r="AE229" s="97"/>
      <c r="AF229" s="97"/>
      <c r="AG229" s="97"/>
      <c r="AH229" s="98">
        <v>0.96964926265444396</v>
      </c>
      <c r="AI229" s="98"/>
      <c r="AJ229" s="98"/>
      <c r="AK229" s="98"/>
      <c r="AL229" s="98"/>
      <c r="AM229" s="98"/>
      <c r="AN229" s="98"/>
      <c r="AO229" s="98"/>
    </row>
    <row r="230" spans="2:44" s="1" customFormat="1" ht="12.2" customHeight="1" x14ac:dyDescent="0.15">
      <c r="B230" s="95" t="s">
        <v>1198</v>
      </c>
      <c r="C230" s="95"/>
      <c r="D230" s="105">
        <v>94907821.340000004</v>
      </c>
      <c r="E230" s="105"/>
      <c r="F230" s="105"/>
      <c r="G230" s="105"/>
      <c r="H230" s="105"/>
      <c r="I230" s="105"/>
      <c r="J230" s="105"/>
      <c r="K230" s="105"/>
      <c r="L230" s="105"/>
      <c r="M230" s="105"/>
      <c r="N230" s="105"/>
      <c r="O230" s="98">
        <v>2.6530301766597701E-2</v>
      </c>
      <c r="P230" s="98"/>
      <c r="Q230" s="98"/>
      <c r="R230" s="98"/>
      <c r="S230" s="98"/>
      <c r="T230" s="98"/>
      <c r="U230" s="98"/>
      <c r="V230" s="98"/>
      <c r="W230" s="98"/>
      <c r="X230" s="98"/>
      <c r="Y230" s="97">
        <v>656</v>
      </c>
      <c r="Z230" s="97"/>
      <c r="AA230" s="97"/>
      <c r="AB230" s="97"/>
      <c r="AC230" s="97"/>
      <c r="AD230" s="97"/>
      <c r="AE230" s="97"/>
      <c r="AF230" s="97"/>
      <c r="AG230" s="97"/>
      <c r="AH230" s="98">
        <v>1.3072937425269E-2</v>
      </c>
      <c r="AI230" s="98"/>
      <c r="AJ230" s="98"/>
      <c r="AK230" s="98"/>
      <c r="AL230" s="98"/>
      <c r="AM230" s="98"/>
      <c r="AN230" s="98"/>
      <c r="AO230" s="98"/>
    </row>
    <row r="231" spans="2:44" s="1" customFormat="1" ht="12.2" customHeight="1" x14ac:dyDescent="0.15">
      <c r="B231" s="95" t="s">
        <v>1199</v>
      </c>
      <c r="C231" s="95"/>
      <c r="D231" s="105">
        <v>34086743.640000001</v>
      </c>
      <c r="E231" s="105"/>
      <c r="F231" s="105"/>
      <c r="G231" s="105"/>
      <c r="H231" s="105"/>
      <c r="I231" s="105"/>
      <c r="J231" s="105"/>
      <c r="K231" s="105"/>
      <c r="L231" s="105"/>
      <c r="M231" s="105"/>
      <c r="N231" s="105"/>
      <c r="O231" s="98">
        <v>9.5285254918049001E-3</v>
      </c>
      <c r="P231" s="98"/>
      <c r="Q231" s="98"/>
      <c r="R231" s="98"/>
      <c r="S231" s="98"/>
      <c r="T231" s="98"/>
      <c r="U231" s="98"/>
      <c r="V231" s="98"/>
      <c r="W231" s="98"/>
      <c r="X231" s="98"/>
      <c r="Y231" s="97">
        <v>867</v>
      </c>
      <c r="Z231" s="97"/>
      <c r="AA231" s="97"/>
      <c r="AB231" s="97"/>
      <c r="AC231" s="97"/>
      <c r="AD231" s="97"/>
      <c r="AE231" s="97"/>
      <c r="AF231" s="97"/>
      <c r="AG231" s="97"/>
      <c r="AH231" s="98">
        <v>1.7277799920286999E-2</v>
      </c>
      <c r="AI231" s="98"/>
      <c r="AJ231" s="98"/>
      <c r="AK231" s="98"/>
      <c r="AL231" s="98"/>
      <c r="AM231" s="98"/>
      <c r="AN231" s="98"/>
      <c r="AO231" s="98"/>
    </row>
    <row r="232" spans="2:44" s="1" customFormat="1" ht="12.2" customHeight="1" x14ac:dyDescent="0.15">
      <c r="B232" s="101"/>
      <c r="C232" s="101"/>
      <c r="D232" s="106">
        <v>3577336668.6500101</v>
      </c>
      <c r="E232" s="106"/>
      <c r="F232" s="106"/>
      <c r="G232" s="106"/>
      <c r="H232" s="106"/>
      <c r="I232" s="106"/>
      <c r="J232" s="106"/>
      <c r="K232" s="106"/>
      <c r="L232" s="106"/>
      <c r="M232" s="106"/>
      <c r="N232" s="106"/>
      <c r="O232" s="100">
        <v>1</v>
      </c>
      <c r="P232" s="100"/>
      <c r="Q232" s="100"/>
      <c r="R232" s="100"/>
      <c r="S232" s="100"/>
      <c r="T232" s="100"/>
      <c r="U232" s="100"/>
      <c r="V232" s="100"/>
      <c r="W232" s="100"/>
      <c r="X232" s="100"/>
      <c r="Y232" s="99">
        <v>50180</v>
      </c>
      <c r="Z232" s="99"/>
      <c r="AA232" s="99"/>
      <c r="AB232" s="99"/>
      <c r="AC232" s="99"/>
      <c r="AD232" s="99"/>
      <c r="AE232" s="99"/>
      <c r="AF232" s="99"/>
      <c r="AG232" s="99"/>
      <c r="AH232" s="100">
        <v>1</v>
      </c>
      <c r="AI232" s="100"/>
      <c r="AJ232" s="100"/>
      <c r="AK232" s="100"/>
      <c r="AL232" s="100"/>
      <c r="AM232" s="100"/>
      <c r="AN232" s="100"/>
      <c r="AO232" s="100"/>
    </row>
    <row r="233" spans="2:44" s="1" customFormat="1" ht="9" customHeight="1" x14ac:dyDescent="0.15"/>
    <row r="234" spans="2:44" s="1" customFormat="1" ht="19.149999999999999" customHeight="1" x14ac:dyDescent="0.15">
      <c r="B234" s="86" t="s">
        <v>1244</v>
      </c>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row>
    <row r="235" spans="2:44" s="1" customFormat="1" ht="7.9" customHeight="1" x14ac:dyDescent="0.15"/>
    <row r="236" spans="2:44" s="1" customFormat="1" ht="12.75" customHeight="1" x14ac:dyDescent="0.15">
      <c r="B236" s="51"/>
      <c r="C236" s="84" t="s">
        <v>1117</v>
      </c>
      <c r="D236" s="84"/>
      <c r="E236" s="84"/>
      <c r="F236" s="84"/>
      <c r="G236" s="84"/>
      <c r="H236" s="84"/>
      <c r="I236" s="84"/>
      <c r="J236" s="84"/>
      <c r="K236" s="84"/>
      <c r="L236" s="84"/>
      <c r="M236" s="84"/>
      <c r="N236" s="84" t="s">
        <v>1118</v>
      </c>
      <c r="O236" s="84"/>
      <c r="P236" s="84"/>
      <c r="Q236" s="84"/>
      <c r="R236" s="84"/>
      <c r="S236" s="84"/>
      <c r="T236" s="84"/>
      <c r="U236" s="84"/>
      <c r="V236" s="84"/>
      <c r="W236" s="84"/>
      <c r="X236" s="84" t="s">
        <v>1119</v>
      </c>
      <c r="Y236" s="84"/>
      <c r="Z236" s="84"/>
      <c r="AA236" s="84"/>
      <c r="AB236" s="84"/>
      <c r="AC236" s="84"/>
      <c r="AD236" s="84"/>
      <c r="AE236" s="84"/>
      <c r="AF236" s="84"/>
      <c r="AG236" s="84" t="s">
        <v>1118</v>
      </c>
      <c r="AH236" s="84"/>
      <c r="AI236" s="84"/>
      <c r="AJ236" s="84"/>
      <c r="AK236" s="84"/>
      <c r="AL236" s="84"/>
      <c r="AM236" s="84"/>
      <c r="AN236" s="84"/>
      <c r="AO236" s="84"/>
    </row>
    <row r="237" spans="2:44" s="1" customFormat="1" ht="11.1" customHeight="1" x14ac:dyDescent="0.15">
      <c r="B237" s="12" t="s">
        <v>1200</v>
      </c>
      <c r="C237" s="105">
        <v>137793152.62</v>
      </c>
      <c r="D237" s="105"/>
      <c r="E237" s="105"/>
      <c r="F237" s="105"/>
      <c r="G237" s="105"/>
      <c r="H237" s="105"/>
      <c r="I237" s="105"/>
      <c r="J237" s="105"/>
      <c r="K237" s="105"/>
      <c r="L237" s="105"/>
      <c r="M237" s="105"/>
      <c r="N237" s="98">
        <v>3.8518363068131299E-2</v>
      </c>
      <c r="O237" s="98"/>
      <c r="P237" s="98"/>
      <c r="Q237" s="98"/>
      <c r="R237" s="98"/>
      <c r="S237" s="98"/>
      <c r="T237" s="98"/>
      <c r="U237" s="98"/>
      <c r="V237" s="98"/>
      <c r="W237" s="98"/>
      <c r="X237" s="97">
        <v>8463</v>
      </c>
      <c r="Y237" s="97"/>
      <c r="Z237" s="97"/>
      <c r="AA237" s="97"/>
      <c r="AB237" s="97"/>
      <c r="AC237" s="97"/>
      <c r="AD237" s="97"/>
      <c r="AE237" s="97"/>
      <c r="AF237" s="97"/>
      <c r="AG237" s="98">
        <v>0.168652849740933</v>
      </c>
      <c r="AH237" s="98"/>
      <c r="AI237" s="98"/>
      <c r="AJ237" s="98"/>
      <c r="AK237" s="98"/>
      <c r="AL237" s="98"/>
      <c r="AM237" s="98"/>
      <c r="AN237" s="98"/>
      <c r="AO237" s="98"/>
    </row>
    <row r="238" spans="2:44" s="1" customFormat="1" ht="11.1" customHeight="1" x14ac:dyDescent="0.15">
      <c r="B238" s="12" t="s">
        <v>1201</v>
      </c>
      <c r="C238" s="105">
        <v>246199521.75999901</v>
      </c>
      <c r="D238" s="105"/>
      <c r="E238" s="105"/>
      <c r="F238" s="105"/>
      <c r="G238" s="105"/>
      <c r="H238" s="105"/>
      <c r="I238" s="105"/>
      <c r="J238" s="105"/>
      <c r="K238" s="105"/>
      <c r="L238" s="105"/>
      <c r="M238" s="105"/>
      <c r="N238" s="98">
        <v>6.8822016087434407E-2</v>
      </c>
      <c r="O238" s="98"/>
      <c r="P238" s="98"/>
      <c r="Q238" s="98"/>
      <c r="R238" s="98"/>
      <c r="S238" s="98"/>
      <c r="T238" s="98"/>
      <c r="U238" s="98"/>
      <c r="V238" s="98"/>
      <c r="W238" s="98"/>
      <c r="X238" s="97">
        <v>6262</v>
      </c>
      <c r="Y238" s="97"/>
      <c r="Z238" s="97"/>
      <c r="AA238" s="97"/>
      <c r="AB238" s="97"/>
      <c r="AC238" s="97"/>
      <c r="AD238" s="97"/>
      <c r="AE238" s="97"/>
      <c r="AF238" s="97"/>
      <c r="AG238" s="98">
        <v>0.124790753288163</v>
      </c>
      <c r="AH238" s="98"/>
      <c r="AI238" s="98"/>
      <c r="AJ238" s="98"/>
      <c r="AK238" s="98"/>
      <c r="AL238" s="98"/>
      <c r="AM238" s="98"/>
      <c r="AN238" s="98"/>
      <c r="AO238" s="98"/>
    </row>
    <row r="239" spans="2:44" s="1" customFormat="1" ht="11.1" customHeight="1" x14ac:dyDescent="0.15">
      <c r="B239" s="12" t="s">
        <v>1202</v>
      </c>
      <c r="C239" s="105">
        <v>350024581.31999999</v>
      </c>
      <c r="D239" s="105"/>
      <c r="E239" s="105"/>
      <c r="F239" s="105"/>
      <c r="G239" s="105"/>
      <c r="H239" s="105"/>
      <c r="I239" s="105"/>
      <c r="J239" s="105"/>
      <c r="K239" s="105"/>
      <c r="L239" s="105"/>
      <c r="M239" s="105"/>
      <c r="N239" s="98">
        <v>9.7845020958592197E-2</v>
      </c>
      <c r="O239" s="98"/>
      <c r="P239" s="98"/>
      <c r="Q239" s="98"/>
      <c r="R239" s="98"/>
      <c r="S239" s="98"/>
      <c r="T239" s="98"/>
      <c r="U239" s="98"/>
      <c r="V239" s="98"/>
      <c r="W239" s="98"/>
      <c r="X239" s="97">
        <v>6173</v>
      </c>
      <c r="Y239" s="97"/>
      <c r="Z239" s="97"/>
      <c r="AA239" s="97"/>
      <c r="AB239" s="97"/>
      <c r="AC239" s="97"/>
      <c r="AD239" s="97"/>
      <c r="AE239" s="97"/>
      <c r="AF239" s="97"/>
      <c r="AG239" s="98">
        <v>0.123017138302112</v>
      </c>
      <c r="AH239" s="98"/>
      <c r="AI239" s="98"/>
      <c r="AJ239" s="98"/>
      <c r="AK239" s="98"/>
      <c r="AL239" s="98"/>
      <c r="AM239" s="98"/>
      <c r="AN239" s="98"/>
      <c r="AO239" s="98"/>
    </row>
    <row r="240" spans="2:44" s="1" customFormat="1" ht="11.1" customHeight="1" x14ac:dyDescent="0.15">
      <c r="B240" s="12" t="s">
        <v>1203</v>
      </c>
      <c r="C240" s="105">
        <v>434084434.45999998</v>
      </c>
      <c r="D240" s="105"/>
      <c r="E240" s="105"/>
      <c r="F240" s="105"/>
      <c r="G240" s="105"/>
      <c r="H240" s="105"/>
      <c r="I240" s="105"/>
      <c r="J240" s="105"/>
      <c r="K240" s="105"/>
      <c r="L240" s="105"/>
      <c r="M240" s="105"/>
      <c r="N240" s="98">
        <v>0.121342908053385</v>
      </c>
      <c r="O240" s="98"/>
      <c r="P240" s="98"/>
      <c r="Q240" s="98"/>
      <c r="R240" s="98"/>
      <c r="S240" s="98"/>
      <c r="T240" s="98"/>
      <c r="U240" s="98"/>
      <c r="V240" s="98"/>
      <c r="W240" s="98"/>
      <c r="X240" s="97">
        <v>6114</v>
      </c>
      <c r="Y240" s="97"/>
      <c r="Z240" s="97"/>
      <c r="AA240" s="97"/>
      <c r="AB240" s="97"/>
      <c r="AC240" s="97"/>
      <c r="AD240" s="97"/>
      <c r="AE240" s="97"/>
      <c r="AF240" s="97"/>
      <c r="AG240" s="98">
        <v>0.12184137106416899</v>
      </c>
      <c r="AH240" s="98"/>
      <c r="AI240" s="98"/>
      <c r="AJ240" s="98"/>
      <c r="AK240" s="98"/>
      <c r="AL240" s="98"/>
      <c r="AM240" s="98"/>
      <c r="AN240" s="98"/>
      <c r="AO240" s="98"/>
    </row>
    <row r="241" spans="2:44" s="1" customFormat="1" ht="11.1" customHeight="1" x14ac:dyDescent="0.15">
      <c r="B241" s="12" t="s">
        <v>1204</v>
      </c>
      <c r="C241" s="105">
        <v>513106797.76999998</v>
      </c>
      <c r="D241" s="105"/>
      <c r="E241" s="105"/>
      <c r="F241" s="105"/>
      <c r="G241" s="105"/>
      <c r="H241" s="105"/>
      <c r="I241" s="105"/>
      <c r="J241" s="105"/>
      <c r="K241" s="105"/>
      <c r="L241" s="105"/>
      <c r="M241" s="105"/>
      <c r="N241" s="98">
        <v>0.14343262748139199</v>
      </c>
      <c r="O241" s="98"/>
      <c r="P241" s="98"/>
      <c r="Q241" s="98"/>
      <c r="R241" s="98"/>
      <c r="S241" s="98"/>
      <c r="T241" s="98"/>
      <c r="U241" s="98"/>
      <c r="V241" s="98"/>
      <c r="W241" s="98"/>
      <c r="X241" s="97">
        <v>6275</v>
      </c>
      <c r="Y241" s="97"/>
      <c r="Z241" s="97"/>
      <c r="AA241" s="97"/>
      <c r="AB241" s="97"/>
      <c r="AC241" s="97"/>
      <c r="AD241" s="97"/>
      <c r="AE241" s="97"/>
      <c r="AF241" s="97"/>
      <c r="AG241" s="98">
        <v>0.12504982064567599</v>
      </c>
      <c r="AH241" s="98"/>
      <c r="AI241" s="98"/>
      <c r="AJ241" s="98"/>
      <c r="AK241" s="98"/>
      <c r="AL241" s="98"/>
      <c r="AM241" s="98"/>
      <c r="AN241" s="98"/>
      <c r="AO241" s="98"/>
    </row>
    <row r="242" spans="2:44" s="1" customFormat="1" ht="11.1" customHeight="1" x14ac:dyDescent="0.15">
      <c r="B242" s="12" t="s">
        <v>1205</v>
      </c>
      <c r="C242" s="105">
        <v>529016164.43999898</v>
      </c>
      <c r="D242" s="105"/>
      <c r="E242" s="105"/>
      <c r="F242" s="105"/>
      <c r="G242" s="105"/>
      <c r="H242" s="105"/>
      <c r="I242" s="105"/>
      <c r="J242" s="105"/>
      <c r="K242" s="105"/>
      <c r="L242" s="105"/>
      <c r="M242" s="105"/>
      <c r="N242" s="98">
        <v>0.14787989318311401</v>
      </c>
      <c r="O242" s="98"/>
      <c r="P242" s="98"/>
      <c r="Q242" s="98"/>
      <c r="R242" s="98"/>
      <c r="S242" s="98"/>
      <c r="T242" s="98"/>
      <c r="U242" s="98"/>
      <c r="V242" s="98"/>
      <c r="W242" s="98"/>
      <c r="X242" s="97">
        <v>5642</v>
      </c>
      <c r="Y242" s="97"/>
      <c r="Z242" s="97"/>
      <c r="AA242" s="97"/>
      <c r="AB242" s="97"/>
      <c r="AC242" s="97"/>
      <c r="AD242" s="97"/>
      <c r="AE242" s="97"/>
      <c r="AF242" s="97"/>
      <c r="AG242" s="98">
        <v>0.112435233160622</v>
      </c>
      <c r="AH242" s="98"/>
      <c r="AI242" s="98"/>
      <c r="AJ242" s="98"/>
      <c r="AK242" s="98"/>
      <c r="AL242" s="98"/>
      <c r="AM242" s="98"/>
      <c r="AN242" s="98"/>
      <c r="AO242" s="98"/>
    </row>
    <row r="243" spans="2:44" s="1" customFormat="1" ht="11.1" customHeight="1" x14ac:dyDescent="0.15">
      <c r="B243" s="12" t="s">
        <v>1206</v>
      </c>
      <c r="C243" s="105">
        <v>469040802.72000003</v>
      </c>
      <c r="D243" s="105"/>
      <c r="E243" s="105"/>
      <c r="F243" s="105"/>
      <c r="G243" s="105"/>
      <c r="H243" s="105"/>
      <c r="I243" s="105"/>
      <c r="J243" s="105"/>
      <c r="K243" s="105"/>
      <c r="L243" s="105"/>
      <c r="M243" s="105"/>
      <c r="N243" s="98">
        <v>0.13111452629841699</v>
      </c>
      <c r="O243" s="98"/>
      <c r="P243" s="98"/>
      <c r="Q243" s="98"/>
      <c r="R243" s="98"/>
      <c r="S243" s="98"/>
      <c r="T243" s="98"/>
      <c r="U243" s="98"/>
      <c r="V243" s="98"/>
      <c r="W243" s="98"/>
      <c r="X243" s="97">
        <v>4472</v>
      </c>
      <c r="Y243" s="97"/>
      <c r="Z243" s="97"/>
      <c r="AA243" s="97"/>
      <c r="AB243" s="97"/>
      <c r="AC243" s="97"/>
      <c r="AD243" s="97"/>
      <c r="AE243" s="97"/>
      <c r="AF243" s="97"/>
      <c r="AG243" s="98">
        <v>8.9119170984456E-2</v>
      </c>
      <c r="AH243" s="98"/>
      <c r="AI243" s="98"/>
      <c r="AJ243" s="98"/>
      <c r="AK243" s="98"/>
      <c r="AL243" s="98"/>
      <c r="AM243" s="98"/>
      <c r="AN243" s="98"/>
      <c r="AO243" s="98"/>
    </row>
    <row r="244" spans="2:44" s="1" customFormat="1" ht="11.1" customHeight="1" x14ac:dyDescent="0.15">
      <c r="B244" s="12" t="s">
        <v>1207</v>
      </c>
      <c r="C244" s="105">
        <v>455770767.19</v>
      </c>
      <c r="D244" s="105"/>
      <c r="E244" s="105"/>
      <c r="F244" s="105"/>
      <c r="G244" s="105"/>
      <c r="H244" s="105"/>
      <c r="I244" s="105"/>
      <c r="J244" s="105"/>
      <c r="K244" s="105"/>
      <c r="L244" s="105"/>
      <c r="M244" s="105"/>
      <c r="N244" s="98">
        <v>0.127405052810419</v>
      </c>
      <c r="O244" s="98"/>
      <c r="P244" s="98"/>
      <c r="Q244" s="98"/>
      <c r="R244" s="98"/>
      <c r="S244" s="98"/>
      <c r="T244" s="98"/>
      <c r="U244" s="98"/>
      <c r="V244" s="98"/>
      <c r="W244" s="98"/>
      <c r="X244" s="97">
        <v>3812</v>
      </c>
      <c r="Y244" s="97"/>
      <c r="Z244" s="97"/>
      <c r="AA244" s="97"/>
      <c r="AB244" s="97"/>
      <c r="AC244" s="97"/>
      <c r="AD244" s="97"/>
      <c r="AE244" s="97"/>
      <c r="AF244" s="97"/>
      <c r="AG244" s="98">
        <v>7.5966520526106002E-2</v>
      </c>
      <c r="AH244" s="98"/>
      <c r="AI244" s="98"/>
      <c r="AJ244" s="98"/>
      <c r="AK244" s="98"/>
      <c r="AL244" s="98"/>
      <c r="AM244" s="98"/>
      <c r="AN244" s="98"/>
      <c r="AO244" s="98"/>
    </row>
    <row r="245" spans="2:44" s="1" customFormat="1" ht="11.1" customHeight="1" x14ac:dyDescent="0.15">
      <c r="B245" s="12" t="s">
        <v>1208</v>
      </c>
      <c r="C245" s="105">
        <v>316003418.73000002</v>
      </c>
      <c r="D245" s="105"/>
      <c r="E245" s="105"/>
      <c r="F245" s="105"/>
      <c r="G245" s="105"/>
      <c r="H245" s="105"/>
      <c r="I245" s="105"/>
      <c r="J245" s="105"/>
      <c r="K245" s="105"/>
      <c r="L245" s="105"/>
      <c r="M245" s="105"/>
      <c r="N245" s="98">
        <v>8.8334827834152904E-2</v>
      </c>
      <c r="O245" s="98"/>
      <c r="P245" s="98"/>
      <c r="Q245" s="98"/>
      <c r="R245" s="98"/>
      <c r="S245" s="98"/>
      <c r="T245" s="98"/>
      <c r="U245" s="98"/>
      <c r="V245" s="98"/>
      <c r="W245" s="98"/>
      <c r="X245" s="97">
        <v>2126</v>
      </c>
      <c r="Y245" s="97"/>
      <c r="Z245" s="97"/>
      <c r="AA245" s="97"/>
      <c r="AB245" s="97"/>
      <c r="AC245" s="97"/>
      <c r="AD245" s="97"/>
      <c r="AE245" s="97"/>
      <c r="AF245" s="97"/>
      <c r="AG245" s="98">
        <v>4.2367477082502998E-2</v>
      </c>
      <c r="AH245" s="98"/>
      <c r="AI245" s="98"/>
      <c r="AJ245" s="98"/>
      <c r="AK245" s="98"/>
      <c r="AL245" s="98"/>
      <c r="AM245" s="98"/>
      <c r="AN245" s="98"/>
      <c r="AO245" s="98"/>
    </row>
    <row r="246" spans="2:44" s="1" customFormat="1" ht="11.1" customHeight="1" x14ac:dyDescent="0.15">
      <c r="B246" s="12" t="s">
        <v>1209</v>
      </c>
      <c r="C246" s="105">
        <v>103132084.40000001</v>
      </c>
      <c r="D246" s="105"/>
      <c r="E246" s="105"/>
      <c r="F246" s="105"/>
      <c r="G246" s="105"/>
      <c r="H246" s="105"/>
      <c r="I246" s="105"/>
      <c r="J246" s="105"/>
      <c r="K246" s="105"/>
      <c r="L246" s="105"/>
      <c r="M246" s="105"/>
      <c r="N246" s="98">
        <v>2.88292922787498E-2</v>
      </c>
      <c r="O246" s="98"/>
      <c r="P246" s="98"/>
      <c r="Q246" s="98"/>
      <c r="R246" s="98"/>
      <c r="S246" s="98"/>
      <c r="T246" s="98"/>
      <c r="U246" s="98"/>
      <c r="V246" s="98"/>
      <c r="W246" s="98"/>
      <c r="X246" s="97">
        <v>623</v>
      </c>
      <c r="Y246" s="97"/>
      <c r="Z246" s="97"/>
      <c r="AA246" s="97"/>
      <c r="AB246" s="97"/>
      <c r="AC246" s="97"/>
      <c r="AD246" s="97"/>
      <c r="AE246" s="97"/>
      <c r="AF246" s="97"/>
      <c r="AG246" s="98">
        <v>1.2415304902351499E-2</v>
      </c>
      <c r="AH246" s="98"/>
      <c r="AI246" s="98"/>
      <c r="AJ246" s="98"/>
      <c r="AK246" s="98"/>
      <c r="AL246" s="98"/>
      <c r="AM246" s="98"/>
      <c r="AN246" s="98"/>
      <c r="AO246" s="98"/>
    </row>
    <row r="247" spans="2:44" s="1" customFormat="1" ht="11.1" customHeight="1" x14ac:dyDescent="0.15">
      <c r="B247" s="12" t="s">
        <v>1210</v>
      </c>
      <c r="C247" s="105">
        <v>4061106.64</v>
      </c>
      <c r="D247" s="105"/>
      <c r="E247" s="105"/>
      <c r="F247" s="105"/>
      <c r="G247" s="105"/>
      <c r="H247" s="105"/>
      <c r="I247" s="105"/>
      <c r="J247" s="105"/>
      <c r="K247" s="105"/>
      <c r="L247" s="105"/>
      <c r="M247" s="105"/>
      <c r="N247" s="98">
        <v>1.1352318823077299E-3</v>
      </c>
      <c r="O247" s="98"/>
      <c r="P247" s="98"/>
      <c r="Q247" s="98"/>
      <c r="R247" s="98"/>
      <c r="S247" s="98"/>
      <c r="T247" s="98"/>
      <c r="U247" s="98"/>
      <c r="V247" s="98"/>
      <c r="W247" s="98"/>
      <c r="X247" s="97">
        <v>47</v>
      </c>
      <c r="Y247" s="97"/>
      <c r="Z247" s="97"/>
      <c r="AA247" s="97"/>
      <c r="AB247" s="97"/>
      <c r="AC247" s="97"/>
      <c r="AD247" s="97"/>
      <c r="AE247" s="97"/>
      <c r="AF247" s="97"/>
      <c r="AG247" s="98">
        <v>9.3662813870067801E-4</v>
      </c>
      <c r="AH247" s="98"/>
      <c r="AI247" s="98"/>
      <c r="AJ247" s="98"/>
      <c r="AK247" s="98"/>
      <c r="AL247" s="98"/>
      <c r="AM247" s="98"/>
      <c r="AN247" s="98"/>
      <c r="AO247" s="98"/>
    </row>
    <row r="248" spans="2:44" s="1" customFormat="1" ht="11.1" customHeight="1" x14ac:dyDescent="0.15">
      <c r="B248" s="12" t="s">
        <v>1211</v>
      </c>
      <c r="C248" s="105">
        <v>3968787.71</v>
      </c>
      <c r="D248" s="105"/>
      <c r="E248" s="105"/>
      <c r="F248" s="105"/>
      <c r="G248" s="105"/>
      <c r="H248" s="105"/>
      <c r="I248" s="105"/>
      <c r="J248" s="105"/>
      <c r="K248" s="105"/>
      <c r="L248" s="105"/>
      <c r="M248" s="105"/>
      <c r="N248" s="98">
        <v>1.1094252729357201E-3</v>
      </c>
      <c r="O248" s="98"/>
      <c r="P248" s="98"/>
      <c r="Q248" s="98"/>
      <c r="R248" s="98"/>
      <c r="S248" s="98"/>
      <c r="T248" s="98"/>
      <c r="U248" s="98"/>
      <c r="V248" s="98"/>
      <c r="W248" s="98"/>
      <c r="X248" s="97">
        <v>31</v>
      </c>
      <c r="Y248" s="97"/>
      <c r="Z248" s="97"/>
      <c r="AA248" s="97"/>
      <c r="AB248" s="97"/>
      <c r="AC248" s="97"/>
      <c r="AD248" s="97"/>
      <c r="AE248" s="97"/>
      <c r="AF248" s="97"/>
      <c r="AG248" s="98">
        <v>6.1777600637704299E-4</v>
      </c>
      <c r="AH248" s="98"/>
      <c r="AI248" s="98"/>
      <c r="AJ248" s="98"/>
      <c r="AK248" s="98"/>
      <c r="AL248" s="98"/>
      <c r="AM248" s="98"/>
      <c r="AN248" s="98"/>
      <c r="AO248" s="98"/>
    </row>
    <row r="249" spans="2:44" s="1" customFormat="1" ht="11.1" customHeight="1" x14ac:dyDescent="0.15">
      <c r="B249" s="12" t="s">
        <v>1212</v>
      </c>
      <c r="C249" s="105">
        <v>15135048.890000001</v>
      </c>
      <c r="D249" s="105"/>
      <c r="E249" s="105"/>
      <c r="F249" s="105"/>
      <c r="G249" s="105"/>
      <c r="H249" s="105"/>
      <c r="I249" s="105"/>
      <c r="J249" s="105"/>
      <c r="K249" s="105"/>
      <c r="L249" s="105"/>
      <c r="M249" s="105"/>
      <c r="N249" s="98">
        <v>4.2308147909689503E-3</v>
      </c>
      <c r="O249" s="98"/>
      <c r="P249" s="98"/>
      <c r="Q249" s="98"/>
      <c r="R249" s="98"/>
      <c r="S249" s="98"/>
      <c r="T249" s="98"/>
      <c r="U249" s="98"/>
      <c r="V249" s="98"/>
      <c r="W249" s="98"/>
      <c r="X249" s="97">
        <v>140</v>
      </c>
      <c r="Y249" s="97"/>
      <c r="Z249" s="97"/>
      <c r="AA249" s="97"/>
      <c r="AB249" s="97"/>
      <c r="AC249" s="97"/>
      <c r="AD249" s="97"/>
      <c r="AE249" s="97"/>
      <c r="AF249" s="97"/>
      <c r="AG249" s="98">
        <v>2.7899561578318098E-3</v>
      </c>
      <c r="AH249" s="98"/>
      <c r="AI249" s="98"/>
      <c r="AJ249" s="98"/>
      <c r="AK249" s="98"/>
      <c r="AL249" s="98"/>
      <c r="AM249" s="98"/>
      <c r="AN249" s="98"/>
      <c r="AO249" s="98"/>
    </row>
    <row r="250" spans="2:44" s="1" customFormat="1" ht="12.75" customHeight="1" x14ac:dyDescent="0.15">
      <c r="B250" s="52"/>
      <c r="C250" s="106">
        <v>3577336668.6500001</v>
      </c>
      <c r="D250" s="106"/>
      <c r="E250" s="106"/>
      <c r="F250" s="106"/>
      <c r="G250" s="106"/>
      <c r="H250" s="106"/>
      <c r="I250" s="106"/>
      <c r="J250" s="106"/>
      <c r="K250" s="106"/>
      <c r="L250" s="106"/>
      <c r="M250" s="106"/>
      <c r="N250" s="100">
        <v>1</v>
      </c>
      <c r="O250" s="100"/>
      <c r="P250" s="100"/>
      <c r="Q250" s="100"/>
      <c r="R250" s="100"/>
      <c r="S250" s="100"/>
      <c r="T250" s="100"/>
      <c r="U250" s="100"/>
      <c r="V250" s="100"/>
      <c r="W250" s="100"/>
      <c r="X250" s="99">
        <v>50180</v>
      </c>
      <c r="Y250" s="99"/>
      <c r="Z250" s="99"/>
      <c r="AA250" s="99"/>
      <c r="AB250" s="99"/>
      <c r="AC250" s="99"/>
      <c r="AD250" s="99"/>
      <c r="AE250" s="99"/>
      <c r="AF250" s="99"/>
      <c r="AG250" s="100">
        <v>1</v>
      </c>
      <c r="AH250" s="100"/>
      <c r="AI250" s="100"/>
      <c r="AJ250" s="100"/>
      <c r="AK250" s="100"/>
      <c r="AL250" s="100"/>
      <c r="AM250" s="100"/>
      <c r="AN250" s="100"/>
      <c r="AO250" s="100"/>
    </row>
    <row r="251" spans="2:44" s="1" customFormat="1" ht="9" customHeight="1" x14ac:dyDescent="0.15"/>
    <row r="252" spans="2:44" s="1" customFormat="1" ht="19.149999999999999" customHeight="1" x14ac:dyDescent="0.15">
      <c r="B252" s="86" t="s">
        <v>1245</v>
      </c>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row>
    <row r="253" spans="2:44" s="1" customFormat="1" ht="7.9" customHeight="1" x14ac:dyDescent="0.15"/>
    <row r="254" spans="2:44" s="1" customFormat="1" ht="12.75" customHeight="1" x14ac:dyDescent="0.15">
      <c r="B254" s="51"/>
      <c r="C254" s="84" t="s">
        <v>1117</v>
      </c>
      <c r="D254" s="84"/>
      <c r="E254" s="84"/>
      <c r="F254" s="84"/>
      <c r="G254" s="84"/>
      <c r="H254" s="84"/>
      <c r="I254" s="84"/>
      <c r="J254" s="84"/>
      <c r="K254" s="84"/>
      <c r="L254" s="84"/>
      <c r="M254" s="84"/>
      <c r="N254" s="84" t="s">
        <v>1118</v>
      </c>
      <c r="O254" s="84"/>
      <c r="P254" s="84"/>
      <c r="Q254" s="84"/>
      <c r="R254" s="84"/>
      <c r="S254" s="84"/>
      <c r="T254" s="84"/>
      <c r="U254" s="84"/>
      <c r="V254" s="84"/>
      <c r="W254" s="84"/>
      <c r="X254" s="84" t="s">
        <v>1119</v>
      </c>
      <c r="Y254" s="84"/>
      <c r="Z254" s="84"/>
      <c r="AA254" s="84"/>
      <c r="AB254" s="84"/>
      <c r="AC254" s="84"/>
      <c r="AD254" s="84"/>
      <c r="AE254" s="84"/>
      <c r="AF254" s="84"/>
      <c r="AG254" s="84" t="s">
        <v>1118</v>
      </c>
      <c r="AH254" s="84"/>
      <c r="AI254" s="84"/>
      <c r="AJ254" s="84"/>
      <c r="AK254" s="84"/>
      <c r="AL254" s="84"/>
      <c r="AM254" s="84"/>
      <c r="AN254" s="84"/>
      <c r="AO254" s="84"/>
    </row>
    <row r="255" spans="2:44" s="1" customFormat="1" ht="11.1" customHeight="1" x14ac:dyDescent="0.15">
      <c r="B255" s="12" t="s">
        <v>1200</v>
      </c>
      <c r="C255" s="105">
        <v>73917302.929999501</v>
      </c>
      <c r="D255" s="105"/>
      <c r="E255" s="105"/>
      <c r="F255" s="105"/>
      <c r="G255" s="105"/>
      <c r="H255" s="105"/>
      <c r="I255" s="105"/>
      <c r="J255" s="105"/>
      <c r="K255" s="105"/>
      <c r="L255" s="105"/>
      <c r="M255" s="105"/>
      <c r="N255" s="98">
        <v>2.0662663253859799E-2</v>
      </c>
      <c r="O255" s="98"/>
      <c r="P255" s="98"/>
      <c r="Q255" s="98"/>
      <c r="R255" s="98"/>
      <c r="S255" s="98"/>
      <c r="T255" s="98"/>
      <c r="U255" s="98"/>
      <c r="V255" s="98"/>
      <c r="W255" s="98"/>
      <c r="X255" s="97">
        <v>5818</v>
      </c>
      <c r="Y255" s="97"/>
      <c r="Z255" s="97"/>
      <c r="AA255" s="97"/>
      <c r="AB255" s="97"/>
      <c r="AC255" s="97"/>
      <c r="AD255" s="97"/>
      <c r="AE255" s="97"/>
      <c r="AF255" s="97"/>
      <c r="AG255" s="98">
        <v>0.115942606616182</v>
      </c>
      <c r="AH255" s="98"/>
      <c r="AI255" s="98"/>
      <c r="AJ255" s="98"/>
      <c r="AK255" s="98"/>
      <c r="AL255" s="98"/>
      <c r="AM255" s="98"/>
      <c r="AN255" s="98"/>
      <c r="AO255" s="98"/>
    </row>
    <row r="256" spans="2:44" s="1" customFormat="1" ht="11.1" customHeight="1" x14ac:dyDescent="0.15">
      <c r="B256" s="12" t="s">
        <v>1201</v>
      </c>
      <c r="C256" s="105">
        <v>167001476.22999999</v>
      </c>
      <c r="D256" s="105"/>
      <c r="E256" s="105"/>
      <c r="F256" s="105"/>
      <c r="G256" s="105"/>
      <c r="H256" s="105"/>
      <c r="I256" s="105"/>
      <c r="J256" s="105"/>
      <c r="K256" s="105"/>
      <c r="L256" s="105"/>
      <c r="M256" s="105"/>
      <c r="N256" s="98">
        <v>4.66831868785283E-2</v>
      </c>
      <c r="O256" s="98"/>
      <c r="P256" s="98"/>
      <c r="Q256" s="98"/>
      <c r="R256" s="98"/>
      <c r="S256" s="98"/>
      <c r="T256" s="98"/>
      <c r="U256" s="98"/>
      <c r="V256" s="98"/>
      <c r="W256" s="98"/>
      <c r="X256" s="97">
        <v>5244</v>
      </c>
      <c r="Y256" s="97"/>
      <c r="Z256" s="97"/>
      <c r="AA256" s="97"/>
      <c r="AB256" s="97"/>
      <c r="AC256" s="97"/>
      <c r="AD256" s="97"/>
      <c r="AE256" s="97"/>
      <c r="AF256" s="97"/>
      <c r="AG256" s="98">
        <v>0.104503786369071</v>
      </c>
      <c r="AH256" s="98"/>
      <c r="AI256" s="98"/>
      <c r="AJ256" s="98"/>
      <c r="AK256" s="98"/>
      <c r="AL256" s="98"/>
      <c r="AM256" s="98"/>
      <c r="AN256" s="98"/>
      <c r="AO256" s="98"/>
    </row>
    <row r="257" spans="2:44" s="1" customFormat="1" ht="11.1" customHeight="1" x14ac:dyDescent="0.15">
      <c r="B257" s="12" t="s">
        <v>1202</v>
      </c>
      <c r="C257" s="105">
        <v>253859283.06999999</v>
      </c>
      <c r="D257" s="105"/>
      <c r="E257" s="105"/>
      <c r="F257" s="105"/>
      <c r="G257" s="105"/>
      <c r="H257" s="105"/>
      <c r="I257" s="105"/>
      <c r="J257" s="105"/>
      <c r="K257" s="105"/>
      <c r="L257" s="105"/>
      <c r="M257" s="105"/>
      <c r="N257" s="98">
        <v>7.0963207152040506E-2</v>
      </c>
      <c r="O257" s="98"/>
      <c r="P257" s="98"/>
      <c r="Q257" s="98"/>
      <c r="R257" s="98"/>
      <c r="S257" s="98"/>
      <c r="T257" s="98"/>
      <c r="U257" s="98"/>
      <c r="V257" s="98"/>
      <c r="W257" s="98"/>
      <c r="X257" s="97">
        <v>5371</v>
      </c>
      <c r="Y257" s="97"/>
      <c r="Z257" s="97"/>
      <c r="AA257" s="97"/>
      <c r="AB257" s="97"/>
      <c r="AC257" s="97"/>
      <c r="AD257" s="97"/>
      <c r="AE257" s="97"/>
      <c r="AF257" s="97"/>
      <c r="AG257" s="98">
        <v>0.10703467516939</v>
      </c>
      <c r="AH257" s="98"/>
      <c r="AI257" s="98"/>
      <c r="AJ257" s="98"/>
      <c r="AK257" s="98"/>
      <c r="AL257" s="98"/>
      <c r="AM257" s="98"/>
      <c r="AN257" s="98"/>
      <c r="AO257" s="98"/>
    </row>
    <row r="258" spans="2:44" s="1" customFormat="1" ht="11.1" customHeight="1" x14ac:dyDescent="0.15">
      <c r="B258" s="12" t="s">
        <v>1203</v>
      </c>
      <c r="C258" s="105">
        <v>351969802.82999998</v>
      </c>
      <c r="D258" s="105"/>
      <c r="E258" s="105"/>
      <c r="F258" s="105"/>
      <c r="G258" s="105"/>
      <c r="H258" s="105"/>
      <c r="I258" s="105"/>
      <c r="J258" s="105"/>
      <c r="K258" s="105"/>
      <c r="L258" s="105"/>
      <c r="M258" s="105"/>
      <c r="N258" s="98">
        <v>9.8388783452921402E-2</v>
      </c>
      <c r="O258" s="98"/>
      <c r="P258" s="98"/>
      <c r="Q258" s="98"/>
      <c r="R258" s="98"/>
      <c r="S258" s="98"/>
      <c r="T258" s="98"/>
      <c r="U258" s="98"/>
      <c r="V258" s="98"/>
      <c r="W258" s="98"/>
      <c r="X258" s="97">
        <v>5705</v>
      </c>
      <c r="Y258" s="97"/>
      <c r="Z258" s="97"/>
      <c r="AA258" s="97"/>
      <c r="AB258" s="97"/>
      <c r="AC258" s="97"/>
      <c r="AD258" s="97"/>
      <c r="AE258" s="97"/>
      <c r="AF258" s="97"/>
      <c r="AG258" s="98">
        <v>0.113690713431646</v>
      </c>
      <c r="AH258" s="98"/>
      <c r="AI258" s="98"/>
      <c r="AJ258" s="98"/>
      <c r="AK258" s="98"/>
      <c r="AL258" s="98"/>
      <c r="AM258" s="98"/>
      <c r="AN258" s="98"/>
      <c r="AO258" s="98"/>
    </row>
    <row r="259" spans="2:44" s="1" customFormat="1" ht="11.1" customHeight="1" x14ac:dyDescent="0.15">
      <c r="B259" s="12" t="s">
        <v>1204</v>
      </c>
      <c r="C259" s="105">
        <v>454784850.73000002</v>
      </c>
      <c r="D259" s="105"/>
      <c r="E259" s="105"/>
      <c r="F259" s="105"/>
      <c r="G259" s="105"/>
      <c r="H259" s="105"/>
      <c r="I259" s="105"/>
      <c r="J259" s="105"/>
      <c r="K259" s="105"/>
      <c r="L259" s="105"/>
      <c r="M259" s="105"/>
      <c r="N259" s="98">
        <v>0.12712945211880899</v>
      </c>
      <c r="O259" s="98"/>
      <c r="P259" s="98"/>
      <c r="Q259" s="98"/>
      <c r="R259" s="98"/>
      <c r="S259" s="98"/>
      <c r="T259" s="98"/>
      <c r="U259" s="98"/>
      <c r="V259" s="98"/>
      <c r="W259" s="98"/>
      <c r="X259" s="97">
        <v>6128</v>
      </c>
      <c r="Y259" s="97"/>
      <c r="Z259" s="97"/>
      <c r="AA259" s="97"/>
      <c r="AB259" s="97"/>
      <c r="AC259" s="97"/>
      <c r="AD259" s="97"/>
      <c r="AE259" s="97"/>
      <c r="AF259" s="97"/>
      <c r="AG259" s="98">
        <v>0.12212036667995201</v>
      </c>
      <c r="AH259" s="98"/>
      <c r="AI259" s="98"/>
      <c r="AJ259" s="98"/>
      <c r="AK259" s="98"/>
      <c r="AL259" s="98"/>
      <c r="AM259" s="98"/>
      <c r="AN259" s="98"/>
      <c r="AO259" s="98"/>
    </row>
    <row r="260" spans="2:44" s="1" customFormat="1" ht="11.1" customHeight="1" x14ac:dyDescent="0.15">
      <c r="B260" s="12" t="s">
        <v>1205</v>
      </c>
      <c r="C260" s="105">
        <v>488201517.99000001</v>
      </c>
      <c r="D260" s="105"/>
      <c r="E260" s="105"/>
      <c r="F260" s="105"/>
      <c r="G260" s="105"/>
      <c r="H260" s="105"/>
      <c r="I260" s="105"/>
      <c r="J260" s="105"/>
      <c r="K260" s="105"/>
      <c r="L260" s="105"/>
      <c r="M260" s="105"/>
      <c r="N260" s="98">
        <v>0.136470666087527</v>
      </c>
      <c r="O260" s="98"/>
      <c r="P260" s="98"/>
      <c r="Q260" s="98"/>
      <c r="R260" s="98"/>
      <c r="S260" s="98"/>
      <c r="T260" s="98"/>
      <c r="U260" s="98"/>
      <c r="V260" s="98"/>
      <c r="W260" s="98"/>
      <c r="X260" s="97">
        <v>5877</v>
      </c>
      <c r="Y260" s="97"/>
      <c r="Z260" s="97"/>
      <c r="AA260" s="97"/>
      <c r="AB260" s="97"/>
      <c r="AC260" s="97"/>
      <c r="AD260" s="97"/>
      <c r="AE260" s="97"/>
      <c r="AF260" s="97"/>
      <c r="AG260" s="98">
        <v>0.117118373854125</v>
      </c>
      <c r="AH260" s="98"/>
      <c r="AI260" s="98"/>
      <c r="AJ260" s="98"/>
      <c r="AK260" s="98"/>
      <c r="AL260" s="98"/>
      <c r="AM260" s="98"/>
      <c r="AN260" s="98"/>
      <c r="AO260" s="98"/>
    </row>
    <row r="261" spans="2:44" s="1" customFormat="1" ht="11.1" customHeight="1" x14ac:dyDescent="0.15">
      <c r="B261" s="12" t="s">
        <v>1206</v>
      </c>
      <c r="C261" s="105">
        <v>554468785.28999901</v>
      </c>
      <c r="D261" s="105"/>
      <c r="E261" s="105"/>
      <c r="F261" s="105"/>
      <c r="G261" s="105"/>
      <c r="H261" s="105"/>
      <c r="I261" s="105"/>
      <c r="J261" s="105"/>
      <c r="K261" s="105"/>
      <c r="L261" s="105"/>
      <c r="M261" s="105"/>
      <c r="N261" s="98">
        <v>0.154994856969736</v>
      </c>
      <c r="O261" s="98"/>
      <c r="P261" s="98"/>
      <c r="Q261" s="98"/>
      <c r="R261" s="98"/>
      <c r="S261" s="98"/>
      <c r="T261" s="98"/>
      <c r="U261" s="98"/>
      <c r="V261" s="98"/>
      <c r="W261" s="98"/>
      <c r="X261" s="97">
        <v>5841</v>
      </c>
      <c r="Y261" s="97"/>
      <c r="Z261" s="97"/>
      <c r="AA261" s="97"/>
      <c r="AB261" s="97"/>
      <c r="AC261" s="97"/>
      <c r="AD261" s="97"/>
      <c r="AE261" s="97"/>
      <c r="AF261" s="97"/>
      <c r="AG261" s="98">
        <v>0.116400956556397</v>
      </c>
      <c r="AH261" s="98"/>
      <c r="AI261" s="98"/>
      <c r="AJ261" s="98"/>
      <c r="AK261" s="98"/>
      <c r="AL261" s="98"/>
      <c r="AM261" s="98"/>
      <c r="AN261" s="98"/>
      <c r="AO261" s="98"/>
    </row>
    <row r="262" spans="2:44" s="1" customFormat="1" ht="11.1" customHeight="1" x14ac:dyDescent="0.15">
      <c r="B262" s="12" t="s">
        <v>1207</v>
      </c>
      <c r="C262" s="105">
        <v>628273357.35999703</v>
      </c>
      <c r="D262" s="105"/>
      <c r="E262" s="105"/>
      <c r="F262" s="105"/>
      <c r="G262" s="105"/>
      <c r="H262" s="105"/>
      <c r="I262" s="105"/>
      <c r="J262" s="105"/>
      <c r="K262" s="105"/>
      <c r="L262" s="105"/>
      <c r="M262" s="105"/>
      <c r="N262" s="98">
        <v>0.17562600771290901</v>
      </c>
      <c r="O262" s="98"/>
      <c r="P262" s="98"/>
      <c r="Q262" s="98"/>
      <c r="R262" s="98"/>
      <c r="S262" s="98"/>
      <c r="T262" s="98"/>
      <c r="U262" s="98"/>
      <c r="V262" s="98"/>
      <c r="W262" s="98"/>
      <c r="X262" s="97">
        <v>5729</v>
      </c>
      <c r="Y262" s="97"/>
      <c r="Z262" s="97"/>
      <c r="AA262" s="97"/>
      <c r="AB262" s="97"/>
      <c r="AC262" s="97"/>
      <c r="AD262" s="97"/>
      <c r="AE262" s="97"/>
      <c r="AF262" s="97"/>
      <c r="AG262" s="98">
        <v>0.114168991630132</v>
      </c>
      <c r="AH262" s="98"/>
      <c r="AI262" s="98"/>
      <c r="AJ262" s="98"/>
      <c r="AK262" s="98"/>
      <c r="AL262" s="98"/>
      <c r="AM262" s="98"/>
      <c r="AN262" s="98"/>
      <c r="AO262" s="98"/>
    </row>
    <row r="263" spans="2:44" s="1" customFormat="1" ht="11.1" customHeight="1" x14ac:dyDescent="0.15">
      <c r="B263" s="12" t="s">
        <v>1208</v>
      </c>
      <c r="C263" s="105">
        <v>446483767.48000097</v>
      </c>
      <c r="D263" s="105"/>
      <c r="E263" s="105"/>
      <c r="F263" s="105"/>
      <c r="G263" s="105"/>
      <c r="H263" s="105"/>
      <c r="I263" s="105"/>
      <c r="J263" s="105"/>
      <c r="K263" s="105"/>
      <c r="L263" s="105"/>
      <c r="M263" s="105"/>
      <c r="N263" s="98">
        <v>0.124808987477405</v>
      </c>
      <c r="O263" s="98"/>
      <c r="P263" s="98"/>
      <c r="Q263" s="98"/>
      <c r="R263" s="98"/>
      <c r="S263" s="98"/>
      <c r="T263" s="98"/>
      <c r="U263" s="98"/>
      <c r="V263" s="98"/>
      <c r="W263" s="98"/>
      <c r="X263" s="97">
        <v>3295</v>
      </c>
      <c r="Y263" s="97"/>
      <c r="Z263" s="97"/>
      <c r="AA263" s="97"/>
      <c r="AB263" s="97"/>
      <c r="AC263" s="97"/>
      <c r="AD263" s="97"/>
      <c r="AE263" s="97"/>
      <c r="AF263" s="97"/>
      <c r="AG263" s="98">
        <v>6.5663611000398595E-2</v>
      </c>
      <c r="AH263" s="98"/>
      <c r="AI263" s="98"/>
      <c r="AJ263" s="98"/>
      <c r="AK263" s="98"/>
      <c r="AL263" s="98"/>
      <c r="AM263" s="98"/>
      <c r="AN263" s="98"/>
      <c r="AO263" s="98"/>
    </row>
    <row r="264" spans="2:44" s="1" customFormat="1" ht="11.1" customHeight="1" x14ac:dyDescent="0.15">
      <c r="B264" s="12" t="s">
        <v>1209</v>
      </c>
      <c r="C264" s="105">
        <v>117857677.68000001</v>
      </c>
      <c r="D264" s="105"/>
      <c r="E264" s="105"/>
      <c r="F264" s="105"/>
      <c r="G264" s="105"/>
      <c r="H264" s="105"/>
      <c r="I264" s="105"/>
      <c r="J264" s="105"/>
      <c r="K264" s="105"/>
      <c r="L264" s="105"/>
      <c r="M264" s="105"/>
      <c r="N264" s="98">
        <v>3.2945648843410898E-2</v>
      </c>
      <c r="O264" s="98"/>
      <c r="P264" s="98"/>
      <c r="Q264" s="98"/>
      <c r="R264" s="98"/>
      <c r="S264" s="98"/>
      <c r="T264" s="98"/>
      <c r="U264" s="98"/>
      <c r="V264" s="98"/>
      <c r="W264" s="98"/>
      <c r="X264" s="97">
        <v>801</v>
      </c>
      <c r="Y264" s="97"/>
      <c r="Z264" s="97"/>
      <c r="AA264" s="97"/>
      <c r="AB264" s="97"/>
      <c r="AC264" s="97"/>
      <c r="AD264" s="97"/>
      <c r="AE264" s="97"/>
      <c r="AF264" s="97"/>
      <c r="AG264" s="98">
        <v>1.5962534874452001E-2</v>
      </c>
      <c r="AH264" s="98"/>
      <c r="AI264" s="98"/>
      <c r="AJ264" s="98"/>
      <c r="AK264" s="98"/>
      <c r="AL264" s="98"/>
      <c r="AM264" s="98"/>
      <c r="AN264" s="98"/>
      <c r="AO264" s="98"/>
    </row>
    <row r="265" spans="2:44" s="1" customFormat="1" ht="11.1" customHeight="1" x14ac:dyDescent="0.15">
      <c r="B265" s="12" t="s">
        <v>1210</v>
      </c>
      <c r="C265" s="105">
        <v>14608785.060000001</v>
      </c>
      <c r="D265" s="105"/>
      <c r="E265" s="105"/>
      <c r="F265" s="105"/>
      <c r="G265" s="105"/>
      <c r="H265" s="105"/>
      <c r="I265" s="105"/>
      <c r="J265" s="105"/>
      <c r="K265" s="105"/>
      <c r="L265" s="105"/>
      <c r="M265" s="105"/>
      <c r="N265" s="98">
        <v>4.0837042786674603E-3</v>
      </c>
      <c r="O265" s="98"/>
      <c r="P265" s="98"/>
      <c r="Q265" s="98"/>
      <c r="R265" s="98"/>
      <c r="S265" s="98"/>
      <c r="T265" s="98"/>
      <c r="U265" s="98"/>
      <c r="V265" s="98"/>
      <c r="W265" s="98"/>
      <c r="X265" s="97">
        <v>141</v>
      </c>
      <c r="Y265" s="97"/>
      <c r="Z265" s="97"/>
      <c r="AA265" s="97"/>
      <c r="AB265" s="97"/>
      <c r="AC265" s="97"/>
      <c r="AD265" s="97"/>
      <c r="AE265" s="97"/>
      <c r="AF265" s="97"/>
      <c r="AG265" s="98">
        <v>2.8098844161020299E-3</v>
      </c>
      <c r="AH265" s="98"/>
      <c r="AI265" s="98"/>
      <c r="AJ265" s="98"/>
      <c r="AK265" s="98"/>
      <c r="AL265" s="98"/>
      <c r="AM265" s="98"/>
      <c r="AN265" s="98"/>
      <c r="AO265" s="98"/>
    </row>
    <row r="266" spans="2:44" s="1" customFormat="1" ht="11.1" customHeight="1" x14ac:dyDescent="0.15">
      <c r="B266" s="12" t="s">
        <v>1211</v>
      </c>
      <c r="C266" s="105">
        <v>2973345.2</v>
      </c>
      <c r="D266" s="105"/>
      <c r="E266" s="105"/>
      <c r="F266" s="105"/>
      <c r="G266" s="105"/>
      <c r="H266" s="105"/>
      <c r="I266" s="105"/>
      <c r="J266" s="105"/>
      <c r="K266" s="105"/>
      <c r="L266" s="105"/>
      <c r="M266" s="105"/>
      <c r="N266" s="98">
        <v>8.31161692455989E-4</v>
      </c>
      <c r="O266" s="98"/>
      <c r="P266" s="98"/>
      <c r="Q266" s="98"/>
      <c r="R266" s="98"/>
      <c r="S266" s="98"/>
      <c r="T266" s="98"/>
      <c r="U266" s="98"/>
      <c r="V266" s="98"/>
      <c r="W266" s="98"/>
      <c r="X266" s="97">
        <v>29</v>
      </c>
      <c r="Y266" s="97"/>
      <c r="Z266" s="97"/>
      <c r="AA266" s="97"/>
      <c r="AB266" s="97"/>
      <c r="AC266" s="97"/>
      <c r="AD266" s="97"/>
      <c r="AE266" s="97"/>
      <c r="AF266" s="97"/>
      <c r="AG266" s="98">
        <v>5.7791948983658805E-4</v>
      </c>
      <c r="AH266" s="98"/>
      <c r="AI266" s="98"/>
      <c r="AJ266" s="98"/>
      <c r="AK266" s="98"/>
      <c r="AL266" s="98"/>
      <c r="AM266" s="98"/>
      <c r="AN266" s="98"/>
      <c r="AO266" s="98"/>
    </row>
    <row r="267" spans="2:44" s="1" customFormat="1" ht="11.1" customHeight="1" x14ac:dyDescent="0.15">
      <c r="B267" s="12" t="s">
        <v>1212</v>
      </c>
      <c r="C267" s="105">
        <v>22936716.800000001</v>
      </c>
      <c r="D267" s="105"/>
      <c r="E267" s="105"/>
      <c r="F267" s="105"/>
      <c r="G267" s="105"/>
      <c r="H267" s="105"/>
      <c r="I267" s="105"/>
      <c r="J267" s="105"/>
      <c r="K267" s="105"/>
      <c r="L267" s="105"/>
      <c r="M267" s="105"/>
      <c r="N267" s="98">
        <v>6.4116740817284504E-3</v>
      </c>
      <c r="O267" s="98"/>
      <c r="P267" s="98"/>
      <c r="Q267" s="98"/>
      <c r="R267" s="98"/>
      <c r="S267" s="98"/>
      <c r="T267" s="98"/>
      <c r="U267" s="98"/>
      <c r="V267" s="98"/>
      <c r="W267" s="98"/>
      <c r="X267" s="97">
        <v>201</v>
      </c>
      <c r="Y267" s="97"/>
      <c r="Z267" s="97"/>
      <c r="AA267" s="97"/>
      <c r="AB267" s="97"/>
      <c r="AC267" s="97"/>
      <c r="AD267" s="97"/>
      <c r="AE267" s="97"/>
      <c r="AF267" s="97"/>
      <c r="AG267" s="98">
        <v>4.0055799123156601E-3</v>
      </c>
      <c r="AH267" s="98"/>
      <c r="AI267" s="98"/>
      <c r="AJ267" s="98"/>
      <c r="AK267" s="98"/>
      <c r="AL267" s="98"/>
      <c r="AM267" s="98"/>
      <c r="AN267" s="98"/>
      <c r="AO267" s="98"/>
    </row>
    <row r="268" spans="2:44" s="1" customFormat="1" ht="12.75" customHeight="1" x14ac:dyDescent="0.15">
      <c r="B268" s="52"/>
      <c r="C268" s="106">
        <v>3577336668.6500001</v>
      </c>
      <c r="D268" s="106"/>
      <c r="E268" s="106"/>
      <c r="F268" s="106"/>
      <c r="G268" s="106"/>
      <c r="H268" s="106"/>
      <c r="I268" s="106"/>
      <c r="J268" s="106"/>
      <c r="K268" s="106"/>
      <c r="L268" s="106"/>
      <c r="M268" s="106"/>
      <c r="N268" s="100">
        <v>1</v>
      </c>
      <c r="O268" s="100"/>
      <c r="P268" s="100"/>
      <c r="Q268" s="100"/>
      <c r="R268" s="100"/>
      <c r="S268" s="100"/>
      <c r="T268" s="100"/>
      <c r="U268" s="100"/>
      <c r="V268" s="100"/>
      <c r="W268" s="100"/>
      <c r="X268" s="99">
        <v>50180</v>
      </c>
      <c r="Y268" s="99"/>
      <c r="Z268" s="99"/>
      <c r="AA268" s="99"/>
      <c r="AB268" s="99"/>
      <c r="AC268" s="99"/>
      <c r="AD268" s="99"/>
      <c r="AE268" s="99"/>
      <c r="AF268" s="99"/>
      <c r="AG268" s="100">
        <v>1</v>
      </c>
      <c r="AH268" s="100"/>
      <c r="AI268" s="100"/>
      <c r="AJ268" s="100"/>
      <c r="AK268" s="100"/>
      <c r="AL268" s="100"/>
      <c r="AM268" s="100"/>
      <c r="AN268" s="100"/>
      <c r="AO268" s="100"/>
    </row>
    <row r="269" spans="2:44" s="1" customFormat="1" ht="9" customHeight="1" x14ac:dyDescent="0.15"/>
    <row r="270" spans="2:44" s="1" customFormat="1" ht="19.149999999999999" customHeight="1" x14ac:dyDescent="0.15">
      <c r="B270" s="86" t="s">
        <v>1246</v>
      </c>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row>
    <row r="271" spans="2:44" s="1" customFormat="1" ht="7.9" customHeight="1" x14ac:dyDescent="0.15"/>
    <row r="272" spans="2:44" s="1" customFormat="1" ht="13.35" customHeight="1" x14ac:dyDescent="0.15">
      <c r="B272" s="101"/>
      <c r="C272" s="101"/>
      <c r="D272" s="84" t="s">
        <v>1117</v>
      </c>
      <c r="E272" s="84"/>
      <c r="F272" s="84"/>
      <c r="G272" s="84"/>
      <c r="H272" s="84"/>
      <c r="I272" s="84"/>
      <c r="J272" s="84"/>
      <c r="K272" s="84"/>
      <c r="L272" s="84"/>
      <c r="M272" s="84"/>
      <c r="N272" s="84"/>
      <c r="O272" s="84" t="s">
        <v>1118</v>
      </c>
      <c r="P272" s="84"/>
      <c r="Q272" s="84"/>
      <c r="R272" s="84"/>
      <c r="S272" s="84"/>
      <c r="T272" s="84"/>
      <c r="U272" s="84"/>
      <c r="V272" s="84"/>
      <c r="W272" s="84"/>
      <c r="X272" s="84"/>
      <c r="Y272" s="84" t="s">
        <v>1119</v>
      </c>
      <c r="Z272" s="84"/>
      <c r="AA272" s="84"/>
      <c r="AB272" s="84"/>
      <c r="AC272" s="84"/>
      <c r="AD272" s="84"/>
      <c r="AE272" s="84"/>
      <c r="AF272" s="84"/>
      <c r="AG272" s="84"/>
      <c r="AH272" s="84" t="s">
        <v>1118</v>
      </c>
      <c r="AI272" s="84"/>
      <c r="AJ272" s="84"/>
      <c r="AK272" s="84"/>
      <c r="AL272" s="84"/>
      <c r="AM272" s="84"/>
      <c r="AN272" s="84"/>
      <c r="AO272" s="84"/>
      <c r="AP272" s="53"/>
    </row>
    <row r="273" spans="2:42" s="1" customFormat="1" ht="11.1" customHeight="1" x14ac:dyDescent="0.15">
      <c r="B273" s="95" t="s">
        <v>1213</v>
      </c>
      <c r="C273" s="95"/>
      <c r="D273" s="105">
        <v>35060765.390000001</v>
      </c>
      <c r="E273" s="105"/>
      <c r="F273" s="105"/>
      <c r="G273" s="105"/>
      <c r="H273" s="105"/>
      <c r="I273" s="105"/>
      <c r="J273" s="105"/>
      <c r="K273" s="105"/>
      <c r="L273" s="105"/>
      <c r="M273" s="105"/>
      <c r="N273" s="105"/>
      <c r="O273" s="98">
        <v>9.8008011650832696E-3</v>
      </c>
      <c r="P273" s="98"/>
      <c r="Q273" s="98"/>
      <c r="R273" s="98"/>
      <c r="S273" s="98"/>
      <c r="T273" s="98"/>
      <c r="U273" s="98"/>
      <c r="V273" s="98"/>
      <c r="W273" s="98"/>
      <c r="X273" s="98"/>
      <c r="Y273" s="97">
        <v>3911</v>
      </c>
      <c r="Z273" s="97"/>
      <c r="AA273" s="97"/>
      <c r="AB273" s="97"/>
      <c r="AC273" s="97"/>
      <c r="AD273" s="97"/>
      <c r="AE273" s="97"/>
      <c r="AF273" s="97"/>
      <c r="AG273" s="97"/>
      <c r="AH273" s="98">
        <v>7.7939418094858506E-2</v>
      </c>
      <c r="AI273" s="98"/>
      <c r="AJ273" s="98"/>
      <c r="AK273" s="98"/>
      <c r="AL273" s="98"/>
      <c r="AM273" s="98"/>
      <c r="AN273" s="98"/>
      <c r="AO273" s="98"/>
      <c r="AP273" s="54">
        <v>1</v>
      </c>
    </row>
    <row r="274" spans="2:42" s="1" customFormat="1" ht="11.1" customHeight="1" x14ac:dyDescent="0.15">
      <c r="B274" s="95" t="s">
        <v>1214</v>
      </c>
      <c r="C274" s="95"/>
      <c r="D274" s="105">
        <v>101503849.43000001</v>
      </c>
      <c r="E274" s="105"/>
      <c r="F274" s="105"/>
      <c r="G274" s="105"/>
      <c r="H274" s="105"/>
      <c r="I274" s="105"/>
      <c r="J274" s="105"/>
      <c r="K274" s="105"/>
      <c r="L274" s="105"/>
      <c r="M274" s="105"/>
      <c r="N274" s="105"/>
      <c r="O274" s="98">
        <v>2.8374139431585899E-2</v>
      </c>
      <c r="P274" s="98"/>
      <c r="Q274" s="98"/>
      <c r="R274" s="98"/>
      <c r="S274" s="98"/>
      <c r="T274" s="98"/>
      <c r="U274" s="98"/>
      <c r="V274" s="98"/>
      <c r="W274" s="98"/>
      <c r="X274" s="98"/>
      <c r="Y274" s="97">
        <v>4427</v>
      </c>
      <c r="Z274" s="97"/>
      <c r="AA274" s="97"/>
      <c r="AB274" s="97"/>
      <c r="AC274" s="97"/>
      <c r="AD274" s="97"/>
      <c r="AE274" s="97"/>
      <c r="AF274" s="97"/>
      <c r="AG274" s="97"/>
      <c r="AH274" s="98">
        <v>8.82223993622957E-2</v>
      </c>
      <c r="AI274" s="98"/>
      <c r="AJ274" s="98"/>
      <c r="AK274" s="98"/>
      <c r="AL274" s="98"/>
      <c r="AM274" s="98"/>
      <c r="AN274" s="98"/>
      <c r="AO274" s="98"/>
      <c r="AP274" s="54">
        <v>2</v>
      </c>
    </row>
    <row r="275" spans="2:42" s="1" customFormat="1" ht="11.1" customHeight="1" x14ac:dyDescent="0.15">
      <c r="B275" s="95" t="s">
        <v>1215</v>
      </c>
      <c r="C275" s="95"/>
      <c r="D275" s="105">
        <v>206324060.06999999</v>
      </c>
      <c r="E275" s="105"/>
      <c r="F275" s="105"/>
      <c r="G275" s="105"/>
      <c r="H275" s="105"/>
      <c r="I275" s="105"/>
      <c r="J275" s="105"/>
      <c r="K275" s="105"/>
      <c r="L275" s="105"/>
      <c r="M275" s="105"/>
      <c r="N275" s="105"/>
      <c r="O275" s="98">
        <v>5.7675326417589198E-2</v>
      </c>
      <c r="P275" s="98"/>
      <c r="Q275" s="98"/>
      <c r="R275" s="98"/>
      <c r="S275" s="98"/>
      <c r="T275" s="98"/>
      <c r="U275" s="98"/>
      <c r="V275" s="98"/>
      <c r="W275" s="98"/>
      <c r="X275" s="98"/>
      <c r="Y275" s="97">
        <v>4890</v>
      </c>
      <c r="Z275" s="97"/>
      <c r="AA275" s="97"/>
      <c r="AB275" s="97"/>
      <c r="AC275" s="97"/>
      <c r="AD275" s="97"/>
      <c r="AE275" s="97"/>
      <c r="AF275" s="97"/>
      <c r="AG275" s="97"/>
      <c r="AH275" s="98">
        <v>9.7449182941410903E-2</v>
      </c>
      <c r="AI275" s="98"/>
      <c r="AJ275" s="98"/>
      <c r="AK275" s="98"/>
      <c r="AL275" s="98"/>
      <c r="AM275" s="98"/>
      <c r="AN275" s="98"/>
      <c r="AO275" s="98"/>
      <c r="AP275" s="54">
        <v>3</v>
      </c>
    </row>
    <row r="276" spans="2:42" s="1" customFormat="1" ht="11.1" customHeight="1" x14ac:dyDescent="0.15">
      <c r="B276" s="95" t="s">
        <v>1216</v>
      </c>
      <c r="C276" s="95"/>
      <c r="D276" s="105">
        <v>419466497.14999998</v>
      </c>
      <c r="E276" s="105"/>
      <c r="F276" s="105"/>
      <c r="G276" s="105"/>
      <c r="H276" s="105"/>
      <c r="I276" s="105"/>
      <c r="J276" s="105"/>
      <c r="K276" s="105"/>
      <c r="L276" s="105"/>
      <c r="M276" s="105"/>
      <c r="N276" s="105"/>
      <c r="O276" s="98">
        <v>0.117256645376991</v>
      </c>
      <c r="P276" s="98"/>
      <c r="Q276" s="98"/>
      <c r="R276" s="98"/>
      <c r="S276" s="98"/>
      <c r="T276" s="98"/>
      <c r="U276" s="98"/>
      <c r="V276" s="98"/>
      <c r="W276" s="98"/>
      <c r="X276" s="98"/>
      <c r="Y276" s="97">
        <v>6111</v>
      </c>
      <c r="Z276" s="97"/>
      <c r="AA276" s="97"/>
      <c r="AB276" s="97"/>
      <c r="AC276" s="97"/>
      <c r="AD276" s="97"/>
      <c r="AE276" s="97"/>
      <c r="AF276" s="97"/>
      <c r="AG276" s="97"/>
      <c r="AH276" s="98">
        <v>0.12178158628935799</v>
      </c>
      <c r="AI276" s="98"/>
      <c r="AJ276" s="98"/>
      <c r="AK276" s="98"/>
      <c r="AL276" s="98"/>
      <c r="AM276" s="98"/>
      <c r="AN276" s="98"/>
      <c r="AO276" s="98"/>
      <c r="AP276" s="54">
        <v>4</v>
      </c>
    </row>
    <row r="277" spans="2:42" s="1" customFormat="1" ht="11.1" customHeight="1" x14ac:dyDescent="0.15">
      <c r="B277" s="95" t="s">
        <v>1217</v>
      </c>
      <c r="C277" s="95"/>
      <c r="D277" s="105">
        <v>534471479.98000002</v>
      </c>
      <c r="E277" s="105"/>
      <c r="F277" s="105"/>
      <c r="G277" s="105"/>
      <c r="H277" s="105"/>
      <c r="I277" s="105"/>
      <c r="J277" s="105"/>
      <c r="K277" s="105"/>
      <c r="L277" s="105"/>
      <c r="M277" s="105"/>
      <c r="N277" s="105"/>
      <c r="O277" s="98">
        <v>0.149404858833624</v>
      </c>
      <c r="P277" s="98"/>
      <c r="Q277" s="98"/>
      <c r="R277" s="98"/>
      <c r="S277" s="98"/>
      <c r="T277" s="98"/>
      <c r="U277" s="98"/>
      <c r="V277" s="98"/>
      <c r="W277" s="98"/>
      <c r="X277" s="98"/>
      <c r="Y277" s="97">
        <v>5824</v>
      </c>
      <c r="Z277" s="97"/>
      <c r="AA277" s="97"/>
      <c r="AB277" s="97"/>
      <c r="AC277" s="97"/>
      <c r="AD277" s="97"/>
      <c r="AE277" s="97"/>
      <c r="AF277" s="97"/>
      <c r="AG277" s="97"/>
      <c r="AH277" s="98">
        <v>0.116062176165803</v>
      </c>
      <c r="AI277" s="98"/>
      <c r="AJ277" s="98"/>
      <c r="AK277" s="98"/>
      <c r="AL277" s="98"/>
      <c r="AM277" s="98"/>
      <c r="AN277" s="98"/>
      <c r="AO277" s="98"/>
      <c r="AP277" s="54">
        <v>5</v>
      </c>
    </row>
    <row r="278" spans="2:42" s="1" customFormat="1" ht="11.1" customHeight="1" x14ac:dyDescent="0.15">
      <c r="B278" s="95" t="s">
        <v>1218</v>
      </c>
      <c r="C278" s="95"/>
      <c r="D278" s="105">
        <v>138183080.49000001</v>
      </c>
      <c r="E278" s="105"/>
      <c r="F278" s="105"/>
      <c r="G278" s="105"/>
      <c r="H278" s="105"/>
      <c r="I278" s="105"/>
      <c r="J278" s="105"/>
      <c r="K278" s="105"/>
      <c r="L278" s="105"/>
      <c r="M278" s="105"/>
      <c r="N278" s="105"/>
      <c r="O278" s="98">
        <v>3.8627362557448898E-2</v>
      </c>
      <c r="P278" s="98"/>
      <c r="Q278" s="98"/>
      <c r="R278" s="98"/>
      <c r="S278" s="98"/>
      <c r="T278" s="98"/>
      <c r="U278" s="98"/>
      <c r="V278" s="98"/>
      <c r="W278" s="98"/>
      <c r="X278" s="98"/>
      <c r="Y278" s="97">
        <v>2479</v>
      </c>
      <c r="Z278" s="97"/>
      <c r="AA278" s="97"/>
      <c r="AB278" s="97"/>
      <c r="AC278" s="97"/>
      <c r="AD278" s="97"/>
      <c r="AE278" s="97"/>
      <c r="AF278" s="97"/>
      <c r="AG278" s="97"/>
      <c r="AH278" s="98">
        <v>4.9402152251893199E-2</v>
      </c>
      <c r="AI278" s="98"/>
      <c r="AJ278" s="98"/>
      <c r="AK278" s="98"/>
      <c r="AL278" s="98"/>
      <c r="AM278" s="98"/>
      <c r="AN278" s="98"/>
      <c r="AO278" s="98"/>
      <c r="AP278" s="54">
        <v>6</v>
      </c>
    </row>
    <row r="279" spans="2:42" s="1" customFormat="1" ht="11.1" customHeight="1" x14ac:dyDescent="0.15">
      <c r="B279" s="95" t="s">
        <v>1219</v>
      </c>
      <c r="C279" s="95"/>
      <c r="D279" s="105">
        <v>160057082.84</v>
      </c>
      <c r="E279" s="105"/>
      <c r="F279" s="105"/>
      <c r="G279" s="105"/>
      <c r="H279" s="105"/>
      <c r="I279" s="105"/>
      <c r="J279" s="105"/>
      <c r="K279" s="105"/>
      <c r="L279" s="105"/>
      <c r="M279" s="105"/>
      <c r="N279" s="105"/>
      <c r="O279" s="98">
        <v>4.4741968024049998E-2</v>
      </c>
      <c r="P279" s="98"/>
      <c r="Q279" s="98"/>
      <c r="R279" s="98"/>
      <c r="S279" s="98"/>
      <c r="T279" s="98"/>
      <c r="U279" s="98"/>
      <c r="V279" s="98"/>
      <c r="W279" s="98"/>
      <c r="X279" s="98"/>
      <c r="Y279" s="97">
        <v>2657</v>
      </c>
      <c r="Z279" s="97"/>
      <c r="AA279" s="97"/>
      <c r="AB279" s="97"/>
      <c r="AC279" s="97"/>
      <c r="AD279" s="97"/>
      <c r="AE279" s="97"/>
      <c r="AF279" s="97"/>
      <c r="AG279" s="97"/>
      <c r="AH279" s="98">
        <v>5.2949382223993598E-2</v>
      </c>
      <c r="AI279" s="98"/>
      <c r="AJ279" s="98"/>
      <c r="AK279" s="98"/>
      <c r="AL279" s="98"/>
      <c r="AM279" s="98"/>
      <c r="AN279" s="98"/>
      <c r="AO279" s="98"/>
      <c r="AP279" s="54">
        <v>7</v>
      </c>
    </row>
    <row r="280" spans="2:42" s="1" customFormat="1" ht="11.1" customHeight="1" x14ac:dyDescent="0.15">
      <c r="B280" s="95" t="s">
        <v>1220</v>
      </c>
      <c r="C280" s="95"/>
      <c r="D280" s="105">
        <v>181383341.52000001</v>
      </c>
      <c r="E280" s="105"/>
      <c r="F280" s="105"/>
      <c r="G280" s="105"/>
      <c r="H280" s="105"/>
      <c r="I280" s="105"/>
      <c r="J280" s="105"/>
      <c r="K280" s="105"/>
      <c r="L280" s="105"/>
      <c r="M280" s="105"/>
      <c r="N280" s="105"/>
      <c r="O280" s="98">
        <v>5.0703458556068698E-2</v>
      </c>
      <c r="P280" s="98"/>
      <c r="Q280" s="98"/>
      <c r="R280" s="98"/>
      <c r="S280" s="98"/>
      <c r="T280" s="98"/>
      <c r="U280" s="98"/>
      <c r="V280" s="98"/>
      <c r="W280" s="98"/>
      <c r="X280" s="98"/>
      <c r="Y280" s="97">
        <v>2564</v>
      </c>
      <c r="Z280" s="97"/>
      <c r="AA280" s="97"/>
      <c r="AB280" s="97"/>
      <c r="AC280" s="97"/>
      <c r="AD280" s="97"/>
      <c r="AE280" s="97"/>
      <c r="AF280" s="97"/>
      <c r="AG280" s="97"/>
      <c r="AH280" s="98">
        <v>5.1096054204862497E-2</v>
      </c>
      <c r="AI280" s="98"/>
      <c r="AJ280" s="98"/>
      <c r="AK280" s="98"/>
      <c r="AL280" s="98"/>
      <c r="AM280" s="98"/>
      <c r="AN280" s="98"/>
      <c r="AO280" s="98"/>
      <c r="AP280" s="54">
        <v>8</v>
      </c>
    </row>
    <row r="281" spans="2:42" s="1" customFormat="1" ht="11.1" customHeight="1" x14ac:dyDescent="0.15">
      <c r="B281" s="95" t="s">
        <v>1221</v>
      </c>
      <c r="C281" s="95"/>
      <c r="D281" s="105">
        <v>250864097.19</v>
      </c>
      <c r="E281" s="105"/>
      <c r="F281" s="105"/>
      <c r="G281" s="105"/>
      <c r="H281" s="105"/>
      <c r="I281" s="105"/>
      <c r="J281" s="105"/>
      <c r="K281" s="105"/>
      <c r="L281" s="105"/>
      <c r="M281" s="105"/>
      <c r="N281" s="105"/>
      <c r="O281" s="98">
        <v>7.0125940168966505E-2</v>
      </c>
      <c r="P281" s="98"/>
      <c r="Q281" s="98"/>
      <c r="R281" s="98"/>
      <c r="S281" s="98"/>
      <c r="T281" s="98"/>
      <c r="U281" s="98"/>
      <c r="V281" s="98"/>
      <c r="W281" s="98"/>
      <c r="X281" s="98"/>
      <c r="Y281" s="97">
        <v>2856</v>
      </c>
      <c r="Z281" s="97"/>
      <c r="AA281" s="97"/>
      <c r="AB281" s="97"/>
      <c r="AC281" s="97"/>
      <c r="AD281" s="97"/>
      <c r="AE281" s="97"/>
      <c r="AF281" s="97"/>
      <c r="AG281" s="97"/>
      <c r="AH281" s="98">
        <v>5.6915105619768799E-2</v>
      </c>
      <c r="AI281" s="98"/>
      <c r="AJ281" s="98"/>
      <c r="AK281" s="98"/>
      <c r="AL281" s="98"/>
      <c r="AM281" s="98"/>
      <c r="AN281" s="98"/>
      <c r="AO281" s="98"/>
      <c r="AP281" s="54">
        <v>9</v>
      </c>
    </row>
    <row r="282" spans="2:42" s="1" customFormat="1" ht="11.1" customHeight="1" x14ac:dyDescent="0.15">
      <c r="B282" s="95" t="s">
        <v>1222</v>
      </c>
      <c r="C282" s="95"/>
      <c r="D282" s="105">
        <v>334080839.56</v>
      </c>
      <c r="E282" s="105"/>
      <c r="F282" s="105"/>
      <c r="G282" s="105"/>
      <c r="H282" s="105"/>
      <c r="I282" s="105"/>
      <c r="J282" s="105"/>
      <c r="K282" s="105"/>
      <c r="L282" s="105"/>
      <c r="M282" s="105"/>
      <c r="N282" s="105"/>
      <c r="O282" s="98">
        <v>9.3388146127737603E-2</v>
      </c>
      <c r="P282" s="98"/>
      <c r="Q282" s="98"/>
      <c r="R282" s="98"/>
      <c r="S282" s="98"/>
      <c r="T282" s="98"/>
      <c r="U282" s="98"/>
      <c r="V282" s="98"/>
      <c r="W282" s="98"/>
      <c r="X282" s="98"/>
      <c r="Y282" s="97">
        <v>3131</v>
      </c>
      <c r="Z282" s="97"/>
      <c r="AA282" s="97"/>
      <c r="AB282" s="97"/>
      <c r="AC282" s="97"/>
      <c r="AD282" s="97"/>
      <c r="AE282" s="97"/>
      <c r="AF282" s="97"/>
      <c r="AG282" s="97"/>
      <c r="AH282" s="98">
        <v>6.2395376644081298E-2</v>
      </c>
      <c r="AI282" s="98"/>
      <c r="AJ282" s="98"/>
      <c r="AK282" s="98"/>
      <c r="AL282" s="98"/>
      <c r="AM282" s="98"/>
      <c r="AN282" s="98"/>
      <c r="AO282" s="98"/>
      <c r="AP282" s="54">
        <v>10</v>
      </c>
    </row>
    <row r="283" spans="2:42" s="1" customFormat="1" ht="11.1" customHeight="1" x14ac:dyDescent="0.15">
      <c r="B283" s="95" t="s">
        <v>1223</v>
      </c>
      <c r="C283" s="95"/>
      <c r="D283" s="105">
        <v>561874278.46000004</v>
      </c>
      <c r="E283" s="105"/>
      <c r="F283" s="105"/>
      <c r="G283" s="105"/>
      <c r="H283" s="105"/>
      <c r="I283" s="105"/>
      <c r="J283" s="105"/>
      <c r="K283" s="105"/>
      <c r="L283" s="105"/>
      <c r="M283" s="105"/>
      <c r="N283" s="105"/>
      <c r="O283" s="98">
        <v>0.15706497053631699</v>
      </c>
      <c r="P283" s="98"/>
      <c r="Q283" s="98"/>
      <c r="R283" s="98"/>
      <c r="S283" s="98"/>
      <c r="T283" s="98"/>
      <c r="U283" s="98"/>
      <c r="V283" s="98"/>
      <c r="W283" s="98"/>
      <c r="X283" s="98"/>
      <c r="Y283" s="97">
        <v>6093</v>
      </c>
      <c r="Z283" s="97"/>
      <c r="AA283" s="97"/>
      <c r="AB283" s="97"/>
      <c r="AC283" s="97"/>
      <c r="AD283" s="97"/>
      <c r="AE283" s="97"/>
      <c r="AF283" s="97"/>
      <c r="AG283" s="97"/>
      <c r="AH283" s="98">
        <v>0.121422877640494</v>
      </c>
      <c r="AI283" s="98"/>
      <c r="AJ283" s="98"/>
      <c r="AK283" s="98"/>
      <c r="AL283" s="98"/>
      <c r="AM283" s="98"/>
      <c r="AN283" s="98"/>
      <c r="AO283" s="98"/>
      <c r="AP283" s="54">
        <v>11</v>
      </c>
    </row>
    <row r="284" spans="2:42" s="1" customFormat="1" ht="11.1" customHeight="1" x14ac:dyDescent="0.15">
      <c r="B284" s="95" t="s">
        <v>1224</v>
      </c>
      <c r="C284" s="95"/>
      <c r="D284" s="105">
        <v>254595372.21000001</v>
      </c>
      <c r="E284" s="105"/>
      <c r="F284" s="105"/>
      <c r="G284" s="105"/>
      <c r="H284" s="105"/>
      <c r="I284" s="105"/>
      <c r="J284" s="105"/>
      <c r="K284" s="105"/>
      <c r="L284" s="105"/>
      <c r="M284" s="105"/>
      <c r="N284" s="105"/>
      <c r="O284" s="98">
        <v>7.1168971721657398E-2</v>
      </c>
      <c r="P284" s="98"/>
      <c r="Q284" s="98"/>
      <c r="R284" s="98"/>
      <c r="S284" s="98"/>
      <c r="T284" s="98"/>
      <c r="U284" s="98"/>
      <c r="V284" s="98"/>
      <c r="W284" s="98"/>
      <c r="X284" s="98"/>
      <c r="Y284" s="97">
        <v>2275</v>
      </c>
      <c r="Z284" s="97"/>
      <c r="AA284" s="97"/>
      <c r="AB284" s="97"/>
      <c r="AC284" s="97"/>
      <c r="AD284" s="97"/>
      <c r="AE284" s="97"/>
      <c r="AF284" s="97"/>
      <c r="AG284" s="97"/>
      <c r="AH284" s="98">
        <v>4.5336787564766799E-2</v>
      </c>
      <c r="AI284" s="98"/>
      <c r="AJ284" s="98"/>
      <c r="AK284" s="98"/>
      <c r="AL284" s="98"/>
      <c r="AM284" s="98"/>
      <c r="AN284" s="98"/>
      <c r="AO284" s="98"/>
      <c r="AP284" s="54">
        <v>12</v>
      </c>
    </row>
    <row r="285" spans="2:42" s="1" customFormat="1" ht="11.1" customHeight="1" x14ac:dyDescent="0.15">
      <c r="B285" s="95" t="s">
        <v>1225</v>
      </c>
      <c r="C285" s="95"/>
      <c r="D285" s="105">
        <v>119837744.86</v>
      </c>
      <c r="E285" s="105"/>
      <c r="F285" s="105"/>
      <c r="G285" s="105"/>
      <c r="H285" s="105"/>
      <c r="I285" s="105"/>
      <c r="J285" s="105"/>
      <c r="K285" s="105"/>
      <c r="L285" s="105"/>
      <c r="M285" s="105"/>
      <c r="N285" s="105"/>
      <c r="O285" s="98">
        <v>3.34991520116623E-2</v>
      </c>
      <c r="P285" s="98"/>
      <c r="Q285" s="98"/>
      <c r="R285" s="98"/>
      <c r="S285" s="98"/>
      <c r="T285" s="98"/>
      <c r="U285" s="98"/>
      <c r="V285" s="98"/>
      <c r="W285" s="98"/>
      <c r="X285" s="98"/>
      <c r="Y285" s="97">
        <v>1053</v>
      </c>
      <c r="Z285" s="97"/>
      <c r="AA285" s="97"/>
      <c r="AB285" s="97"/>
      <c r="AC285" s="97"/>
      <c r="AD285" s="97"/>
      <c r="AE285" s="97"/>
      <c r="AF285" s="97"/>
      <c r="AG285" s="97"/>
      <c r="AH285" s="98">
        <v>2.0984455958549201E-2</v>
      </c>
      <c r="AI285" s="98"/>
      <c r="AJ285" s="98"/>
      <c r="AK285" s="98"/>
      <c r="AL285" s="98"/>
      <c r="AM285" s="98"/>
      <c r="AN285" s="98"/>
      <c r="AO285" s="98"/>
      <c r="AP285" s="54">
        <v>13</v>
      </c>
    </row>
    <row r="286" spans="2:42" s="1" customFormat="1" ht="11.1" customHeight="1" x14ac:dyDescent="0.15">
      <c r="B286" s="95" t="s">
        <v>1226</v>
      </c>
      <c r="C286" s="95"/>
      <c r="D286" s="105">
        <v>279634179.5</v>
      </c>
      <c r="E286" s="105"/>
      <c r="F286" s="105"/>
      <c r="G286" s="105"/>
      <c r="H286" s="105"/>
      <c r="I286" s="105"/>
      <c r="J286" s="105"/>
      <c r="K286" s="105"/>
      <c r="L286" s="105"/>
      <c r="M286" s="105"/>
      <c r="N286" s="105"/>
      <c r="O286" s="98">
        <v>7.8168259071217702E-2</v>
      </c>
      <c r="P286" s="98"/>
      <c r="Q286" s="98"/>
      <c r="R286" s="98"/>
      <c r="S286" s="98"/>
      <c r="T286" s="98"/>
      <c r="U286" s="98"/>
      <c r="V286" s="98"/>
      <c r="W286" s="98"/>
      <c r="X286" s="98"/>
      <c r="Y286" s="97">
        <v>1909</v>
      </c>
      <c r="Z286" s="97"/>
      <c r="AA286" s="97"/>
      <c r="AB286" s="97"/>
      <c r="AC286" s="97"/>
      <c r="AD286" s="97"/>
      <c r="AE286" s="97"/>
      <c r="AF286" s="97"/>
      <c r="AG286" s="97"/>
      <c r="AH286" s="98">
        <v>3.8043045037863703E-2</v>
      </c>
      <c r="AI286" s="98"/>
      <c r="AJ286" s="98"/>
      <c r="AK286" s="98"/>
      <c r="AL286" s="98"/>
      <c r="AM286" s="98"/>
      <c r="AN286" s="98"/>
      <c r="AO286" s="98"/>
      <c r="AP286" s="54">
        <v>14</v>
      </c>
    </row>
    <row r="287" spans="2:42" s="1" customFormat="1" ht="11.1" customHeight="1" x14ac:dyDescent="0.15">
      <c r="B287" s="101"/>
      <c r="C287" s="101"/>
      <c r="D287" s="106">
        <v>3577336668.6500001</v>
      </c>
      <c r="E287" s="106"/>
      <c r="F287" s="106"/>
      <c r="G287" s="106"/>
      <c r="H287" s="106"/>
      <c r="I287" s="106"/>
      <c r="J287" s="106"/>
      <c r="K287" s="106"/>
      <c r="L287" s="106"/>
      <c r="M287" s="106"/>
      <c r="N287" s="106"/>
      <c r="O287" s="100">
        <v>1</v>
      </c>
      <c r="P287" s="100"/>
      <c r="Q287" s="100"/>
      <c r="R287" s="100"/>
      <c r="S287" s="100"/>
      <c r="T287" s="100"/>
      <c r="U287" s="100"/>
      <c r="V287" s="100"/>
      <c r="W287" s="100"/>
      <c r="X287" s="100"/>
      <c r="Y287" s="99">
        <v>50180</v>
      </c>
      <c r="Z287" s="99"/>
      <c r="AA287" s="99"/>
      <c r="AB287" s="99"/>
      <c r="AC287" s="99"/>
      <c r="AD287" s="99"/>
      <c r="AE287" s="99"/>
      <c r="AF287" s="99"/>
      <c r="AG287" s="99"/>
      <c r="AH287" s="100">
        <v>1</v>
      </c>
      <c r="AI287" s="100"/>
      <c r="AJ287" s="100"/>
      <c r="AK287" s="100"/>
      <c r="AL287" s="100"/>
      <c r="AM287" s="100"/>
      <c r="AN287" s="100"/>
      <c r="AO287" s="100"/>
      <c r="AP287" s="55"/>
    </row>
    <row r="288" spans="2:42" s="1" customFormat="1" ht="9" customHeight="1" x14ac:dyDescent="0.15"/>
    <row r="289" spans="2:44" s="1" customFormat="1" ht="19.149999999999999" customHeight="1" x14ac:dyDescent="0.15">
      <c r="B289" s="86" t="s">
        <v>1247</v>
      </c>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row>
    <row r="290" spans="2:44" s="1" customFormat="1" ht="7.9" customHeight="1" x14ac:dyDescent="0.15"/>
    <row r="291" spans="2:44" s="1" customFormat="1" ht="10.7" customHeight="1" x14ac:dyDescent="0.15">
      <c r="B291" s="84" t="s">
        <v>1120</v>
      </c>
      <c r="C291" s="84"/>
      <c r="D291" s="84" t="s">
        <v>1117</v>
      </c>
      <c r="E291" s="84"/>
      <c r="F291" s="84"/>
      <c r="G291" s="84"/>
      <c r="H291" s="84"/>
      <c r="I291" s="84"/>
      <c r="J291" s="84"/>
      <c r="K291" s="84"/>
      <c r="L291" s="84"/>
      <c r="M291" s="84"/>
      <c r="N291" s="84"/>
      <c r="O291" s="84" t="s">
        <v>1118</v>
      </c>
      <c r="P291" s="84"/>
      <c r="Q291" s="84"/>
      <c r="R291" s="84"/>
      <c r="S291" s="84"/>
      <c r="T291" s="84"/>
      <c r="U291" s="84"/>
      <c r="V291" s="84"/>
      <c r="W291" s="84"/>
      <c r="X291" s="84"/>
      <c r="Y291" s="84" t="s">
        <v>1119</v>
      </c>
      <c r="Z291" s="84"/>
      <c r="AA291" s="84"/>
      <c r="AB291" s="84"/>
      <c r="AC291" s="84"/>
      <c r="AD291" s="84"/>
      <c r="AE291" s="84"/>
      <c r="AF291" s="84"/>
      <c r="AG291" s="84"/>
      <c r="AH291" s="84" t="s">
        <v>1118</v>
      </c>
      <c r="AI291" s="84"/>
      <c r="AJ291" s="84"/>
      <c r="AK291" s="84"/>
      <c r="AL291" s="84"/>
      <c r="AM291" s="84"/>
      <c r="AN291" s="84"/>
      <c r="AO291" s="84"/>
    </row>
    <row r="292" spans="2:44" s="1" customFormat="1" ht="10.7" customHeight="1" x14ac:dyDescent="0.15">
      <c r="B292" s="95" t="s">
        <v>1227</v>
      </c>
      <c r="C292" s="95"/>
      <c r="D292" s="105">
        <v>70833522.530000001</v>
      </c>
      <c r="E292" s="105"/>
      <c r="F292" s="105"/>
      <c r="G292" s="105"/>
      <c r="H292" s="105"/>
      <c r="I292" s="105"/>
      <c r="J292" s="105"/>
      <c r="K292" s="105"/>
      <c r="L292" s="105"/>
      <c r="M292" s="105"/>
      <c r="N292" s="105"/>
      <c r="O292" s="98">
        <v>1.98006307739358E-2</v>
      </c>
      <c r="P292" s="98"/>
      <c r="Q292" s="98"/>
      <c r="R292" s="98"/>
      <c r="S292" s="98"/>
      <c r="T292" s="98"/>
      <c r="U292" s="98"/>
      <c r="V292" s="98"/>
      <c r="W292" s="98"/>
      <c r="X292" s="98"/>
      <c r="Y292" s="97">
        <v>4888</v>
      </c>
      <c r="Z292" s="97"/>
      <c r="AA292" s="97"/>
      <c r="AB292" s="97"/>
      <c r="AC292" s="97"/>
      <c r="AD292" s="97"/>
      <c r="AE292" s="97"/>
      <c r="AF292" s="97"/>
      <c r="AG292" s="97"/>
      <c r="AH292" s="98">
        <v>9.7409326424870504E-2</v>
      </c>
      <c r="AI292" s="98"/>
      <c r="AJ292" s="98"/>
      <c r="AK292" s="98"/>
      <c r="AL292" s="98"/>
      <c r="AM292" s="98"/>
      <c r="AN292" s="98"/>
      <c r="AO292" s="98"/>
    </row>
    <row r="293" spans="2:44" s="1" customFormat="1" ht="10.7" customHeight="1" x14ac:dyDescent="0.15">
      <c r="B293" s="95" t="s">
        <v>1122</v>
      </c>
      <c r="C293" s="95"/>
      <c r="D293" s="105">
        <v>120675435.95</v>
      </c>
      <c r="E293" s="105"/>
      <c r="F293" s="105"/>
      <c r="G293" s="105"/>
      <c r="H293" s="105"/>
      <c r="I293" s="105"/>
      <c r="J293" s="105"/>
      <c r="K293" s="105"/>
      <c r="L293" s="105"/>
      <c r="M293" s="105"/>
      <c r="N293" s="105"/>
      <c r="O293" s="98">
        <v>3.37333181435059E-2</v>
      </c>
      <c r="P293" s="98"/>
      <c r="Q293" s="98"/>
      <c r="R293" s="98"/>
      <c r="S293" s="98"/>
      <c r="T293" s="98"/>
      <c r="U293" s="98"/>
      <c r="V293" s="98"/>
      <c r="W293" s="98"/>
      <c r="X293" s="98"/>
      <c r="Y293" s="97">
        <v>5057</v>
      </c>
      <c r="Z293" s="97"/>
      <c r="AA293" s="97"/>
      <c r="AB293" s="97"/>
      <c r="AC293" s="97"/>
      <c r="AD293" s="97"/>
      <c r="AE293" s="97"/>
      <c r="AF293" s="97"/>
      <c r="AG293" s="97"/>
      <c r="AH293" s="98">
        <v>0.100777202072539</v>
      </c>
      <c r="AI293" s="98"/>
      <c r="AJ293" s="98"/>
      <c r="AK293" s="98"/>
      <c r="AL293" s="98"/>
      <c r="AM293" s="98"/>
      <c r="AN293" s="98"/>
      <c r="AO293" s="98"/>
    </row>
    <row r="294" spans="2:44" s="1" customFormat="1" ht="10.7" customHeight="1" x14ac:dyDescent="0.15">
      <c r="B294" s="95" t="s">
        <v>1123</v>
      </c>
      <c r="C294" s="95"/>
      <c r="D294" s="105">
        <v>164412250.94</v>
      </c>
      <c r="E294" s="105"/>
      <c r="F294" s="105"/>
      <c r="G294" s="105"/>
      <c r="H294" s="105"/>
      <c r="I294" s="105"/>
      <c r="J294" s="105"/>
      <c r="K294" s="105"/>
      <c r="L294" s="105"/>
      <c r="M294" s="105"/>
      <c r="N294" s="105"/>
      <c r="O294" s="98">
        <v>4.5959401132363902E-2</v>
      </c>
      <c r="P294" s="98"/>
      <c r="Q294" s="98"/>
      <c r="R294" s="98"/>
      <c r="S294" s="98"/>
      <c r="T294" s="98"/>
      <c r="U294" s="98"/>
      <c r="V294" s="98"/>
      <c r="W294" s="98"/>
      <c r="X294" s="98"/>
      <c r="Y294" s="97">
        <v>4518</v>
      </c>
      <c r="Z294" s="97"/>
      <c r="AA294" s="97"/>
      <c r="AB294" s="97"/>
      <c r="AC294" s="97"/>
      <c r="AD294" s="97"/>
      <c r="AE294" s="97"/>
      <c r="AF294" s="97"/>
      <c r="AG294" s="97"/>
      <c r="AH294" s="98">
        <v>9.0035870864886403E-2</v>
      </c>
      <c r="AI294" s="98"/>
      <c r="AJ294" s="98"/>
      <c r="AK294" s="98"/>
      <c r="AL294" s="98"/>
      <c r="AM294" s="98"/>
      <c r="AN294" s="98"/>
      <c r="AO294" s="98"/>
    </row>
    <row r="295" spans="2:44" s="1" customFormat="1" ht="10.7" customHeight="1" x14ac:dyDescent="0.15">
      <c r="B295" s="95" t="s">
        <v>1124</v>
      </c>
      <c r="C295" s="95"/>
      <c r="D295" s="105">
        <v>216044298.80000001</v>
      </c>
      <c r="E295" s="105"/>
      <c r="F295" s="105"/>
      <c r="G295" s="105"/>
      <c r="H295" s="105"/>
      <c r="I295" s="105"/>
      <c r="J295" s="105"/>
      <c r="K295" s="105"/>
      <c r="L295" s="105"/>
      <c r="M295" s="105"/>
      <c r="N295" s="105"/>
      <c r="O295" s="98">
        <v>6.0392498333552098E-2</v>
      </c>
      <c r="P295" s="98"/>
      <c r="Q295" s="98"/>
      <c r="R295" s="98"/>
      <c r="S295" s="98"/>
      <c r="T295" s="98"/>
      <c r="U295" s="98"/>
      <c r="V295" s="98"/>
      <c r="W295" s="98"/>
      <c r="X295" s="98"/>
      <c r="Y295" s="97">
        <v>4417</v>
      </c>
      <c r="Z295" s="97"/>
      <c r="AA295" s="97"/>
      <c r="AB295" s="97"/>
      <c r="AC295" s="97"/>
      <c r="AD295" s="97"/>
      <c r="AE295" s="97"/>
      <c r="AF295" s="97"/>
      <c r="AG295" s="97"/>
      <c r="AH295" s="98">
        <v>8.8023116779593499E-2</v>
      </c>
      <c r="AI295" s="98"/>
      <c r="AJ295" s="98"/>
      <c r="AK295" s="98"/>
      <c r="AL295" s="98"/>
      <c r="AM295" s="98"/>
      <c r="AN295" s="98"/>
      <c r="AO295" s="98"/>
    </row>
    <row r="296" spans="2:44" s="1" customFormat="1" ht="10.7" customHeight="1" x14ac:dyDescent="0.15">
      <c r="B296" s="95" t="s">
        <v>1125</v>
      </c>
      <c r="C296" s="95"/>
      <c r="D296" s="105">
        <v>198235305.33000001</v>
      </c>
      <c r="E296" s="105"/>
      <c r="F296" s="105"/>
      <c r="G296" s="105"/>
      <c r="H296" s="105"/>
      <c r="I296" s="105"/>
      <c r="J296" s="105"/>
      <c r="K296" s="105"/>
      <c r="L296" s="105"/>
      <c r="M296" s="105"/>
      <c r="N296" s="105"/>
      <c r="O296" s="98">
        <v>5.54142155719465E-2</v>
      </c>
      <c r="P296" s="98"/>
      <c r="Q296" s="98"/>
      <c r="R296" s="98"/>
      <c r="S296" s="98"/>
      <c r="T296" s="98"/>
      <c r="U296" s="98"/>
      <c r="V296" s="98"/>
      <c r="W296" s="98"/>
      <c r="X296" s="98"/>
      <c r="Y296" s="97">
        <v>3306</v>
      </c>
      <c r="Z296" s="97"/>
      <c r="AA296" s="97"/>
      <c r="AB296" s="97"/>
      <c r="AC296" s="97"/>
      <c r="AD296" s="97"/>
      <c r="AE296" s="97"/>
      <c r="AF296" s="97"/>
      <c r="AG296" s="97"/>
      <c r="AH296" s="98">
        <v>6.5882821841371106E-2</v>
      </c>
      <c r="AI296" s="98"/>
      <c r="AJ296" s="98"/>
      <c r="AK296" s="98"/>
      <c r="AL296" s="98"/>
      <c r="AM296" s="98"/>
      <c r="AN296" s="98"/>
      <c r="AO296" s="98"/>
    </row>
    <row r="297" spans="2:44" s="1" customFormat="1" ht="10.7" customHeight="1" x14ac:dyDescent="0.15">
      <c r="B297" s="95" t="s">
        <v>1126</v>
      </c>
      <c r="C297" s="95"/>
      <c r="D297" s="105">
        <v>301186278.33999997</v>
      </c>
      <c r="E297" s="105"/>
      <c r="F297" s="105"/>
      <c r="G297" s="105"/>
      <c r="H297" s="105"/>
      <c r="I297" s="105"/>
      <c r="J297" s="105"/>
      <c r="K297" s="105"/>
      <c r="L297" s="105"/>
      <c r="M297" s="105"/>
      <c r="N297" s="105"/>
      <c r="O297" s="98">
        <v>8.41928804128073E-2</v>
      </c>
      <c r="P297" s="98"/>
      <c r="Q297" s="98"/>
      <c r="R297" s="98"/>
      <c r="S297" s="98"/>
      <c r="T297" s="98"/>
      <c r="U297" s="98"/>
      <c r="V297" s="98"/>
      <c r="W297" s="98"/>
      <c r="X297" s="98"/>
      <c r="Y297" s="97">
        <v>4484</v>
      </c>
      <c r="Z297" s="97"/>
      <c r="AA297" s="97"/>
      <c r="AB297" s="97"/>
      <c r="AC297" s="97"/>
      <c r="AD297" s="97"/>
      <c r="AE297" s="97"/>
      <c r="AF297" s="97"/>
      <c r="AG297" s="97"/>
      <c r="AH297" s="98">
        <v>8.9358310083698697E-2</v>
      </c>
      <c r="AI297" s="98"/>
      <c r="AJ297" s="98"/>
      <c r="AK297" s="98"/>
      <c r="AL297" s="98"/>
      <c r="AM297" s="98"/>
      <c r="AN297" s="98"/>
      <c r="AO297" s="98"/>
    </row>
    <row r="298" spans="2:44" s="1" customFormat="1" ht="10.7" customHeight="1" x14ac:dyDescent="0.15">
      <c r="B298" s="95" t="s">
        <v>1127</v>
      </c>
      <c r="C298" s="95"/>
      <c r="D298" s="105">
        <v>336144042.489999</v>
      </c>
      <c r="E298" s="105"/>
      <c r="F298" s="105"/>
      <c r="G298" s="105"/>
      <c r="H298" s="105"/>
      <c r="I298" s="105"/>
      <c r="J298" s="105"/>
      <c r="K298" s="105"/>
      <c r="L298" s="105"/>
      <c r="M298" s="105"/>
      <c r="N298" s="105"/>
      <c r="O298" s="98">
        <v>9.3964888861537199E-2</v>
      </c>
      <c r="P298" s="98"/>
      <c r="Q298" s="98"/>
      <c r="R298" s="98"/>
      <c r="S298" s="98"/>
      <c r="T298" s="98"/>
      <c r="U298" s="98"/>
      <c r="V298" s="98"/>
      <c r="W298" s="98"/>
      <c r="X298" s="98"/>
      <c r="Y298" s="97">
        <v>4228</v>
      </c>
      <c r="Z298" s="97"/>
      <c r="AA298" s="97"/>
      <c r="AB298" s="97"/>
      <c r="AC298" s="97"/>
      <c r="AD298" s="97"/>
      <c r="AE298" s="97"/>
      <c r="AF298" s="97"/>
      <c r="AG298" s="97"/>
      <c r="AH298" s="98">
        <v>8.4256675966520506E-2</v>
      </c>
      <c r="AI298" s="98"/>
      <c r="AJ298" s="98"/>
      <c r="AK298" s="98"/>
      <c r="AL298" s="98"/>
      <c r="AM298" s="98"/>
      <c r="AN298" s="98"/>
      <c r="AO298" s="98"/>
    </row>
    <row r="299" spans="2:44" s="1" customFormat="1" ht="10.7" customHeight="1" x14ac:dyDescent="0.15">
      <c r="B299" s="95" t="s">
        <v>1128</v>
      </c>
      <c r="C299" s="95"/>
      <c r="D299" s="105">
        <v>304970637.81999999</v>
      </c>
      <c r="E299" s="105"/>
      <c r="F299" s="105"/>
      <c r="G299" s="105"/>
      <c r="H299" s="105"/>
      <c r="I299" s="105"/>
      <c r="J299" s="105"/>
      <c r="K299" s="105"/>
      <c r="L299" s="105"/>
      <c r="M299" s="105"/>
      <c r="N299" s="105"/>
      <c r="O299" s="98">
        <v>8.5250751066459907E-2</v>
      </c>
      <c r="P299" s="98"/>
      <c r="Q299" s="98"/>
      <c r="R299" s="98"/>
      <c r="S299" s="98"/>
      <c r="T299" s="98"/>
      <c r="U299" s="98"/>
      <c r="V299" s="98"/>
      <c r="W299" s="98"/>
      <c r="X299" s="98"/>
      <c r="Y299" s="97">
        <v>3449</v>
      </c>
      <c r="Z299" s="97"/>
      <c r="AA299" s="97"/>
      <c r="AB299" s="97"/>
      <c r="AC299" s="97"/>
      <c r="AD299" s="97"/>
      <c r="AE299" s="97"/>
      <c r="AF299" s="97"/>
      <c r="AG299" s="97"/>
      <c r="AH299" s="98">
        <v>6.8732562774013503E-2</v>
      </c>
      <c r="AI299" s="98"/>
      <c r="AJ299" s="98"/>
      <c r="AK299" s="98"/>
      <c r="AL299" s="98"/>
      <c r="AM299" s="98"/>
      <c r="AN299" s="98"/>
      <c r="AO299" s="98"/>
    </row>
    <row r="300" spans="2:44" s="1" customFormat="1" ht="10.7" customHeight="1" x14ac:dyDescent="0.15">
      <c r="B300" s="95" t="s">
        <v>1129</v>
      </c>
      <c r="C300" s="95"/>
      <c r="D300" s="105">
        <v>465483397.85000098</v>
      </c>
      <c r="E300" s="105"/>
      <c r="F300" s="105"/>
      <c r="G300" s="105"/>
      <c r="H300" s="105"/>
      <c r="I300" s="105"/>
      <c r="J300" s="105"/>
      <c r="K300" s="105"/>
      <c r="L300" s="105"/>
      <c r="M300" s="105"/>
      <c r="N300" s="105"/>
      <c r="O300" s="98">
        <v>0.13012009798498</v>
      </c>
      <c r="P300" s="98"/>
      <c r="Q300" s="98"/>
      <c r="R300" s="98"/>
      <c r="S300" s="98"/>
      <c r="T300" s="98"/>
      <c r="U300" s="98"/>
      <c r="V300" s="98"/>
      <c r="W300" s="98"/>
      <c r="X300" s="98"/>
      <c r="Y300" s="97">
        <v>4900</v>
      </c>
      <c r="Z300" s="97"/>
      <c r="AA300" s="97"/>
      <c r="AB300" s="97"/>
      <c r="AC300" s="97"/>
      <c r="AD300" s="97"/>
      <c r="AE300" s="97"/>
      <c r="AF300" s="97"/>
      <c r="AG300" s="97"/>
      <c r="AH300" s="98">
        <v>9.7648465524113201E-2</v>
      </c>
      <c r="AI300" s="98"/>
      <c r="AJ300" s="98"/>
      <c r="AK300" s="98"/>
      <c r="AL300" s="98"/>
      <c r="AM300" s="98"/>
      <c r="AN300" s="98"/>
      <c r="AO300" s="98"/>
    </row>
    <row r="301" spans="2:44" s="1" customFormat="1" ht="10.7" customHeight="1" x14ac:dyDescent="0.15">
      <c r="B301" s="95" t="s">
        <v>1130</v>
      </c>
      <c r="C301" s="95"/>
      <c r="D301" s="105">
        <v>343148964.26999998</v>
      </c>
      <c r="E301" s="105"/>
      <c r="F301" s="105"/>
      <c r="G301" s="105"/>
      <c r="H301" s="105"/>
      <c r="I301" s="105"/>
      <c r="J301" s="105"/>
      <c r="K301" s="105"/>
      <c r="L301" s="105"/>
      <c r="M301" s="105"/>
      <c r="N301" s="105"/>
      <c r="O301" s="98">
        <v>9.5923027675082206E-2</v>
      </c>
      <c r="P301" s="98"/>
      <c r="Q301" s="98"/>
      <c r="R301" s="98"/>
      <c r="S301" s="98"/>
      <c r="T301" s="98"/>
      <c r="U301" s="98"/>
      <c r="V301" s="98"/>
      <c r="W301" s="98"/>
      <c r="X301" s="98"/>
      <c r="Y301" s="97">
        <v>3255</v>
      </c>
      <c r="Z301" s="97"/>
      <c r="AA301" s="97"/>
      <c r="AB301" s="97"/>
      <c r="AC301" s="97"/>
      <c r="AD301" s="97"/>
      <c r="AE301" s="97"/>
      <c r="AF301" s="97"/>
      <c r="AG301" s="97"/>
      <c r="AH301" s="98">
        <v>6.4866480669589499E-2</v>
      </c>
      <c r="AI301" s="98"/>
      <c r="AJ301" s="98"/>
      <c r="AK301" s="98"/>
      <c r="AL301" s="98"/>
      <c r="AM301" s="98"/>
      <c r="AN301" s="98"/>
      <c r="AO301" s="98"/>
    </row>
    <row r="302" spans="2:44" s="1" customFormat="1" ht="10.7" customHeight="1" x14ac:dyDescent="0.15">
      <c r="B302" s="95" t="s">
        <v>1131</v>
      </c>
      <c r="C302" s="95"/>
      <c r="D302" s="105">
        <v>288845663.97000003</v>
      </c>
      <c r="E302" s="105"/>
      <c r="F302" s="105"/>
      <c r="G302" s="105"/>
      <c r="H302" s="105"/>
      <c r="I302" s="105"/>
      <c r="J302" s="105"/>
      <c r="K302" s="105"/>
      <c r="L302" s="105"/>
      <c r="M302" s="105"/>
      <c r="N302" s="105"/>
      <c r="O302" s="98">
        <v>8.0743215057531403E-2</v>
      </c>
      <c r="P302" s="98"/>
      <c r="Q302" s="98"/>
      <c r="R302" s="98"/>
      <c r="S302" s="98"/>
      <c r="T302" s="98"/>
      <c r="U302" s="98"/>
      <c r="V302" s="98"/>
      <c r="W302" s="98"/>
      <c r="X302" s="98"/>
      <c r="Y302" s="97">
        <v>2576</v>
      </c>
      <c r="Z302" s="97"/>
      <c r="AA302" s="97"/>
      <c r="AB302" s="97"/>
      <c r="AC302" s="97"/>
      <c r="AD302" s="97"/>
      <c r="AE302" s="97"/>
      <c r="AF302" s="97"/>
      <c r="AG302" s="97"/>
      <c r="AH302" s="98">
        <v>5.1335193304105201E-2</v>
      </c>
      <c r="AI302" s="98"/>
      <c r="AJ302" s="98"/>
      <c r="AK302" s="98"/>
      <c r="AL302" s="98"/>
      <c r="AM302" s="98"/>
      <c r="AN302" s="98"/>
      <c r="AO302" s="98"/>
    </row>
    <row r="303" spans="2:44" s="1" customFormat="1" ht="10.7" customHeight="1" x14ac:dyDescent="0.15">
      <c r="B303" s="95" t="s">
        <v>1132</v>
      </c>
      <c r="C303" s="95"/>
      <c r="D303" s="105">
        <v>468306861.55000001</v>
      </c>
      <c r="E303" s="105"/>
      <c r="F303" s="105"/>
      <c r="G303" s="105"/>
      <c r="H303" s="105"/>
      <c r="I303" s="105"/>
      <c r="J303" s="105"/>
      <c r="K303" s="105"/>
      <c r="L303" s="105"/>
      <c r="M303" s="105"/>
      <c r="N303" s="105"/>
      <c r="O303" s="98">
        <v>0.13090936216711399</v>
      </c>
      <c r="P303" s="98"/>
      <c r="Q303" s="98"/>
      <c r="R303" s="98"/>
      <c r="S303" s="98"/>
      <c r="T303" s="98"/>
      <c r="U303" s="98"/>
      <c r="V303" s="98"/>
      <c r="W303" s="98"/>
      <c r="X303" s="98"/>
      <c r="Y303" s="97">
        <v>3241</v>
      </c>
      <c r="Z303" s="97"/>
      <c r="AA303" s="97"/>
      <c r="AB303" s="97"/>
      <c r="AC303" s="97"/>
      <c r="AD303" s="97"/>
      <c r="AE303" s="97"/>
      <c r="AF303" s="97"/>
      <c r="AG303" s="97"/>
      <c r="AH303" s="98">
        <v>6.4587485053806307E-2</v>
      </c>
      <c r="AI303" s="98"/>
      <c r="AJ303" s="98"/>
      <c r="AK303" s="98"/>
      <c r="AL303" s="98"/>
      <c r="AM303" s="98"/>
      <c r="AN303" s="98"/>
      <c r="AO303" s="98"/>
    </row>
    <row r="304" spans="2:44" s="1" customFormat="1" ht="10.7" customHeight="1" x14ac:dyDescent="0.15">
      <c r="B304" s="95" t="s">
        <v>1133</v>
      </c>
      <c r="C304" s="95"/>
      <c r="D304" s="105">
        <v>129488637.02</v>
      </c>
      <c r="E304" s="105"/>
      <c r="F304" s="105"/>
      <c r="G304" s="105"/>
      <c r="H304" s="105"/>
      <c r="I304" s="105"/>
      <c r="J304" s="105"/>
      <c r="K304" s="105"/>
      <c r="L304" s="105"/>
      <c r="M304" s="105"/>
      <c r="N304" s="105"/>
      <c r="O304" s="98">
        <v>3.6196938955948402E-2</v>
      </c>
      <c r="P304" s="98"/>
      <c r="Q304" s="98"/>
      <c r="R304" s="98"/>
      <c r="S304" s="98"/>
      <c r="T304" s="98"/>
      <c r="U304" s="98"/>
      <c r="V304" s="98"/>
      <c r="W304" s="98"/>
      <c r="X304" s="98"/>
      <c r="Y304" s="97">
        <v>862</v>
      </c>
      <c r="Z304" s="97"/>
      <c r="AA304" s="97"/>
      <c r="AB304" s="97"/>
      <c r="AC304" s="97"/>
      <c r="AD304" s="97"/>
      <c r="AE304" s="97"/>
      <c r="AF304" s="97"/>
      <c r="AG304" s="97"/>
      <c r="AH304" s="98">
        <v>1.7178158628935802E-2</v>
      </c>
      <c r="AI304" s="98"/>
      <c r="AJ304" s="98"/>
      <c r="AK304" s="98"/>
      <c r="AL304" s="98"/>
      <c r="AM304" s="98"/>
      <c r="AN304" s="98"/>
      <c r="AO304" s="98"/>
    </row>
    <row r="305" spans="2:44" s="1" customFormat="1" ht="10.7" customHeight="1" x14ac:dyDescent="0.15">
      <c r="B305" s="95" t="s">
        <v>1134</v>
      </c>
      <c r="C305" s="95"/>
      <c r="D305" s="105">
        <v>124432644.59</v>
      </c>
      <c r="E305" s="105"/>
      <c r="F305" s="105"/>
      <c r="G305" s="105"/>
      <c r="H305" s="105"/>
      <c r="I305" s="105"/>
      <c r="J305" s="105"/>
      <c r="K305" s="105"/>
      <c r="L305" s="105"/>
      <c r="M305" s="105"/>
      <c r="N305" s="105"/>
      <c r="O305" s="98">
        <v>3.4783599117317002E-2</v>
      </c>
      <c r="P305" s="98"/>
      <c r="Q305" s="98"/>
      <c r="R305" s="98"/>
      <c r="S305" s="98"/>
      <c r="T305" s="98"/>
      <c r="U305" s="98"/>
      <c r="V305" s="98"/>
      <c r="W305" s="98"/>
      <c r="X305" s="98"/>
      <c r="Y305" s="97">
        <v>724</v>
      </c>
      <c r="Z305" s="97"/>
      <c r="AA305" s="97"/>
      <c r="AB305" s="97"/>
      <c r="AC305" s="97"/>
      <c r="AD305" s="97"/>
      <c r="AE305" s="97"/>
      <c r="AF305" s="97"/>
      <c r="AG305" s="97"/>
      <c r="AH305" s="98">
        <v>1.44280589876445E-2</v>
      </c>
      <c r="AI305" s="98"/>
      <c r="AJ305" s="98"/>
      <c r="AK305" s="98"/>
      <c r="AL305" s="98"/>
      <c r="AM305" s="98"/>
      <c r="AN305" s="98"/>
      <c r="AO305" s="98"/>
    </row>
    <row r="306" spans="2:44" s="1" customFormat="1" ht="10.7" customHeight="1" x14ac:dyDescent="0.15">
      <c r="B306" s="95" t="s">
        <v>1135</v>
      </c>
      <c r="C306" s="95"/>
      <c r="D306" s="105">
        <v>16929676.050000001</v>
      </c>
      <c r="E306" s="105"/>
      <c r="F306" s="105"/>
      <c r="G306" s="105"/>
      <c r="H306" s="105"/>
      <c r="I306" s="105"/>
      <c r="J306" s="105"/>
      <c r="K306" s="105"/>
      <c r="L306" s="105"/>
      <c r="M306" s="105"/>
      <c r="N306" s="105"/>
      <c r="O306" s="98">
        <v>4.7324805066191501E-3</v>
      </c>
      <c r="P306" s="98"/>
      <c r="Q306" s="98"/>
      <c r="R306" s="98"/>
      <c r="S306" s="98"/>
      <c r="T306" s="98"/>
      <c r="U306" s="98"/>
      <c r="V306" s="98"/>
      <c r="W306" s="98"/>
      <c r="X306" s="98"/>
      <c r="Y306" s="97">
        <v>102</v>
      </c>
      <c r="Z306" s="97"/>
      <c r="AA306" s="97"/>
      <c r="AB306" s="97"/>
      <c r="AC306" s="97"/>
      <c r="AD306" s="97"/>
      <c r="AE306" s="97"/>
      <c r="AF306" s="97"/>
      <c r="AG306" s="97"/>
      <c r="AH306" s="98">
        <v>2.0326823435631702E-3</v>
      </c>
      <c r="AI306" s="98"/>
      <c r="AJ306" s="98"/>
      <c r="AK306" s="98"/>
      <c r="AL306" s="98"/>
      <c r="AM306" s="98"/>
      <c r="AN306" s="98"/>
      <c r="AO306" s="98"/>
    </row>
    <row r="307" spans="2:44" s="1" customFormat="1" ht="10.7" customHeight="1" x14ac:dyDescent="0.15">
      <c r="B307" s="95" t="s">
        <v>1136</v>
      </c>
      <c r="C307" s="95"/>
      <c r="D307" s="105">
        <v>18749770.199999999</v>
      </c>
      <c r="E307" s="105"/>
      <c r="F307" s="105"/>
      <c r="G307" s="105"/>
      <c r="H307" s="105"/>
      <c r="I307" s="105"/>
      <c r="J307" s="105"/>
      <c r="K307" s="105"/>
      <c r="L307" s="105"/>
      <c r="M307" s="105"/>
      <c r="N307" s="105"/>
      <c r="O307" s="98">
        <v>5.2412652027732402E-3</v>
      </c>
      <c r="P307" s="98"/>
      <c r="Q307" s="98"/>
      <c r="R307" s="98"/>
      <c r="S307" s="98"/>
      <c r="T307" s="98"/>
      <c r="U307" s="98"/>
      <c r="V307" s="98"/>
      <c r="W307" s="98"/>
      <c r="X307" s="98"/>
      <c r="Y307" s="97">
        <v>120</v>
      </c>
      <c r="Z307" s="97"/>
      <c r="AA307" s="97"/>
      <c r="AB307" s="97"/>
      <c r="AC307" s="97"/>
      <c r="AD307" s="97"/>
      <c r="AE307" s="97"/>
      <c r="AF307" s="97"/>
      <c r="AG307" s="97"/>
      <c r="AH307" s="98">
        <v>2.3913909924272599E-3</v>
      </c>
      <c r="AI307" s="98"/>
      <c r="AJ307" s="98"/>
      <c r="AK307" s="98"/>
      <c r="AL307" s="98"/>
      <c r="AM307" s="98"/>
      <c r="AN307" s="98"/>
      <c r="AO307" s="98"/>
    </row>
    <row r="308" spans="2:44" s="1" customFormat="1" ht="10.7" customHeight="1" x14ac:dyDescent="0.15">
      <c r="B308" s="95" t="s">
        <v>1137</v>
      </c>
      <c r="C308" s="95"/>
      <c r="D308" s="105">
        <v>8979793.3100000005</v>
      </c>
      <c r="E308" s="105"/>
      <c r="F308" s="105"/>
      <c r="G308" s="105"/>
      <c r="H308" s="105"/>
      <c r="I308" s="105"/>
      <c r="J308" s="105"/>
      <c r="K308" s="105"/>
      <c r="L308" s="105"/>
      <c r="M308" s="105"/>
      <c r="N308" s="105"/>
      <c r="O308" s="98">
        <v>2.5101896024197099E-3</v>
      </c>
      <c r="P308" s="98"/>
      <c r="Q308" s="98"/>
      <c r="R308" s="98"/>
      <c r="S308" s="98"/>
      <c r="T308" s="98"/>
      <c r="U308" s="98"/>
      <c r="V308" s="98"/>
      <c r="W308" s="98"/>
      <c r="X308" s="98"/>
      <c r="Y308" s="97">
        <v>51</v>
      </c>
      <c r="Z308" s="97"/>
      <c r="AA308" s="97"/>
      <c r="AB308" s="97"/>
      <c r="AC308" s="97"/>
      <c r="AD308" s="97"/>
      <c r="AE308" s="97"/>
      <c r="AF308" s="97"/>
      <c r="AG308" s="97"/>
      <c r="AH308" s="98">
        <v>1.0163411717815901E-3</v>
      </c>
      <c r="AI308" s="98"/>
      <c r="AJ308" s="98"/>
      <c r="AK308" s="98"/>
      <c r="AL308" s="98"/>
      <c r="AM308" s="98"/>
      <c r="AN308" s="98"/>
      <c r="AO308" s="98"/>
    </row>
    <row r="309" spans="2:44" s="1" customFormat="1" ht="10.7" customHeight="1" x14ac:dyDescent="0.15">
      <c r="B309" s="95" t="s">
        <v>1138</v>
      </c>
      <c r="C309" s="95"/>
      <c r="D309" s="105">
        <v>469487.64</v>
      </c>
      <c r="E309" s="105"/>
      <c r="F309" s="105"/>
      <c r="G309" s="105"/>
      <c r="H309" s="105"/>
      <c r="I309" s="105"/>
      <c r="J309" s="105"/>
      <c r="K309" s="105"/>
      <c r="L309" s="105"/>
      <c r="M309" s="105"/>
      <c r="N309" s="105"/>
      <c r="O309" s="98">
        <v>1.3123943410592499E-4</v>
      </c>
      <c r="P309" s="98"/>
      <c r="Q309" s="98"/>
      <c r="R309" s="98"/>
      <c r="S309" s="98"/>
      <c r="T309" s="98"/>
      <c r="U309" s="98"/>
      <c r="V309" s="98"/>
      <c r="W309" s="98"/>
      <c r="X309" s="98"/>
      <c r="Y309" s="97">
        <v>2</v>
      </c>
      <c r="Z309" s="97"/>
      <c r="AA309" s="97"/>
      <c r="AB309" s="97"/>
      <c r="AC309" s="97"/>
      <c r="AD309" s="97"/>
      <c r="AE309" s="97"/>
      <c r="AF309" s="97"/>
      <c r="AG309" s="97"/>
      <c r="AH309" s="98">
        <v>3.9856516540454397E-5</v>
      </c>
      <c r="AI309" s="98"/>
      <c r="AJ309" s="98"/>
      <c r="AK309" s="98"/>
      <c r="AL309" s="98"/>
      <c r="AM309" s="98"/>
      <c r="AN309" s="98"/>
      <c r="AO309" s="98"/>
    </row>
    <row r="310" spans="2:44" s="1" customFormat="1" ht="9.6" customHeight="1" x14ac:dyDescent="0.15">
      <c r="B310" s="101"/>
      <c r="C310" s="101"/>
      <c r="D310" s="106">
        <v>3577336668.6500001</v>
      </c>
      <c r="E310" s="106"/>
      <c r="F310" s="106"/>
      <c r="G310" s="106"/>
      <c r="H310" s="106"/>
      <c r="I310" s="106"/>
      <c r="J310" s="106"/>
      <c r="K310" s="106"/>
      <c r="L310" s="106"/>
      <c r="M310" s="106"/>
      <c r="N310" s="106"/>
      <c r="O310" s="100">
        <v>1</v>
      </c>
      <c r="P310" s="100"/>
      <c r="Q310" s="100"/>
      <c r="R310" s="100"/>
      <c r="S310" s="100"/>
      <c r="T310" s="100"/>
      <c r="U310" s="100"/>
      <c r="V310" s="100"/>
      <c r="W310" s="100"/>
      <c r="X310" s="100"/>
      <c r="Y310" s="99">
        <v>50180</v>
      </c>
      <c r="Z310" s="99"/>
      <c r="AA310" s="99"/>
      <c r="AB310" s="99"/>
      <c r="AC310" s="99"/>
      <c r="AD310" s="99"/>
      <c r="AE310" s="99"/>
      <c r="AF310" s="99"/>
      <c r="AG310" s="99"/>
      <c r="AH310" s="100">
        <v>1</v>
      </c>
      <c r="AI310" s="100"/>
      <c r="AJ310" s="100"/>
      <c r="AK310" s="100"/>
      <c r="AL310" s="100"/>
      <c r="AM310" s="100"/>
      <c r="AN310" s="100"/>
      <c r="AO310" s="100"/>
    </row>
    <row r="311" spans="2:44" s="1" customFormat="1" ht="9" customHeight="1" x14ac:dyDescent="0.15"/>
    <row r="312" spans="2:44" s="1" customFormat="1" ht="19.149999999999999" customHeight="1" x14ac:dyDescent="0.15">
      <c r="B312" s="86" t="s">
        <v>1248</v>
      </c>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row>
    <row r="313" spans="2:44" s="1" customFormat="1" ht="7.9" customHeight="1" x14ac:dyDescent="0.15"/>
    <row r="314" spans="2:44" s="1" customFormat="1" ht="12.2" customHeight="1" x14ac:dyDescent="0.15">
      <c r="B314" s="84" t="s">
        <v>1120</v>
      </c>
      <c r="C314" s="84"/>
      <c r="D314" s="84" t="s">
        <v>1117</v>
      </c>
      <c r="E314" s="84"/>
      <c r="F314" s="84"/>
      <c r="G314" s="84"/>
      <c r="H314" s="84"/>
      <c r="I314" s="84"/>
      <c r="J314" s="84"/>
      <c r="K314" s="84"/>
      <c r="L314" s="84"/>
      <c r="M314" s="84"/>
      <c r="N314" s="84"/>
      <c r="O314" s="84" t="s">
        <v>1118</v>
      </c>
      <c r="P314" s="84"/>
      <c r="Q314" s="84"/>
      <c r="R314" s="84"/>
      <c r="S314" s="84"/>
      <c r="T314" s="84"/>
      <c r="U314" s="84"/>
      <c r="V314" s="84"/>
      <c r="W314" s="84"/>
      <c r="X314" s="84"/>
      <c r="Y314" s="84" t="s">
        <v>1119</v>
      </c>
      <c r="Z314" s="84"/>
      <c r="AA314" s="84"/>
      <c r="AB314" s="84"/>
      <c r="AC314" s="84"/>
      <c r="AD314" s="84"/>
      <c r="AE314" s="84"/>
      <c r="AF314" s="84"/>
      <c r="AG314" s="84"/>
      <c r="AH314" s="84" t="s">
        <v>1118</v>
      </c>
      <c r="AI314" s="84"/>
      <c r="AJ314" s="84"/>
      <c r="AK314" s="84"/>
      <c r="AL314" s="84"/>
      <c r="AM314" s="84"/>
      <c r="AN314" s="84"/>
      <c r="AO314" s="84"/>
      <c r="AP314" s="84"/>
    </row>
    <row r="315" spans="2:44" s="1" customFormat="1" ht="10.7" customHeight="1" x14ac:dyDescent="0.15">
      <c r="B315" s="95" t="s">
        <v>1195</v>
      </c>
      <c r="C315" s="95"/>
      <c r="D315" s="105">
        <v>3301013963.2100101</v>
      </c>
      <c r="E315" s="105"/>
      <c r="F315" s="105"/>
      <c r="G315" s="105"/>
      <c r="H315" s="105"/>
      <c r="I315" s="105"/>
      <c r="J315" s="105"/>
      <c r="K315" s="105"/>
      <c r="L315" s="105"/>
      <c r="M315" s="105"/>
      <c r="N315" s="105"/>
      <c r="O315" s="98">
        <v>0.92275742234116398</v>
      </c>
      <c r="P315" s="98"/>
      <c r="Q315" s="98"/>
      <c r="R315" s="98"/>
      <c r="S315" s="98"/>
      <c r="T315" s="98"/>
      <c r="U315" s="98"/>
      <c r="V315" s="98"/>
      <c r="W315" s="98"/>
      <c r="X315" s="98"/>
      <c r="Y315" s="97">
        <v>47410</v>
      </c>
      <c r="Z315" s="97"/>
      <c r="AA315" s="97"/>
      <c r="AB315" s="97"/>
      <c r="AC315" s="97"/>
      <c r="AD315" s="97"/>
      <c r="AE315" s="97"/>
      <c r="AF315" s="97"/>
      <c r="AG315" s="97"/>
      <c r="AH315" s="98">
        <v>0.94479872459147096</v>
      </c>
      <c r="AI315" s="98"/>
      <c r="AJ315" s="98"/>
      <c r="AK315" s="98"/>
      <c r="AL315" s="98"/>
      <c r="AM315" s="98"/>
      <c r="AN315" s="98"/>
      <c r="AO315" s="98"/>
      <c r="AP315" s="98"/>
    </row>
    <row r="316" spans="2:44" s="1" customFormat="1" ht="10.7" customHeight="1" x14ac:dyDescent="0.15">
      <c r="B316" s="95" t="s">
        <v>1227</v>
      </c>
      <c r="C316" s="95"/>
      <c r="D316" s="105">
        <v>107094774.12</v>
      </c>
      <c r="E316" s="105"/>
      <c r="F316" s="105"/>
      <c r="G316" s="105"/>
      <c r="H316" s="105"/>
      <c r="I316" s="105"/>
      <c r="J316" s="105"/>
      <c r="K316" s="105"/>
      <c r="L316" s="105"/>
      <c r="M316" s="105"/>
      <c r="N316" s="105"/>
      <c r="O316" s="98">
        <v>2.9937012934378001E-2</v>
      </c>
      <c r="P316" s="98"/>
      <c r="Q316" s="98"/>
      <c r="R316" s="98"/>
      <c r="S316" s="98"/>
      <c r="T316" s="98"/>
      <c r="U316" s="98"/>
      <c r="V316" s="98"/>
      <c r="W316" s="98"/>
      <c r="X316" s="98"/>
      <c r="Y316" s="97">
        <v>1286</v>
      </c>
      <c r="Z316" s="97"/>
      <c r="AA316" s="97"/>
      <c r="AB316" s="97"/>
      <c r="AC316" s="97"/>
      <c r="AD316" s="97"/>
      <c r="AE316" s="97"/>
      <c r="AF316" s="97"/>
      <c r="AG316" s="97"/>
      <c r="AH316" s="98">
        <v>2.5627740135512202E-2</v>
      </c>
      <c r="AI316" s="98"/>
      <c r="AJ316" s="98"/>
      <c r="AK316" s="98"/>
      <c r="AL316" s="98"/>
      <c r="AM316" s="98"/>
      <c r="AN316" s="98"/>
      <c r="AO316" s="98"/>
      <c r="AP316" s="98"/>
    </row>
    <row r="317" spans="2:44" s="1" customFormat="1" ht="10.7" customHeight="1" x14ac:dyDescent="0.15">
      <c r="B317" s="95" t="s">
        <v>1122</v>
      </c>
      <c r="C317" s="95"/>
      <c r="D317" s="105">
        <v>30259806.260000002</v>
      </c>
      <c r="E317" s="105"/>
      <c r="F317" s="105"/>
      <c r="G317" s="105"/>
      <c r="H317" s="105"/>
      <c r="I317" s="105"/>
      <c r="J317" s="105"/>
      <c r="K317" s="105"/>
      <c r="L317" s="105"/>
      <c r="M317" s="105"/>
      <c r="N317" s="105"/>
      <c r="O317" s="98">
        <v>8.4587527154438204E-3</v>
      </c>
      <c r="P317" s="98"/>
      <c r="Q317" s="98"/>
      <c r="R317" s="98"/>
      <c r="S317" s="98"/>
      <c r="T317" s="98"/>
      <c r="U317" s="98"/>
      <c r="V317" s="98"/>
      <c r="W317" s="98"/>
      <c r="X317" s="98"/>
      <c r="Y317" s="97">
        <v>306</v>
      </c>
      <c r="Z317" s="97"/>
      <c r="AA317" s="97"/>
      <c r="AB317" s="97"/>
      <c r="AC317" s="97"/>
      <c r="AD317" s="97"/>
      <c r="AE317" s="97"/>
      <c r="AF317" s="97"/>
      <c r="AG317" s="97"/>
      <c r="AH317" s="98">
        <v>6.09804703068952E-3</v>
      </c>
      <c r="AI317" s="98"/>
      <c r="AJ317" s="98"/>
      <c r="AK317" s="98"/>
      <c r="AL317" s="98"/>
      <c r="AM317" s="98"/>
      <c r="AN317" s="98"/>
      <c r="AO317" s="98"/>
      <c r="AP317" s="98"/>
    </row>
    <row r="318" spans="2:44" s="1" customFormat="1" ht="10.7" customHeight="1" x14ac:dyDescent="0.15">
      <c r="B318" s="95" t="s">
        <v>1123</v>
      </c>
      <c r="C318" s="95"/>
      <c r="D318" s="105">
        <v>36363545.590000004</v>
      </c>
      <c r="E318" s="105"/>
      <c r="F318" s="105"/>
      <c r="G318" s="105"/>
      <c r="H318" s="105"/>
      <c r="I318" s="105"/>
      <c r="J318" s="105"/>
      <c r="K318" s="105"/>
      <c r="L318" s="105"/>
      <c r="M318" s="105"/>
      <c r="N318" s="105"/>
      <c r="O318" s="98">
        <v>1.01649771766443E-2</v>
      </c>
      <c r="P318" s="98"/>
      <c r="Q318" s="98"/>
      <c r="R318" s="98"/>
      <c r="S318" s="98"/>
      <c r="T318" s="98"/>
      <c r="U318" s="98"/>
      <c r="V318" s="98"/>
      <c r="W318" s="98"/>
      <c r="X318" s="98"/>
      <c r="Y318" s="97">
        <v>387</v>
      </c>
      <c r="Z318" s="97"/>
      <c r="AA318" s="97"/>
      <c r="AB318" s="97"/>
      <c r="AC318" s="97"/>
      <c r="AD318" s="97"/>
      <c r="AE318" s="97"/>
      <c r="AF318" s="97"/>
      <c r="AG318" s="97"/>
      <c r="AH318" s="98">
        <v>7.7122359505779198E-3</v>
      </c>
      <c r="AI318" s="98"/>
      <c r="AJ318" s="98"/>
      <c r="AK318" s="98"/>
      <c r="AL318" s="98"/>
      <c r="AM318" s="98"/>
      <c r="AN318" s="98"/>
      <c r="AO318" s="98"/>
      <c r="AP318" s="98"/>
    </row>
    <row r="319" spans="2:44" s="1" customFormat="1" ht="10.7" customHeight="1" x14ac:dyDescent="0.15">
      <c r="B319" s="95" t="s">
        <v>1124</v>
      </c>
      <c r="C319" s="95"/>
      <c r="D319" s="105">
        <v>49336384.399999999</v>
      </c>
      <c r="E319" s="105"/>
      <c r="F319" s="105"/>
      <c r="G319" s="105"/>
      <c r="H319" s="105"/>
      <c r="I319" s="105"/>
      <c r="J319" s="105"/>
      <c r="K319" s="105"/>
      <c r="L319" s="105"/>
      <c r="M319" s="105"/>
      <c r="N319" s="105"/>
      <c r="O319" s="98">
        <v>1.37913730156738E-2</v>
      </c>
      <c r="P319" s="98"/>
      <c r="Q319" s="98"/>
      <c r="R319" s="98"/>
      <c r="S319" s="98"/>
      <c r="T319" s="98"/>
      <c r="U319" s="98"/>
      <c r="V319" s="98"/>
      <c r="W319" s="98"/>
      <c r="X319" s="98"/>
      <c r="Y319" s="97">
        <v>299</v>
      </c>
      <c r="Z319" s="97"/>
      <c r="AA319" s="97"/>
      <c r="AB319" s="97"/>
      <c r="AC319" s="97"/>
      <c r="AD319" s="97"/>
      <c r="AE319" s="97"/>
      <c r="AF319" s="97"/>
      <c r="AG319" s="97"/>
      <c r="AH319" s="98">
        <v>5.9585492227979299E-3</v>
      </c>
      <c r="AI319" s="98"/>
      <c r="AJ319" s="98"/>
      <c r="AK319" s="98"/>
      <c r="AL319" s="98"/>
      <c r="AM319" s="98"/>
      <c r="AN319" s="98"/>
      <c r="AO319" s="98"/>
      <c r="AP319" s="98"/>
    </row>
    <row r="320" spans="2:44" s="1" customFormat="1" ht="10.7" customHeight="1" x14ac:dyDescent="0.15">
      <c r="B320" s="95" t="s">
        <v>1125</v>
      </c>
      <c r="C320" s="95"/>
      <c r="D320" s="105">
        <v>17855639.57</v>
      </c>
      <c r="E320" s="105"/>
      <c r="F320" s="105"/>
      <c r="G320" s="105"/>
      <c r="H320" s="105"/>
      <c r="I320" s="105"/>
      <c r="J320" s="105"/>
      <c r="K320" s="105"/>
      <c r="L320" s="105"/>
      <c r="M320" s="105"/>
      <c r="N320" s="105"/>
      <c r="O320" s="98">
        <v>4.9913220990570797E-3</v>
      </c>
      <c r="P320" s="98"/>
      <c r="Q320" s="98"/>
      <c r="R320" s="98"/>
      <c r="S320" s="98"/>
      <c r="T320" s="98"/>
      <c r="U320" s="98"/>
      <c r="V320" s="98"/>
      <c r="W320" s="98"/>
      <c r="X320" s="98"/>
      <c r="Y320" s="97">
        <v>147</v>
      </c>
      <c r="Z320" s="97"/>
      <c r="AA320" s="97"/>
      <c r="AB320" s="97"/>
      <c r="AC320" s="97"/>
      <c r="AD320" s="97"/>
      <c r="AE320" s="97"/>
      <c r="AF320" s="97"/>
      <c r="AG320" s="97"/>
      <c r="AH320" s="98">
        <v>2.9294539657234E-3</v>
      </c>
      <c r="AI320" s="98"/>
      <c r="AJ320" s="98"/>
      <c r="AK320" s="98"/>
      <c r="AL320" s="98"/>
      <c r="AM320" s="98"/>
      <c r="AN320" s="98"/>
      <c r="AO320" s="98"/>
      <c r="AP320" s="98"/>
    </row>
    <row r="321" spans="2:44" s="1" customFormat="1" ht="10.7" customHeight="1" x14ac:dyDescent="0.15">
      <c r="B321" s="95" t="s">
        <v>1126</v>
      </c>
      <c r="C321" s="95"/>
      <c r="D321" s="105">
        <v>27433703.16</v>
      </c>
      <c r="E321" s="105"/>
      <c r="F321" s="105"/>
      <c r="G321" s="105"/>
      <c r="H321" s="105"/>
      <c r="I321" s="105"/>
      <c r="J321" s="105"/>
      <c r="K321" s="105"/>
      <c r="L321" s="105"/>
      <c r="M321" s="105"/>
      <c r="N321" s="105"/>
      <c r="O321" s="98">
        <v>7.6687507218471396E-3</v>
      </c>
      <c r="P321" s="98"/>
      <c r="Q321" s="98"/>
      <c r="R321" s="98"/>
      <c r="S321" s="98"/>
      <c r="T321" s="98"/>
      <c r="U321" s="98"/>
      <c r="V321" s="98"/>
      <c r="W321" s="98"/>
      <c r="X321" s="98"/>
      <c r="Y321" s="97">
        <v>282</v>
      </c>
      <c r="Z321" s="97"/>
      <c r="AA321" s="97"/>
      <c r="AB321" s="97"/>
      <c r="AC321" s="97"/>
      <c r="AD321" s="97"/>
      <c r="AE321" s="97"/>
      <c r="AF321" s="97"/>
      <c r="AG321" s="97"/>
      <c r="AH321" s="98">
        <v>5.6197688322040702E-3</v>
      </c>
      <c r="AI321" s="98"/>
      <c r="AJ321" s="98"/>
      <c r="AK321" s="98"/>
      <c r="AL321" s="98"/>
      <c r="AM321" s="98"/>
      <c r="AN321" s="98"/>
      <c r="AO321" s="98"/>
      <c r="AP321" s="98"/>
    </row>
    <row r="322" spans="2:44" s="1" customFormat="1" ht="10.7" customHeight="1" x14ac:dyDescent="0.15">
      <c r="B322" s="95" t="s">
        <v>1128</v>
      </c>
      <c r="C322" s="95"/>
      <c r="D322" s="105">
        <v>449753.24</v>
      </c>
      <c r="E322" s="105"/>
      <c r="F322" s="105"/>
      <c r="G322" s="105"/>
      <c r="H322" s="105"/>
      <c r="I322" s="105"/>
      <c r="J322" s="105"/>
      <c r="K322" s="105"/>
      <c r="L322" s="105"/>
      <c r="M322" s="105"/>
      <c r="N322" s="105"/>
      <c r="O322" s="98">
        <v>1.2572292788135201E-4</v>
      </c>
      <c r="P322" s="98"/>
      <c r="Q322" s="98"/>
      <c r="R322" s="98"/>
      <c r="S322" s="98"/>
      <c r="T322" s="98"/>
      <c r="U322" s="98"/>
      <c r="V322" s="98"/>
      <c r="W322" s="98"/>
      <c r="X322" s="98"/>
      <c r="Y322" s="97">
        <v>3</v>
      </c>
      <c r="Z322" s="97"/>
      <c r="AA322" s="97"/>
      <c r="AB322" s="97"/>
      <c r="AC322" s="97"/>
      <c r="AD322" s="97"/>
      <c r="AE322" s="97"/>
      <c r="AF322" s="97"/>
      <c r="AG322" s="97"/>
      <c r="AH322" s="98">
        <v>5.9784774810681498E-5</v>
      </c>
      <c r="AI322" s="98"/>
      <c r="AJ322" s="98"/>
      <c r="AK322" s="98"/>
      <c r="AL322" s="98"/>
      <c r="AM322" s="98"/>
      <c r="AN322" s="98"/>
      <c r="AO322" s="98"/>
      <c r="AP322" s="98"/>
    </row>
    <row r="323" spans="2:44" s="1" customFormat="1" ht="10.7" customHeight="1" x14ac:dyDescent="0.15">
      <c r="B323" s="95" t="s">
        <v>1127</v>
      </c>
      <c r="C323" s="95"/>
      <c r="D323" s="105">
        <v>7529099.0999999996</v>
      </c>
      <c r="E323" s="105"/>
      <c r="F323" s="105"/>
      <c r="G323" s="105"/>
      <c r="H323" s="105"/>
      <c r="I323" s="105"/>
      <c r="J323" s="105"/>
      <c r="K323" s="105"/>
      <c r="L323" s="105"/>
      <c r="M323" s="105"/>
      <c r="N323" s="105"/>
      <c r="O323" s="98">
        <v>2.1046660679106001E-3</v>
      </c>
      <c r="P323" s="98"/>
      <c r="Q323" s="98"/>
      <c r="R323" s="98"/>
      <c r="S323" s="98"/>
      <c r="T323" s="98"/>
      <c r="U323" s="98"/>
      <c r="V323" s="98"/>
      <c r="W323" s="98"/>
      <c r="X323" s="98"/>
      <c r="Y323" s="97">
        <v>60</v>
      </c>
      <c r="Z323" s="97"/>
      <c r="AA323" s="97"/>
      <c r="AB323" s="97"/>
      <c r="AC323" s="97"/>
      <c r="AD323" s="97"/>
      <c r="AE323" s="97"/>
      <c r="AF323" s="97"/>
      <c r="AG323" s="97"/>
      <c r="AH323" s="98">
        <v>1.19569549621363E-3</v>
      </c>
      <c r="AI323" s="98"/>
      <c r="AJ323" s="98"/>
      <c r="AK323" s="98"/>
      <c r="AL323" s="98"/>
      <c r="AM323" s="98"/>
      <c r="AN323" s="98"/>
      <c r="AO323" s="98"/>
      <c r="AP323" s="98"/>
    </row>
    <row r="324" spans="2:44" s="1" customFormat="1" ht="9.6" customHeight="1" x14ac:dyDescent="0.15">
      <c r="B324" s="101"/>
      <c r="C324" s="101"/>
      <c r="D324" s="106">
        <v>3577336668.6500101</v>
      </c>
      <c r="E324" s="106"/>
      <c r="F324" s="106"/>
      <c r="G324" s="106"/>
      <c r="H324" s="106"/>
      <c r="I324" s="106"/>
      <c r="J324" s="106"/>
      <c r="K324" s="106"/>
      <c r="L324" s="106"/>
      <c r="M324" s="106"/>
      <c r="N324" s="106"/>
      <c r="O324" s="100">
        <v>1</v>
      </c>
      <c r="P324" s="100"/>
      <c r="Q324" s="100"/>
      <c r="R324" s="100"/>
      <c r="S324" s="100"/>
      <c r="T324" s="100"/>
      <c r="U324" s="100"/>
      <c r="V324" s="100"/>
      <c r="W324" s="100"/>
      <c r="X324" s="100"/>
      <c r="Y324" s="99">
        <v>50180</v>
      </c>
      <c r="Z324" s="99"/>
      <c r="AA324" s="99"/>
      <c r="AB324" s="99"/>
      <c r="AC324" s="99"/>
      <c r="AD324" s="99"/>
      <c r="AE324" s="99"/>
      <c r="AF324" s="99"/>
      <c r="AG324" s="99"/>
      <c r="AH324" s="100">
        <v>1</v>
      </c>
      <c r="AI324" s="100"/>
      <c r="AJ324" s="100"/>
      <c r="AK324" s="100"/>
      <c r="AL324" s="100"/>
      <c r="AM324" s="100"/>
      <c r="AN324" s="100"/>
      <c r="AO324" s="100"/>
      <c r="AP324" s="100"/>
    </row>
    <row r="325" spans="2:44" s="1" customFormat="1" ht="11.65" customHeight="1" x14ac:dyDescent="0.15"/>
    <row r="326" spans="2:44" s="1" customFormat="1" ht="19.149999999999999" customHeight="1" x14ac:dyDescent="0.15">
      <c r="B326" s="86" t="s">
        <v>1249</v>
      </c>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row>
    <row r="327" spans="2:44" s="1" customFormat="1" ht="9" customHeight="1" x14ac:dyDescent="0.15"/>
    <row r="328" spans="2:44" s="1" customFormat="1" ht="12.2" customHeight="1" x14ac:dyDescent="0.15">
      <c r="B328" s="84"/>
      <c r="C328" s="84"/>
      <c r="D328" s="84"/>
      <c r="E328" s="84" t="s">
        <v>1117</v>
      </c>
      <c r="F328" s="84"/>
      <c r="G328" s="84"/>
      <c r="H328" s="84"/>
      <c r="I328" s="84"/>
      <c r="J328" s="84"/>
      <c r="K328" s="84"/>
      <c r="L328" s="84"/>
      <c r="M328" s="84"/>
      <c r="N328" s="84"/>
      <c r="O328" s="84"/>
      <c r="P328" s="84" t="s">
        <v>1118</v>
      </c>
      <c r="Q328" s="84"/>
      <c r="R328" s="84"/>
      <c r="S328" s="84"/>
      <c r="T328" s="84"/>
      <c r="U328" s="84"/>
      <c r="V328" s="84"/>
      <c r="W328" s="84"/>
      <c r="X328" s="84"/>
      <c r="Y328" s="84"/>
      <c r="Z328" s="84" t="s">
        <v>1228</v>
      </c>
      <c r="AA328" s="84"/>
      <c r="AB328" s="84"/>
      <c r="AC328" s="84"/>
      <c r="AD328" s="84"/>
      <c r="AE328" s="84"/>
      <c r="AF328" s="84"/>
      <c r="AG328" s="84"/>
      <c r="AH328" s="84"/>
      <c r="AI328" s="84" t="s">
        <v>1118</v>
      </c>
      <c r="AJ328" s="84"/>
      <c r="AK328" s="84"/>
      <c r="AL328" s="84"/>
      <c r="AM328" s="84"/>
      <c r="AN328" s="84"/>
      <c r="AO328" s="84"/>
      <c r="AP328" s="84"/>
      <c r="AQ328" s="84"/>
    </row>
    <row r="329" spans="2:44" s="1" customFormat="1" ht="12.2" customHeight="1" x14ac:dyDescent="0.15">
      <c r="B329" s="95" t="s">
        <v>785</v>
      </c>
      <c r="C329" s="95"/>
      <c r="D329" s="95"/>
      <c r="E329" s="105">
        <v>9692345878.8399696</v>
      </c>
      <c r="F329" s="105"/>
      <c r="G329" s="105"/>
      <c r="H329" s="105"/>
      <c r="I329" s="105"/>
      <c r="J329" s="105"/>
      <c r="K329" s="105"/>
      <c r="L329" s="105"/>
      <c r="M329" s="105"/>
      <c r="N329" s="105"/>
      <c r="O329" s="105"/>
      <c r="P329" s="98">
        <v>0.81867598998726998</v>
      </c>
      <c r="Q329" s="98"/>
      <c r="R329" s="98"/>
      <c r="S329" s="98"/>
      <c r="T329" s="98"/>
      <c r="U329" s="98"/>
      <c r="V329" s="98"/>
      <c r="W329" s="98"/>
      <c r="X329" s="98"/>
      <c r="Y329" s="98"/>
      <c r="Z329" s="97">
        <v>25556</v>
      </c>
      <c r="AA329" s="97"/>
      <c r="AB329" s="97"/>
      <c r="AC329" s="97"/>
      <c r="AD329" s="97"/>
      <c r="AE329" s="97"/>
      <c r="AF329" s="97"/>
      <c r="AG329" s="97"/>
      <c r="AH329" s="97"/>
      <c r="AI329" s="98">
        <v>0.80539535470045098</v>
      </c>
      <c r="AJ329" s="98"/>
      <c r="AK329" s="98"/>
      <c r="AL329" s="98"/>
      <c r="AM329" s="98"/>
      <c r="AN329" s="98"/>
      <c r="AO329" s="98"/>
      <c r="AP329" s="98"/>
      <c r="AQ329" s="98"/>
    </row>
    <row r="330" spans="2:44" s="1" customFormat="1" ht="12.2" customHeight="1" x14ac:dyDescent="0.15">
      <c r="B330" s="95" t="s">
        <v>795</v>
      </c>
      <c r="C330" s="95"/>
      <c r="D330" s="95"/>
      <c r="E330" s="105">
        <v>2146703998.5</v>
      </c>
      <c r="F330" s="105"/>
      <c r="G330" s="105"/>
      <c r="H330" s="105"/>
      <c r="I330" s="105"/>
      <c r="J330" s="105"/>
      <c r="K330" s="105"/>
      <c r="L330" s="105"/>
      <c r="M330" s="105"/>
      <c r="N330" s="105"/>
      <c r="O330" s="105"/>
      <c r="P330" s="98">
        <v>0.18132401001272999</v>
      </c>
      <c r="Q330" s="98"/>
      <c r="R330" s="98"/>
      <c r="S330" s="98"/>
      <c r="T330" s="98"/>
      <c r="U330" s="98"/>
      <c r="V330" s="98"/>
      <c r="W330" s="98"/>
      <c r="X330" s="98"/>
      <c r="Y330" s="98"/>
      <c r="Z330" s="97">
        <v>6175</v>
      </c>
      <c r="AA330" s="97"/>
      <c r="AB330" s="97"/>
      <c r="AC330" s="97"/>
      <c r="AD330" s="97"/>
      <c r="AE330" s="97"/>
      <c r="AF330" s="97"/>
      <c r="AG330" s="97"/>
      <c r="AH330" s="97"/>
      <c r="AI330" s="98">
        <v>0.19460464529954899</v>
      </c>
      <c r="AJ330" s="98"/>
      <c r="AK330" s="98"/>
      <c r="AL330" s="98"/>
      <c r="AM330" s="98"/>
      <c r="AN330" s="98"/>
      <c r="AO330" s="98"/>
      <c r="AP330" s="98"/>
      <c r="AQ330" s="98"/>
    </row>
    <row r="331" spans="2:44" s="1" customFormat="1" ht="9.6" customHeight="1" x14ac:dyDescent="0.15">
      <c r="B331" s="101"/>
      <c r="C331" s="101"/>
      <c r="D331" s="101"/>
      <c r="E331" s="106">
        <v>11839049877.34</v>
      </c>
      <c r="F331" s="106"/>
      <c r="G331" s="106"/>
      <c r="H331" s="106"/>
      <c r="I331" s="106"/>
      <c r="J331" s="106"/>
      <c r="K331" s="106"/>
      <c r="L331" s="106"/>
      <c r="M331" s="106"/>
      <c r="N331" s="106"/>
      <c r="O331" s="106"/>
      <c r="P331" s="100">
        <v>1</v>
      </c>
      <c r="Q331" s="100"/>
      <c r="R331" s="100"/>
      <c r="S331" s="100"/>
      <c r="T331" s="100"/>
      <c r="U331" s="100"/>
      <c r="V331" s="100"/>
      <c r="W331" s="100"/>
      <c r="X331" s="100"/>
      <c r="Y331" s="100"/>
      <c r="Z331" s="99">
        <v>31731</v>
      </c>
      <c r="AA331" s="99"/>
      <c r="AB331" s="99"/>
      <c r="AC331" s="99"/>
      <c r="AD331" s="99"/>
      <c r="AE331" s="99"/>
      <c r="AF331" s="99"/>
      <c r="AG331" s="99"/>
      <c r="AH331" s="99"/>
      <c r="AI331" s="100">
        <v>1</v>
      </c>
      <c r="AJ331" s="100"/>
      <c r="AK331" s="100"/>
      <c r="AL331" s="100"/>
      <c r="AM331" s="100"/>
      <c r="AN331" s="100"/>
      <c r="AO331" s="100"/>
      <c r="AP331" s="100"/>
      <c r="AQ331" s="100"/>
    </row>
    <row r="332" spans="2:44" s="1" customFormat="1" ht="9" customHeight="1" x14ac:dyDescent="0.15"/>
    <row r="333" spans="2:44" s="1" customFormat="1" ht="19.149999999999999" customHeight="1" x14ac:dyDescent="0.15">
      <c r="B333" s="86" t="s">
        <v>1250</v>
      </c>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row>
    <row r="334" spans="2:44" s="1" customFormat="1" ht="9" customHeight="1" x14ac:dyDescent="0.15"/>
    <row r="335" spans="2:44" s="1" customFormat="1" ht="14.85" customHeight="1" x14ac:dyDescent="0.15">
      <c r="B335" s="102"/>
      <c r="C335" s="102"/>
      <c r="D335" s="102"/>
      <c r="E335" s="84" t="s">
        <v>1117</v>
      </c>
      <c r="F335" s="84"/>
      <c r="G335" s="84"/>
      <c r="H335" s="84"/>
      <c r="I335" s="84"/>
      <c r="J335" s="84"/>
      <c r="K335" s="84"/>
      <c r="L335" s="84"/>
      <c r="M335" s="84"/>
      <c r="N335" s="84"/>
      <c r="O335" s="84"/>
      <c r="P335" s="84" t="s">
        <v>1118</v>
      </c>
      <c r="Q335" s="84"/>
      <c r="R335" s="84"/>
      <c r="S335" s="84"/>
      <c r="T335" s="84"/>
      <c r="U335" s="84"/>
      <c r="V335" s="84"/>
      <c r="W335" s="84"/>
      <c r="X335" s="84"/>
      <c r="Y335" s="84"/>
      <c r="Z335" s="84" t="s">
        <v>1119</v>
      </c>
      <c r="AA335" s="84"/>
      <c r="AB335" s="84"/>
      <c r="AC335" s="84"/>
      <c r="AD335" s="84"/>
      <c r="AE335" s="84"/>
      <c r="AF335" s="84"/>
      <c r="AG335" s="84"/>
      <c r="AH335" s="84"/>
      <c r="AI335" s="84" t="s">
        <v>1118</v>
      </c>
      <c r="AJ335" s="84"/>
      <c r="AK335" s="84"/>
      <c r="AL335" s="84"/>
      <c r="AM335" s="84"/>
      <c r="AN335" s="84"/>
      <c r="AO335" s="84"/>
      <c r="AP335" s="84"/>
      <c r="AQ335" s="84"/>
    </row>
    <row r="336" spans="2:44" s="1" customFormat="1" ht="12.2" customHeight="1" x14ac:dyDescent="0.15">
      <c r="B336" s="104" t="s">
        <v>1229</v>
      </c>
      <c r="C336" s="104"/>
      <c r="D336" s="104"/>
      <c r="E336" s="105">
        <v>3232439942.4099998</v>
      </c>
      <c r="F336" s="105"/>
      <c r="G336" s="105"/>
      <c r="H336" s="105"/>
      <c r="I336" s="105"/>
      <c r="J336" s="105"/>
      <c r="K336" s="105"/>
      <c r="L336" s="105"/>
      <c r="M336" s="105"/>
      <c r="N336" s="105"/>
      <c r="O336" s="105"/>
      <c r="P336" s="98">
        <v>0.90358840719060496</v>
      </c>
      <c r="Q336" s="98"/>
      <c r="R336" s="98"/>
      <c r="S336" s="98"/>
      <c r="T336" s="98"/>
      <c r="U336" s="98"/>
      <c r="V336" s="98"/>
      <c r="W336" s="98"/>
      <c r="X336" s="98"/>
      <c r="Y336" s="98"/>
      <c r="Z336" s="97">
        <v>46227</v>
      </c>
      <c r="AA336" s="97"/>
      <c r="AB336" s="97"/>
      <c r="AC336" s="97"/>
      <c r="AD336" s="97"/>
      <c r="AE336" s="97"/>
      <c r="AF336" s="97"/>
      <c r="AG336" s="97"/>
      <c r="AH336" s="97"/>
      <c r="AI336" s="98">
        <v>0.92122359505779206</v>
      </c>
      <c r="AJ336" s="98"/>
      <c r="AK336" s="98"/>
      <c r="AL336" s="98"/>
      <c r="AM336" s="98"/>
      <c r="AN336" s="98"/>
      <c r="AO336" s="98"/>
      <c r="AP336" s="98"/>
      <c r="AQ336" s="98"/>
    </row>
    <row r="337" spans="2:43" s="1" customFormat="1" ht="12.2" customHeight="1" x14ac:dyDescent="0.15">
      <c r="B337" s="104" t="s">
        <v>1230</v>
      </c>
      <c r="C337" s="104"/>
      <c r="D337" s="104"/>
      <c r="E337" s="105">
        <v>344864655.81</v>
      </c>
      <c r="F337" s="105"/>
      <c r="G337" s="105"/>
      <c r="H337" s="105"/>
      <c r="I337" s="105"/>
      <c r="J337" s="105"/>
      <c r="K337" s="105"/>
      <c r="L337" s="105"/>
      <c r="M337" s="105"/>
      <c r="N337" s="105"/>
      <c r="O337" s="105"/>
      <c r="P337" s="98">
        <v>9.6402627919318404E-2</v>
      </c>
      <c r="Q337" s="98"/>
      <c r="R337" s="98"/>
      <c r="S337" s="98"/>
      <c r="T337" s="98"/>
      <c r="U337" s="98"/>
      <c r="V337" s="98"/>
      <c r="W337" s="98"/>
      <c r="X337" s="98"/>
      <c r="Y337" s="98"/>
      <c r="Z337" s="97">
        <v>3821</v>
      </c>
      <c r="AA337" s="97"/>
      <c r="AB337" s="97"/>
      <c r="AC337" s="97"/>
      <c r="AD337" s="97"/>
      <c r="AE337" s="97"/>
      <c r="AF337" s="97"/>
      <c r="AG337" s="97"/>
      <c r="AH337" s="97"/>
      <c r="AI337" s="98">
        <v>7.6145874850538101E-2</v>
      </c>
      <c r="AJ337" s="98"/>
      <c r="AK337" s="98"/>
      <c r="AL337" s="98"/>
      <c r="AM337" s="98"/>
      <c r="AN337" s="98"/>
      <c r="AO337" s="98"/>
      <c r="AP337" s="98"/>
      <c r="AQ337" s="98"/>
    </row>
    <row r="338" spans="2:43" s="1" customFormat="1" ht="12.2" customHeight="1" x14ac:dyDescent="0.15">
      <c r="B338" s="104" t="s">
        <v>1231</v>
      </c>
      <c r="C338" s="104"/>
      <c r="D338" s="104"/>
      <c r="E338" s="105">
        <v>32070.43</v>
      </c>
      <c r="F338" s="105"/>
      <c r="G338" s="105"/>
      <c r="H338" s="105"/>
      <c r="I338" s="105"/>
      <c r="J338" s="105"/>
      <c r="K338" s="105"/>
      <c r="L338" s="105"/>
      <c r="M338" s="105"/>
      <c r="N338" s="105"/>
      <c r="O338" s="105"/>
      <c r="P338" s="98">
        <v>8.9648900761981205E-6</v>
      </c>
      <c r="Q338" s="98"/>
      <c r="R338" s="98"/>
      <c r="S338" s="98"/>
      <c r="T338" s="98"/>
      <c r="U338" s="98"/>
      <c r="V338" s="98"/>
      <c r="W338" s="98"/>
      <c r="X338" s="98"/>
      <c r="Y338" s="98"/>
      <c r="Z338" s="97">
        <v>2</v>
      </c>
      <c r="AA338" s="97"/>
      <c r="AB338" s="97"/>
      <c r="AC338" s="97"/>
      <c r="AD338" s="97"/>
      <c r="AE338" s="97"/>
      <c r="AF338" s="97"/>
      <c r="AG338" s="97"/>
      <c r="AH338" s="97"/>
      <c r="AI338" s="98">
        <v>3.9856516540454397E-5</v>
      </c>
      <c r="AJ338" s="98"/>
      <c r="AK338" s="98"/>
      <c r="AL338" s="98"/>
      <c r="AM338" s="98"/>
      <c r="AN338" s="98"/>
      <c r="AO338" s="98"/>
      <c r="AP338" s="98"/>
      <c r="AQ338" s="98"/>
    </row>
    <row r="339" spans="2:43" s="1" customFormat="1" ht="12.2" customHeight="1" x14ac:dyDescent="0.15">
      <c r="B339" s="104" t="s">
        <v>795</v>
      </c>
      <c r="C339" s="104"/>
      <c r="D339" s="104"/>
      <c r="E339" s="105">
        <v>0</v>
      </c>
      <c r="F339" s="105"/>
      <c r="G339" s="105"/>
      <c r="H339" s="105"/>
      <c r="I339" s="105"/>
      <c r="J339" s="105"/>
      <c r="K339" s="105"/>
      <c r="L339" s="105"/>
      <c r="M339" s="105"/>
      <c r="N339" s="105"/>
      <c r="O339" s="105"/>
      <c r="P339" s="98">
        <v>0</v>
      </c>
      <c r="Q339" s="98"/>
      <c r="R339" s="98"/>
      <c r="S339" s="98"/>
      <c r="T339" s="98"/>
      <c r="U339" s="98"/>
      <c r="V339" s="98"/>
      <c r="W339" s="98"/>
      <c r="X339" s="98"/>
      <c r="Y339" s="98"/>
      <c r="Z339" s="97">
        <v>130</v>
      </c>
      <c r="AA339" s="97"/>
      <c r="AB339" s="97"/>
      <c r="AC339" s="97"/>
      <c r="AD339" s="97"/>
      <c r="AE339" s="97"/>
      <c r="AF339" s="97"/>
      <c r="AG339" s="97"/>
      <c r="AH339" s="97"/>
      <c r="AI339" s="98">
        <v>2.5906735751295299E-3</v>
      </c>
      <c r="AJ339" s="98"/>
      <c r="AK339" s="98"/>
      <c r="AL339" s="98"/>
      <c r="AM339" s="98"/>
      <c r="AN339" s="98"/>
      <c r="AO339" s="98"/>
      <c r="AP339" s="98"/>
      <c r="AQ339" s="98"/>
    </row>
    <row r="340" spans="2:43" s="1" customFormat="1" ht="13.35" customHeight="1" x14ac:dyDescent="0.15">
      <c r="B340" s="102"/>
      <c r="C340" s="102"/>
      <c r="D340" s="102"/>
      <c r="E340" s="106">
        <v>3577336668.6500001</v>
      </c>
      <c r="F340" s="106"/>
      <c r="G340" s="106"/>
      <c r="H340" s="106"/>
      <c r="I340" s="106"/>
      <c r="J340" s="106"/>
      <c r="K340" s="106"/>
      <c r="L340" s="106"/>
      <c r="M340" s="106"/>
      <c r="N340" s="106"/>
      <c r="O340" s="106"/>
      <c r="P340" s="100">
        <v>1</v>
      </c>
      <c r="Q340" s="100"/>
      <c r="R340" s="100"/>
      <c r="S340" s="100"/>
      <c r="T340" s="100"/>
      <c r="U340" s="100"/>
      <c r="V340" s="100"/>
      <c r="W340" s="100"/>
      <c r="X340" s="100"/>
      <c r="Y340" s="100"/>
      <c r="Z340" s="99">
        <v>50180</v>
      </c>
      <c r="AA340" s="99"/>
      <c r="AB340" s="99"/>
      <c r="AC340" s="99"/>
      <c r="AD340" s="99"/>
      <c r="AE340" s="99"/>
      <c r="AF340" s="99"/>
      <c r="AG340" s="99"/>
      <c r="AH340" s="99"/>
      <c r="AI340" s="100">
        <v>1</v>
      </c>
      <c r="AJ340" s="100"/>
      <c r="AK340" s="100"/>
      <c r="AL340" s="100"/>
      <c r="AM340" s="100"/>
      <c r="AN340" s="100"/>
      <c r="AO340" s="100"/>
      <c r="AP340" s="100"/>
      <c r="AQ340" s="100"/>
    </row>
    <row r="341" spans="2:43" s="1" customFormat="1" ht="28.7" customHeight="1" x14ac:dyDescent="0.15"/>
  </sheetData>
  <mergeCells count="1364">
    <mergeCell ref="Y319:AG319"/>
    <mergeCell ref="Y320:AG320"/>
    <mergeCell ref="Y321:AG321"/>
    <mergeCell ref="Y322:AG322"/>
    <mergeCell ref="Y323:AG323"/>
    <mergeCell ref="Y324:AG324"/>
    <mergeCell ref="Z328:AH328"/>
    <mergeCell ref="Z329:AH329"/>
    <mergeCell ref="Z330:AH330"/>
    <mergeCell ref="Z331:AH331"/>
    <mergeCell ref="Z335:AH335"/>
    <mergeCell ref="Z336:AH336"/>
    <mergeCell ref="Z337:AH337"/>
    <mergeCell ref="Z338:AH338"/>
    <mergeCell ref="Z339:AH339"/>
    <mergeCell ref="Z340:AH340"/>
    <mergeCell ref="Y299:AG299"/>
    <mergeCell ref="Y300:AG300"/>
    <mergeCell ref="Y301:AG301"/>
    <mergeCell ref="Y302:AG302"/>
    <mergeCell ref="Y303:AG303"/>
    <mergeCell ref="Y304:AG304"/>
    <mergeCell ref="Y305:AG305"/>
    <mergeCell ref="Y306:AG306"/>
    <mergeCell ref="Y307:AG307"/>
    <mergeCell ref="Y308:AG308"/>
    <mergeCell ref="Y309:AG309"/>
    <mergeCell ref="Y310:AG310"/>
    <mergeCell ref="Y314:AG314"/>
    <mergeCell ref="Y315:AG315"/>
    <mergeCell ref="Y316:AG316"/>
    <mergeCell ref="Y317:AG317"/>
    <mergeCell ref="Y318:AG318"/>
    <mergeCell ref="Y274:AG274"/>
    <mergeCell ref="Y275:AG275"/>
    <mergeCell ref="Y276:AG276"/>
    <mergeCell ref="Y277:AG277"/>
    <mergeCell ref="Y278:AG278"/>
    <mergeCell ref="Y279:AG279"/>
    <mergeCell ref="Y280:AG280"/>
    <mergeCell ref="Y281:AG281"/>
    <mergeCell ref="Y282:AG282"/>
    <mergeCell ref="Y283:AG283"/>
    <mergeCell ref="Y284:AG284"/>
    <mergeCell ref="Y285:AG285"/>
    <mergeCell ref="Y286:AG286"/>
    <mergeCell ref="Y287:AG287"/>
    <mergeCell ref="Y291:AG291"/>
    <mergeCell ref="Y292:AG292"/>
    <mergeCell ref="Y293:AG293"/>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Y228:AG228"/>
    <mergeCell ref="Y229:AG229"/>
    <mergeCell ref="Y230:AG230"/>
    <mergeCell ref="Y231:AG231"/>
    <mergeCell ref="Y232:AG232"/>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77:AC177"/>
    <mergeCell ref="T178:AC178"/>
    <mergeCell ref="T179:AC179"/>
    <mergeCell ref="T180:AC180"/>
    <mergeCell ref="T181:AC181"/>
    <mergeCell ref="T182:AC182"/>
    <mergeCell ref="T183:AC183"/>
    <mergeCell ref="T184:AC184"/>
    <mergeCell ref="T185:AC185"/>
    <mergeCell ref="T186:AC186"/>
    <mergeCell ref="T187:AC187"/>
    <mergeCell ref="T188:AC188"/>
    <mergeCell ref="T189:AC189"/>
    <mergeCell ref="U163:AD163"/>
    <mergeCell ref="U164:AD164"/>
    <mergeCell ref="U165:AD165"/>
    <mergeCell ref="U166:AD166"/>
    <mergeCell ref="U167:AD167"/>
    <mergeCell ref="U168:AD168"/>
    <mergeCell ref="U169:AD169"/>
    <mergeCell ref="S197:AB197"/>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T159:AD159"/>
    <mergeCell ref="T173:AC173"/>
    <mergeCell ref="T174:AC174"/>
    <mergeCell ref="T175:AC175"/>
    <mergeCell ref="T176:AC176"/>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P338:Y338"/>
    <mergeCell ref="P339:Y339"/>
    <mergeCell ref="P340:Y340"/>
    <mergeCell ref="Q222:Z222"/>
    <mergeCell ref="Q223:Z223"/>
    <mergeCell ref="Q224:Z224"/>
    <mergeCell ref="X245:AF245"/>
    <mergeCell ref="X246:AF246"/>
    <mergeCell ref="X247:AF247"/>
    <mergeCell ref="X248:AF248"/>
    <mergeCell ref="X249:AF249"/>
    <mergeCell ref="X250:AF250"/>
    <mergeCell ref="X254:AF254"/>
    <mergeCell ref="X255:AF255"/>
    <mergeCell ref="X256:AF256"/>
    <mergeCell ref="X257:AF257"/>
    <mergeCell ref="X258:AF258"/>
    <mergeCell ref="X259:AF259"/>
    <mergeCell ref="X260:AF260"/>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315:X315"/>
    <mergeCell ref="O316:X316"/>
    <mergeCell ref="O317:X317"/>
    <mergeCell ref="O318:X318"/>
    <mergeCell ref="O276:X276"/>
    <mergeCell ref="O277:X277"/>
    <mergeCell ref="O278:X278"/>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O295:X295"/>
    <mergeCell ref="M8:V8"/>
    <mergeCell ref="N236:W236"/>
    <mergeCell ref="N237:W237"/>
    <mergeCell ref="N238:W238"/>
    <mergeCell ref="N239:W239"/>
    <mergeCell ref="N240:W240"/>
    <mergeCell ref="N241:W241"/>
    <mergeCell ref="N242:W242"/>
    <mergeCell ref="N243:W243"/>
    <mergeCell ref="N244:W244"/>
    <mergeCell ref="N245:W245"/>
    <mergeCell ref="N246:W246"/>
    <mergeCell ref="N247:W247"/>
    <mergeCell ref="N248:W248"/>
    <mergeCell ref="N249:W249"/>
    <mergeCell ref="N250:W250"/>
    <mergeCell ref="N254:W254"/>
    <mergeCell ref="O228:X228"/>
    <mergeCell ref="O229:X229"/>
    <mergeCell ref="O230:X230"/>
    <mergeCell ref="O231:X231"/>
    <mergeCell ref="O232:X232"/>
    <mergeCell ref="R201:AA201"/>
    <mergeCell ref="R202:AA202"/>
    <mergeCell ref="R203:AA203"/>
    <mergeCell ref="R204:AA204"/>
    <mergeCell ref="R205:AA205"/>
    <mergeCell ref="R206:AA206"/>
    <mergeCell ref="R207:AA207"/>
    <mergeCell ref="R208:AA208"/>
    <mergeCell ref="R209:AA209"/>
    <mergeCell ref="R210:AA210"/>
    <mergeCell ref="K156:S156"/>
    <mergeCell ref="K157:S157"/>
    <mergeCell ref="K158:S158"/>
    <mergeCell ref="K159:S159"/>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7:U47"/>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G215:Q215"/>
    <mergeCell ref="G216:Q216"/>
    <mergeCell ref="G217:Q217"/>
    <mergeCell ref="G218:Q218"/>
    <mergeCell ref="H193:R193"/>
    <mergeCell ref="H194:R194"/>
    <mergeCell ref="H195:R195"/>
    <mergeCell ref="H196:R196"/>
    <mergeCell ref="H197:R197"/>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I189:S189"/>
    <mergeCell ref="R211:AA211"/>
    <mergeCell ref="R212:AA212"/>
    <mergeCell ref="R213:AA213"/>
    <mergeCell ref="R214:AA214"/>
    <mergeCell ref="R215:AA215"/>
    <mergeCell ref="R216:AA216"/>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E339:O339"/>
    <mergeCell ref="E340:O340"/>
    <mergeCell ref="F222:P222"/>
    <mergeCell ref="F223:P223"/>
    <mergeCell ref="F224:P224"/>
    <mergeCell ref="N255:W255"/>
    <mergeCell ref="N256:W256"/>
    <mergeCell ref="N257:W257"/>
    <mergeCell ref="N258:W258"/>
    <mergeCell ref="N259:W259"/>
    <mergeCell ref="N260:W260"/>
    <mergeCell ref="N261:W261"/>
    <mergeCell ref="N262:W262"/>
    <mergeCell ref="N263:W263"/>
    <mergeCell ref="N264:W264"/>
    <mergeCell ref="N265:W265"/>
    <mergeCell ref="N266:W266"/>
    <mergeCell ref="N267:W267"/>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316:N316"/>
    <mergeCell ref="D317:N317"/>
    <mergeCell ref="D318:N318"/>
    <mergeCell ref="D276:N276"/>
    <mergeCell ref="D277:N277"/>
    <mergeCell ref="D278:N278"/>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C261:M261"/>
    <mergeCell ref="C262:M262"/>
    <mergeCell ref="C263:M263"/>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N268:W268"/>
    <mergeCell ref="O272:X272"/>
    <mergeCell ref="O273:X273"/>
    <mergeCell ref="O274:X274"/>
    <mergeCell ref="O275:X275"/>
    <mergeCell ref="X261:AF261"/>
    <mergeCell ref="X262:AF262"/>
    <mergeCell ref="X263:AF263"/>
    <mergeCell ref="X264:AF264"/>
    <mergeCell ref="X265:AF265"/>
    <mergeCell ref="X266:AF266"/>
    <mergeCell ref="X267:AF267"/>
    <mergeCell ref="X268:AF268"/>
    <mergeCell ref="Y272:AG272"/>
    <mergeCell ref="Y273:AG273"/>
    <mergeCell ref="C241:M241"/>
    <mergeCell ref="C242:M242"/>
    <mergeCell ref="C243:M243"/>
    <mergeCell ref="C244:M244"/>
    <mergeCell ref="C245:M245"/>
    <mergeCell ref="C246:M246"/>
    <mergeCell ref="C247:M247"/>
    <mergeCell ref="C248:M248"/>
    <mergeCell ref="C249:M249"/>
    <mergeCell ref="C250:M250"/>
    <mergeCell ref="C254:M254"/>
    <mergeCell ref="C255:M255"/>
    <mergeCell ref="C256:M256"/>
    <mergeCell ref="C257:M257"/>
    <mergeCell ref="C258:M258"/>
    <mergeCell ref="C259:M259"/>
    <mergeCell ref="C260:M260"/>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331:D331"/>
    <mergeCell ref="B333:AR333"/>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314:C314"/>
    <mergeCell ref="B315:C315"/>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297:C297"/>
    <mergeCell ref="B298:C298"/>
    <mergeCell ref="D296:N296"/>
    <mergeCell ref="D297:N297"/>
    <mergeCell ref="D298:N298"/>
    <mergeCell ref="O296:X296"/>
    <mergeCell ref="O297:X297"/>
    <mergeCell ref="O298:X298"/>
    <mergeCell ref="Y294:AG294"/>
    <mergeCell ref="Y295:AG295"/>
    <mergeCell ref="Y296:AG296"/>
    <mergeCell ref="Y297:AG297"/>
    <mergeCell ref="Y298:AG298"/>
    <mergeCell ref="B215:F215"/>
    <mergeCell ref="B216:F216"/>
    <mergeCell ref="B217:F217"/>
    <mergeCell ref="B218:F218"/>
    <mergeCell ref="B22:J22"/>
    <mergeCell ref="B220:AR220"/>
    <mergeCell ref="B222:E222"/>
    <mergeCell ref="B223:E223"/>
    <mergeCell ref="B224:E224"/>
    <mergeCell ref="B226:AR226"/>
    <mergeCell ref="B228:C228"/>
    <mergeCell ref="B229:C229"/>
    <mergeCell ref="B23:J23"/>
    <mergeCell ref="B230:C230"/>
    <mergeCell ref="B231:C231"/>
    <mergeCell ref="B232:C232"/>
    <mergeCell ref="B234:AR234"/>
    <mergeCell ref="B24:J24"/>
    <mergeCell ref="B25:J25"/>
    <mergeCell ref="B26:J26"/>
    <mergeCell ref="B28:AR28"/>
    <mergeCell ref="B93:AR93"/>
    <mergeCell ref="B95:J95"/>
    <mergeCell ref="B96:J96"/>
    <mergeCell ref="B97:J97"/>
    <mergeCell ref="B98:J98"/>
    <mergeCell ref="B99:J99"/>
    <mergeCell ref="G201:Q201"/>
    <mergeCell ref="G202:Q202"/>
    <mergeCell ref="G203:Q203"/>
    <mergeCell ref="G204:Q204"/>
    <mergeCell ref="G205:Q205"/>
    <mergeCell ref="B199:AR199"/>
    <mergeCell ref="B20:J20"/>
    <mergeCell ref="B201:F201"/>
    <mergeCell ref="B202:F202"/>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G206:Q206"/>
    <mergeCell ref="G207:Q207"/>
    <mergeCell ref="G208:Q208"/>
    <mergeCell ref="G209:Q209"/>
    <mergeCell ref="G210:Q210"/>
    <mergeCell ref="G211:Q211"/>
    <mergeCell ref="G212:Q212"/>
    <mergeCell ref="G213:Q213"/>
    <mergeCell ref="G214:Q214"/>
    <mergeCell ref="J163:T163"/>
    <mergeCell ref="J164:T164"/>
    <mergeCell ref="J165:T165"/>
    <mergeCell ref="J166:T166"/>
    <mergeCell ref="J167:T167"/>
    <mergeCell ref="J168:T168"/>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89:H189"/>
    <mergeCell ref="B19:J19"/>
    <mergeCell ref="J169:T169"/>
    <mergeCell ref="K100:U100"/>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B156:J156"/>
    <mergeCell ref="B157:J157"/>
    <mergeCell ref="B158:J158"/>
    <mergeCell ref="B159:J159"/>
    <mergeCell ref="B16:J16"/>
    <mergeCell ref="B161:AR161"/>
    <mergeCell ref="B163:I163"/>
    <mergeCell ref="B164:I164"/>
    <mergeCell ref="B165:I165"/>
    <mergeCell ref="B166:I166"/>
    <mergeCell ref="B167:I167"/>
    <mergeCell ref="B168:I168"/>
    <mergeCell ref="B169:I169"/>
    <mergeCell ref="B17:J17"/>
    <mergeCell ref="B171:AR171"/>
    <mergeCell ref="B173:H173"/>
    <mergeCell ref="B174:H174"/>
    <mergeCell ref="K114:U114"/>
    <mergeCell ref="K115:U11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28:U128"/>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29:J129"/>
    <mergeCell ref="B13:J13"/>
    <mergeCell ref="B131:AR131"/>
    <mergeCell ref="B133:J133"/>
    <mergeCell ref="B134:J134"/>
    <mergeCell ref="B135:J135"/>
    <mergeCell ref="B136:J136"/>
    <mergeCell ref="B137:J137"/>
    <mergeCell ref="B138:J138"/>
    <mergeCell ref="B139:J139"/>
    <mergeCell ref="B14:J14"/>
    <mergeCell ref="K129:U129"/>
    <mergeCell ref="K13:U13"/>
    <mergeCell ref="K133:S133"/>
    <mergeCell ref="K134:S134"/>
    <mergeCell ref="K135:S135"/>
    <mergeCell ref="K136:S136"/>
    <mergeCell ref="K137:S137"/>
    <mergeCell ref="K138:S138"/>
    <mergeCell ref="K139:S139"/>
    <mergeCell ref="K14:U14"/>
    <mergeCell ref="L60:U60"/>
    <mergeCell ref="L61:U61"/>
    <mergeCell ref="L62:U62"/>
    <mergeCell ref="L63:U63"/>
    <mergeCell ref="L64:U64"/>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L65:U65"/>
    <mergeCell ref="L66:U66"/>
    <mergeCell ref="L67:U67"/>
    <mergeCell ref="L68:U68"/>
    <mergeCell ref="L69:U69"/>
    <mergeCell ref="L70:U70"/>
    <mergeCell ref="L71:U71"/>
    <mergeCell ref="L72:U72"/>
    <mergeCell ref="L73:U73"/>
    <mergeCell ref="L74:U74"/>
    <mergeCell ref="L75:U75"/>
    <mergeCell ref="L76:U76"/>
    <mergeCell ref="L77:U77"/>
    <mergeCell ref="L78:U78"/>
    <mergeCell ref="L79:U79"/>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80:U80"/>
    <mergeCell ref="L81:U81"/>
    <mergeCell ref="L82:U82"/>
    <mergeCell ref="L83:U83"/>
    <mergeCell ref="L84:U84"/>
    <mergeCell ref="L85:U85"/>
    <mergeCell ref="L86:U86"/>
    <mergeCell ref="L87:U87"/>
    <mergeCell ref="L88:U88"/>
    <mergeCell ref="L89:U89"/>
    <mergeCell ref="L90:U90"/>
    <mergeCell ref="L91:U91"/>
    <mergeCell ref="M2:AR2"/>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2:AQ82"/>
    <mergeCell ref="AK83:AQ83"/>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3:AP173"/>
    <mergeCell ref="AM174:AP174"/>
    <mergeCell ref="AK210:AP210"/>
    <mergeCell ref="AK211:AP211"/>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29:AO129"/>
    <mergeCell ref="AK193:AP193"/>
    <mergeCell ref="AK194:AP19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M189:AP189"/>
    <mergeCell ref="AI328:AQ328"/>
    <mergeCell ref="AI329:AQ329"/>
    <mergeCell ref="AI330:AQ330"/>
    <mergeCell ref="AI331:AQ331"/>
    <mergeCell ref="AI335:AQ335"/>
    <mergeCell ref="AI336:AQ336"/>
    <mergeCell ref="AI337:AQ337"/>
    <mergeCell ref="AI338:AQ338"/>
    <mergeCell ref="AI339:AQ339"/>
    <mergeCell ref="AI340:AQ340"/>
    <mergeCell ref="AJ163:AP163"/>
    <mergeCell ref="AJ164:AP164"/>
    <mergeCell ref="AJ165:AP165"/>
    <mergeCell ref="AJ166:AP166"/>
    <mergeCell ref="AJ167:AP167"/>
    <mergeCell ref="AJ168:AP168"/>
    <mergeCell ref="AJ169:AP169"/>
    <mergeCell ref="AJ222:AP222"/>
    <mergeCell ref="AJ223:AP223"/>
    <mergeCell ref="AJ224:AP224"/>
    <mergeCell ref="AK195:AP195"/>
    <mergeCell ref="AK196:AP196"/>
    <mergeCell ref="AK197:AP197"/>
    <mergeCell ref="AK201:AP201"/>
    <mergeCell ref="AK202:AP202"/>
    <mergeCell ref="AK203:AP203"/>
    <mergeCell ref="AK204:AP204"/>
    <mergeCell ref="AK205:AP205"/>
    <mergeCell ref="AK206:AP206"/>
    <mergeCell ref="AK207:AP207"/>
    <mergeCell ref="AK208:AP208"/>
    <mergeCell ref="AK209:AP209"/>
    <mergeCell ref="AH320:AP320"/>
    <mergeCell ref="AH321:AP321"/>
    <mergeCell ref="AH322:AP322"/>
    <mergeCell ref="AH323:AP323"/>
    <mergeCell ref="AH324:AP324"/>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H300:AO300"/>
    <mergeCell ref="AH301:AO301"/>
    <mergeCell ref="AH302:AO302"/>
    <mergeCell ref="AH303:AO303"/>
    <mergeCell ref="AH304:AO304"/>
    <mergeCell ref="AH305:AO305"/>
    <mergeCell ref="AH306:AO306"/>
    <mergeCell ref="AH307:AO307"/>
    <mergeCell ref="AH308:AO308"/>
    <mergeCell ref="AH309:AO309"/>
    <mergeCell ref="AH310:AO310"/>
    <mergeCell ref="AH314:AP314"/>
    <mergeCell ref="AH315:AP315"/>
    <mergeCell ref="AH316:AP316"/>
    <mergeCell ref="AH317:AP317"/>
    <mergeCell ref="AH318:AP318"/>
    <mergeCell ref="AH319:AP319"/>
    <mergeCell ref="AH280:AO28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H299:AO299"/>
    <mergeCell ref="AG265:AO265"/>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AH279:AO279"/>
    <mergeCell ref="B252:AR252"/>
    <mergeCell ref="B270:AR270"/>
    <mergeCell ref="B272:C272"/>
    <mergeCell ref="B273:C273"/>
    <mergeCell ref="B274:C274"/>
    <mergeCell ref="B275:C275"/>
    <mergeCell ref="B276:C276"/>
    <mergeCell ref="B277:C277"/>
    <mergeCell ref="B278:C278"/>
    <mergeCell ref="B279:C279"/>
    <mergeCell ref="C236:M236"/>
    <mergeCell ref="C237:M237"/>
    <mergeCell ref="C238:M238"/>
    <mergeCell ref="C239:M239"/>
    <mergeCell ref="C240:M240"/>
    <mergeCell ref="AG245:AO245"/>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G264:AO264"/>
    <mergeCell ref="AF89:AJ89"/>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G244:AO244"/>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52:AM52"/>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29:AJ129"/>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50:AH150"/>
    <mergeCell ref="AE151:AH151"/>
    <mergeCell ref="AE152:AH152"/>
    <mergeCell ref="AE153:AH153"/>
    <mergeCell ref="AE154:AH154"/>
    <mergeCell ref="AE155:AH155"/>
    <mergeCell ref="AE156:AH156"/>
    <mergeCell ref="AE157:AH157"/>
    <mergeCell ref="AE158:AH158"/>
    <mergeCell ref="AE159:AH159"/>
    <mergeCell ref="AE163:AI163"/>
    <mergeCell ref="AE164:AI164"/>
    <mergeCell ref="AE165:AI165"/>
    <mergeCell ref="AE166:AI166"/>
    <mergeCell ref="AE167:AI167"/>
    <mergeCell ref="AE168:AI168"/>
    <mergeCell ref="AE169:AI169"/>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C193:AJ193"/>
    <mergeCell ref="AC194:AJ194"/>
    <mergeCell ref="AC195:AJ195"/>
    <mergeCell ref="AC196:AJ196"/>
    <mergeCell ref="AC197:AJ197"/>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AD189:AL189"/>
    <mergeCell ref="B191:AR191"/>
    <mergeCell ref="B193:G193"/>
    <mergeCell ref="B194:G194"/>
    <mergeCell ref="B195:G195"/>
    <mergeCell ref="B196:G196"/>
    <mergeCell ref="B197:G197"/>
    <mergeCell ref="S193:AB193"/>
    <mergeCell ref="S194:AB194"/>
    <mergeCell ref="S195:AB195"/>
    <mergeCell ref="S196:AB196"/>
    <mergeCell ref="AA222:AI222"/>
    <mergeCell ref="AA223:AI223"/>
    <mergeCell ref="AA224:AI224"/>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 ref="R217:AA217"/>
    <mergeCell ref="R218:AA218"/>
  </mergeCells>
  <pageMargins left="0.7" right="0.7" top="0.75" bottom="0.75" header="0.3" footer="0.3"/>
  <pageSetup paperSize="9" scale="89" orientation="portrait" r:id="rId1"/>
  <headerFooter alignWithMargins="0">
    <oddFooter>&amp;R_x000D_&amp;1#&amp;"Calibri"&amp;10&amp;K0078D7 Classification : Internal</oddFooter>
  </headerFooter>
  <rowBreaks count="4" manualBreakCount="4">
    <brk id="56" max="16383" man="1"/>
    <brk id="130" max="16383" man="1"/>
    <brk id="198" max="16383" man="1"/>
    <brk id="26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75"/>
      <c r="C1" s="75"/>
    </row>
    <row r="2" spans="2:5" s="1" customFormat="1" ht="22.9" customHeight="1" x14ac:dyDescent="0.15">
      <c r="B2" s="75"/>
      <c r="C2" s="75"/>
      <c r="D2" s="81" t="s">
        <v>14</v>
      </c>
      <c r="E2" s="81"/>
    </row>
    <row r="3" spans="2:5" s="1" customFormat="1" ht="6.4" customHeight="1" x14ac:dyDescent="0.15">
      <c r="B3" s="75"/>
      <c r="C3" s="75"/>
    </row>
    <row r="4" spans="2:5" s="1" customFormat="1" ht="9.6" customHeight="1" x14ac:dyDescent="0.15"/>
    <row r="5" spans="2:5" s="1" customFormat="1" ht="33" customHeight="1" x14ac:dyDescent="0.15">
      <c r="B5" s="77" t="s">
        <v>1232</v>
      </c>
      <c r="C5" s="77"/>
      <c r="D5" s="77"/>
      <c r="E5" s="77"/>
    </row>
    <row r="6" spans="2:5" s="1" customFormat="1" ht="6.95" customHeight="1" x14ac:dyDescent="0.15"/>
    <row r="7" spans="2:5" s="1" customFormat="1" ht="5.25" customHeight="1" x14ac:dyDescent="0.15">
      <c r="B7" s="70" t="s">
        <v>1109</v>
      </c>
    </row>
    <row r="8" spans="2:5" s="1" customFormat="1" ht="21.4" customHeight="1" x14ac:dyDescent="0.15">
      <c r="B8" s="70"/>
      <c r="D8" s="3">
        <v>45412</v>
      </c>
    </row>
    <row r="9" spans="2:5" s="1" customFormat="1" ht="2.65" customHeight="1" x14ac:dyDescent="0.15">
      <c r="B9" s="70"/>
    </row>
    <row r="10" spans="2:5" s="1" customFormat="1" ht="2.1" customHeight="1" x14ac:dyDescent="0.15"/>
    <row r="11" spans="2:5" s="1" customFormat="1" ht="19.149999999999999" customHeight="1" x14ac:dyDescent="0.15">
      <c r="B11" s="86" t="s">
        <v>1233</v>
      </c>
      <c r="C11" s="86"/>
      <c r="D11" s="86"/>
      <c r="E11" s="86"/>
    </row>
    <row r="12" spans="2:5" s="1" customFormat="1" ht="238.35" customHeight="1" x14ac:dyDescent="0.15"/>
    <row r="13" spans="2:5" s="1" customFormat="1" ht="19.149999999999999" customHeight="1" x14ac:dyDescent="0.15">
      <c r="B13" s="86" t="s">
        <v>1234</v>
      </c>
      <c r="C13" s="86"/>
      <c r="D13" s="86"/>
      <c r="E13" s="86"/>
    </row>
    <row r="14" spans="2:5" s="1" customFormat="1" ht="371.1" customHeight="1" x14ac:dyDescent="0.15"/>
    <row r="15" spans="2:5" s="1" customFormat="1" ht="19.149999999999999" customHeight="1" x14ac:dyDescent="0.15">
      <c r="B15" s="86" t="s">
        <v>1235</v>
      </c>
      <c r="C15" s="86"/>
      <c r="D15" s="86"/>
      <c r="E15" s="86"/>
    </row>
    <row r="16" spans="2:5" s="1" customFormat="1" ht="354.6" customHeight="1" x14ac:dyDescent="0.15"/>
    <row r="17" spans="2:5" s="1" customFormat="1" ht="19.149999999999999" customHeight="1" x14ac:dyDescent="0.15">
      <c r="B17" s="86" t="s">
        <v>1236</v>
      </c>
      <c r="C17" s="86"/>
      <c r="D17" s="86"/>
      <c r="E17" s="86"/>
    </row>
    <row r="18" spans="2:5" s="1" customFormat="1" ht="365.25" customHeight="1" x14ac:dyDescent="0.15"/>
    <row r="19" spans="2:5" s="1" customFormat="1" ht="19.149999999999999" customHeight="1" x14ac:dyDescent="0.15">
      <c r="B19" s="86" t="s">
        <v>1237</v>
      </c>
      <c r="C19" s="86"/>
      <c r="D19" s="86"/>
      <c r="E19" s="86"/>
    </row>
    <row r="20" spans="2:5" s="1" customFormat="1" ht="352.5" customHeight="1" x14ac:dyDescent="0.15"/>
    <row r="21" spans="2:5" s="1" customFormat="1" ht="19.149999999999999" customHeight="1" x14ac:dyDescent="0.15">
      <c r="B21" s="86" t="s">
        <v>1238</v>
      </c>
      <c r="C21" s="86"/>
      <c r="D21" s="86"/>
      <c r="E21" s="86"/>
    </row>
    <row r="22" spans="2:5" s="1" customFormat="1" ht="374.85" customHeight="1" x14ac:dyDescent="0.15"/>
    <row r="23" spans="2:5" s="1" customFormat="1" ht="19.7" customHeight="1" x14ac:dyDescent="0.15">
      <c r="B23" s="86" t="s">
        <v>1239</v>
      </c>
      <c r="C23" s="86"/>
      <c r="D23" s="86"/>
      <c r="E23" s="86"/>
    </row>
    <row r="24" spans="2:5" s="1" customFormat="1" ht="263.45" customHeight="1" x14ac:dyDescent="0.15"/>
    <row r="25" spans="2:5" s="1" customFormat="1" ht="19.149999999999999" customHeight="1" x14ac:dyDescent="0.15">
      <c r="B25" s="86" t="s">
        <v>1240</v>
      </c>
      <c r="C25" s="86"/>
      <c r="D25" s="86"/>
      <c r="E25" s="86"/>
    </row>
    <row r="26" spans="2:5" s="1" customFormat="1" ht="175.9" customHeight="1" x14ac:dyDescent="0.15"/>
    <row r="27" spans="2:5" s="1" customFormat="1" ht="19.149999999999999" customHeight="1" x14ac:dyDescent="0.15">
      <c r="B27" s="86" t="s">
        <v>1241</v>
      </c>
      <c r="C27" s="86"/>
      <c r="D27" s="86"/>
      <c r="E27" s="86"/>
    </row>
    <row r="28" spans="2:5" s="1" customFormat="1" ht="256.5" customHeight="1" x14ac:dyDescent="0.15"/>
    <row r="29" spans="2:5" s="1" customFormat="1" ht="19.149999999999999" customHeight="1" x14ac:dyDescent="0.15">
      <c r="B29" s="86" t="s">
        <v>1242</v>
      </c>
      <c r="C29" s="86"/>
      <c r="D29" s="86"/>
      <c r="E29" s="86"/>
    </row>
    <row r="30" spans="2:5" s="1" customFormat="1" ht="195.2" customHeight="1" x14ac:dyDescent="0.15"/>
    <row r="31" spans="2:5" s="1" customFormat="1" ht="19.149999999999999" customHeight="1" x14ac:dyDescent="0.15">
      <c r="B31" s="86" t="s">
        <v>1243</v>
      </c>
      <c r="C31" s="86"/>
      <c r="D31" s="86"/>
      <c r="E31" s="86"/>
    </row>
    <row r="32" spans="2:5" s="1" customFormat="1" ht="193.15" customHeight="1" x14ac:dyDescent="0.15"/>
    <row r="33" spans="2:5" s="1" customFormat="1" ht="19.149999999999999" customHeight="1" x14ac:dyDescent="0.15">
      <c r="B33" s="86" t="s">
        <v>1244</v>
      </c>
      <c r="C33" s="86"/>
      <c r="D33" s="86"/>
      <c r="E33" s="86"/>
    </row>
    <row r="34" spans="2:5" s="1" customFormat="1" ht="312.95" customHeight="1" x14ac:dyDescent="0.15"/>
    <row r="35" spans="2:5" s="1" customFormat="1" ht="19.149999999999999" customHeight="1" x14ac:dyDescent="0.15">
      <c r="B35" s="86" t="s">
        <v>1245</v>
      </c>
      <c r="C35" s="86"/>
      <c r="D35" s="86"/>
      <c r="E35" s="86"/>
    </row>
    <row r="36" spans="2:5" s="1" customFormat="1" ht="318.95" customHeight="1" x14ac:dyDescent="0.15"/>
    <row r="37" spans="2:5" s="1" customFormat="1" ht="19.149999999999999" customHeight="1" x14ac:dyDescent="0.15">
      <c r="B37" s="86" t="s">
        <v>1246</v>
      </c>
      <c r="C37" s="86"/>
      <c r="D37" s="86"/>
      <c r="E37" s="86"/>
    </row>
    <row r="38" spans="2:5" s="1" customFormat="1" ht="278.85000000000002" customHeight="1" x14ac:dyDescent="0.15"/>
    <row r="39" spans="2:5" s="1" customFormat="1" ht="19.149999999999999" customHeight="1" x14ac:dyDescent="0.15">
      <c r="B39" s="86" t="s">
        <v>1247</v>
      </c>
      <c r="C39" s="86"/>
      <c r="D39" s="86"/>
      <c r="E39" s="86"/>
    </row>
    <row r="40" spans="2:5" s="1" customFormat="1" ht="364.7" customHeight="1" x14ac:dyDescent="0.15"/>
    <row r="41" spans="2:5" s="1" customFormat="1" ht="19.149999999999999" customHeight="1" x14ac:dyDescent="0.15">
      <c r="B41" s="86" t="s">
        <v>1248</v>
      </c>
      <c r="C41" s="86"/>
      <c r="D41" s="86"/>
      <c r="E41" s="86"/>
    </row>
    <row r="42" spans="2:5" s="1" customFormat="1" ht="401.1" customHeight="1" x14ac:dyDescent="0.15"/>
    <row r="43" spans="2:5" s="1" customFormat="1" ht="19.149999999999999" customHeight="1" x14ac:dyDescent="0.15">
      <c r="B43" s="86" t="s">
        <v>1249</v>
      </c>
      <c r="C43" s="86"/>
      <c r="D43" s="86"/>
      <c r="E43" s="86"/>
    </row>
    <row r="44" spans="2:5" s="1" customFormat="1" ht="181.35" customHeight="1" x14ac:dyDescent="0.15"/>
    <row r="45" spans="2:5" s="1" customFormat="1" ht="19.149999999999999" customHeight="1" x14ac:dyDescent="0.15">
      <c r="B45" s="86" t="s">
        <v>1250</v>
      </c>
      <c r="C45" s="86"/>
      <c r="D45" s="86"/>
      <c r="E45" s="86"/>
    </row>
    <row r="46" spans="2:5" s="1" customFormat="1" ht="201.6"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8" max="6" man="1"/>
    <brk id="28" max="6" man="1"/>
    <brk id="34" max="6" man="1"/>
    <brk id="38" max="6" man="1"/>
    <brk id="40" max="6" man="1"/>
    <brk id="44"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75"/>
      <c r="C1" s="75"/>
    </row>
    <row r="2" spans="2:8" s="1" customFormat="1" ht="22.9" customHeight="1" x14ac:dyDescent="0.15">
      <c r="B2" s="75"/>
      <c r="C2" s="75"/>
      <c r="D2" s="81" t="s">
        <v>14</v>
      </c>
      <c r="E2" s="81"/>
      <c r="F2" s="81"/>
      <c r="G2" s="81"/>
      <c r="H2" s="81"/>
    </row>
    <row r="3" spans="2:8" s="1" customFormat="1" ht="6.4" customHeight="1" x14ac:dyDescent="0.15">
      <c r="B3" s="75"/>
      <c r="C3" s="75"/>
    </row>
    <row r="4" spans="2:8" s="1" customFormat="1" ht="9" customHeight="1" x14ac:dyDescent="0.15"/>
    <row r="5" spans="2:8" s="1" customFormat="1" ht="33" customHeight="1" x14ac:dyDescent="0.15">
      <c r="B5" s="77" t="s">
        <v>1256</v>
      </c>
      <c r="C5" s="77"/>
      <c r="D5" s="77"/>
      <c r="E5" s="77"/>
      <c r="F5" s="77"/>
      <c r="G5" s="77"/>
      <c r="H5" s="77"/>
    </row>
    <row r="6" spans="2:8" s="1" customFormat="1" ht="14.45" customHeight="1" x14ac:dyDescent="0.15"/>
    <row r="7" spans="2:8" s="1" customFormat="1" ht="22.9" customHeight="1" x14ac:dyDescent="0.15">
      <c r="B7" s="9" t="s">
        <v>1109</v>
      </c>
      <c r="D7" s="3">
        <v>45412</v>
      </c>
    </row>
    <row r="8" spans="2:8" s="1" customFormat="1" ht="12.75" customHeight="1" x14ac:dyDescent="0.15"/>
    <row r="9" spans="2:8" s="1" customFormat="1" ht="19.149999999999999" customHeight="1" x14ac:dyDescent="0.15">
      <c r="B9" s="107" t="s">
        <v>1257</v>
      </c>
      <c r="C9" s="107"/>
      <c r="D9" s="107"/>
      <c r="E9" s="107"/>
      <c r="F9" s="107"/>
      <c r="G9" s="107"/>
    </row>
    <row r="10" spans="2:8" s="1" customFormat="1" ht="14.85" customHeight="1" x14ac:dyDescent="0.15"/>
    <row r="11" spans="2:8" s="1" customFormat="1" ht="14.85" customHeight="1" x14ac:dyDescent="0.15">
      <c r="B11" s="4"/>
      <c r="C11" s="108" t="s">
        <v>1117</v>
      </c>
      <c r="D11" s="108"/>
      <c r="E11" s="24" t="s">
        <v>1118</v>
      </c>
      <c r="F11" s="24" t="s">
        <v>1119</v>
      </c>
      <c r="G11" s="24" t="s">
        <v>1118</v>
      </c>
    </row>
    <row r="12" spans="2:8" s="1" customFormat="1" ht="14.85" customHeight="1" x14ac:dyDescent="0.15">
      <c r="B12" s="7" t="s">
        <v>1251</v>
      </c>
      <c r="C12" s="109">
        <v>3572153479.29</v>
      </c>
      <c r="D12" s="109"/>
      <c r="E12" s="56">
        <v>0.99855110384062595</v>
      </c>
      <c r="F12" s="57">
        <v>50125</v>
      </c>
      <c r="G12" s="56">
        <v>0.99890394579513797</v>
      </c>
    </row>
    <row r="13" spans="2:8" s="1" customFormat="1" ht="2.65" customHeight="1" x14ac:dyDescent="0.15"/>
    <row r="14" spans="2:8" s="1" customFormat="1" ht="14.85" customHeight="1" x14ac:dyDescent="0.15">
      <c r="B14" s="7" t="s">
        <v>1252</v>
      </c>
      <c r="C14" s="109">
        <v>2044518.38</v>
      </c>
      <c r="D14" s="109"/>
      <c r="E14" s="56">
        <v>5.71519700093412E-4</v>
      </c>
      <c r="F14" s="57">
        <v>28</v>
      </c>
      <c r="G14" s="56">
        <v>5.5799123156636101E-4</v>
      </c>
    </row>
    <row r="15" spans="2:8" s="1" customFormat="1" ht="16.5" customHeight="1" x14ac:dyDescent="0.15">
      <c r="B15" s="7" t="s">
        <v>1253</v>
      </c>
      <c r="C15" s="109">
        <v>1749717.54</v>
      </c>
      <c r="D15" s="109"/>
      <c r="E15" s="56">
        <v>4.8911178959857703E-4</v>
      </c>
      <c r="F15" s="57">
        <v>16</v>
      </c>
      <c r="G15" s="56">
        <v>3.1885213232363502E-4</v>
      </c>
    </row>
    <row r="16" spans="2:8" s="1" customFormat="1" ht="17.649999999999999" customHeight="1" x14ac:dyDescent="0.15">
      <c r="B16" s="7" t="s">
        <v>1254</v>
      </c>
      <c r="C16" s="109">
        <v>547074.41</v>
      </c>
      <c r="D16" s="109"/>
      <c r="E16" s="56">
        <v>1.5292785126831701E-4</v>
      </c>
      <c r="F16" s="57">
        <v>6</v>
      </c>
      <c r="G16" s="56">
        <v>1.19569549621363E-4</v>
      </c>
    </row>
    <row r="17" spans="2:7" s="1" customFormat="1" ht="17.649999999999999" customHeight="1" x14ac:dyDescent="0.15">
      <c r="B17" s="7" t="s">
        <v>1255</v>
      </c>
      <c r="C17" s="109">
        <v>841879.03</v>
      </c>
      <c r="D17" s="109"/>
      <c r="E17" s="56">
        <v>2.3533681841516799E-4</v>
      </c>
      <c r="F17" s="57">
        <v>5</v>
      </c>
      <c r="G17" s="56">
        <v>9.9641291351135902E-5</v>
      </c>
    </row>
    <row r="18" spans="2:7" s="1" customFormat="1" ht="16.5" customHeight="1" x14ac:dyDescent="0.15">
      <c r="B18" s="5" t="s">
        <v>72</v>
      </c>
      <c r="C18" s="110">
        <v>3577336668.6499901</v>
      </c>
      <c r="D18" s="110"/>
      <c r="E18" s="58">
        <v>1</v>
      </c>
      <c r="F18" s="59">
        <v>50180</v>
      </c>
      <c r="G18" s="58">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2" width="12" customWidth="1"/>
    <col min="13" max="13" width="7.140625" customWidth="1"/>
    <col min="14" max="14" width="4.7109375" customWidth="1"/>
  </cols>
  <sheetData>
    <row r="1" spans="2:12" s="1" customFormat="1" ht="9" customHeight="1" x14ac:dyDescent="0.15">
      <c r="B1" s="75"/>
      <c r="C1" s="75"/>
      <c r="D1" s="75"/>
      <c r="E1" s="75"/>
      <c r="F1" s="75"/>
    </row>
    <row r="2" spans="2:12" s="1" customFormat="1" ht="22.9" customHeight="1" x14ac:dyDescent="0.15">
      <c r="B2" s="75"/>
      <c r="C2" s="75"/>
      <c r="D2" s="75"/>
      <c r="E2" s="75"/>
      <c r="F2" s="75"/>
      <c r="H2" s="81" t="s">
        <v>14</v>
      </c>
      <c r="I2" s="81"/>
      <c r="J2" s="81"/>
      <c r="K2" s="81"/>
      <c r="L2" s="81"/>
    </row>
    <row r="3" spans="2:12" s="1" customFormat="1" ht="5.85" customHeight="1" x14ac:dyDescent="0.15">
      <c r="B3" s="75"/>
      <c r="C3" s="75"/>
      <c r="D3" s="75"/>
      <c r="E3" s="75"/>
      <c r="F3" s="75"/>
    </row>
    <row r="4" spans="2:12" s="1" customFormat="1" ht="2.1" customHeight="1" x14ac:dyDescent="0.15"/>
    <row r="5" spans="2:12" s="1" customFormat="1" ht="31.9" customHeight="1" x14ac:dyDescent="0.15">
      <c r="B5" s="77" t="s">
        <v>1267</v>
      </c>
      <c r="C5" s="77"/>
      <c r="D5" s="77"/>
      <c r="E5" s="77"/>
      <c r="F5" s="77"/>
      <c r="G5" s="77"/>
      <c r="H5" s="77"/>
      <c r="I5" s="77"/>
      <c r="J5" s="77"/>
      <c r="K5" s="77"/>
      <c r="L5" s="77"/>
    </row>
    <row r="6" spans="2:12" s="1" customFormat="1" ht="2.1" customHeight="1" x14ac:dyDescent="0.15"/>
    <row r="7" spans="2:12" s="1" customFormat="1" ht="2.1" customHeight="1" x14ac:dyDescent="0.15">
      <c r="B7" s="70" t="s">
        <v>1109</v>
      </c>
      <c r="C7" s="70"/>
      <c r="D7" s="70"/>
    </row>
    <row r="8" spans="2:12" s="1" customFormat="1" ht="20.25" customHeight="1" x14ac:dyDescent="0.15">
      <c r="B8" s="70"/>
      <c r="C8" s="70"/>
      <c r="D8" s="70"/>
      <c r="G8" s="116">
        <v>45383</v>
      </c>
      <c r="H8" s="116"/>
    </row>
    <row r="9" spans="2:12" s="1" customFormat="1" ht="5.25" customHeight="1" x14ac:dyDescent="0.15"/>
    <row r="10" spans="2:12" s="1" customFormat="1" ht="17.649999999999999" customHeight="1" x14ac:dyDescent="0.15">
      <c r="B10" s="111" t="s">
        <v>1268</v>
      </c>
      <c r="C10" s="111"/>
      <c r="D10" s="111"/>
      <c r="E10" s="111"/>
      <c r="F10" s="112" t="s">
        <v>1269</v>
      </c>
      <c r="G10" s="112"/>
      <c r="H10" s="117" t="s">
        <v>1270</v>
      </c>
      <c r="I10" s="117"/>
      <c r="J10" s="117"/>
      <c r="K10" s="117"/>
      <c r="L10" s="117"/>
    </row>
    <row r="11" spans="2:12" s="1" customFormat="1" ht="27.2" customHeight="1" x14ac:dyDescent="0.15">
      <c r="B11" s="60" t="s">
        <v>1258</v>
      </c>
      <c r="C11" s="24" t="s">
        <v>1259</v>
      </c>
      <c r="D11" s="24" t="s">
        <v>1260</v>
      </c>
      <c r="E11" s="60" t="s">
        <v>1261</v>
      </c>
      <c r="F11" s="114" t="s">
        <v>1262</v>
      </c>
      <c r="G11" s="114"/>
      <c r="H11" s="108" t="s">
        <v>1263</v>
      </c>
      <c r="I11" s="108"/>
      <c r="J11" s="24" t="s">
        <v>1264</v>
      </c>
      <c r="K11" s="24" t="s">
        <v>1265</v>
      </c>
      <c r="L11" s="24" t="s">
        <v>1266</v>
      </c>
    </row>
    <row r="12" spans="2:12" s="1" customFormat="1" ht="12.75" customHeight="1" x14ac:dyDescent="0.15">
      <c r="B12" s="61">
        <v>45383</v>
      </c>
      <c r="C12" s="62">
        <v>45413</v>
      </c>
      <c r="D12" s="13">
        <v>1</v>
      </c>
      <c r="E12" s="63">
        <v>30</v>
      </c>
      <c r="F12" s="113">
        <v>2750000000</v>
      </c>
      <c r="G12" s="113"/>
      <c r="H12" s="97">
        <v>3552069689.5469899</v>
      </c>
      <c r="I12" s="97"/>
      <c r="J12" s="13">
        <v>3546239297.9746199</v>
      </c>
      <c r="K12" s="13">
        <v>3537511052.8409801</v>
      </c>
      <c r="L12" s="13">
        <v>3523010105.53759</v>
      </c>
    </row>
    <row r="13" spans="2:12" s="1" customFormat="1" ht="12.75" customHeight="1" x14ac:dyDescent="0.15">
      <c r="B13" s="61">
        <v>45383</v>
      </c>
      <c r="C13" s="62">
        <v>45444</v>
      </c>
      <c r="D13" s="13">
        <v>2</v>
      </c>
      <c r="E13" s="63">
        <v>61</v>
      </c>
      <c r="F13" s="113">
        <v>2750000000</v>
      </c>
      <c r="G13" s="113"/>
      <c r="H13" s="97">
        <v>3527189424.3697</v>
      </c>
      <c r="I13" s="97"/>
      <c r="J13" s="13">
        <v>3515427316.6630902</v>
      </c>
      <c r="K13" s="13">
        <v>3497856457.77</v>
      </c>
      <c r="L13" s="13">
        <v>3468763464.9882002</v>
      </c>
    </row>
    <row r="14" spans="2:12" s="1" customFormat="1" ht="12.75" customHeight="1" x14ac:dyDescent="0.15">
      <c r="B14" s="61">
        <v>45383</v>
      </c>
      <c r="C14" s="62">
        <v>45474</v>
      </c>
      <c r="D14" s="13">
        <v>3</v>
      </c>
      <c r="E14" s="63">
        <v>91</v>
      </c>
      <c r="F14" s="113">
        <v>2750000000</v>
      </c>
      <c r="G14" s="113"/>
      <c r="H14" s="97">
        <v>3501824973.41715</v>
      </c>
      <c r="I14" s="97"/>
      <c r="J14" s="13">
        <v>3484418696.4861999</v>
      </c>
      <c r="K14" s="13">
        <v>3458469602.3773298</v>
      </c>
      <c r="L14" s="13">
        <v>3415645178.9212499</v>
      </c>
    </row>
    <row r="15" spans="2:12" s="1" customFormat="1" ht="12.75" customHeight="1" x14ac:dyDescent="0.15">
      <c r="B15" s="61">
        <v>45383</v>
      </c>
      <c r="C15" s="62">
        <v>45505</v>
      </c>
      <c r="D15" s="13">
        <v>4</v>
      </c>
      <c r="E15" s="63">
        <v>122</v>
      </c>
      <c r="F15" s="113">
        <v>2750000000</v>
      </c>
      <c r="G15" s="113"/>
      <c r="H15" s="97">
        <v>3477209248.2683101</v>
      </c>
      <c r="I15" s="97"/>
      <c r="J15" s="13">
        <v>3454057037.6082201</v>
      </c>
      <c r="K15" s="13">
        <v>3419615093.1840601</v>
      </c>
      <c r="L15" s="13">
        <v>3362967198.3231101</v>
      </c>
    </row>
    <row r="16" spans="2:12" s="1" customFormat="1" ht="12.75" customHeight="1" x14ac:dyDescent="0.15">
      <c r="B16" s="61">
        <v>45383</v>
      </c>
      <c r="C16" s="62">
        <v>45536</v>
      </c>
      <c r="D16" s="13">
        <v>5</v>
      </c>
      <c r="E16" s="63">
        <v>153</v>
      </c>
      <c r="F16" s="113">
        <v>2250000000</v>
      </c>
      <c r="G16" s="113"/>
      <c r="H16" s="97">
        <v>3450862114.4788799</v>
      </c>
      <c r="I16" s="97"/>
      <c r="J16" s="13">
        <v>3422071383.0548601</v>
      </c>
      <c r="K16" s="13">
        <v>3379332131.87849</v>
      </c>
      <c r="L16" s="13">
        <v>3309275342.5711899</v>
      </c>
    </row>
    <row r="17" spans="2:12" s="1" customFormat="1" ht="12.75" customHeight="1" x14ac:dyDescent="0.15">
      <c r="B17" s="61">
        <v>45383</v>
      </c>
      <c r="C17" s="62">
        <v>45566</v>
      </c>
      <c r="D17" s="13">
        <v>6</v>
      </c>
      <c r="E17" s="63">
        <v>183</v>
      </c>
      <c r="F17" s="113">
        <v>2250000000</v>
      </c>
      <c r="G17" s="113"/>
      <c r="H17" s="97">
        <v>3425076089.9103498</v>
      </c>
      <c r="I17" s="97"/>
      <c r="J17" s="13">
        <v>3390925453.4753699</v>
      </c>
      <c r="K17" s="13">
        <v>3340333452.12358</v>
      </c>
      <c r="L17" s="13">
        <v>3257676327.2027302</v>
      </c>
    </row>
    <row r="18" spans="2:12" s="1" customFormat="1" ht="12.75" customHeight="1" x14ac:dyDescent="0.15">
      <c r="B18" s="61">
        <v>45383</v>
      </c>
      <c r="C18" s="62">
        <v>45597</v>
      </c>
      <c r="D18" s="13">
        <v>7</v>
      </c>
      <c r="E18" s="63">
        <v>214</v>
      </c>
      <c r="F18" s="113">
        <v>2250000000</v>
      </c>
      <c r="G18" s="113"/>
      <c r="H18" s="97">
        <v>3400465836.1654301</v>
      </c>
      <c r="I18" s="97"/>
      <c r="J18" s="13">
        <v>3360850646.9615598</v>
      </c>
      <c r="K18" s="13">
        <v>3302287546.1785998</v>
      </c>
      <c r="L18" s="13">
        <v>3206930996.7470498</v>
      </c>
    </row>
    <row r="19" spans="2:12" s="1" customFormat="1" ht="12.75" customHeight="1" x14ac:dyDescent="0.15">
      <c r="B19" s="61">
        <v>45383</v>
      </c>
      <c r="C19" s="62">
        <v>45627</v>
      </c>
      <c r="D19" s="13">
        <v>8</v>
      </c>
      <c r="E19" s="63">
        <v>244</v>
      </c>
      <c r="F19" s="113">
        <v>2250000000</v>
      </c>
      <c r="G19" s="113"/>
      <c r="H19" s="97">
        <v>3375629227.6306601</v>
      </c>
      <c r="I19" s="97"/>
      <c r="J19" s="13">
        <v>3330827151.9035301</v>
      </c>
      <c r="K19" s="13">
        <v>3264732006.72718</v>
      </c>
      <c r="L19" s="13">
        <v>3157463574.4587998</v>
      </c>
    </row>
    <row r="20" spans="2:12" s="1" customFormat="1" ht="12.75" customHeight="1" x14ac:dyDescent="0.15">
      <c r="B20" s="61">
        <v>45383</v>
      </c>
      <c r="C20" s="62">
        <v>45658</v>
      </c>
      <c r="D20" s="13">
        <v>9</v>
      </c>
      <c r="E20" s="63">
        <v>275</v>
      </c>
      <c r="F20" s="113">
        <v>2250000000</v>
      </c>
      <c r="G20" s="113"/>
      <c r="H20" s="97">
        <v>3350393663.7045398</v>
      </c>
      <c r="I20" s="97"/>
      <c r="J20" s="13">
        <v>3300319423.7764602</v>
      </c>
      <c r="K20" s="13">
        <v>3226602820.01086</v>
      </c>
      <c r="L20" s="13">
        <v>3107369800.9453602</v>
      </c>
    </row>
    <row r="21" spans="2:12" s="1" customFormat="1" ht="12.75" customHeight="1" x14ac:dyDescent="0.15">
      <c r="B21" s="61">
        <v>45383</v>
      </c>
      <c r="C21" s="62">
        <v>45689</v>
      </c>
      <c r="D21" s="13">
        <v>10</v>
      </c>
      <c r="E21" s="63">
        <v>306</v>
      </c>
      <c r="F21" s="113">
        <v>2250000000</v>
      </c>
      <c r="G21" s="113"/>
      <c r="H21" s="97">
        <v>3326037074.79772</v>
      </c>
      <c r="I21" s="97"/>
      <c r="J21" s="13">
        <v>3270769970.2262201</v>
      </c>
      <c r="K21" s="13">
        <v>3189580945.7936301</v>
      </c>
      <c r="L21" s="13">
        <v>3058705608.9933</v>
      </c>
    </row>
    <row r="22" spans="2:12" s="1" customFormat="1" ht="12.75" customHeight="1" x14ac:dyDescent="0.15">
      <c r="B22" s="61">
        <v>45383</v>
      </c>
      <c r="C22" s="62">
        <v>45717</v>
      </c>
      <c r="D22" s="13">
        <v>11</v>
      </c>
      <c r="E22" s="63">
        <v>334</v>
      </c>
      <c r="F22" s="113">
        <v>2250000000</v>
      </c>
      <c r="G22" s="113"/>
      <c r="H22" s="97">
        <v>3302131234.7586098</v>
      </c>
      <c r="I22" s="97"/>
      <c r="J22" s="13">
        <v>3242286350.6840401</v>
      </c>
      <c r="K22" s="13">
        <v>3154540522.8485198</v>
      </c>
      <c r="L22" s="13">
        <v>3013527598.3080902</v>
      </c>
    </row>
    <row r="23" spans="2:12" s="1" customFormat="1" ht="12.75" customHeight="1" x14ac:dyDescent="0.15">
      <c r="B23" s="61">
        <v>45383</v>
      </c>
      <c r="C23" s="62">
        <v>45748</v>
      </c>
      <c r="D23" s="13">
        <v>12</v>
      </c>
      <c r="E23" s="63">
        <v>365</v>
      </c>
      <c r="F23" s="113">
        <v>2250000000</v>
      </c>
      <c r="G23" s="113"/>
      <c r="H23" s="97">
        <v>3277043185.99857</v>
      </c>
      <c r="I23" s="97"/>
      <c r="J23" s="13">
        <v>3212195597.80586</v>
      </c>
      <c r="K23" s="13">
        <v>3117315924.6225901</v>
      </c>
      <c r="L23" s="13">
        <v>2965353685.0620999</v>
      </c>
    </row>
    <row r="24" spans="2:12" s="1" customFormat="1" ht="12.75" customHeight="1" x14ac:dyDescent="0.15">
      <c r="B24" s="61">
        <v>45383</v>
      </c>
      <c r="C24" s="62">
        <v>45778</v>
      </c>
      <c r="D24" s="13">
        <v>13</v>
      </c>
      <c r="E24" s="63">
        <v>395</v>
      </c>
      <c r="F24" s="113">
        <v>2250000000</v>
      </c>
      <c r="G24" s="113"/>
      <c r="H24" s="97">
        <v>3253456131.9211998</v>
      </c>
      <c r="I24" s="97"/>
      <c r="J24" s="13">
        <v>3183840724.7650399</v>
      </c>
      <c r="K24" s="13">
        <v>3082193756.5318799</v>
      </c>
      <c r="L24" s="13">
        <v>2919925036.3259602</v>
      </c>
    </row>
    <row r="25" spans="2:12" s="1" customFormat="1" ht="12.75" customHeight="1" x14ac:dyDescent="0.15">
      <c r="B25" s="61">
        <v>45383</v>
      </c>
      <c r="C25" s="62">
        <v>45809</v>
      </c>
      <c r="D25" s="13">
        <v>14</v>
      </c>
      <c r="E25" s="63">
        <v>426</v>
      </c>
      <c r="F25" s="113">
        <v>2250000000</v>
      </c>
      <c r="G25" s="113"/>
      <c r="H25" s="97">
        <v>3228755342.38872</v>
      </c>
      <c r="I25" s="97"/>
      <c r="J25" s="13">
        <v>3154309435.6427598</v>
      </c>
      <c r="K25" s="13">
        <v>3045839333.60461</v>
      </c>
      <c r="L25" s="13">
        <v>2873262970.54774</v>
      </c>
    </row>
    <row r="26" spans="2:12" s="1" customFormat="1" ht="12.75" customHeight="1" x14ac:dyDescent="0.15">
      <c r="B26" s="61">
        <v>45383</v>
      </c>
      <c r="C26" s="62">
        <v>45839</v>
      </c>
      <c r="D26" s="13">
        <v>15</v>
      </c>
      <c r="E26" s="63">
        <v>456</v>
      </c>
      <c r="F26" s="113">
        <v>2250000000</v>
      </c>
      <c r="G26" s="113"/>
      <c r="H26" s="97">
        <v>3204153903.2202601</v>
      </c>
      <c r="I26" s="97"/>
      <c r="J26" s="13">
        <v>3125137180.36724</v>
      </c>
      <c r="K26" s="13">
        <v>3010242956.0753899</v>
      </c>
      <c r="L26" s="13">
        <v>2828043057.2850199</v>
      </c>
    </row>
    <row r="27" spans="2:12" s="1" customFormat="1" ht="12.75" customHeight="1" x14ac:dyDescent="0.15">
      <c r="B27" s="61">
        <v>45383</v>
      </c>
      <c r="C27" s="62">
        <v>45870</v>
      </c>
      <c r="D27" s="13">
        <v>16</v>
      </c>
      <c r="E27" s="63">
        <v>487</v>
      </c>
      <c r="F27" s="113">
        <v>2250000000</v>
      </c>
      <c r="G27" s="113"/>
      <c r="H27" s="97">
        <v>3179413149.3366799</v>
      </c>
      <c r="I27" s="97"/>
      <c r="J27" s="13">
        <v>3095747014.5468798</v>
      </c>
      <c r="K27" s="13">
        <v>2974349636.02703</v>
      </c>
      <c r="L27" s="13">
        <v>2782486761.8879099</v>
      </c>
    </row>
    <row r="28" spans="2:12" s="1" customFormat="1" ht="12.75" customHeight="1" x14ac:dyDescent="0.15">
      <c r="B28" s="61">
        <v>45383</v>
      </c>
      <c r="C28" s="62">
        <v>45901</v>
      </c>
      <c r="D28" s="13">
        <v>17</v>
      </c>
      <c r="E28" s="63">
        <v>518</v>
      </c>
      <c r="F28" s="113">
        <v>2250000000</v>
      </c>
      <c r="G28" s="113"/>
      <c r="H28" s="97">
        <v>3154891728.7052598</v>
      </c>
      <c r="I28" s="97"/>
      <c r="J28" s="13">
        <v>3066660753.82973</v>
      </c>
      <c r="K28" s="13">
        <v>2938910659.3503599</v>
      </c>
      <c r="L28" s="13">
        <v>2737688878.6436501</v>
      </c>
    </row>
    <row r="29" spans="2:12" s="1" customFormat="1" ht="12.75" customHeight="1" x14ac:dyDescent="0.15">
      <c r="B29" s="61">
        <v>45383</v>
      </c>
      <c r="C29" s="62">
        <v>45931</v>
      </c>
      <c r="D29" s="13">
        <v>18</v>
      </c>
      <c r="E29" s="63">
        <v>548</v>
      </c>
      <c r="F29" s="113">
        <v>1750000000</v>
      </c>
      <c r="G29" s="113"/>
      <c r="H29" s="97">
        <v>3130452861.04389</v>
      </c>
      <c r="I29" s="97"/>
      <c r="J29" s="13">
        <v>3037910707.6650901</v>
      </c>
      <c r="K29" s="13">
        <v>2904192641.73632</v>
      </c>
      <c r="L29" s="13">
        <v>2694258191.0199199</v>
      </c>
    </row>
    <row r="30" spans="2:12" s="1" customFormat="1" ht="12.75" customHeight="1" x14ac:dyDescent="0.15">
      <c r="B30" s="61">
        <v>45383</v>
      </c>
      <c r="C30" s="62">
        <v>45962</v>
      </c>
      <c r="D30" s="13">
        <v>19</v>
      </c>
      <c r="E30" s="63">
        <v>579</v>
      </c>
      <c r="F30" s="113">
        <v>1750000000</v>
      </c>
      <c r="G30" s="113"/>
      <c r="H30" s="97">
        <v>3105191705.3222599</v>
      </c>
      <c r="I30" s="97"/>
      <c r="J30" s="13">
        <v>3008285376.7000899</v>
      </c>
      <c r="K30" s="13">
        <v>2868557380.2606802</v>
      </c>
      <c r="L30" s="13">
        <v>2649927256.8299198</v>
      </c>
    </row>
    <row r="31" spans="2:12" s="1" customFormat="1" ht="12.75" customHeight="1" x14ac:dyDescent="0.15">
      <c r="B31" s="61">
        <v>45383</v>
      </c>
      <c r="C31" s="62">
        <v>45992</v>
      </c>
      <c r="D31" s="13">
        <v>20</v>
      </c>
      <c r="E31" s="63">
        <v>609</v>
      </c>
      <c r="F31" s="113">
        <v>1750000000</v>
      </c>
      <c r="G31" s="113"/>
      <c r="H31" s="97">
        <v>3081922239.6539001</v>
      </c>
      <c r="I31" s="97"/>
      <c r="J31" s="13">
        <v>2980841283.2329798</v>
      </c>
      <c r="K31" s="13">
        <v>2835392123.8618898</v>
      </c>
      <c r="L31" s="13">
        <v>2608552746.2836299</v>
      </c>
    </row>
    <row r="32" spans="2:12" s="1" customFormat="1" ht="12.75" customHeight="1" x14ac:dyDescent="0.15">
      <c r="B32" s="61">
        <v>45383</v>
      </c>
      <c r="C32" s="62">
        <v>46023</v>
      </c>
      <c r="D32" s="13">
        <v>21</v>
      </c>
      <c r="E32" s="63">
        <v>640</v>
      </c>
      <c r="F32" s="113">
        <v>1750000000</v>
      </c>
      <c r="G32" s="113"/>
      <c r="H32" s="97">
        <v>3058153470.8830199</v>
      </c>
      <c r="I32" s="97"/>
      <c r="J32" s="13">
        <v>2952835347.06668</v>
      </c>
      <c r="K32" s="13">
        <v>2801609491.7980499</v>
      </c>
      <c r="L32" s="13">
        <v>2566555818.1649799</v>
      </c>
    </row>
    <row r="33" spans="2:12" s="1" customFormat="1" ht="12.75" customHeight="1" x14ac:dyDescent="0.15">
      <c r="B33" s="61">
        <v>45383</v>
      </c>
      <c r="C33" s="62">
        <v>46054</v>
      </c>
      <c r="D33" s="13">
        <v>22</v>
      </c>
      <c r="E33" s="63">
        <v>671</v>
      </c>
      <c r="F33" s="113">
        <v>1750000000</v>
      </c>
      <c r="G33" s="113"/>
      <c r="H33" s="97">
        <v>3034937687.3936901</v>
      </c>
      <c r="I33" s="97"/>
      <c r="J33" s="13">
        <v>2925448872.0040598</v>
      </c>
      <c r="K33" s="13">
        <v>2768566594.5113702</v>
      </c>
      <c r="L33" s="13">
        <v>2525542653.8608899</v>
      </c>
    </row>
    <row r="34" spans="2:12" s="1" customFormat="1" ht="12.75" customHeight="1" x14ac:dyDescent="0.15">
      <c r="B34" s="61">
        <v>45383</v>
      </c>
      <c r="C34" s="62">
        <v>46082</v>
      </c>
      <c r="D34" s="13">
        <v>23</v>
      </c>
      <c r="E34" s="63">
        <v>699</v>
      </c>
      <c r="F34" s="113">
        <v>1750000000</v>
      </c>
      <c r="G34" s="113"/>
      <c r="H34" s="97">
        <v>3011232401.29497</v>
      </c>
      <c r="I34" s="97"/>
      <c r="J34" s="13">
        <v>2898151814.99226</v>
      </c>
      <c r="K34" s="13">
        <v>2736432310.5608902</v>
      </c>
      <c r="L34" s="13">
        <v>2486677439.7881498</v>
      </c>
    </row>
    <row r="35" spans="2:12" s="1" customFormat="1" ht="12.75" customHeight="1" x14ac:dyDescent="0.15">
      <c r="B35" s="61">
        <v>45383</v>
      </c>
      <c r="C35" s="62">
        <v>46113</v>
      </c>
      <c r="D35" s="13">
        <v>24</v>
      </c>
      <c r="E35" s="63">
        <v>730</v>
      </c>
      <c r="F35" s="113">
        <v>1750000000</v>
      </c>
      <c r="G35" s="113"/>
      <c r="H35" s="97">
        <v>2987697122.9012799</v>
      </c>
      <c r="I35" s="97"/>
      <c r="J35" s="13">
        <v>2870623293.76197</v>
      </c>
      <c r="K35" s="13">
        <v>2703546699.32517</v>
      </c>
      <c r="L35" s="13">
        <v>2446387448.1055298</v>
      </c>
    </row>
    <row r="36" spans="2:12" s="1" customFormat="1" ht="12.75" customHeight="1" x14ac:dyDescent="0.15">
      <c r="B36" s="61">
        <v>45383</v>
      </c>
      <c r="C36" s="62">
        <v>46143</v>
      </c>
      <c r="D36" s="13">
        <v>25</v>
      </c>
      <c r="E36" s="63">
        <v>760</v>
      </c>
      <c r="F36" s="113">
        <v>1750000000</v>
      </c>
      <c r="G36" s="113"/>
      <c r="H36" s="97">
        <v>2964228617.5442801</v>
      </c>
      <c r="I36" s="97"/>
      <c r="J36" s="13">
        <v>2843399560.1072998</v>
      </c>
      <c r="K36" s="13">
        <v>2671316399.1163502</v>
      </c>
      <c r="L36" s="13">
        <v>2407314201.2069402</v>
      </c>
    </row>
    <row r="37" spans="2:12" s="1" customFormat="1" ht="12.75" customHeight="1" x14ac:dyDescent="0.15">
      <c r="B37" s="61">
        <v>45383</v>
      </c>
      <c r="C37" s="62">
        <v>46174</v>
      </c>
      <c r="D37" s="13">
        <v>26</v>
      </c>
      <c r="E37" s="63">
        <v>791</v>
      </c>
      <c r="F37" s="113">
        <v>1750000000</v>
      </c>
      <c r="G37" s="113"/>
      <c r="H37" s="97">
        <v>2939451750.2706499</v>
      </c>
      <c r="I37" s="97"/>
      <c r="J37" s="13">
        <v>2814850351.6364999</v>
      </c>
      <c r="K37" s="13">
        <v>2637769499.94206</v>
      </c>
      <c r="L37" s="13">
        <v>2367014451.1936302</v>
      </c>
    </row>
    <row r="38" spans="2:12" s="1" customFormat="1" ht="12.75" customHeight="1" x14ac:dyDescent="0.15">
      <c r="B38" s="61">
        <v>45383</v>
      </c>
      <c r="C38" s="62">
        <v>46204</v>
      </c>
      <c r="D38" s="13">
        <v>27</v>
      </c>
      <c r="E38" s="63">
        <v>821</v>
      </c>
      <c r="F38" s="113">
        <v>1750000000</v>
      </c>
      <c r="G38" s="113"/>
      <c r="H38" s="97">
        <v>2915920290.6787601</v>
      </c>
      <c r="I38" s="97"/>
      <c r="J38" s="13">
        <v>2787733047.6514201</v>
      </c>
      <c r="K38" s="13">
        <v>2605928418.8688502</v>
      </c>
      <c r="L38" s="13">
        <v>2328855983.98804</v>
      </c>
    </row>
    <row r="39" spans="2:12" s="1" customFormat="1" ht="12.75" customHeight="1" x14ac:dyDescent="0.15">
      <c r="B39" s="61">
        <v>45383</v>
      </c>
      <c r="C39" s="62">
        <v>46235</v>
      </c>
      <c r="D39" s="13">
        <v>28</v>
      </c>
      <c r="E39" s="63">
        <v>852</v>
      </c>
      <c r="F39" s="113">
        <v>1750000000</v>
      </c>
      <c r="G39" s="113"/>
      <c r="H39" s="97">
        <v>2893429014.1605301</v>
      </c>
      <c r="I39" s="97"/>
      <c r="J39" s="13">
        <v>2761538782.1164298</v>
      </c>
      <c r="K39" s="13">
        <v>2574877297.5710001</v>
      </c>
      <c r="L39" s="13">
        <v>2291359899.1880798</v>
      </c>
    </row>
    <row r="40" spans="2:12" s="1" customFormat="1" ht="12.75" customHeight="1" x14ac:dyDescent="0.15">
      <c r="B40" s="61">
        <v>45383</v>
      </c>
      <c r="C40" s="62">
        <v>46266</v>
      </c>
      <c r="D40" s="13">
        <v>29</v>
      </c>
      <c r="E40" s="63">
        <v>883</v>
      </c>
      <c r="F40" s="113">
        <v>1750000000</v>
      </c>
      <c r="G40" s="113"/>
      <c r="H40" s="97">
        <v>2869931734.8533702</v>
      </c>
      <c r="I40" s="97"/>
      <c r="J40" s="13">
        <v>2734466834.0152001</v>
      </c>
      <c r="K40" s="13">
        <v>2543150984.3178802</v>
      </c>
      <c r="L40" s="13">
        <v>2253541365.5204802</v>
      </c>
    </row>
    <row r="41" spans="2:12" s="1" customFormat="1" ht="12.75" customHeight="1" x14ac:dyDescent="0.15">
      <c r="B41" s="61">
        <v>45383</v>
      </c>
      <c r="C41" s="62">
        <v>46296</v>
      </c>
      <c r="D41" s="13">
        <v>30</v>
      </c>
      <c r="E41" s="63">
        <v>913</v>
      </c>
      <c r="F41" s="113">
        <v>1750000000</v>
      </c>
      <c r="G41" s="113"/>
      <c r="H41" s="97">
        <v>2846458502.3326101</v>
      </c>
      <c r="I41" s="97"/>
      <c r="J41" s="13">
        <v>2707649909.6533899</v>
      </c>
      <c r="K41" s="13">
        <v>2512012304.7670102</v>
      </c>
      <c r="L41" s="13">
        <v>2216824107.1340499</v>
      </c>
    </row>
    <row r="42" spans="2:12" s="1" customFormat="1" ht="12.75" customHeight="1" x14ac:dyDescent="0.15">
      <c r="B42" s="61">
        <v>45383</v>
      </c>
      <c r="C42" s="62">
        <v>46327</v>
      </c>
      <c r="D42" s="13">
        <v>31</v>
      </c>
      <c r="E42" s="63">
        <v>944</v>
      </c>
      <c r="F42" s="113">
        <v>1750000000</v>
      </c>
      <c r="G42" s="113"/>
      <c r="H42" s="97">
        <v>2824335833.57338</v>
      </c>
      <c r="I42" s="97"/>
      <c r="J42" s="13">
        <v>2682049378.2553501</v>
      </c>
      <c r="K42" s="13">
        <v>2481933344.2518601</v>
      </c>
      <c r="L42" s="13">
        <v>2181002716.4600902</v>
      </c>
    </row>
    <row r="43" spans="2:12" s="1" customFormat="1" ht="12.75" customHeight="1" x14ac:dyDescent="0.15">
      <c r="B43" s="61">
        <v>45383</v>
      </c>
      <c r="C43" s="62">
        <v>46357</v>
      </c>
      <c r="D43" s="13">
        <v>32</v>
      </c>
      <c r="E43" s="63">
        <v>974</v>
      </c>
      <c r="F43" s="113">
        <v>1750000000</v>
      </c>
      <c r="G43" s="113"/>
      <c r="H43" s="97">
        <v>2800082269.1199999</v>
      </c>
      <c r="I43" s="97"/>
      <c r="J43" s="13">
        <v>2654653147.7328401</v>
      </c>
      <c r="K43" s="13">
        <v>2450534926.9193201</v>
      </c>
      <c r="L43" s="13">
        <v>2144584056.6010499</v>
      </c>
    </row>
    <row r="44" spans="2:12" s="1" customFormat="1" ht="12.75" customHeight="1" x14ac:dyDescent="0.15">
      <c r="B44" s="61">
        <v>45383</v>
      </c>
      <c r="C44" s="62">
        <v>46388</v>
      </c>
      <c r="D44" s="13">
        <v>33</v>
      </c>
      <c r="E44" s="63">
        <v>1005</v>
      </c>
      <c r="F44" s="113">
        <v>1750000000</v>
      </c>
      <c r="G44" s="113"/>
      <c r="H44" s="97">
        <v>2777527522.8077102</v>
      </c>
      <c r="I44" s="97"/>
      <c r="J44" s="13">
        <v>2628803616.8259501</v>
      </c>
      <c r="K44" s="13">
        <v>2420501456.51512</v>
      </c>
      <c r="L44" s="13">
        <v>2109328128.2927999</v>
      </c>
    </row>
    <row r="45" spans="2:12" s="1" customFormat="1" ht="12.75" customHeight="1" x14ac:dyDescent="0.15">
      <c r="B45" s="61">
        <v>45383</v>
      </c>
      <c r="C45" s="62">
        <v>46419</v>
      </c>
      <c r="D45" s="13">
        <v>34</v>
      </c>
      <c r="E45" s="63">
        <v>1036</v>
      </c>
      <c r="F45" s="113">
        <v>1750000000</v>
      </c>
      <c r="G45" s="113"/>
      <c r="H45" s="97">
        <v>2755330979.1230798</v>
      </c>
      <c r="I45" s="97"/>
      <c r="J45" s="13">
        <v>2603372582.3071599</v>
      </c>
      <c r="K45" s="13">
        <v>2390989254.3207598</v>
      </c>
      <c r="L45" s="13">
        <v>2074784713.9415801</v>
      </c>
    </row>
    <row r="46" spans="2:12" s="1" customFormat="1" ht="12.75" customHeight="1" x14ac:dyDescent="0.15">
      <c r="B46" s="61">
        <v>45383</v>
      </c>
      <c r="C46" s="62">
        <v>46447</v>
      </c>
      <c r="D46" s="13">
        <v>35</v>
      </c>
      <c r="E46" s="63">
        <v>1064</v>
      </c>
      <c r="F46" s="113">
        <v>1750000000</v>
      </c>
      <c r="G46" s="113"/>
      <c r="H46" s="97">
        <v>2733745029.1171298</v>
      </c>
      <c r="I46" s="97"/>
      <c r="J46" s="13">
        <v>2579019827.0390501</v>
      </c>
      <c r="K46" s="13">
        <v>2363181589.8896198</v>
      </c>
      <c r="L46" s="13">
        <v>2042807864.8912599</v>
      </c>
    </row>
    <row r="47" spans="2:12" s="1" customFormat="1" ht="12.75" customHeight="1" x14ac:dyDescent="0.15">
      <c r="B47" s="61">
        <v>45383</v>
      </c>
      <c r="C47" s="62">
        <v>46478</v>
      </c>
      <c r="D47" s="13">
        <v>36</v>
      </c>
      <c r="E47" s="63">
        <v>1095</v>
      </c>
      <c r="F47" s="113">
        <v>1750000000</v>
      </c>
      <c r="G47" s="113"/>
      <c r="H47" s="97">
        <v>2711976050.4319</v>
      </c>
      <c r="I47" s="97"/>
      <c r="J47" s="13">
        <v>2554143558.20121</v>
      </c>
      <c r="K47" s="13">
        <v>2334435130.2906799</v>
      </c>
      <c r="L47" s="13">
        <v>2009411374.63416</v>
      </c>
    </row>
    <row r="48" spans="2:12" s="1" customFormat="1" ht="12.75" customHeight="1" x14ac:dyDescent="0.15">
      <c r="B48" s="61">
        <v>45383</v>
      </c>
      <c r="C48" s="62">
        <v>46508</v>
      </c>
      <c r="D48" s="13">
        <v>37</v>
      </c>
      <c r="E48" s="63">
        <v>1125</v>
      </c>
      <c r="F48" s="113">
        <v>1750000000</v>
      </c>
      <c r="G48" s="113"/>
      <c r="H48" s="97">
        <v>2690361075.4198198</v>
      </c>
      <c r="I48" s="97"/>
      <c r="J48" s="13">
        <v>2529627564.1396999</v>
      </c>
      <c r="K48" s="13">
        <v>2306337491.1788301</v>
      </c>
      <c r="L48" s="13">
        <v>1977087946.6691201</v>
      </c>
    </row>
    <row r="49" spans="2:12" s="1" customFormat="1" ht="12.75" customHeight="1" x14ac:dyDescent="0.15">
      <c r="B49" s="61">
        <v>45383</v>
      </c>
      <c r="C49" s="62">
        <v>46539</v>
      </c>
      <c r="D49" s="13">
        <v>38</v>
      </c>
      <c r="E49" s="63">
        <v>1156</v>
      </c>
      <c r="F49" s="113">
        <v>1750000000</v>
      </c>
      <c r="G49" s="113"/>
      <c r="H49" s="97">
        <v>2667309600.1491699</v>
      </c>
      <c r="I49" s="97"/>
      <c r="J49" s="13">
        <v>2503699606.8119998</v>
      </c>
      <c r="K49" s="13">
        <v>2276892821.7904301</v>
      </c>
      <c r="L49" s="13">
        <v>1943579622.7753401</v>
      </c>
    </row>
    <row r="50" spans="2:12" s="1" customFormat="1" ht="12.75" customHeight="1" x14ac:dyDescent="0.15">
      <c r="B50" s="61">
        <v>45383</v>
      </c>
      <c r="C50" s="62">
        <v>46569</v>
      </c>
      <c r="D50" s="13">
        <v>39</v>
      </c>
      <c r="E50" s="63">
        <v>1186</v>
      </c>
      <c r="F50" s="113">
        <v>1750000000</v>
      </c>
      <c r="G50" s="113"/>
      <c r="H50" s="97">
        <v>2646293528.03827</v>
      </c>
      <c r="I50" s="97"/>
      <c r="J50" s="13">
        <v>2479895428.93893</v>
      </c>
      <c r="K50" s="13">
        <v>2249694270.1010699</v>
      </c>
      <c r="L50" s="13">
        <v>1912490712.6208701</v>
      </c>
    </row>
    <row r="51" spans="2:12" s="1" customFormat="1" ht="12.75" customHeight="1" x14ac:dyDescent="0.15">
      <c r="B51" s="61">
        <v>45383</v>
      </c>
      <c r="C51" s="62">
        <v>46600</v>
      </c>
      <c r="D51" s="13">
        <v>40</v>
      </c>
      <c r="E51" s="63">
        <v>1217</v>
      </c>
      <c r="F51" s="113">
        <v>1750000000</v>
      </c>
      <c r="G51" s="113"/>
      <c r="H51" s="97">
        <v>2625402746.6704998</v>
      </c>
      <c r="I51" s="97"/>
      <c r="J51" s="13">
        <v>2456145371.4626899</v>
      </c>
      <c r="K51" s="13">
        <v>2222482217.1986198</v>
      </c>
      <c r="L51" s="13">
        <v>1881354978.24966</v>
      </c>
    </row>
    <row r="52" spans="2:12" s="1" customFormat="1" ht="12.75" customHeight="1" x14ac:dyDescent="0.15">
      <c r="B52" s="61">
        <v>45383</v>
      </c>
      <c r="C52" s="62">
        <v>46631</v>
      </c>
      <c r="D52" s="13">
        <v>41</v>
      </c>
      <c r="E52" s="63">
        <v>1248</v>
      </c>
      <c r="F52" s="113">
        <v>1750000000</v>
      </c>
      <c r="G52" s="113"/>
      <c r="H52" s="97">
        <v>2604315373.2203999</v>
      </c>
      <c r="I52" s="97"/>
      <c r="J52" s="13">
        <v>2432285137.8356099</v>
      </c>
      <c r="K52" s="13">
        <v>2195294584.1108999</v>
      </c>
      <c r="L52" s="13">
        <v>1850469271.7836201</v>
      </c>
    </row>
    <row r="53" spans="2:12" s="1" customFormat="1" ht="12.75" customHeight="1" x14ac:dyDescent="0.15">
      <c r="B53" s="61">
        <v>45383</v>
      </c>
      <c r="C53" s="62">
        <v>46661</v>
      </c>
      <c r="D53" s="13">
        <v>42</v>
      </c>
      <c r="E53" s="63">
        <v>1278</v>
      </c>
      <c r="F53" s="113">
        <v>1750000000</v>
      </c>
      <c r="G53" s="113"/>
      <c r="H53" s="97">
        <v>2583026876.14182</v>
      </c>
      <c r="I53" s="97"/>
      <c r="J53" s="13">
        <v>2408443135.6476698</v>
      </c>
      <c r="K53" s="13">
        <v>2168425391.4442902</v>
      </c>
      <c r="L53" s="13">
        <v>1820327957.7041299</v>
      </c>
    </row>
    <row r="54" spans="2:12" s="1" customFormat="1" ht="12.75" customHeight="1" x14ac:dyDescent="0.15">
      <c r="B54" s="61">
        <v>45383</v>
      </c>
      <c r="C54" s="62">
        <v>46692</v>
      </c>
      <c r="D54" s="13">
        <v>43</v>
      </c>
      <c r="E54" s="63">
        <v>1309</v>
      </c>
      <c r="F54" s="113">
        <v>1750000000</v>
      </c>
      <c r="G54" s="113"/>
      <c r="H54" s="97">
        <v>2561587414.2312799</v>
      </c>
      <c r="I54" s="97"/>
      <c r="J54" s="13">
        <v>2384401749.08496</v>
      </c>
      <c r="K54" s="13">
        <v>2141320189.53298</v>
      </c>
      <c r="L54" s="13">
        <v>1789960249.8596201</v>
      </c>
    </row>
    <row r="55" spans="2:12" s="1" customFormat="1" ht="12.75" customHeight="1" x14ac:dyDescent="0.15">
      <c r="B55" s="61">
        <v>45383</v>
      </c>
      <c r="C55" s="62">
        <v>46722</v>
      </c>
      <c r="D55" s="13">
        <v>44</v>
      </c>
      <c r="E55" s="63">
        <v>1339</v>
      </c>
      <c r="F55" s="113">
        <v>1750000000</v>
      </c>
      <c r="G55" s="113"/>
      <c r="H55" s="97">
        <v>2540346016.4388099</v>
      </c>
      <c r="I55" s="97"/>
      <c r="J55" s="13">
        <v>2360748304.9836001</v>
      </c>
      <c r="K55" s="13">
        <v>2114860052.3619201</v>
      </c>
      <c r="L55" s="13">
        <v>1760595113.5179601</v>
      </c>
    </row>
    <row r="56" spans="2:12" s="1" customFormat="1" ht="12.75" customHeight="1" x14ac:dyDescent="0.15">
      <c r="B56" s="61">
        <v>45383</v>
      </c>
      <c r="C56" s="62">
        <v>46753</v>
      </c>
      <c r="D56" s="13">
        <v>45</v>
      </c>
      <c r="E56" s="63">
        <v>1370</v>
      </c>
      <c r="F56" s="113">
        <v>1750000000</v>
      </c>
      <c r="G56" s="113"/>
      <c r="H56" s="97">
        <v>2519389525.0935998</v>
      </c>
      <c r="I56" s="97"/>
      <c r="J56" s="13">
        <v>2337302425.4334502</v>
      </c>
      <c r="K56" s="13">
        <v>2088531115.9156899</v>
      </c>
      <c r="L56" s="13">
        <v>1731312353.21627</v>
      </c>
    </row>
    <row r="57" spans="2:12" s="1" customFormat="1" ht="12.75" customHeight="1" x14ac:dyDescent="0.15">
      <c r="B57" s="61">
        <v>45383</v>
      </c>
      <c r="C57" s="62">
        <v>46784</v>
      </c>
      <c r="D57" s="13">
        <v>46</v>
      </c>
      <c r="E57" s="63">
        <v>1401</v>
      </c>
      <c r="F57" s="113">
        <v>1750000000</v>
      </c>
      <c r="G57" s="113"/>
      <c r="H57" s="97">
        <v>2498749330.60043</v>
      </c>
      <c r="I57" s="97"/>
      <c r="J57" s="13">
        <v>2314222225.7199402</v>
      </c>
      <c r="K57" s="13">
        <v>2062648348.18962</v>
      </c>
      <c r="L57" s="13">
        <v>1702614355.25998</v>
      </c>
    </row>
    <row r="58" spans="2:12" s="1" customFormat="1" ht="12.75" customHeight="1" x14ac:dyDescent="0.15">
      <c r="B58" s="61">
        <v>45383</v>
      </c>
      <c r="C58" s="62">
        <v>46813</v>
      </c>
      <c r="D58" s="13">
        <v>47</v>
      </c>
      <c r="E58" s="63">
        <v>1430</v>
      </c>
      <c r="F58" s="113">
        <v>1000000000</v>
      </c>
      <c r="G58" s="113"/>
      <c r="H58" s="97">
        <v>2477757673.99541</v>
      </c>
      <c r="I58" s="97"/>
      <c r="J58" s="13">
        <v>2291139543.5490198</v>
      </c>
      <c r="K58" s="13">
        <v>2037216175.7195499</v>
      </c>
      <c r="L58" s="13">
        <v>1674957379.62941</v>
      </c>
    </row>
    <row r="59" spans="2:12" s="1" customFormat="1" ht="12.75" customHeight="1" x14ac:dyDescent="0.15">
      <c r="B59" s="61">
        <v>45383</v>
      </c>
      <c r="C59" s="62">
        <v>46844</v>
      </c>
      <c r="D59" s="13">
        <v>48</v>
      </c>
      <c r="E59" s="63">
        <v>1461</v>
      </c>
      <c r="F59" s="113">
        <v>1000000000</v>
      </c>
      <c r="G59" s="113"/>
      <c r="H59" s="97">
        <v>2457374520.48106</v>
      </c>
      <c r="I59" s="97"/>
      <c r="J59" s="13">
        <v>2268437620.3482699</v>
      </c>
      <c r="K59" s="13">
        <v>2011900547.6284699</v>
      </c>
      <c r="L59" s="13">
        <v>1647137190.4426899</v>
      </c>
    </row>
    <row r="60" spans="2:12" s="1" customFormat="1" ht="12.75" customHeight="1" x14ac:dyDescent="0.15">
      <c r="B60" s="61">
        <v>45383</v>
      </c>
      <c r="C60" s="62">
        <v>46874</v>
      </c>
      <c r="D60" s="13">
        <v>49</v>
      </c>
      <c r="E60" s="63">
        <v>1491</v>
      </c>
      <c r="F60" s="113">
        <v>1000000000</v>
      </c>
      <c r="G60" s="113"/>
      <c r="H60" s="97">
        <v>2436929740.9857798</v>
      </c>
      <c r="I60" s="97"/>
      <c r="J60" s="13">
        <v>2245872300.51055</v>
      </c>
      <c r="K60" s="13">
        <v>1986984566.49405</v>
      </c>
      <c r="L60" s="13">
        <v>1620070229.9889801</v>
      </c>
    </row>
    <row r="61" spans="2:12" s="1" customFormat="1" ht="12.75" customHeight="1" x14ac:dyDescent="0.15">
      <c r="B61" s="61">
        <v>45383</v>
      </c>
      <c r="C61" s="62">
        <v>46905</v>
      </c>
      <c r="D61" s="13">
        <v>50</v>
      </c>
      <c r="E61" s="63">
        <v>1522</v>
      </c>
      <c r="F61" s="113">
        <v>1000000000</v>
      </c>
      <c r="G61" s="113"/>
      <c r="H61" s="97">
        <v>2416216499.86271</v>
      </c>
      <c r="I61" s="97"/>
      <c r="J61" s="13">
        <v>2223006207.0085802</v>
      </c>
      <c r="K61" s="13">
        <v>1961752448.04898</v>
      </c>
      <c r="L61" s="13">
        <v>1592722702.8167901</v>
      </c>
    </row>
    <row r="62" spans="2:12" s="1" customFormat="1" ht="12.75" customHeight="1" x14ac:dyDescent="0.15">
      <c r="B62" s="61">
        <v>45383</v>
      </c>
      <c r="C62" s="62">
        <v>46935</v>
      </c>
      <c r="D62" s="13">
        <v>51</v>
      </c>
      <c r="E62" s="63">
        <v>1552</v>
      </c>
      <c r="F62" s="113">
        <v>1000000000</v>
      </c>
      <c r="G62" s="113"/>
      <c r="H62" s="97">
        <v>2395779409.5908399</v>
      </c>
      <c r="I62" s="97"/>
      <c r="J62" s="13">
        <v>2200585353.3502102</v>
      </c>
      <c r="K62" s="13">
        <v>1937186854.2848899</v>
      </c>
      <c r="L62" s="13">
        <v>1566331074.7593999</v>
      </c>
    </row>
    <row r="63" spans="2:12" s="1" customFormat="1" ht="12.75" customHeight="1" x14ac:dyDescent="0.15">
      <c r="B63" s="61">
        <v>45383</v>
      </c>
      <c r="C63" s="62">
        <v>46966</v>
      </c>
      <c r="D63" s="13">
        <v>52</v>
      </c>
      <c r="E63" s="63">
        <v>1583</v>
      </c>
      <c r="F63" s="113">
        <v>1000000000</v>
      </c>
      <c r="G63" s="113"/>
      <c r="H63" s="97">
        <v>2375927621.1220598</v>
      </c>
      <c r="I63" s="97"/>
      <c r="J63" s="13">
        <v>2178649543.4380398</v>
      </c>
      <c r="K63" s="13">
        <v>1912999090.4927499</v>
      </c>
      <c r="L63" s="13">
        <v>1540222395.4689901</v>
      </c>
    </row>
    <row r="64" spans="2:12" s="1" customFormat="1" ht="12.75" customHeight="1" x14ac:dyDescent="0.15">
      <c r="B64" s="61">
        <v>45383</v>
      </c>
      <c r="C64" s="62">
        <v>46997</v>
      </c>
      <c r="D64" s="13">
        <v>53</v>
      </c>
      <c r="E64" s="63">
        <v>1614</v>
      </c>
      <c r="F64" s="113">
        <v>1000000000</v>
      </c>
      <c r="G64" s="113"/>
      <c r="H64" s="97">
        <v>2355963290.68396</v>
      </c>
      <c r="I64" s="97"/>
      <c r="J64" s="13">
        <v>2156678790.3368502</v>
      </c>
      <c r="K64" s="13">
        <v>1888891221.6900201</v>
      </c>
      <c r="L64" s="13">
        <v>1514370839.2084601</v>
      </c>
    </row>
    <row r="65" spans="2:12" s="1" customFormat="1" ht="12.75" customHeight="1" x14ac:dyDescent="0.15">
      <c r="B65" s="61">
        <v>45383</v>
      </c>
      <c r="C65" s="62">
        <v>47027</v>
      </c>
      <c r="D65" s="13">
        <v>54</v>
      </c>
      <c r="E65" s="63">
        <v>1644</v>
      </c>
      <c r="F65" s="113">
        <v>0</v>
      </c>
      <c r="G65" s="113"/>
      <c r="H65" s="97">
        <v>2336322195.6884599</v>
      </c>
      <c r="I65" s="97"/>
      <c r="J65" s="13">
        <v>2135188606.57026</v>
      </c>
      <c r="K65" s="13">
        <v>1865466660.0446</v>
      </c>
      <c r="L65" s="13">
        <v>1489460070.2721</v>
      </c>
    </row>
    <row r="66" spans="2:12" s="1" customFormat="1" ht="11.1" customHeight="1" x14ac:dyDescent="0.15">
      <c r="B66" s="61">
        <v>45383</v>
      </c>
      <c r="C66" s="62">
        <v>47058</v>
      </c>
      <c r="D66" s="13">
        <v>55</v>
      </c>
      <c r="E66" s="63">
        <v>1675</v>
      </c>
      <c r="F66" s="113"/>
      <c r="G66" s="113"/>
      <c r="H66" s="97">
        <v>2315306327.8820801</v>
      </c>
      <c r="I66" s="97"/>
      <c r="J66" s="13">
        <v>2112393129.2827699</v>
      </c>
      <c r="K66" s="13">
        <v>1840857144.58761</v>
      </c>
      <c r="L66" s="13">
        <v>1463585439.92295</v>
      </c>
    </row>
    <row r="67" spans="2:12" s="1" customFormat="1" ht="11.1" customHeight="1" x14ac:dyDescent="0.15">
      <c r="B67" s="61">
        <v>45383</v>
      </c>
      <c r="C67" s="62">
        <v>47088</v>
      </c>
      <c r="D67" s="13">
        <v>56</v>
      </c>
      <c r="E67" s="63">
        <v>1705</v>
      </c>
      <c r="F67" s="113"/>
      <c r="G67" s="113"/>
      <c r="H67" s="97">
        <v>2295651449.5102801</v>
      </c>
      <c r="I67" s="97"/>
      <c r="J67" s="13">
        <v>2091022940.00753</v>
      </c>
      <c r="K67" s="13">
        <v>1817748964.13468</v>
      </c>
      <c r="L67" s="13">
        <v>1439288920.52088</v>
      </c>
    </row>
    <row r="68" spans="2:12" s="1" customFormat="1" ht="11.1" customHeight="1" x14ac:dyDescent="0.15">
      <c r="B68" s="61">
        <v>45383</v>
      </c>
      <c r="C68" s="62">
        <v>47119</v>
      </c>
      <c r="D68" s="13">
        <v>57</v>
      </c>
      <c r="E68" s="63">
        <v>1736</v>
      </c>
      <c r="F68" s="113"/>
      <c r="G68" s="113"/>
      <c r="H68" s="97">
        <v>2276039616.35988</v>
      </c>
      <c r="I68" s="97"/>
      <c r="J68" s="13">
        <v>2069643024.0806799</v>
      </c>
      <c r="K68" s="13">
        <v>1794587528.6720901</v>
      </c>
      <c r="L68" s="13">
        <v>1414931259.34092</v>
      </c>
    </row>
    <row r="69" spans="2:12" s="1" customFormat="1" ht="11.1" customHeight="1" x14ac:dyDescent="0.15">
      <c r="B69" s="61">
        <v>45383</v>
      </c>
      <c r="C69" s="62">
        <v>47150</v>
      </c>
      <c r="D69" s="13">
        <v>58</v>
      </c>
      <c r="E69" s="63">
        <v>1767</v>
      </c>
      <c r="F69" s="113"/>
      <c r="G69" s="113"/>
      <c r="H69" s="97">
        <v>2256261181.89151</v>
      </c>
      <c r="I69" s="97"/>
      <c r="J69" s="13">
        <v>2048178380.2393999</v>
      </c>
      <c r="K69" s="13">
        <v>1771458864.0589001</v>
      </c>
      <c r="L69" s="13">
        <v>1390779842.0171199</v>
      </c>
    </row>
    <row r="70" spans="2:12" s="1" customFormat="1" ht="11.1" customHeight="1" x14ac:dyDescent="0.15">
      <c r="B70" s="61">
        <v>45383</v>
      </c>
      <c r="C70" s="62">
        <v>47178</v>
      </c>
      <c r="D70" s="13">
        <v>59</v>
      </c>
      <c r="E70" s="63">
        <v>1795</v>
      </c>
      <c r="F70" s="113"/>
      <c r="G70" s="113"/>
      <c r="H70" s="97">
        <v>2236994266.8969002</v>
      </c>
      <c r="I70" s="97"/>
      <c r="J70" s="13">
        <v>2027577205.19417</v>
      </c>
      <c r="K70" s="13">
        <v>1749612248.69347</v>
      </c>
      <c r="L70" s="13">
        <v>1368371868.6004801</v>
      </c>
    </row>
    <row r="71" spans="2:12" s="1" customFormat="1" ht="11.1" customHeight="1" x14ac:dyDescent="0.15">
      <c r="B71" s="61">
        <v>45383</v>
      </c>
      <c r="C71" s="62">
        <v>47209</v>
      </c>
      <c r="D71" s="13">
        <v>60</v>
      </c>
      <c r="E71" s="63">
        <v>1826</v>
      </c>
      <c r="F71" s="113"/>
      <c r="G71" s="113"/>
      <c r="H71" s="97">
        <v>2216467739.4208899</v>
      </c>
      <c r="I71" s="97"/>
      <c r="J71" s="13">
        <v>2005564910.6784301</v>
      </c>
      <c r="K71" s="13">
        <v>1726216350.47631</v>
      </c>
      <c r="L71" s="13">
        <v>1344355636.0227499</v>
      </c>
    </row>
    <row r="72" spans="2:12" s="1" customFormat="1" ht="11.1" customHeight="1" x14ac:dyDescent="0.15">
      <c r="B72" s="61">
        <v>45383</v>
      </c>
      <c r="C72" s="62">
        <v>47239</v>
      </c>
      <c r="D72" s="13">
        <v>61</v>
      </c>
      <c r="E72" s="63">
        <v>1856</v>
      </c>
      <c r="F72" s="113"/>
      <c r="G72" s="113"/>
      <c r="H72" s="97">
        <v>2196514703.60074</v>
      </c>
      <c r="I72" s="97"/>
      <c r="J72" s="13">
        <v>1984248146.22751</v>
      </c>
      <c r="K72" s="13">
        <v>1703665205.6817501</v>
      </c>
      <c r="L72" s="13">
        <v>1321354303.92046</v>
      </c>
    </row>
    <row r="73" spans="2:12" s="1" customFormat="1" ht="11.1" customHeight="1" x14ac:dyDescent="0.15">
      <c r="B73" s="61">
        <v>45383</v>
      </c>
      <c r="C73" s="62">
        <v>47270</v>
      </c>
      <c r="D73" s="13">
        <v>62</v>
      </c>
      <c r="E73" s="63">
        <v>1887</v>
      </c>
      <c r="F73" s="113"/>
      <c r="G73" s="113"/>
      <c r="H73" s="97">
        <v>2177206642.14217</v>
      </c>
      <c r="I73" s="97"/>
      <c r="J73" s="13">
        <v>1963470126.70421</v>
      </c>
      <c r="K73" s="13">
        <v>1681537904.7772701</v>
      </c>
      <c r="L73" s="13">
        <v>1298668512.9349201</v>
      </c>
    </row>
    <row r="74" spans="2:12" s="1" customFormat="1" ht="11.1" customHeight="1" x14ac:dyDescent="0.15">
      <c r="B74" s="61">
        <v>45383</v>
      </c>
      <c r="C74" s="62">
        <v>47300</v>
      </c>
      <c r="D74" s="13">
        <v>63</v>
      </c>
      <c r="E74" s="63">
        <v>1917</v>
      </c>
      <c r="F74" s="113"/>
      <c r="G74" s="113"/>
      <c r="H74" s="97">
        <v>2157956567.9758301</v>
      </c>
      <c r="I74" s="97"/>
      <c r="J74" s="13">
        <v>1942915475.5108299</v>
      </c>
      <c r="K74" s="13">
        <v>1659839281.1856401</v>
      </c>
      <c r="L74" s="13">
        <v>1276655648.49895</v>
      </c>
    </row>
    <row r="75" spans="2:12" s="1" customFormat="1" ht="11.1" customHeight="1" x14ac:dyDescent="0.15">
      <c r="B75" s="61">
        <v>45383</v>
      </c>
      <c r="C75" s="62">
        <v>47331</v>
      </c>
      <c r="D75" s="13">
        <v>64</v>
      </c>
      <c r="E75" s="63">
        <v>1948</v>
      </c>
      <c r="F75" s="113"/>
      <c r="G75" s="113"/>
      <c r="H75" s="97">
        <v>2139065945.3135099</v>
      </c>
      <c r="I75" s="97"/>
      <c r="J75" s="13">
        <v>1922640828.3856499</v>
      </c>
      <c r="K75" s="13">
        <v>1638341318.5837901</v>
      </c>
      <c r="L75" s="13">
        <v>1254783319.1107399</v>
      </c>
    </row>
    <row r="76" spans="2:12" s="1" customFormat="1" ht="11.1" customHeight="1" x14ac:dyDescent="0.15">
      <c r="B76" s="61">
        <v>45383</v>
      </c>
      <c r="C76" s="62">
        <v>47362</v>
      </c>
      <c r="D76" s="13">
        <v>65</v>
      </c>
      <c r="E76" s="63">
        <v>1979</v>
      </c>
      <c r="F76" s="113"/>
      <c r="G76" s="113"/>
      <c r="H76" s="97">
        <v>2119152303.8048999</v>
      </c>
      <c r="I76" s="97"/>
      <c r="J76" s="13">
        <v>1901511413.83865</v>
      </c>
      <c r="K76" s="13">
        <v>1616215446.6240599</v>
      </c>
      <c r="L76" s="13">
        <v>1232594498.8647001</v>
      </c>
    </row>
    <row r="77" spans="2:12" s="1" customFormat="1" ht="11.1" customHeight="1" x14ac:dyDescent="0.15">
      <c r="B77" s="61">
        <v>45383</v>
      </c>
      <c r="C77" s="62">
        <v>47392</v>
      </c>
      <c r="D77" s="13">
        <v>66</v>
      </c>
      <c r="E77" s="63">
        <v>2009</v>
      </c>
      <c r="F77" s="113"/>
      <c r="G77" s="113"/>
      <c r="H77" s="97">
        <v>2100611249.98297</v>
      </c>
      <c r="I77" s="97"/>
      <c r="J77" s="13">
        <v>1881780714.7463701</v>
      </c>
      <c r="K77" s="13">
        <v>1595508408.1154101</v>
      </c>
      <c r="L77" s="13">
        <v>1211814522.0626099</v>
      </c>
    </row>
    <row r="78" spans="2:12" s="1" customFormat="1" ht="11.1" customHeight="1" x14ac:dyDescent="0.15">
      <c r="B78" s="61">
        <v>45383</v>
      </c>
      <c r="C78" s="62">
        <v>47423</v>
      </c>
      <c r="D78" s="13">
        <v>67</v>
      </c>
      <c r="E78" s="63">
        <v>2040</v>
      </c>
      <c r="F78" s="113"/>
      <c r="G78" s="113"/>
      <c r="H78" s="97">
        <v>2081595118.5527101</v>
      </c>
      <c r="I78" s="97"/>
      <c r="J78" s="13">
        <v>1861582836.4949701</v>
      </c>
      <c r="K78" s="13">
        <v>1574369047.63345</v>
      </c>
      <c r="L78" s="13">
        <v>1190694144.49085</v>
      </c>
    </row>
    <row r="79" spans="2:12" s="1" customFormat="1" ht="11.1" customHeight="1" x14ac:dyDescent="0.15">
      <c r="B79" s="61">
        <v>45383</v>
      </c>
      <c r="C79" s="62">
        <v>47453</v>
      </c>
      <c r="D79" s="13">
        <v>68</v>
      </c>
      <c r="E79" s="63">
        <v>2070</v>
      </c>
      <c r="F79" s="113"/>
      <c r="G79" s="113"/>
      <c r="H79" s="97">
        <v>2062346500.70206</v>
      </c>
      <c r="I79" s="97"/>
      <c r="J79" s="13">
        <v>1841341324.19087</v>
      </c>
      <c r="K79" s="13">
        <v>1553417680.6837299</v>
      </c>
      <c r="L79" s="13">
        <v>1170032707.6163001</v>
      </c>
    </row>
    <row r="80" spans="2:12" s="1" customFormat="1" ht="11.1" customHeight="1" x14ac:dyDescent="0.15">
      <c r="B80" s="61">
        <v>45383</v>
      </c>
      <c r="C80" s="62">
        <v>47484</v>
      </c>
      <c r="D80" s="13">
        <v>69</v>
      </c>
      <c r="E80" s="63">
        <v>2101</v>
      </c>
      <c r="F80" s="113"/>
      <c r="G80" s="113"/>
      <c r="H80" s="97">
        <v>2043510897.84448</v>
      </c>
      <c r="I80" s="97"/>
      <c r="J80" s="13">
        <v>1821429654.1827199</v>
      </c>
      <c r="K80" s="13">
        <v>1532711584.21471</v>
      </c>
      <c r="L80" s="13">
        <v>1149547226.2279699</v>
      </c>
    </row>
    <row r="81" spans="2:12" s="1" customFormat="1" ht="11.1" customHeight="1" x14ac:dyDescent="0.15">
      <c r="B81" s="61">
        <v>45383</v>
      </c>
      <c r="C81" s="62">
        <v>47515</v>
      </c>
      <c r="D81" s="13">
        <v>70</v>
      </c>
      <c r="E81" s="63">
        <v>2132</v>
      </c>
      <c r="F81" s="113"/>
      <c r="G81" s="113"/>
      <c r="H81" s="97">
        <v>2024925087.99212</v>
      </c>
      <c r="I81" s="97"/>
      <c r="J81" s="13">
        <v>1801802499.3763101</v>
      </c>
      <c r="K81" s="13">
        <v>1512339567.4354501</v>
      </c>
      <c r="L81" s="13">
        <v>1129463790.4423599</v>
      </c>
    </row>
    <row r="82" spans="2:12" s="1" customFormat="1" ht="11.1" customHeight="1" x14ac:dyDescent="0.15">
      <c r="B82" s="61">
        <v>45383</v>
      </c>
      <c r="C82" s="62">
        <v>47543</v>
      </c>
      <c r="D82" s="13">
        <v>71</v>
      </c>
      <c r="E82" s="63">
        <v>2160</v>
      </c>
      <c r="F82" s="113"/>
      <c r="G82" s="113"/>
      <c r="H82" s="97">
        <v>2006400860.25966</v>
      </c>
      <c r="I82" s="97"/>
      <c r="J82" s="13">
        <v>1782584197.6421499</v>
      </c>
      <c r="K82" s="13">
        <v>1492771373.6148901</v>
      </c>
      <c r="L82" s="13">
        <v>1110583730.5601201</v>
      </c>
    </row>
    <row r="83" spans="2:12" s="1" customFormat="1" ht="11.1" customHeight="1" x14ac:dyDescent="0.15">
      <c r="B83" s="61">
        <v>45383</v>
      </c>
      <c r="C83" s="62">
        <v>47574</v>
      </c>
      <c r="D83" s="13">
        <v>72</v>
      </c>
      <c r="E83" s="63">
        <v>2191</v>
      </c>
      <c r="F83" s="113"/>
      <c r="G83" s="113"/>
      <c r="H83" s="97">
        <v>1988249316.3910799</v>
      </c>
      <c r="I83" s="97"/>
      <c r="J83" s="13">
        <v>1763461439.82447</v>
      </c>
      <c r="K83" s="13">
        <v>1473001898.33023</v>
      </c>
      <c r="L83" s="13">
        <v>1091234115.4691</v>
      </c>
    </row>
    <row r="84" spans="2:12" s="1" customFormat="1" ht="11.1" customHeight="1" x14ac:dyDescent="0.15">
      <c r="B84" s="61">
        <v>45383</v>
      </c>
      <c r="C84" s="62">
        <v>47604</v>
      </c>
      <c r="D84" s="13">
        <v>73</v>
      </c>
      <c r="E84" s="63">
        <v>2221</v>
      </c>
      <c r="F84" s="113"/>
      <c r="G84" s="113"/>
      <c r="H84" s="97">
        <v>1970266611.77493</v>
      </c>
      <c r="I84" s="97"/>
      <c r="J84" s="13">
        <v>1744643449.4026201</v>
      </c>
      <c r="K84" s="13">
        <v>1453696652.0880101</v>
      </c>
      <c r="L84" s="13">
        <v>1072517783.83021</v>
      </c>
    </row>
    <row r="85" spans="2:12" s="1" customFormat="1" ht="11.1" customHeight="1" x14ac:dyDescent="0.15">
      <c r="B85" s="61">
        <v>45383</v>
      </c>
      <c r="C85" s="62">
        <v>47635</v>
      </c>
      <c r="D85" s="13">
        <v>74</v>
      </c>
      <c r="E85" s="63">
        <v>2252</v>
      </c>
      <c r="F85" s="113"/>
      <c r="G85" s="113"/>
      <c r="H85" s="97">
        <v>1951959234.30178</v>
      </c>
      <c r="I85" s="97"/>
      <c r="J85" s="13">
        <v>1725500973.96575</v>
      </c>
      <c r="K85" s="13">
        <v>1434090000.9782701</v>
      </c>
      <c r="L85" s="13">
        <v>1053570833.14929</v>
      </c>
    </row>
    <row r="86" spans="2:12" s="1" customFormat="1" ht="11.1" customHeight="1" x14ac:dyDescent="0.15">
      <c r="B86" s="61">
        <v>45383</v>
      </c>
      <c r="C86" s="62">
        <v>47665</v>
      </c>
      <c r="D86" s="13">
        <v>75</v>
      </c>
      <c r="E86" s="63">
        <v>2282</v>
      </c>
      <c r="F86" s="113"/>
      <c r="G86" s="113"/>
      <c r="H86" s="97">
        <v>1934219217.25194</v>
      </c>
      <c r="I86" s="97"/>
      <c r="J86" s="13">
        <v>1707012571.75665</v>
      </c>
      <c r="K86" s="13">
        <v>1415232149.8633001</v>
      </c>
      <c r="L86" s="13">
        <v>1035454692.97769</v>
      </c>
    </row>
    <row r="87" spans="2:12" s="1" customFormat="1" ht="11.1" customHeight="1" x14ac:dyDescent="0.15">
      <c r="B87" s="61">
        <v>45383</v>
      </c>
      <c r="C87" s="62">
        <v>47696</v>
      </c>
      <c r="D87" s="13">
        <v>76</v>
      </c>
      <c r="E87" s="63">
        <v>2313</v>
      </c>
      <c r="F87" s="113"/>
      <c r="G87" s="113"/>
      <c r="H87" s="97">
        <v>1916557286.3903999</v>
      </c>
      <c r="I87" s="97"/>
      <c r="J87" s="13">
        <v>1688556549.8083799</v>
      </c>
      <c r="K87" s="13">
        <v>1396370511.7985401</v>
      </c>
      <c r="L87" s="13">
        <v>1017327310.3920799</v>
      </c>
    </row>
    <row r="88" spans="2:12" s="1" customFormat="1" ht="11.1" customHeight="1" x14ac:dyDescent="0.15">
      <c r="B88" s="61">
        <v>45383</v>
      </c>
      <c r="C88" s="62">
        <v>47727</v>
      </c>
      <c r="D88" s="13">
        <v>77</v>
      </c>
      <c r="E88" s="63">
        <v>2344</v>
      </c>
      <c r="F88" s="113"/>
      <c r="G88" s="113"/>
      <c r="H88" s="97">
        <v>1898993021.2534499</v>
      </c>
      <c r="I88" s="97"/>
      <c r="J88" s="13">
        <v>1670244124.0183001</v>
      </c>
      <c r="K88" s="13">
        <v>1377714104.6438501</v>
      </c>
      <c r="L88" s="13">
        <v>999483798.50893295</v>
      </c>
    </row>
    <row r="89" spans="2:12" s="1" customFormat="1" ht="11.1" customHeight="1" x14ac:dyDescent="0.15">
      <c r="B89" s="61">
        <v>45383</v>
      </c>
      <c r="C89" s="62">
        <v>47757</v>
      </c>
      <c r="D89" s="13">
        <v>78</v>
      </c>
      <c r="E89" s="63">
        <v>2374</v>
      </c>
      <c r="F89" s="113"/>
      <c r="G89" s="113"/>
      <c r="H89" s="97">
        <v>1881140458.1805999</v>
      </c>
      <c r="I89" s="97"/>
      <c r="J89" s="13">
        <v>1651826268.27882</v>
      </c>
      <c r="K89" s="13">
        <v>1359168458.6421599</v>
      </c>
      <c r="L89" s="13">
        <v>981987648.15115404</v>
      </c>
    </row>
    <row r="90" spans="2:12" s="1" customFormat="1" ht="11.1" customHeight="1" x14ac:dyDescent="0.15">
      <c r="B90" s="61">
        <v>45383</v>
      </c>
      <c r="C90" s="62">
        <v>47788</v>
      </c>
      <c r="D90" s="13">
        <v>79</v>
      </c>
      <c r="E90" s="63">
        <v>2405</v>
      </c>
      <c r="F90" s="113"/>
      <c r="G90" s="113"/>
      <c r="H90" s="97">
        <v>1863729519.8545401</v>
      </c>
      <c r="I90" s="97"/>
      <c r="J90" s="13">
        <v>1633762063.52122</v>
      </c>
      <c r="K90" s="13">
        <v>1340885886.45506</v>
      </c>
      <c r="L90" s="13">
        <v>964675339.772089</v>
      </c>
    </row>
    <row r="91" spans="2:12" s="1" customFormat="1" ht="11.1" customHeight="1" x14ac:dyDescent="0.15">
      <c r="B91" s="61">
        <v>45383</v>
      </c>
      <c r="C91" s="62">
        <v>47818</v>
      </c>
      <c r="D91" s="13">
        <v>80</v>
      </c>
      <c r="E91" s="63">
        <v>2435</v>
      </c>
      <c r="F91" s="113"/>
      <c r="G91" s="113"/>
      <c r="H91" s="97">
        <v>1844930349.8120201</v>
      </c>
      <c r="I91" s="97"/>
      <c r="J91" s="13">
        <v>1614627923.2750001</v>
      </c>
      <c r="K91" s="13">
        <v>1321920198.2026501</v>
      </c>
      <c r="L91" s="13">
        <v>947132368.38714802</v>
      </c>
    </row>
    <row r="92" spans="2:12" s="1" customFormat="1" ht="11.1" customHeight="1" x14ac:dyDescent="0.15">
      <c r="B92" s="61">
        <v>45383</v>
      </c>
      <c r="C92" s="62">
        <v>47849</v>
      </c>
      <c r="D92" s="13">
        <v>81</v>
      </c>
      <c r="E92" s="63">
        <v>2466</v>
      </c>
      <c r="F92" s="113"/>
      <c r="G92" s="113"/>
      <c r="H92" s="97">
        <v>1826929531.40821</v>
      </c>
      <c r="I92" s="97"/>
      <c r="J92" s="13">
        <v>1596162335.92858</v>
      </c>
      <c r="K92" s="13">
        <v>1303478676.94017</v>
      </c>
      <c r="L92" s="13">
        <v>929963688.21090603</v>
      </c>
    </row>
    <row r="93" spans="2:12" s="1" customFormat="1" ht="11.1" customHeight="1" x14ac:dyDescent="0.15">
      <c r="B93" s="61">
        <v>45383</v>
      </c>
      <c r="C93" s="62">
        <v>47880</v>
      </c>
      <c r="D93" s="13">
        <v>82</v>
      </c>
      <c r="E93" s="63">
        <v>2497</v>
      </c>
      <c r="F93" s="113"/>
      <c r="G93" s="113"/>
      <c r="H93" s="97">
        <v>1808917716.2217</v>
      </c>
      <c r="I93" s="97"/>
      <c r="J93" s="13">
        <v>1577745150.4033799</v>
      </c>
      <c r="K93" s="13">
        <v>1285161832.7990201</v>
      </c>
      <c r="L93" s="13">
        <v>913012027.89862299</v>
      </c>
    </row>
    <row r="94" spans="2:12" s="1" customFormat="1" ht="11.1" customHeight="1" x14ac:dyDescent="0.15">
      <c r="B94" s="61">
        <v>45383</v>
      </c>
      <c r="C94" s="62">
        <v>47908</v>
      </c>
      <c r="D94" s="13">
        <v>83</v>
      </c>
      <c r="E94" s="63">
        <v>2525</v>
      </c>
      <c r="F94" s="113"/>
      <c r="G94" s="113"/>
      <c r="H94" s="97">
        <v>1790858440.57514</v>
      </c>
      <c r="I94" s="97"/>
      <c r="J94" s="13">
        <v>1559600705.29182</v>
      </c>
      <c r="K94" s="13">
        <v>1267463625.0612199</v>
      </c>
      <c r="L94" s="13">
        <v>896993292.00260305</v>
      </c>
    </row>
    <row r="95" spans="2:12" s="1" customFormat="1" ht="11.1" customHeight="1" x14ac:dyDescent="0.15">
      <c r="B95" s="61">
        <v>45383</v>
      </c>
      <c r="C95" s="62">
        <v>47939</v>
      </c>
      <c r="D95" s="13">
        <v>84</v>
      </c>
      <c r="E95" s="63">
        <v>2556</v>
      </c>
      <c r="F95" s="113"/>
      <c r="G95" s="113"/>
      <c r="H95" s="97">
        <v>1773584660.10817</v>
      </c>
      <c r="I95" s="97"/>
      <c r="J95" s="13">
        <v>1541937844.5931799</v>
      </c>
      <c r="K95" s="13">
        <v>1249922373.6676099</v>
      </c>
      <c r="L95" s="13">
        <v>880832544.83471406</v>
      </c>
    </row>
    <row r="96" spans="2:12" s="1" customFormat="1" ht="11.1" customHeight="1" x14ac:dyDescent="0.15">
      <c r="B96" s="61">
        <v>45383</v>
      </c>
      <c r="C96" s="62">
        <v>47969</v>
      </c>
      <c r="D96" s="13">
        <v>85</v>
      </c>
      <c r="E96" s="63">
        <v>2586</v>
      </c>
      <c r="F96" s="113"/>
      <c r="G96" s="113"/>
      <c r="H96" s="97">
        <v>1756089299.9080901</v>
      </c>
      <c r="I96" s="97"/>
      <c r="J96" s="13">
        <v>1524221561.6961999</v>
      </c>
      <c r="K96" s="13">
        <v>1232520190.85569</v>
      </c>
      <c r="L96" s="13">
        <v>865008622.22742701</v>
      </c>
    </row>
    <row r="97" spans="2:12" s="1" customFormat="1" ht="11.1" customHeight="1" x14ac:dyDescent="0.15">
      <c r="B97" s="61">
        <v>45383</v>
      </c>
      <c r="C97" s="62">
        <v>48000</v>
      </c>
      <c r="D97" s="13">
        <v>86</v>
      </c>
      <c r="E97" s="63">
        <v>2617</v>
      </c>
      <c r="F97" s="113"/>
      <c r="G97" s="113"/>
      <c r="H97" s="97">
        <v>1738673650.1389899</v>
      </c>
      <c r="I97" s="97"/>
      <c r="J97" s="13">
        <v>1506545857.4583099</v>
      </c>
      <c r="K97" s="13">
        <v>1215129012.2263401</v>
      </c>
      <c r="L97" s="13">
        <v>849191040.88098097</v>
      </c>
    </row>
    <row r="98" spans="2:12" s="1" customFormat="1" ht="11.1" customHeight="1" x14ac:dyDescent="0.15">
      <c r="B98" s="61">
        <v>45383</v>
      </c>
      <c r="C98" s="62">
        <v>48030</v>
      </c>
      <c r="D98" s="13">
        <v>87</v>
      </c>
      <c r="E98" s="63">
        <v>2647</v>
      </c>
      <c r="F98" s="113"/>
      <c r="G98" s="113"/>
      <c r="H98" s="97">
        <v>1721376327.9249201</v>
      </c>
      <c r="I98" s="97"/>
      <c r="J98" s="13">
        <v>1489109622.26334</v>
      </c>
      <c r="K98" s="13">
        <v>1198109389.63749</v>
      </c>
      <c r="L98" s="13">
        <v>833864660.61053205</v>
      </c>
    </row>
    <row r="99" spans="2:12" s="1" customFormat="1" ht="11.1" customHeight="1" x14ac:dyDescent="0.15">
      <c r="B99" s="61">
        <v>45383</v>
      </c>
      <c r="C99" s="62">
        <v>48061</v>
      </c>
      <c r="D99" s="13">
        <v>88</v>
      </c>
      <c r="E99" s="63">
        <v>2678</v>
      </c>
      <c r="F99" s="113"/>
      <c r="G99" s="113"/>
      <c r="H99" s="97">
        <v>1704469473.05463</v>
      </c>
      <c r="I99" s="97"/>
      <c r="J99" s="13">
        <v>1471983189.0311</v>
      </c>
      <c r="K99" s="13">
        <v>1181317791.5474</v>
      </c>
      <c r="L99" s="13">
        <v>818695609.46790802</v>
      </c>
    </row>
    <row r="100" spans="2:12" s="1" customFormat="1" ht="11.1" customHeight="1" x14ac:dyDescent="0.15">
      <c r="B100" s="61">
        <v>45383</v>
      </c>
      <c r="C100" s="62">
        <v>48092</v>
      </c>
      <c r="D100" s="13">
        <v>89</v>
      </c>
      <c r="E100" s="63">
        <v>2709</v>
      </c>
      <c r="F100" s="113"/>
      <c r="G100" s="113"/>
      <c r="H100" s="97">
        <v>1687842889.5046501</v>
      </c>
      <c r="I100" s="97"/>
      <c r="J100" s="13">
        <v>1455152199.86343</v>
      </c>
      <c r="K100" s="13">
        <v>1164840354.34024</v>
      </c>
      <c r="L100" s="13">
        <v>803856899.90154099</v>
      </c>
    </row>
    <row r="101" spans="2:12" s="1" customFormat="1" ht="11.1" customHeight="1" x14ac:dyDescent="0.15">
      <c r="B101" s="61">
        <v>45383</v>
      </c>
      <c r="C101" s="62">
        <v>48122</v>
      </c>
      <c r="D101" s="13">
        <v>90</v>
      </c>
      <c r="E101" s="63">
        <v>2739</v>
      </c>
      <c r="F101" s="113"/>
      <c r="G101" s="113"/>
      <c r="H101" s="97">
        <v>1670051348.33429</v>
      </c>
      <c r="I101" s="97"/>
      <c r="J101" s="13">
        <v>1437450130.09324</v>
      </c>
      <c r="K101" s="13">
        <v>1147837849.66417</v>
      </c>
      <c r="L101" s="13">
        <v>788876394.61630094</v>
      </c>
    </row>
    <row r="102" spans="2:12" s="1" customFormat="1" ht="11.1" customHeight="1" x14ac:dyDescent="0.15">
      <c r="B102" s="61">
        <v>45383</v>
      </c>
      <c r="C102" s="62">
        <v>48153</v>
      </c>
      <c r="D102" s="13">
        <v>91</v>
      </c>
      <c r="E102" s="63">
        <v>2770</v>
      </c>
      <c r="F102" s="113"/>
      <c r="G102" s="113"/>
      <c r="H102" s="97">
        <v>1653666844.7416799</v>
      </c>
      <c r="I102" s="97"/>
      <c r="J102" s="13">
        <v>1420933522.59079</v>
      </c>
      <c r="K102" s="13">
        <v>1131763303.0236399</v>
      </c>
      <c r="L102" s="13">
        <v>774534285.75896895</v>
      </c>
    </row>
    <row r="103" spans="2:12" s="1" customFormat="1" ht="11.1" customHeight="1" x14ac:dyDescent="0.15">
      <c r="B103" s="61">
        <v>45383</v>
      </c>
      <c r="C103" s="62">
        <v>48183</v>
      </c>
      <c r="D103" s="13">
        <v>92</v>
      </c>
      <c r="E103" s="63">
        <v>2800</v>
      </c>
      <c r="F103" s="113"/>
      <c r="G103" s="113"/>
      <c r="H103" s="97">
        <v>1636357103.18927</v>
      </c>
      <c r="I103" s="97"/>
      <c r="J103" s="13">
        <v>1403751998.41941</v>
      </c>
      <c r="K103" s="13">
        <v>1115326452.54055</v>
      </c>
      <c r="L103" s="13">
        <v>760156695.59590304</v>
      </c>
    </row>
    <row r="104" spans="2:12" s="1" customFormat="1" ht="11.1" customHeight="1" x14ac:dyDescent="0.15">
      <c r="B104" s="61">
        <v>45383</v>
      </c>
      <c r="C104" s="62">
        <v>48214</v>
      </c>
      <c r="D104" s="13">
        <v>93</v>
      </c>
      <c r="E104" s="63">
        <v>2831</v>
      </c>
      <c r="F104" s="113"/>
      <c r="G104" s="113"/>
      <c r="H104" s="97">
        <v>1619798930.57003</v>
      </c>
      <c r="I104" s="97"/>
      <c r="J104" s="13">
        <v>1387190763.6444099</v>
      </c>
      <c r="K104" s="13">
        <v>1099364974.7377501</v>
      </c>
      <c r="L104" s="13">
        <v>746104464.284814</v>
      </c>
    </row>
    <row r="105" spans="2:12" s="1" customFormat="1" ht="11.1" customHeight="1" x14ac:dyDescent="0.15">
      <c r="B105" s="61">
        <v>45383</v>
      </c>
      <c r="C105" s="62">
        <v>48245</v>
      </c>
      <c r="D105" s="13">
        <v>94</v>
      </c>
      <c r="E105" s="63">
        <v>2862</v>
      </c>
      <c r="F105" s="113"/>
      <c r="G105" s="113"/>
      <c r="H105" s="97">
        <v>1602658606.26174</v>
      </c>
      <c r="I105" s="97"/>
      <c r="J105" s="13">
        <v>1370183961.5894599</v>
      </c>
      <c r="K105" s="13">
        <v>1083125250.51248</v>
      </c>
      <c r="L105" s="13">
        <v>731969596.32266402</v>
      </c>
    </row>
    <row r="106" spans="2:12" s="1" customFormat="1" ht="11.1" customHeight="1" x14ac:dyDescent="0.15">
      <c r="B106" s="61">
        <v>45383</v>
      </c>
      <c r="C106" s="62">
        <v>48274</v>
      </c>
      <c r="D106" s="13">
        <v>95</v>
      </c>
      <c r="E106" s="63">
        <v>2891</v>
      </c>
      <c r="F106" s="113"/>
      <c r="G106" s="113"/>
      <c r="H106" s="97">
        <v>1585862816.96664</v>
      </c>
      <c r="I106" s="97"/>
      <c r="J106" s="13">
        <v>1353673159.4636099</v>
      </c>
      <c r="K106" s="13">
        <v>1067527472.8036799</v>
      </c>
      <c r="L106" s="13">
        <v>718569814.41623902</v>
      </c>
    </row>
    <row r="107" spans="2:12" s="1" customFormat="1" ht="11.1" customHeight="1" x14ac:dyDescent="0.15">
      <c r="B107" s="61">
        <v>45383</v>
      </c>
      <c r="C107" s="62">
        <v>48305</v>
      </c>
      <c r="D107" s="13">
        <v>96</v>
      </c>
      <c r="E107" s="63">
        <v>2922</v>
      </c>
      <c r="F107" s="113"/>
      <c r="G107" s="113"/>
      <c r="H107" s="97">
        <v>1569920053.67063</v>
      </c>
      <c r="I107" s="97"/>
      <c r="J107" s="13">
        <v>1337791762.4033699</v>
      </c>
      <c r="K107" s="13">
        <v>1052320068.67154</v>
      </c>
      <c r="L107" s="13">
        <v>705333289.23753405</v>
      </c>
    </row>
    <row r="108" spans="2:12" s="1" customFormat="1" ht="11.1" customHeight="1" x14ac:dyDescent="0.15">
      <c r="B108" s="61">
        <v>45383</v>
      </c>
      <c r="C108" s="62">
        <v>48335</v>
      </c>
      <c r="D108" s="13">
        <v>97</v>
      </c>
      <c r="E108" s="63">
        <v>2952</v>
      </c>
      <c r="F108" s="113"/>
      <c r="G108" s="113"/>
      <c r="H108" s="97">
        <v>1553724503.34585</v>
      </c>
      <c r="I108" s="97"/>
      <c r="J108" s="13">
        <v>1321817677.51529</v>
      </c>
      <c r="K108" s="13">
        <v>1037195582.5393699</v>
      </c>
      <c r="L108" s="13">
        <v>692346132.45443106</v>
      </c>
    </row>
    <row r="109" spans="2:12" s="1" customFormat="1" ht="11.1" customHeight="1" x14ac:dyDescent="0.15">
      <c r="B109" s="61">
        <v>45383</v>
      </c>
      <c r="C109" s="62">
        <v>48366</v>
      </c>
      <c r="D109" s="13">
        <v>98</v>
      </c>
      <c r="E109" s="63">
        <v>2983</v>
      </c>
      <c r="F109" s="113"/>
      <c r="G109" s="113"/>
      <c r="H109" s="97">
        <v>1537888910.5922599</v>
      </c>
      <c r="I109" s="97"/>
      <c r="J109" s="13">
        <v>1306126632.89856</v>
      </c>
      <c r="K109" s="13">
        <v>1022276743.3419501</v>
      </c>
      <c r="L109" s="13">
        <v>679497264.07425904</v>
      </c>
    </row>
    <row r="110" spans="2:12" s="1" customFormat="1" ht="11.1" customHeight="1" x14ac:dyDescent="0.15">
      <c r="B110" s="61">
        <v>45383</v>
      </c>
      <c r="C110" s="62">
        <v>48396</v>
      </c>
      <c r="D110" s="13">
        <v>99</v>
      </c>
      <c r="E110" s="63">
        <v>3013</v>
      </c>
      <c r="F110" s="113"/>
      <c r="G110" s="113"/>
      <c r="H110" s="97">
        <v>1521681118.64185</v>
      </c>
      <c r="I110" s="97"/>
      <c r="J110" s="13">
        <v>1290240089.84554</v>
      </c>
      <c r="K110" s="13">
        <v>1007357200.16289</v>
      </c>
      <c r="L110" s="13">
        <v>666835650.40973997</v>
      </c>
    </row>
    <row r="111" spans="2:12" s="1" customFormat="1" ht="11.1" customHeight="1" x14ac:dyDescent="0.15">
      <c r="B111" s="61">
        <v>45383</v>
      </c>
      <c r="C111" s="62">
        <v>48427</v>
      </c>
      <c r="D111" s="13">
        <v>100</v>
      </c>
      <c r="E111" s="63">
        <v>3044</v>
      </c>
      <c r="F111" s="113"/>
      <c r="G111" s="113"/>
      <c r="H111" s="97">
        <v>1505396101.3225801</v>
      </c>
      <c r="I111" s="97"/>
      <c r="J111" s="13">
        <v>1274267029.2357299</v>
      </c>
      <c r="K111" s="13">
        <v>992356004.86471498</v>
      </c>
      <c r="L111" s="13">
        <v>654123025.32583702</v>
      </c>
    </row>
    <row r="112" spans="2:12" s="1" customFormat="1" ht="11.1" customHeight="1" x14ac:dyDescent="0.15">
      <c r="B112" s="61">
        <v>45383</v>
      </c>
      <c r="C112" s="62">
        <v>48458</v>
      </c>
      <c r="D112" s="13">
        <v>101</v>
      </c>
      <c r="E112" s="63">
        <v>3075</v>
      </c>
      <c r="F112" s="113"/>
      <c r="G112" s="113"/>
      <c r="H112" s="97">
        <v>1489619413.3965199</v>
      </c>
      <c r="I112" s="97"/>
      <c r="J112" s="13">
        <v>1258773993.9150801</v>
      </c>
      <c r="K112" s="13">
        <v>977797473.05644405</v>
      </c>
      <c r="L112" s="13">
        <v>641796678.02862096</v>
      </c>
    </row>
    <row r="113" spans="2:12" s="1" customFormat="1" ht="11.1" customHeight="1" x14ac:dyDescent="0.15">
      <c r="B113" s="61">
        <v>45383</v>
      </c>
      <c r="C113" s="62">
        <v>48488</v>
      </c>
      <c r="D113" s="13">
        <v>102</v>
      </c>
      <c r="E113" s="63">
        <v>3105</v>
      </c>
      <c r="F113" s="113"/>
      <c r="G113" s="113"/>
      <c r="H113" s="97">
        <v>1473326337.09389</v>
      </c>
      <c r="I113" s="97"/>
      <c r="J113" s="13">
        <v>1242962284.65013</v>
      </c>
      <c r="K113" s="13">
        <v>963138773.94502497</v>
      </c>
      <c r="L113" s="13">
        <v>629583742.26792705</v>
      </c>
    </row>
    <row r="114" spans="2:12" s="1" customFormat="1" ht="11.1" customHeight="1" x14ac:dyDescent="0.15">
      <c r="B114" s="61">
        <v>45383</v>
      </c>
      <c r="C114" s="62">
        <v>48519</v>
      </c>
      <c r="D114" s="13">
        <v>103</v>
      </c>
      <c r="E114" s="63">
        <v>3136</v>
      </c>
      <c r="F114" s="113"/>
      <c r="G114" s="113"/>
      <c r="H114" s="97">
        <v>1457865998.0666599</v>
      </c>
      <c r="I114" s="97"/>
      <c r="J114" s="13">
        <v>1227833235.00754</v>
      </c>
      <c r="K114" s="13">
        <v>948996025.54098797</v>
      </c>
      <c r="L114" s="13">
        <v>617711449.00708401</v>
      </c>
    </row>
    <row r="115" spans="2:12" s="1" customFormat="1" ht="11.1" customHeight="1" x14ac:dyDescent="0.15">
      <c r="B115" s="61">
        <v>45383</v>
      </c>
      <c r="C115" s="62">
        <v>48549</v>
      </c>
      <c r="D115" s="13">
        <v>104</v>
      </c>
      <c r="E115" s="63">
        <v>3166</v>
      </c>
      <c r="F115" s="113"/>
      <c r="G115" s="113"/>
      <c r="H115" s="97">
        <v>1442062035.3605599</v>
      </c>
      <c r="I115" s="97"/>
      <c r="J115" s="13">
        <v>1212529410.8740699</v>
      </c>
      <c r="K115" s="13">
        <v>934861032.81309199</v>
      </c>
      <c r="L115" s="13">
        <v>606016429.73252404</v>
      </c>
    </row>
    <row r="116" spans="2:12" s="1" customFormat="1" ht="11.1" customHeight="1" x14ac:dyDescent="0.15">
      <c r="B116" s="61">
        <v>45383</v>
      </c>
      <c r="C116" s="62">
        <v>48580</v>
      </c>
      <c r="D116" s="13">
        <v>105</v>
      </c>
      <c r="E116" s="63">
        <v>3197</v>
      </c>
      <c r="F116" s="113"/>
      <c r="G116" s="113"/>
      <c r="H116" s="97">
        <v>1426391127.9027801</v>
      </c>
      <c r="I116" s="97"/>
      <c r="J116" s="13">
        <v>1197318646.35482</v>
      </c>
      <c r="K116" s="13">
        <v>920785804.084481</v>
      </c>
      <c r="L116" s="13">
        <v>594364107.57957196</v>
      </c>
    </row>
    <row r="117" spans="2:12" s="1" customFormat="1" ht="11.1" customHeight="1" x14ac:dyDescent="0.15">
      <c r="B117" s="61">
        <v>45383</v>
      </c>
      <c r="C117" s="62">
        <v>48611</v>
      </c>
      <c r="D117" s="13">
        <v>106</v>
      </c>
      <c r="E117" s="63">
        <v>3228</v>
      </c>
      <c r="F117" s="113"/>
      <c r="G117" s="113"/>
      <c r="H117" s="97">
        <v>1410997324.00653</v>
      </c>
      <c r="I117" s="97"/>
      <c r="J117" s="13">
        <v>1182388198.3289599</v>
      </c>
      <c r="K117" s="13">
        <v>906991147.49465704</v>
      </c>
      <c r="L117" s="13">
        <v>582979962.72655499</v>
      </c>
    </row>
    <row r="118" spans="2:12" s="1" customFormat="1" ht="11.1" customHeight="1" x14ac:dyDescent="0.15">
      <c r="B118" s="61">
        <v>45383</v>
      </c>
      <c r="C118" s="62">
        <v>48639</v>
      </c>
      <c r="D118" s="13">
        <v>107</v>
      </c>
      <c r="E118" s="63">
        <v>3256</v>
      </c>
      <c r="F118" s="113"/>
      <c r="G118" s="113"/>
      <c r="H118" s="97">
        <v>1395754919.4495201</v>
      </c>
      <c r="I118" s="97"/>
      <c r="J118" s="13">
        <v>1167823435.8887401</v>
      </c>
      <c r="K118" s="13">
        <v>893760721.33123505</v>
      </c>
      <c r="L118" s="13">
        <v>572277742.95918596</v>
      </c>
    </row>
    <row r="119" spans="2:12" s="1" customFormat="1" ht="11.1" customHeight="1" x14ac:dyDescent="0.15">
      <c r="B119" s="61">
        <v>45383</v>
      </c>
      <c r="C119" s="62">
        <v>48670</v>
      </c>
      <c r="D119" s="13">
        <v>108</v>
      </c>
      <c r="E119" s="63">
        <v>3287</v>
      </c>
      <c r="F119" s="113"/>
      <c r="G119" s="113"/>
      <c r="H119" s="97">
        <v>1380596346.4421501</v>
      </c>
      <c r="I119" s="97"/>
      <c r="J119" s="13">
        <v>1153181105.5078001</v>
      </c>
      <c r="K119" s="13">
        <v>880310108.79733503</v>
      </c>
      <c r="L119" s="13">
        <v>561277844.70611405</v>
      </c>
    </row>
    <row r="120" spans="2:12" s="1" customFormat="1" ht="11.1" customHeight="1" x14ac:dyDescent="0.15">
      <c r="B120" s="61">
        <v>45383</v>
      </c>
      <c r="C120" s="62">
        <v>48700</v>
      </c>
      <c r="D120" s="13">
        <v>109</v>
      </c>
      <c r="E120" s="63">
        <v>3317</v>
      </c>
      <c r="F120" s="113"/>
      <c r="G120" s="113"/>
      <c r="H120" s="97">
        <v>1365384225.61553</v>
      </c>
      <c r="I120" s="97"/>
      <c r="J120" s="13">
        <v>1138602779.7004099</v>
      </c>
      <c r="K120" s="13">
        <v>867042084.97767699</v>
      </c>
      <c r="L120" s="13">
        <v>550552161.65105498</v>
      </c>
    </row>
    <row r="121" spans="2:12" s="1" customFormat="1" ht="11.1" customHeight="1" x14ac:dyDescent="0.15">
      <c r="B121" s="61">
        <v>45383</v>
      </c>
      <c r="C121" s="62">
        <v>48731</v>
      </c>
      <c r="D121" s="13">
        <v>110</v>
      </c>
      <c r="E121" s="63">
        <v>3348</v>
      </c>
      <c r="F121" s="113"/>
      <c r="G121" s="113"/>
      <c r="H121" s="97">
        <v>1350357256.0296199</v>
      </c>
      <c r="I121" s="97"/>
      <c r="J121" s="13">
        <v>1124161791.1775801</v>
      </c>
      <c r="K121" s="13">
        <v>853868222.65229499</v>
      </c>
      <c r="L121" s="13">
        <v>539890598.64783299</v>
      </c>
    </row>
    <row r="122" spans="2:12" s="1" customFormat="1" ht="11.1" customHeight="1" x14ac:dyDescent="0.15">
      <c r="B122" s="61">
        <v>45383</v>
      </c>
      <c r="C122" s="62">
        <v>48761</v>
      </c>
      <c r="D122" s="13">
        <v>111</v>
      </c>
      <c r="E122" s="63">
        <v>3378</v>
      </c>
      <c r="F122" s="113"/>
      <c r="G122" s="113"/>
      <c r="H122" s="97">
        <v>1335401392.40364</v>
      </c>
      <c r="I122" s="97"/>
      <c r="J122" s="13">
        <v>1109886382.063</v>
      </c>
      <c r="K122" s="13">
        <v>840950283.37651598</v>
      </c>
      <c r="L122" s="13">
        <v>529543105.99065101</v>
      </c>
    </row>
    <row r="123" spans="2:12" s="1" customFormat="1" ht="11.1" customHeight="1" x14ac:dyDescent="0.15">
      <c r="B123" s="61">
        <v>45383</v>
      </c>
      <c r="C123" s="62">
        <v>48792</v>
      </c>
      <c r="D123" s="13">
        <v>112</v>
      </c>
      <c r="E123" s="63">
        <v>3409</v>
      </c>
      <c r="F123" s="113"/>
      <c r="G123" s="113"/>
      <c r="H123" s="97">
        <v>1320535747.3266399</v>
      </c>
      <c r="I123" s="97"/>
      <c r="J123" s="13">
        <v>1095669668.71032</v>
      </c>
      <c r="K123" s="13">
        <v>828067101.24303496</v>
      </c>
      <c r="L123" s="13">
        <v>519222073.74121797</v>
      </c>
    </row>
    <row r="124" spans="2:12" s="1" customFormat="1" ht="11.1" customHeight="1" x14ac:dyDescent="0.15">
      <c r="B124" s="61">
        <v>45383</v>
      </c>
      <c r="C124" s="62">
        <v>48823</v>
      </c>
      <c r="D124" s="13">
        <v>113</v>
      </c>
      <c r="E124" s="63">
        <v>3440</v>
      </c>
      <c r="F124" s="113"/>
      <c r="G124" s="113"/>
      <c r="H124" s="97">
        <v>1305746347.4422801</v>
      </c>
      <c r="I124" s="97"/>
      <c r="J124" s="13">
        <v>1081561142.34115</v>
      </c>
      <c r="K124" s="13">
        <v>815325564.924968</v>
      </c>
      <c r="L124" s="13">
        <v>509067411.81247699</v>
      </c>
    </row>
    <row r="125" spans="2:12" s="1" customFormat="1" ht="11.1" customHeight="1" x14ac:dyDescent="0.15">
      <c r="B125" s="61">
        <v>45383</v>
      </c>
      <c r="C125" s="62">
        <v>48853</v>
      </c>
      <c r="D125" s="13">
        <v>114</v>
      </c>
      <c r="E125" s="63">
        <v>3470</v>
      </c>
      <c r="F125" s="113"/>
      <c r="G125" s="113"/>
      <c r="H125" s="97">
        <v>1290980432.4279699</v>
      </c>
      <c r="I125" s="97"/>
      <c r="J125" s="13">
        <v>1067575199.26714</v>
      </c>
      <c r="K125" s="13">
        <v>802801596.94303405</v>
      </c>
      <c r="L125" s="13">
        <v>499193069.79972702</v>
      </c>
    </row>
    <row r="126" spans="2:12" s="1" customFormat="1" ht="11.1" customHeight="1" x14ac:dyDescent="0.15">
      <c r="B126" s="61">
        <v>45383</v>
      </c>
      <c r="C126" s="62">
        <v>48884</v>
      </c>
      <c r="D126" s="13">
        <v>115</v>
      </c>
      <c r="E126" s="63">
        <v>3501</v>
      </c>
      <c r="F126" s="113"/>
      <c r="G126" s="113"/>
      <c r="H126" s="97">
        <v>1276319889.1331699</v>
      </c>
      <c r="I126" s="97"/>
      <c r="J126" s="13">
        <v>1053661550.98648</v>
      </c>
      <c r="K126" s="13">
        <v>790323647.86331499</v>
      </c>
      <c r="L126" s="13">
        <v>489352618.24797398</v>
      </c>
    </row>
    <row r="127" spans="2:12" s="1" customFormat="1" ht="11.1" customHeight="1" x14ac:dyDescent="0.15">
      <c r="B127" s="61">
        <v>45383</v>
      </c>
      <c r="C127" s="62">
        <v>48914</v>
      </c>
      <c r="D127" s="13">
        <v>116</v>
      </c>
      <c r="E127" s="63">
        <v>3531</v>
      </c>
      <c r="F127" s="113"/>
      <c r="G127" s="113"/>
      <c r="H127" s="97">
        <v>1260941232.82091</v>
      </c>
      <c r="I127" s="97"/>
      <c r="J127" s="13">
        <v>1039257105.14932</v>
      </c>
      <c r="K127" s="13">
        <v>777600648.44680405</v>
      </c>
      <c r="L127" s="13">
        <v>479501132.10243201</v>
      </c>
    </row>
    <row r="128" spans="2:12" s="1" customFormat="1" ht="11.1" customHeight="1" x14ac:dyDescent="0.15">
      <c r="B128" s="61">
        <v>45383</v>
      </c>
      <c r="C128" s="62">
        <v>48945</v>
      </c>
      <c r="D128" s="13">
        <v>117</v>
      </c>
      <c r="E128" s="63">
        <v>3562</v>
      </c>
      <c r="F128" s="113"/>
      <c r="G128" s="113"/>
      <c r="H128" s="97">
        <v>1246254666.07689</v>
      </c>
      <c r="I128" s="97"/>
      <c r="J128" s="13">
        <v>1025410434.23215</v>
      </c>
      <c r="K128" s="13">
        <v>765288940.07397699</v>
      </c>
      <c r="L128" s="13">
        <v>469910424.296341</v>
      </c>
    </row>
    <row r="129" spans="2:12" s="1" customFormat="1" ht="11.1" customHeight="1" x14ac:dyDescent="0.15">
      <c r="B129" s="61">
        <v>45383</v>
      </c>
      <c r="C129" s="62">
        <v>48976</v>
      </c>
      <c r="D129" s="13">
        <v>118</v>
      </c>
      <c r="E129" s="63">
        <v>3593</v>
      </c>
      <c r="F129" s="113"/>
      <c r="G129" s="113"/>
      <c r="H129" s="97">
        <v>1231708617.82634</v>
      </c>
      <c r="I129" s="97"/>
      <c r="J129" s="13">
        <v>1011723165.30435</v>
      </c>
      <c r="K129" s="13">
        <v>753153487.73521399</v>
      </c>
      <c r="L129" s="13">
        <v>460500126.17180002</v>
      </c>
    </row>
    <row r="130" spans="2:12" s="1" customFormat="1" ht="11.1" customHeight="1" x14ac:dyDescent="0.15">
      <c r="B130" s="61">
        <v>45383</v>
      </c>
      <c r="C130" s="62">
        <v>49004</v>
      </c>
      <c r="D130" s="13">
        <v>119</v>
      </c>
      <c r="E130" s="63">
        <v>3621</v>
      </c>
      <c r="F130" s="113"/>
      <c r="G130" s="113"/>
      <c r="H130" s="97">
        <v>1217203496.95522</v>
      </c>
      <c r="I130" s="97"/>
      <c r="J130" s="13">
        <v>998276915.52433801</v>
      </c>
      <c r="K130" s="13">
        <v>741436466.03228903</v>
      </c>
      <c r="L130" s="13">
        <v>451601333.10288799</v>
      </c>
    </row>
    <row r="131" spans="2:12" s="1" customFormat="1" ht="11.1" customHeight="1" x14ac:dyDescent="0.15">
      <c r="B131" s="61">
        <v>45383</v>
      </c>
      <c r="C131" s="62">
        <v>49035</v>
      </c>
      <c r="D131" s="13">
        <v>120</v>
      </c>
      <c r="E131" s="63">
        <v>3652</v>
      </c>
      <c r="F131" s="113"/>
      <c r="G131" s="113"/>
      <c r="H131" s="97">
        <v>1202752458.45436</v>
      </c>
      <c r="I131" s="97"/>
      <c r="J131" s="13">
        <v>984751995.21403301</v>
      </c>
      <c r="K131" s="13">
        <v>729531209.65447497</v>
      </c>
      <c r="L131" s="13">
        <v>442467899.519095</v>
      </c>
    </row>
    <row r="132" spans="2:12" s="1" customFormat="1" ht="11.1" customHeight="1" x14ac:dyDescent="0.15">
      <c r="B132" s="61">
        <v>45383</v>
      </c>
      <c r="C132" s="62">
        <v>49065</v>
      </c>
      <c r="D132" s="13">
        <v>121</v>
      </c>
      <c r="E132" s="63">
        <v>3682</v>
      </c>
      <c r="F132" s="113"/>
      <c r="G132" s="113"/>
      <c r="H132" s="97">
        <v>1188074852.51652</v>
      </c>
      <c r="I132" s="97"/>
      <c r="J132" s="13">
        <v>971138071.18092501</v>
      </c>
      <c r="K132" s="13">
        <v>717674893.90608096</v>
      </c>
      <c r="L132" s="13">
        <v>433492641.702061</v>
      </c>
    </row>
    <row r="133" spans="2:12" s="1" customFormat="1" ht="11.1" customHeight="1" x14ac:dyDescent="0.15">
      <c r="B133" s="61">
        <v>45383</v>
      </c>
      <c r="C133" s="62">
        <v>49096</v>
      </c>
      <c r="D133" s="13">
        <v>122</v>
      </c>
      <c r="E133" s="63">
        <v>3713</v>
      </c>
      <c r="F133" s="113"/>
      <c r="G133" s="113"/>
      <c r="H133" s="97">
        <v>1173382596.3587501</v>
      </c>
      <c r="I133" s="97"/>
      <c r="J133" s="13">
        <v>957501797.67361999</v>
      </c>
      <c r="K133" s="13">
        <v>705798067.18455398</v>
      </c>
      <c r="L133" s="13">
        <v>424513064.66817802</v>
      </c>
    </row>
    <row r="134" spans="2:12" s="1" customFormat="1" ht="11.1" customHeight="1" x14ac:dyDescent="0.15">
      <c r="B134" s="61">
        <v>45383</v>
      </c>
      <c r="C134" s="62">
        <v>49126</v>
      </c>
      <c r="D134" s="13">
        <v>123</v>
      </c>
      <c r="E134" s="63">
        <v>3743</v>
      </c>
      <c r="F134" s="113"/>
      <c r="G134" s="113"/>
      <c r="H134" s="97">
        <v>1159214267.76266</v>
      </c>
      <c r="I134" s="97"/>
      <c r="J134" s="13">
        <v>944387508.02936995</v>
      </c>
      <c r="K134" s="13">
        <v>694417837.112185</v>
      </c>
      <c r="L134" s="13">
        <v>415956147.30791301</v>
      </c>
    </row>
    <row r="135" spans="2:12" s="1" customFormat="1" ht="11.1" customHeight="1" x14ac:dyDescent="0.15">
      <c r="B135" s="61">
        <v>45383</v>
      </c>
      <c r="C135" s="62">
        <v>49157</v>
      </c>
      <c r="D135" s="13">
        <v>124</v>
      </c>
      <c r="E135" s="63">
        <v>3774</v>
      </c>
      <c r="F135" s="113"/>
      <c r="G135" s="113"/>
      <c r="H135" s="97">
        <v>1145060282.85642</v>
      </c>
      <c r="I135" s="97"/>
      <c r="J135" s="13">
        <v>931274360.16294503</v>
      </c>
      <c r="K135" s="13">
        <v>683034079.47113299</v>
      </c>
      <c r="L135" s="13">
        <v>407404359.38752401</v>
      </c>
    </row>
    <row r="136" spans="2:12" s="1" customFormat="1" ht="11.1" customHeight="1" x14ac:dyDescent="0.15">
      <c r="B136" s="61">
        <v>45383</v>
      </c>
      <c r="C136" s="62">
        <v>49188</v>
      </c>
      <c r="D136" s="13">
        <v>125</v>
      </c>
      <c r="E136" s="63">
        <v>3805</v>
      </c>
      <c r="F136" s="113"/>
      <c r="G136" s="113"/>
      <c r="H136" s="97">
        <v>1130900140.42346</v>
      </c>
      <c r="I136" s="97"/>
      <c r="J136" s="13">
        <v>918197977.94080603</v>
      </c>
      <c r="K136" s="13">
        <v>671730629.70889103</v>
      </c>
      <c r="L136" s="13">
        <v>398965250.01428002</v>
      </c>
    </row>
    <row r="137" spans="2:12" s="1" customFormat="1" ht="11.1" customHeight="1" x14ac:dyDescent="0.15">
      <c r="B137" s="61">
        <v>45383</v>
      </c>
      <c r="C137" s="62">
        <v>49218</v>
      </c>
      <c r="D137" s="13">
        <v>126</v>
      </c>
      <c r="E137" s="63">
        <v>3835</v>
      </c>
      <c r="F137" s="113"/>
      <c r="G137" s="113"/>
      <c r="H137" s="97">
        <v>1117084939.5599501</v>
      </c>
      <c r="I137" s="97"/>
      <c r="J137" s="13">
        <v>905492445.03821802</v>
      </c>
      <c r="K137" s="13">
        <v>660805148.78679705</v>
      </c>
      <c r="L137" s="13">
        <v>390867373.083682</v>
      </c>
    </row>
    <row r="138" spans="2:12" s="1" customFormat="1" ht="11.1" customHeight="1" x14ac:dyDescent="0.15">
      <c r="B138" s="61">
        <v>45383</v>
      </c>
      <c r="C138" s="62">
        <v>49249</v>
      </c>
      <c r="D138" s="13">
        <v>127</v>
      </c>
      <c r="E138" s="63">
        <v>3866</v>
      </c>
      <c r="F138" s="113"/>
      <c r="G138" s="113"/>
      <c r="H138" s="97">
        <v>1103352381.0694799</v>
      </c>
      <c r="I138" s="97"/>
      <c r="J138" s="13">
        <v>892844134.77512395</v>
      </c>
      <c r="K138" s="13">
        <v>649917647.89755595</v>
      </c>
      <c r="L138" s="13">
        <v>382799138.200418</v>
      </c>
    </row>
    <row r="139" spans="2:12" s="1" customFormat="1" ht="11.1" customHeight="1" x14ac:dyDescent="0.15">
      <c r="B139" s="61">
        <v>45383</v>
      </c>
      <c r="C139" s="62">
        <v>49279</v>
      </c>
      <c r="D139" s="13">
        <v>128</v>
      </c>
      <c r="E139" s="63">
        <v>3896</v>
      </c>
      <c r="F139" s="113"/>
      <c r="G139" s="113"/>
      <c r="H139" s="97">
        <v>1089566598.84794</v>
      </c>
      <c r="I139" s="97"/>
      <c r="J139" s="13">
        <v>880241327.896456</v>
      </c>
      <c r="K139" s="13">
        <v>639166790.98575795</v>
      </c>
      <c r="L139" s="13">
        <v>374923711.16634202</v>
      </c>
    </row>
    <row r="140" spans="2:12" s="1" customFormat="1" ht="11.1" customHeight="1" x14ac:dyDescent="0.15">
      <c r="B140" s="61">
        <v>45383</v>
      </c>
      <c r="C140" s="62">
        <v>49310</v>
      </c>
      <c r="D140" s="13">
        <v>129</v>
      </c>
      <c r="E140" s="63">
        <v>3927</v>
      </c>
      <c r="F140" s="113"/>
      <c r="G140" s="113"/>
      <c r="H140" s="97">
        <v>1075703960.60706</v>
      </c>
      <c r="I140" s="97"/>
      <c r="J140" s="13">
        <v>867567991.44961798</v>
      </c>
      <c r="K140" s="13">
        <v>628362213.17301095</v>
      </c>
      <c r="L140" s="13">
        <v>367024778.37411499</v>
      </c>
    </row>
    <row r="141" spans="2:12" s="1" customFormat="1" ht="11.1" customHeight="1" x14ac:dyDescent="0.15">
      <c r="B141" s="61">
        <v>45383</v>
      </c>
      <c r="C141" s="62">
        <v>49341</v>
      </c>
      <c r="D141" s="13">
        <v>130</v>
      </c>
      <c r="E141" s="63">
        <v>3958</v>
      </c>
      <c r="F141" s="113"/>
      <c r="G141" s="113"/>
      <c r="H141" s="97">
        <v>1062209834.65891</v>
      </c>
      <c r="I141" s="97"/>
      <c r="J141" s="13">
        <v>855231818.11614799</v>
      </c>
      <c r="K141" s="13">
        <v>617852037.30021</v>
      </c>
      <c r="L141" s="13">
        <v>359357263.166233</v>
      </c>
    </row>
    <row r="142" spans="2:12" s="1" customFormat="1" ht="11.1" customHeight="1" x14ac:dyDescent="0.15">
      <c r="B142" s="61">
        <v>45383</v>
      </c>
      <c r="C142" s="62">
        <v>49369</v>
      </c>
      <c r="D142" s="13">
        <v>131</v>
      </c>
      <c r="E142" s="63">
        <v>3986</v>
      </c>
      <c r="F142" s="113"/>
      <c r="G142" s="113"/>
      <c r="H142" s="97">
        <v>1048783535.96174</v>
      </c>
      <c r="I142" s="97"/>
      <c r="J142" s="13">
        <v>843128007.217839</v>
      </c>
      <c r="K142" s="13">
        <v>607708436.12945199</v>
      </c>
      <c r="L142" s="13">
        <v>352105022.85974699</v>
      </c>
    </row>
    <row r="143" spans="2:12" s="1" customFormat="1" ht="11.1" customHeight="1" x14ac:dyDescent="0.15">
      <c r="B143" s="61">
        <v>45383</v>
      </c>
      <c r="C143" s="62">
        <v>49400</v>
      </c>
      <c r="D143" s="13">
        <v>132</v>
      </c>
      <c r="E143" s="63">
        <v>4017</v>
      </c>
      <c r="F143" s="113"/>
      <c r="G143" s="113"/>
      <c r="H143" s="97">
        <v>1035441708.20294</v>
      </c>
      <c r="I143" s="97"/>
      <c r="J143" s="13">
        <v>830990556.90890801</v>
      </c>
      <c r="K143" s="13">
        <v>597436745.79152</v>
      </c>
      <c r="L143" s="13">
        <v>344687477.27168298</v>
      </c>
    </row>
    <row r="144" spans="2:12" s="1" customFormat="1" ht="11.1" customHeight="1" x14ac:dyDescent="0.15">
      <c r="B144" s="61">
        <v>45383</v>
      </c>
      <c r="C144" s="62">
        <v>49430</v>
      </c>
      <c r="D144" s="13">
        <v>133</v>
      </c>
      <c r="E144" s="63">
        <v>4047</v>
      </c>
      <c r="F144" s="113"/>
      <c r="G144" s="113"/>
      <c r="H144" s="97">
        <v>1021981453.60773</v>
      </c>
      <c r="I144" s="97"/>
      <c r="J144" s="13">
        <v>818841808.67004597</v>
      </c>
      <c r="K144" s="13">
        <v>587253505.98320198</v>
      </c>
      <c r="L144" s="13">
        <v>337423461.59786099</v>
      </c>
    </row>
    <row r="145" spans="2:12" s="1" customFormat="1" ht="11.1" customHeight="1" x14ac:dyDescent="0.15">
      <c r="B145" s="61">
        <v>45383</v>
      </c>
      <c r="C145" s="62">
        <v>49461</v>
      </c>
      <c r="D145" s="13">
        <v>134</v>
      </c>
      <c r="E145" s="63">
        <v>4078</v>
      </c>
      <c r="F145" s="113"/>
      <c r="G145" s="113"/>
      <c r="H145" s="97">
        <v>1008300155.65121</v>
      </c>
      <c r="I145" s="97"/>
      <c r="J145" s="13">
        <v>806509723.37237501</v>
      </c>
      <c r="K145" s="13">
        <v>576938219.47464097</v>
      </c>
      <c r="L145" s="13">
        <v>330092447.43261898</v>
      </c>
    </row>
    <row r="146" spans="2:12" s="1" customFormat="1" ht="11.1" customHeight="1" x14ac:dyDescent="0.15">
      <c r="B146" s="61">
        <v>45383</v>
      </c>
      <c r="C146" s="62">
        <v>49491</v>
      </c>
      <c r="D146" s="13">
        <v>135</v>
      </c>
      <c r="E146" s="63">
        <v>4108</v>
      </c>
      <c r="F146" s="113"/>
      <c r="G146" s="113"/>
      <c r="H146" s="97">
        <v>995295824.27770197</v>
      </c>
      <c r="I146" s="97"/>
      <c r="J146" s="13">
        <v>794801203.05602098</v>
      </c>
      <c r="K146" s="13">
        <v>567163123.17259204</v>
      </c>
      <c r="L146" s="13">
        <v>323169485.35179597</v>
      </c>
    </row>
    <row r="147" spans="2:12" s="1" customFormat="1" ht="11.1" customHeight="1" x14ac:dyDescent="0.15">
      <c r="B147" s="61">
        <v>45383</v>
      </c>
      <c r="C147" s="62">
        <v>49522</v>
      </c>
      <c r="D147" s="13">
        <v>136</v>
      </c>
      <c r="E147" s="63">
        <v>4139</v>
      </c>
      <c r="F147" s="113"/>
      <c r="G147" s="113"/>
      <c r="H147" s="97">
        <v>982398383.46477199</v>
      </c>
      <c r="I147" s="97"/>
      <c r="J147" s="13">
        <v>783171278.427598</v>
      </c>
      <c r="K147" s="13">
        <v>557442805.15688396</v>
      </c>
      <c r="L147" s="13">
        <v>316285509.46861202</v>
      </c>
    </row>
    <row r="148" spans="2:12" s="1" customFormat="1" ht="11.1" customHeight="1" x14ac:dyDescent="0.15">
      <c r="B148" s="61">
        <v>45383</v>
      </c>
      <c r="C148" s="62">
        <v>49553</v>
      </c>
      <c r="D148" s="13">
        <v>137</v>
      </c>
      <c r="E148" s="63">
        <v>4170</v>
      </c>
      <c r="F148" s="113"/>
      <c r="G148" s="113"/>
      <c r="H148" s="97">
        <v>968974271.03424299</v>
      </c>
      <c r="I148" s="97"/>
      <c r="J148" s="13">
        <v>771159365.591627</v>
      </c>
      <c r="K148" s="13">
        <v>547497061.62272894</v>
      </c>
      <c r="L148" s="13">
        <v>309326689.104765</v>
      </c>
    </row>
    <row r="149" spans="2:12" s="1" customFormat="1" ht="11.1" customHeight="1" x14ac:dyDescent="0.15">
      <c r="B149" s="61">
        <v>45383</v>
      </c>
      <c r="C149" s="62">
        <v>49583</v>
      </c>
      <c r="D149" s="13">
        <v>138</v>
      </c>
      <c r="E149" s="63">
        <v>4200</v>
      </c>
      <c r="F149" s="113"/>
      <c r="G149" s="113"/>
      <c r="H149" s="97">
        <v>956338724.29358399</v>
      </c>
      <c r="I149" s="97"/>
      <c r="J149" s="13">
        <v>759854069.91065204</v>
      </c>
      <c r="K149" s="13">
        <v>538142902.23607504</v>
      </c>
      <c r="L149" s="13">
        <v>302795419.01881999</v>
      </c>
    </row>
    <row r="150" spans="2:12" s="1" customFormat="1" ht="11.1" customHeight="1" x14ac:dyDescent="0.15">
      <c r="B150" s="61">
        <v>45383</v>
      </c>
      <c r="C150" s="62">
        <v>49614</v>
      </c>
      <c r="D150" s="13">
        <v>139</v>
      </c>
      <c r="E150" s="63">
        <v>4231</v>
      </c>
      <c r="F150" s="113"/>
      <c r="G150" s="113"/>
      <c r="H150" s="97">
        <v>943791820.94677997</v>
      </c>
      <c r="I150" s="97"/>
      <c r="J150" s="13">
        <v>748613131.22514904</v>
      </c>
      <c r="K150" s="13">
        <v>528833497.07161701</v>
      </c>
      <c r="L150" s="13">
        <v>296297003.64703298</v>
      </c>
    </row>
    <row r="151" spans="2:12" s="1" customFormat="1" ht="11.1" customHeight="1" x14ac:dyDescent="0.15">
      <c r="B151" s="61">
        <v>45383</v>
      </c>
      <c r="C151" s="62">
        <v>49644</v>
      </c>
      <c r="D151" s="13">
        <v>140</v>
      </c>
      <c r="E151" s="63">
        <v>4261</v>
      </c>
      <c r="F151" s="113"/>
      <c r="G151" s="113"/>
      <c r="H151" s="97">
        <v>931292644.69110405</v>
      </c>
      <c r="I151" s="97"/>
      <c r="J151" s="13">
        <v>737486312.96177995</v>
      </c>
      <c r="K151" s="13">
        <v>519691061.80714899</v>
      </c>
      <c r="L151" s="13">
        <v>289981060.85681701</v>
      </c>
    </row>
    <row r="152" spans="2:12" s="1" customFormat="1" ht="11.1" customHeight="1" x14ac:dyDescent="0.15">
      <c r="B152" s="61">
        <v>45383</v>
      </c>
      <c r="C152" s="62">
        <v>49675</v>
      </c>
      <c r="D152" s="13">
        <v>141</v>
      </c>
      <c r="E152" s="63">
        <v>4292</v>
      </c>
      <c r="F152" s="113"/>
      <c r="G152" s="113"/>
      <c r="H152" s="97">
        <v>918840882.17431796</v>
      </c>
      <c r="I152" s="97"/>
      <c r="J152" s="13">
        <v>726391712.91359901</v>
      </c>
      <c r="K152" s="13">
        <v>510571132.76883</v>
      </c>
      <c r="L152" s="13">
        <v>283685581.46809399</v>
      </c>
    </row>
    <row r="153" spans="2:12" s="1" customFormat="1" ht="11.1" customHeight="1" x14ac:dyDescent="0.15">
      <c r="B153" s="61">
        <v>45383</v>
      </c>
      <c r="C153" s="62">
        <v>49706</v>
      </c>
      <c r="D153" s="13">
        <v>142</v>
      </c>
      <c r="E153" s="63">
        <v>4323</v>
      </c>
      <c r="F153" s="113"/>
      <c r="G153" s="113"/>
      <c r="H153" s="97">
        <v>906427727.06025195</v>
      </c>
      <c r="I153" s="97"/>
      <c r="J153" s="13">
        <v>715363095.29061306</v>
      </c>
      <c r="K153" s="13">
        <v>501540490.36102802</v>
      </c>
      <c r="L153" s="13">
        <v>277487629.108657</v>
      </c>
    </row>
    <row r="154" spans="2:12" s="1" customFormat="1" ht="11.1" customHeight="1" x14ac:dyDescent="0.15">
      <c r="B154" s="61">
        <v>45383</v>
      </c>
      <c r="C154" s="62">
        <v>49735</v>
      </c>
      <c r="D154" s="13">
        <v>143</v>
      </c>
      <c r="E154" s="63">
        <v>4352</v>
      </c>
      <c r="F154" s="113"/>
      <c r="G154" s="113"/>
      <c r="H154" s="97">
        <v>894060572.97845304</v>
      </c>
      <c r="I154" s="97"/>
      <c r="J154" s="13">
        <v>704483190.42970502</v>
      </c>
      <c r="K154" s="13">
        <v>492737420.033728</v>
      </c>
      <c r="L154" s="13">
        <v>271536814.36141998</v>
      </c>
    </row>
    <row r="155" spans="2:12" s="1" customFormat="1" ht="11.1" customHeight="1" x14ac:dyDescent="0.15">
      <c r="B155" s="61">
        <v>45383</v>
      </c>
      <c r="C155" s="62">
        <v>49766</v>
      </c>
      <c r="D155" s="13">
        <v>144</v>
      </c>
      <c r="E155" s="63">
        <v>4383</v>
      </c>
      <c r="F155" s="113"/>
      <c r="G155" s="113"/>
      <c r="H155" s="97">
        <v>881781091.95809698</v>
      </c>
      <c r="I155" s="97"/>
      <c r="J155" s="13">
        <v>693629016.38795996</v>
      </c>
      <c r="K155" s="13">
        <v>483911848.35587502</v>
      </c>
      <c r="L155" s="13">
        <v>265543728.377168</v>
      </c>
    </row>
    <row r="156" spans="2:12" s="1" customFormat="1" ht="11.1" customHeight="1" x14ac:dyDescent="0.15">
      <c r="B156" s="61">
        <v>45383</v>
      </c>
      <c r="C156" s="62">
        <v>49796</v>
      </c>
      <c r="D156" s="13">
        <v>145</v>
      </c>
      <c r="E156" s="63">
        <v>4413</v>
      </c>
      <c r="F156" s="113"/>
      <c r="G156" s="113"/>
      <c r="H156" s="97">
        <v>869571525.70023596</v>
      </c>
      <c r="I156" s="97"/>
      <c r="J156" s="13">
        <v>682901931.67977703</v>
      </c>
      <c r="K156" s="13">
        <v>475255456.35643601</v>
      </c>
      <c r="L156" s="13">
        <v>259724541.378483</v>
      </c>
    </row>
    <row r="157" spans="2:12" s="1" customFormat="1" ht="11.1" customHeight="1" x14ac:dyDescent="0.15">
      <c r="B157" s="61">
        <v>45383</v>
      </c>
      <c r="C157" s="62">
        <v>49827</v>
      </c>
      <c r="D157" s="13">
        <v>146</v>
      </c>
      <c r="E157" s="63">
        <v>4444</v>
      </c>
      <c r="F157" s="113"/>
      <c r="G157" s="113"/>
      <c r="H157" s="97">
        <v>857465803.46907902</v>
      </c>
      <c r="I157" s="97"/>
      <c r="J157" s="13">
        <v>672252798.76076102</v>
      </c>
      <c r="K157" s="13">
        <v>466654526.00297701</v>
      </c>
      <c r="L157" s="13">
        <v>253944012.99068299</v>
      </c>
    </row>
    <row r="158" spans="2:12" s="1" customFormat="1" ht="11.1" customHeight="1" x14ac:dyDescent="0.15">
      <c r="B158" s="61">
        <v>45383</v>
      </c>
      <c r="C158" s="62">
        <v>49857</v>
      </c>
      <c r="D158" s="13">
        <v>147</v>
      </c>
      <c r="E158" s="63">
        <v>4474</v>
      </c>
      <c r="F158" s="113"/>
      <c r="G158" s="113"/>
      <c r="H158" s="97">
        <v>845537451.87358201</v>
      </c>
      <c r="I158" s="97"/>
      <c r="J158" s="13">
        <v>661812886.33783197</v>
      </c>
      <c r="K158" s="13">
        <v>458276776.72013497</v>
      </c>
      <c r="L158" s="13">
        <v>248362732.464513</v>
      </c>
    </row>
    <row r="159" spans="2:12" s="1" customFormat="1" ht="11.1" customHeight="1" x14ac:dyDescent="0.15">
      <c r="B159" s="61">
        <v>45383</v>
      </c>
      <c r="C159" s="62">
        <v>49888</v>
      </c>
      <c r="D159" s="13">
        <v>148</v>
      </c>
      <c r="E159" s="63">
        <v>4505</v>
      </c>
      <c r="F159" s="113"/>
      <c r="G159" s="113"/>
      <c r="H159" s="97">
        <v>833765382.21379697</v>
      </c>
      <c r="I159" s="97"/>
      <c r="J159" s="13">
        <v>651491882.37317705</v>
      </c>
      <c r="K159" s="13">
        <v>449982611.97494501</v>
      </c>
      <c r="L159" s="13">
        <v>242834803.83819401</v>
      </c>
    </row>
    <row r="160" spans="2:12" s="1" customFormat="1" ht="11.1" customHeight="1" x14ac:dyDescent="0.15">
      <c r="B160" s="61">
        <v>45383</v>
      </c>
      <c r="C160" s="62">
        <v>49919</v>
      </c>
      <c r="D160" s="13">
        <v>149</v>
      </c>
      <c r="E160" s="63">
        <v>4536</v>
      </c>
      <c r="F160" s="113"/>
      <c r="G160" s="113"/>
      <c r="H160" s="97">
        <v>822105079.02893698</v>
      </c>
      <c r="I160" s="97"/>
      <c r="J160" s="13">
        <v>641291169.50654304</v>
      </c>
      <c r="K160" s="13">
        <v>441810543.91675502</v>
      </c>
      <c r="L160" s="13">
        <v>237414858.05961299</v>
      </c>
    </row>
    <row r="161" spans="2:12" s="1" customFormat="1" ht="11.1" customHeight="1" x14ac:dyDescent="0.15">
      <c r="B161" s="61">
        <v>45383</v>
      </c>
      <c r="C161" s="62">
        <v>49949</v>
      </c>
      <c r="D161" s="13">
        <v>150</v>
      </c>
      <c r="E161" s="63">
        <v>4566</v>
      </c>
      <c r="F161" s="113"/>
      <c r="G161" s="113"/>
      <c r="H161" s="97">
        <v>810562992.71137297</v>
      </c>
      <c r="I161" s="97"/>
      <c r="J161" s="13">
        <v>631249810.02518797</v>
      </c>
      <c r="K161" s="13">
        <v>433822271.65871298</v>
      </c>
      <c r="L161" s="13">
        <v>232166602.59621501</v>
      </c>
    </row>
    <row r="162" spans="2:12" s="1" customFormat="1" ht="11.1" customHeight="1" x14ac:dyDescent="0.15">
      <c r="B162" s="61">
        <v>45383</v>
      </c>
      <c r="C162" s="62">
        <v>49980</v>
      </c>
      <c r="D162" s="13">
        <v>151</v>
      </c>
      <c r="E162" s="63">
        <v>4597</v>
      </c>
      <c r="F162" s="113"/>
      <c r="G162" s="113"/>
      <c r="H162" s="97">
        <v>799147021.25694096</v>
      </c>
      <c r="I162" s="97"/>
      <c r="J162" s="13">
        <v>621303718.53206205</v>
      </c>
      <c r="K162" s="13">
        <v>425900970.30371302</v>
      </c>
      <c r="L162" s="13">
        <v>226962000.669725</v>
      </c>
    </row>
    <row r="163" spans="2:12" s="1" customFormat="1" ht="11.1" customHeight="1" x14ac:dyDescent="0.15">
      <c r="B163" s="61">
        <v>45383</v>
      </c>
      <c r="C163" s="62">
        <v>50010</v>
      </c>
      <c r="D163" s="13">
        <v>152</v>
      </c>
      <c r="E163" s="63">
        <v>4627</v>
      </c>
      <c r="F163" s="113"/>
      <c r="G163" s="113"/>
      <c r="H163" s="97">
        <v>787849209.52832603</v>
      </c>
      <c r="I163" s="97"/>
      <c r="J163" s="13">
        <v>611514742.96574903</v>
      </c>
      <c r="K163" s="13">
        <v>418158929.982813</v>
      </c>
      <c r="L163" s="13">
        <v>221922829.42973799</v>
      </c>
    </row>
    <row r="164" spans="2:12" s="1" customFormat="1" ht="11.1" customHeight="1" x14ac:dyDescent="0.15">
      <c r="B164" s="61">
        <v>45383</v>
      </c>
      <c r="C164" s="62">
        <v>50041</v>
      </c>
      <c r="D164" s="13">
        <v>153</v>
      </c>
      <c r="E164" s="63">
        <v>4658</v>
      </c>
      <c r="F164" s="113"/>
      <c r="G164" s="113"/>
      <c r="H164" s="97">
        <v>776643500.05175805</v>
      </c>
      <c r="I164" s="97"/>
      <c r="J164" s="13">
        <v>601794645.38479698</v>
      </c>
      <c r="K164" s="13">
        <v>410465685.08589202</v>
      </c>
      <c r="L164" s="13">
        <v>216917245.326074</v>
      </c>
    </row>
    <row r="165" spans="2:12" s="1" customFormat="1" ht="11.1" customHeight="1" x14ac:dyDescent="0.15">
      <c r="B165" s="61">
        <v>45383</v>
      </c>
      <c r="C165" s="62">
        <v>50072</v>
      </c>
      <c r="D165" s="13">
        <v>154</v>
      </c>
      <c r="E165" s="63">
        <v>4689</v>
      </c>
      <c r="F165" s="113"/>
      <c r="G165" s="113"/>
      <c r="H165" s="97">
        <v>765000330.69221604</v>
      </c>
      <c r="I165" s="97"/>
      <c r="J165" s="13">
        <v>591767362.82068396</v>
      </c>
      <c r="K165" s="13">
        <v>402599877.983899</v>
      </c>
      <c r="L165" s="13">
        <v>211859275.67383599</v>
      </c>
    </row>
    <row r="166" spans="2:12" s="1" customFormat="1" ht="11.1" customHeight="1" x14ac:dyDescent="0.15">
      <c r="B166" s="61">
        <v>45383</v>
      </c>
      <c r="C166" s="62">
        <v>50100</v>
      </c>
      <c r="D166" s="13">
        <v>155</v>
      </c>
      <c r="E166" s="63">
        <v>4717</v>
      </c>
      <c r="F166" s="113"/>
      <c r="G166" s="113"/>
      <c r="H166" s="97">
        <v>754059987.12736905</v>
      </c>
      <c r="I166" s="97"/>
      <c r="J166" s="13">
        <v>582410781.14257503</v>
      </c>
      <c r="K166" s="13">
        <v>395323973.14858103</v>
      </c>
      <c r="L166" s="13">
        <v>207234475.83814701</v>
      </c>
    </row>
    <row r="167" spans="2:12" s="1" customFormat="1" ht="11.1" customHeight="1" x14ac:dyDescent="0.15">
      <c r="B167" s="61">
        <v>45383</v>
      </c>
      <c r="C167" s="62">
        <v>50131</v>
      </c>
      <c r="D167" s="13">
        <v>156</v>
      </c>
      <c r="E167" s="63">
        <v>4748</v>
      </c>
      <c r="F167" s="113"/>
      <c r="G167" s="113"/>
      <c r="H167" s="97">
        <v>743204418.32848001</v>
      </c>
      <c r="I167" s="97"/>
      <c r="J167" s="13">
        <v>573052710.82063305</v>
      </c>
      <c r="K167" s="13">
        <v>387982743.77586001</v>
      </c>
      <c r="L167" s="13">
        <v>202524647.53040701</v>
      </c>
    </row>
    <row r="168" spans="2:12" s="1" customFormat="1" ht="11.1" customHeight="1" x14ac:dyDescent="0.15">
      <c r="B168" s="61">
        <v>45383</v>
      </c>
      <c r="C168" s="62">
        <v>50161</v>
      </c>
      <c r="D168" s="13">
        <v>157</v>
      </c>
      <c r="E168" s="63">
        <v>4778</v>
      </c>
      <c r="F168" s="113"/>
      <c r="G168" s="113"/>
      <c r="H168" s="97">
        <v>732423056.82457197</v>
      </c>
      <c r="I168" s="97"/>
      <c r="J168" s="13">
        <v>563812702.73984599</v>
      </c>
      <c r="K168" s="13">
        <v>380787306.09922498</v>
      </c>
      <c r="L168" s="13">
        <v>197953881.016985</v>
      </c>
    </row>
    <row r="169" spans="2:12" s="1" customFormat="1" ht="11.1" customHeight="1" x14ac:dyDescent="0.15">
      <c r="B169" s="61">
        <v>45383</v>
      </c>
      <c r="C169" s="62">
        <v>50192</v>
      </c>
      <c r="D169" s="13">
        <v>158</v>
      </c>
      <c r="E169" s="63">
        <v>4809</v>
      </c>
      <c r="F169" s="113"/>
      <c r="G169" s="113"/>
      <c r="H169" s="97">
        <v>721638379.56773198</v>
      </c>
      <c r="I169" s="97"/>
      <c r="J169" s="13">
        <v>554568567.52643299</v>
      </c>
      <c r="K169" s="13">
        <v>373591468.03499198</v>
      </c>
      <c r="L169" s="13">
        <v>193390496.07063401</v>
      </c>
    </row>
    <row r="170" spans="2:12" s="1" customFormat="1" ht="11.1" customHeight="1" x14ac:dyDescent="0.15">
      <c r="B170" s="61">
        <v>45383</v>
      </c>
      <c r="C170" s="62">
        <v>50222</v>
      </c>
      <c r="D170" s="13">
        <v>159</v>
      </c>
      <c r="E170" s="63">
        <v>4839</v>
      </c>
      <c r="F170" s="113"/>
      <c r="G170" s="113"/>
      <c r="H170" s="97">
        <v>710977382.53579497</v>
      </c>
      <c r="I170" s="97"/>
      <c r="J170" s="13">
        <v>545478921.92713594</v>
      </c>
      <c r="K170" s="13">
        <v>366563686.63884801</v>
      </c>
      <c r="L170" s="13">
        <v>188974715.93376601</v>
      </c>
    </row>
    <row r="171" spans="2:12" s="1" customFormat="1" ht="11.1" customHeight="1" x14ac:dyDescent="0.15">
      <c r="B171" s="61">
        <v>45383</v>
      </c>
      <c r="C171" s="62">
        <v>50253</v>
      </c>
      <c r="D171" s="13">
        <v>160</v>
      </c>
      <c r="E171" s="63">
        <v>4870</v>
      </c>
      <c r="F171" s="113"/>
      <c r="G171" s="113"/>
      <c r="H171" s="97">
        <v>700369816.98044598</v>
      </c>
      <c r="I171" s="97"/>
      <c r="J171" s="13">
        <v>536429173.56854397</v>
      </c>
      <c r="K171" s="13">
        <v>359565444.54405302</v>
      </c>
      <c r="L171" s="13">
        <v>184581779.66075501</v>
      </c>
    </row>
    <row r="172" spans="2:12" s="1" customFormat="1" ht="11.1" customHeight="1" x14ac:dyDescent="0.15">
      <c r="B172" s="61">
        <v>45383</v>
      </c>
      <c r="C172" s="62">
        <v>50284</v>
      </c>
      <c r="D172" s="13">
        <v>161</v>
      </c>
      <c r="E172" s="63">
        <v>4901</v>
      </c>
      <c r="F172" s="113"/>
      <c r="G172" s="113"/>
      <c r="H172" s="97">
        <v>689822491.37071598</v>
      </c>
      <c r="I172" s="97"/>
      <c r="J172" s="13">
        <v>527454615.02373201</v>
      </c>
      <c r="K172" s="13">
        <v>352650698.62496603</v>
      </c>
      <c r="L172" s="13">
        <v>180265347.12033299</v>
      </c>
    </row>
    <row r="173" spans="2:12" s="1" customFormat="1" ht="11.1" customHeight="1" x14ac:dyDescent="0.15">
      <c r="B173" s="61">
        <v>45383</v>
      </c>
      <c r="C173" s="62">
        <v>50314</v>
      </c>
      <c r="D173" s="13">
        <v>162</v>
      </c>
      <c r="E173" s="63">
        <v>4931</v>
      </c>
      <c r="F173" s="113"/>
      <c r="G173" s="113"/>
      <c r="H173" s="97">
        <v>679360867.88846898</v>
      </c>
      <c r="I173" s="97"/>
      <c r="J173" s="13">
        <v>518602772.254794</v>
      </c>
      <c r="K173" s="13">
        <v>345879046.66727698</v>
      </c>
      <c r="L173" s="13">
        <v>176079111.20636901</v>
      </c>
    </row>
    <row r="174" spans="2:12" s="1" customFormat="1" ht="11.1" customHeight="1" x14ac:dyDescent="0.15">
      <c r="B174" s="61">
        <v>45383</v>
      </c>
      <c r="C174" s="62">
        <v>50345</v>
      </c>
      <c r="D174" s="13">
        <v>163</v>
      </c>
      <c r="E174" s="63">
        <v>4962</v>
      </c>
      <c r="F174" s="113"/>
      <c r="G174" s="113"/>
      <c r="H174" s="97">
        <v>668971769.33976197</v>
      </c>
      <c r="I174" s="97"/>
      <c r="J174" s="13">
        <v>509805922.76554698</v>
      </c>
      <c r="K174" s="13">
        <v>339147319.42061198</v>
      </c>
      <c r="L174" s="13">
        <v>171920866.92854401</v>
      </c>
    </row>
    <row r="175" spans="2:12" s="1" customFormat="1" ht="11.1" customHeight="1" x14ac:dyDescent="0.15">
      <c r="B175" s="61">
        <v>45383</v>
      </c>
      <c r="C175" s="62">
        <v>50375</v>
      </c>
      <c r="D175" s="13">
        <v>164</v>
      </c>
      <c r="E175" s="63">
        <v>4992</v>
      </c>
      <c r="F175" s="113"/>
      <c r="G175" s="113"/>
      <c r="H175" s="97">
        <v>658592709.81753004</v>
      </c>
      <c r="I175" s="97"/>
      <c r="J175" s="13">
        <v>501072496.38305598</v>
      </c>
      <c r="K175" s="13">
        <v>332516993.138264</v>
      </c>
      <c r="L175" s="13">
        <v>167868856.37314701</v>
      </c>
    </row>
    <row r="176" spans="2:12" s="1" customFormat="1" ht="11.1" customHeight="1" x14ac:dyDescent="0.15">
      <c r="B176" s="61">
        <v>45383</v>
      </c>
      <c r="C176" s="62">
        <v>50406</v>
      </c>
      <c r="D176" s="13">
        <v>165</v>
      </c>
      <c r="E176" s="63">
        <v>5023</v>
      </c>
      <c r="F176" s="113"/>
      <c r="G176" s="113"/>
      <c r="H176" s="97">
        <v>648300384.19167399</v>
      </c>
      <c r="I176" s="97"/>
      <c r="J176" s="13">
        <v>492405283.39494002</v>
      </c>
      <c r="K176" s="13">
        <v>325934307.68361098</v>
      </c>
      <c r="L176" s="13">
        <v>163848693.663816</v>
      </c>
    </row>
    <row r="177" spans="2:12" s="1" customFormat="1" ht="11.1" customHeight="1" x14ac:dyDescent="0.15">
      <c r="B177" s="61">
        <v>45383</v>
      </c>
      <c r="C177" s="62">
        <v>50437</v>
      </c>
      <c r="D177" s="13">
        <v>166</v>
      </c>
      <c r="E177" s="63">
        <v>5054</v>
      </c>
      <c r="F177" s="113"/>
      <c r="G177" s="113"/>
      <c r="H177" s="97">
        <v>638120193.51107204</v>
      </c>
      <c r="I177" s="97"/>
      <c r="J177" s="13">
        <v>483851055.150195</v>
      </c>
      <c r="K177" s="13">
        <v>319457550.77536702</v>
      </c>
      <c r="L177" s="13">
        <v>159912599.80103999</v>
      </c>
    </row>
    <row r="178" spans="2:12" s="1" customFormat="1" ht="11.1" customHeight="1" x14ac:dyDescent="0.15">
      <c r="B178" s="61">
        <v>45383</v>
      </c>
      <c r="C178" s="62">
        <v>50465</v>
      </c>
      <c r="D178" s="13">
        <v>167</v>
      </c>
      <c r="E178" s="63">
        <v>5082</v>
      </c>
      <c r="F178" s="113"/>
      <c r="G178" s="113"/>
      <c r="H178" s="97">
        <v>628031495.567119</v>
      </c>
      <c r="I178" s="97"/>
      <c r="J178" s="13">
        <v>475471785.78991902</v>
      </c>
      <c r="K178" s="13">
        <v>313204023.60420901</v>
      </c>
      <c r="L178" s="13">
        <v>156182320.13327199</v>
      </c>
    </row>
    <row r="179" spans="2:12" s="1" customFormat="1" ht="11.1" customHeight="1" x14ac:dyDescent="0.15">
      <c r="B179" s="61">
        <v>45383</v>
      </c>
      <c r="C179" s="62">
        <v>50496</v>
      </c>
      <c r="D179" s="13">
        <v>168</v>
      </c>
      <c r="E179" s="63">
        <v>5113</v>
      </c>
      <c r="F179" s="113"/>
      <c r="G179" s="113"/>
      <c r="H179" s="97">
        <v>617633355.58839905</v>
      </c>
      <c r="I179" s="97"/>
      <c r="J179" s="13">
        <v>466806450.397165</v>
      </c>
      <c r="K179" s="13">
        <v>306713945.57539999</v>
      </c>
      <c r="L179" s="13">
        <v>152298168.22145501</v>
      </c>
    </row>
    <row r="180" spans="2:12" s="1" customFormat="1" ht="11.1" customHeight="1" x14ac:dyDescent="0.15">
      <c r="B180" s="61">
        <v>45383</v>
      </c>
      <c r="C180" s="62">
        <v>50526</v>
      </c>
      <c r="D180" s="13">
        <v>169</v>
      </c>
      <c r="E180" s="63">
        <v>5143</v>
      </c>
      <c r="F180" s="113"/>
      <c r="G180" s="113"/>
      <c r="H180" s="97">
        <v>607656504.64481604</v>
      </c>
      <c r="I180" s="97"/>
      <c r="J180" s="13">
        <v>458512117.71938503</v>
      </c>
      <c r="K180" s="13">
        <v>300522684.32974303</v>
      </c>
      <c r="L180" s="13">
        <v>148612212.50415701</v>
      </c>
    </row>
    <row r="181" spans="2:12" s="1" customFormat="1" ht="11.1" customHeight="1" x14ac:dyDescent="0.15">
      <c r="B181" s="61">
        <v>45383</v>
      </c>
      <c r="C181" s="62">
        <v>50557</v>
      </c>
      <c r="D181" s="13">
        <v>170</v>
      </c>
      <c r="E181" s="63">
        <v>5174</v>
      </c>
      <c r="F181" s="113"/>
      <c r="G181" s="113"/>
      <c r="H181" s="97">
        <v>597842672.61760497</v>
      </c>
      <c r="I181" s="97"/>
      <c r="J181" s="13">
        <v>450341900.71780598</v>
      </c>
      <c r="K181" s="13">
        <v>294417005.299299</v>
      </c>
      <c r="L181" s="13">
        <v>144976212.952793</v>
      </c>
    </row>
    <row r="182" spans="2:12" s="1" customFormat="1" ht="11.1" customHeight="1" x14ac:dyDescent="0.15">
      <c r="B182" s="61">
        <v>45383</v>
      </c>
      <c r="C182" s="62">
        <v>50587</v>
      </c>
      <c r="D182" s="13">
        <v>171</v>
      </c>
      <c r="E182" s="63">
        <v>5204</v>
      </c>
      <c r="F182" s="113"/>
      <c r="G182" s="113"/>
      <c r="H182" s="97">
        <v>587919190.35703003</v>
      </c>
      <c r="I182" s="97"/>
      <c r="J182" s="13">
        <v>442139832.52416599</v>
      </c>
      <c r="K182" s="13">
        <v>288343352.86255503</v>
      </c>
      <c r="L182" s="13">
        <v>141403411.595936</v>
      </c>
    </row>
    <row r="183" spans="2:12" s="1" customFormat="1" ht="11.1" customHeight="1" x14ac:dyDescent="0.15">
      <c r="B183" s="61">
        <v>45383</v>
      </c>
      <c r="C183" s="62">
        <v>50618</v>
      </c>
      <c r="D183" s="13">
        <v>172</v>
      </c>
      <c r="E183" s="63">
        <v>5235</v>
      </c>
      <c r="F183" s="113"/>
      <c r="G183" s="113"/>
      <c r="H183" s="97">
        <v>577740927.22028196</v>
      </c>
      <c r="I183" s="97"/>
      <c r="J183" s="13">
        <v>433748433.42669898</v>
      </c>
      <c r="K183" s="13">
        <v>282151467.78961802</v>
      </c>
      <c r="L183" s="13">
        <v>137780855.488379</v>
      </c>
    </row>
    <row r="184" spans="2:12" s="1" customFormat="1" ht="11.1" customHeight="1" x14ac:dyDescent="0.15">
      <c r="B184" s="61">
        <v>45383</v>
      </c>
      <c r="C184" s="62">
        <v>50649</v>
      </c>
      <c r="D184" s="13">
        <v>173</v>
      </c>
      <c r="E184" s="63">
        <v>5266</v>
      </c>
      <c r="F184" s="113"/>
      <c r="G184" s="113"/>
      <c r="H184" s="97">
        <v>567987206.27176797</v>
      </c>
      <c r="I184" s="97"/>
      <c r="J184" s="13">
        <v>425702418.693811</v>
      </c>
      <c r="K184" s="13">
        <v>276213311.85905403</v>
      </c>
      <c r="L184" s="13">
        <v>134309826.43384099</v>
      </c>
    </row>
    <row r="185" spans="2:12" s="1" customFormat="1" ht="11.1" customHeight="1" x14ac:dyDescent="0.15">
      <c r="B185" s="61">
        <v>45383</v>
      </c>
      <c r="C185" s="62">
        <v>50679</v>
      </c>
      <c r="D185" s="13">
        <v>174</v>
      </c>
      <c r="E185" s="63">
        <v>5296</v>
      </c>
      <c r="F185" s="113"/>
      <c r="G185" s="113"/>
      <c r="H185" s="97">
        <v>558442276.26053596</v>
      </c>
      <c r="I185" s="97"/>
      <c r="J185" s="13">
        <v>417861552.26130301</v>
      </c>
      <c r="K185" s="13">
        <v>270458520.54377002</v>
      </c>
      <c r="L185" s="13">
        <v>130972444.745221</v>
      </c>
    </row>
    <row r="186" spans="2:12" s="1" customFormat="1" ht="11.1" customHeight="1" x14ac:dyDescent="0.15">
      <c r="B186" s="61">
        <v>45383</v>
      </c>
      <c r="C186" s="62">
        <v>50710</v>
      </c>
      <c r="D186" s="13">
        <v>175</v>
      </c>
      <c r="E186" s="63">
        <v>5327</v>
      </c>
      <c r="F186" s="113"/>
      <c r="G186" s="113"/>
      <c r="H186" s="97">
        <v>548945655.46378398</v>
      </c>
      <c r="I186" s="97"/>
      <c r="J186" s="13">
        <v>410058912.81841898</v>
      </c>
      <c r="K186" s="13">
        <v>264733318.45770201</v>
      </c>
      <c r="L186" s="13">
        <v>127656957.44545101</v>
      </c>
    </row>
    <row r="187" spans="2:12" s="1" customFormat="1" ht="11.1" customHeight="1" x14ac:dyDescent="0.15">
      <c r="B187" s="61">
        <v>45383</v>
      </c>
      <c r="C187" s="62">
        <v>50740</v>
      </c>
      <c r="D187" s="13">
        <v>176</v>
      </c>
      <c r="E187" s="63">
        <v>5357</v>
      </c>
      <c r="F187" s="113"/>
      <c r="G187" s="113"/>
      <c r="H187" s="97">
        <v>539481103.19387102</v>
      </c>
      <c r="I187" s="97"/>
      <c r="J187" s="13">
        <v>402327483.64328998</v>
      </c>
      <c r="K187" s="13">
        <v>259102626.808981</v>
      </c>
      <c r="L187" s="13">
        <v>124429622.944682</v>
      </c>
    </row>
    <row r="188" spans="2:12" s="1" customFormat="1" ht="11.1" customHeight="1" x14ac:dyDescent="0.15">
      <c r="B188" s="61">
        <v>45383</v>
      </c>
      <c r="C188" s="62">
        <v>50771</v>
      </c>
      <c r="D188" s="13">
        <v>177</v>
      </c>
      <c r="E188" s="63">
        <v>5388</v>
      </c>
      <c r="F188" s="113"/>
      <c r="G188" s="113"/>
      <c r="H188" s="97">
        <v>530052780.318569</v>
      </c>
      <c r="I188" s="97"/>
      <c r="J188" s="13">
        <v>394625695.17086101</v>
      </c>
      <c r="K188" s="13">
        <v>253496266.73503301</v>
      </c>
      <c r="L188" s="13">
        <v>121221640.362698</v>
      </c>
    </row>
    <row r="189" spans="2:12" s="1" customFormat="1" ht="11.1" customHeight="1" x14ac:dyDescent="0.15">
      <c r="B189" s="61">
        <v>45383</v>
      </c>
      <c r="C189" s="62">
        <v>50802</v>
      </c>
      <c r="D189" s="13">
        <v>178</v>
      </c>
      <c r="E189" s="63">
        <v>5419</v>
      </c>
      <c r="F189" s="113"/>
      <c r="G189" s="113"/>
      <c r="H189" s="97">
        <v>520652450.49363399</v>
      </c>
      <c r="I189" s="97"/>
      <c r="J189" s="13">
        <v>386969680.49485898</v>
      </c>
      <c r="K189" s="13">
        <v>247946076.06585199</v>
      </c>
      <c r="L189" s="13">
        <v>118065347.02318799</v>
      </c>
    </row>
    <row r="190" spans="2:12" s="1" customFormat="1" ht="11.1" customHeight="1" x14ac:dyDescent="0.15">
      <c r="B190" s="61">
        <v>45383</v>
      </c>
      <c r="C190" s="62">
        <v>50830</v>
      </c>
      <c r="D190" s="13">
        <v>179</v>
      </c>
      <c r="E190" s="63">
        <v>5447</v>
      </c>
      <c r="F190" s="113"/>
      <c r="G190" s="113"/>
      <c r="H190" s="97">
        <v>511302074.682495</v>
      </c>
      <c r="I190" s="97"/>
      <c r="J190" s="13">
        <v>379437893.03930098</v>
      </c>
      <c r="K190" s="13">
        <v>242561638.14432099</v>
      </c>
      <c r="L190" s="13">
        <v>115059461.340662</v>
      </c>
    </row>
    <row r="191" spans="2:12" s="1" customFormat="1" ht="11.1" customHeight="1" x14ac:dyDescent="0.15">
      <c r="B191" s="61">
        <v>45383</v>
      </c>
      <c r="C191" s="62">
        <v>50861</v>
      </c>
      <c r="D191" s="13">
        <v>180</v>
      </c>
      <c r="E191" s="63">
        <v>5478</v>
      </c>
      <c r="F191" s="113"/>
      <c r="G191" s="113"/>
      <c r="H191" s="97">
        <v>501985078.097736</v>
      </c>
      <c r="I191" s="97"/>
      <c r="J191" s="13">
        <v>371891910.68578798</v>
      </c>
      <c r="K191" s="13">
        <v>237133134.270394</v>
      </c>
      <c r="L191" s="13">
        <v>112008009.81828</v>
      </c>
    </row>
    <row r="192" spans="2:12" s="1" customFormat="1" ht="11.1" customHeight="1" x14ac:dyDescent="0.15">
      <c r="B192" s="61">
        <v>45383</v>
      </c>
      <c r="C192" s="62">
        <v>50891</v>
      </c>
      <c r="D192" s="13">
        <v>181</v>
      </c>
      <c r="E192" s="63">
        <v>5508</v>
      </c>
      <c r="F192" s="113"/>
      <c r="G192" s="113"/>
      <c r="H192" s="97">
        <v>492576093.43254697</v>
      </c>
      <c r="I192" s="97"/>
      <c r="J192" s="13">
        <v>364322350.009588</v>
      </c>
      <c r="K192" s="13">
        <v>231734711.58795801</v>
      </c>
      <c r="L192" s="13">
        <v>109009416.32449099</v>
      </c>
    </row>
    <row r="193" spans="2:12" s="1" customFormat="1" ht="11.1" customHeight="1" x14ac:dyDescent="0.15">
      <c r="B193" s="61">
        <v>45383</v>
      </c>
      <c r="C193" s="62">
        <v>50922</v>
      </c>
      <c r="D193" s="13">
        <v>182</v>
      </c>
      <c r="E193" s="63">
        <v>5539</v>
      </c>
      <c r="F193" s="113"/>
      <c r="G193" s="113"/>
      <c r="H193" s="97">
        <v>483363130.79214197</v>
      </c>
      <c r="I193" s="97"/>
      <c r="J193" s="13">
        <v>356901837.99910301</v>
      </c>
      <c r="K193" s="13">
        <v>226437397.34257001</v>
      </c>
      <c r="L193" s="13">
        <v>106066367.74013101</v>
      </c>
    </row>
    <row r="194" spans="2:12" s="1" customFormat="1" ht="11.1" customHeight="1" x14ac:dyDescent="0.15">
      <c r="B194" s="61">
        <v>45383</v>
      </c>
      <c r="C194" s="62">
        <v>50952</v>
      </c>
      <c r="D194" s="13">
        <v>183</v>
      </c>
      <c r="E194" s="63">
        <v>5569</v>
      </c>
      <c r="F194" s="113"/>
      <c r="G194" s="113"/>
      <c r="H194" s="97">
        <v>474256350.37015599</v>
      </c>
      <c r="I194" s="97"/>
      <c r="J194" s="13">
        <v>349602861.64833599</v>
      </c>
      <c r="K194" s="13">
        <v>221260615.47918299</v>
      </c>
      <c r="L194" s="13">
        <v>103216645.77491701</v>
      </c>
    </row>
    <row r="195" spans="2:12" s="1" customFormat="1" ht="11.1" customHeight="1" x14ac:dyDescent="0.15">
      <c r="B195" s="61">
        <v>45383</v>
      </c>
      <c r="C195" s="62">
        <v>50983</v>
      </c>
      <c r="D195" s="13">
        <v>184</v>
      </c>
      <c r="E195" s="63">
        <v>5600</v>
      </c>
      <c r="F195" s="113"/>
      <c r="G195" s="113"/>
      <c r="H195" s="97">
        <v>465222584.463355</v>
      </c>
      <c r="I195" s="97"/>
      <c r="J195" s="13">
        <v>342361872.20722502</v>
      </c>
      <c r="K195" s="13">
        <v>216126799.75513101</v>
      </c>
      <c r="L195" s="13">
        <v>100394718.87816299</v>
      </c>
    </row>
    <row r="196" spans="2:12" s="1" customFormat="1" ht="11.1" customHeight="1" x14ac:dyDescent="0.15">
      <c r="B196" s="61">
        <v>45383</v>
      </c>
      <c r="C196" s="62">
        <v>51014</v>
      </c>
      <c r="D196" s="13">
        <v>185</v>
      </c>
      <c r="E196" s="63">
        <v>5631</v>
      </c>
      <c r="F196" s="113"/>
      <c r="G196" s="113"/>
      <c r="H196" s="97">
        <v>456293250.60517299</v>
      </c>
      <c r="I196" s="97"/>
      <c r="J196" s="13">
        <v>335221161.80628002</v>
      </c>
      <c r="K196" s="13">
        <v>211080808.97180599</v>
      </c>
      <c r="L196" s="13">
        <v>97635468.5308211</v>
      </c>
    </row>
    <row r="197" spans="2:12" s="1" customFormat="1" ht="11.1" customHeight="1" x14ac:dyDescent="0.15">
      <c r="B197" s="61">
        <v>45383</v>
      </c>
      <c r="C197" s="62">
        <v>51044</v>
      </c>
      <c r="D197" s="13">
        <v>186</v>
      </c>
      <c r="E197" s="63">
        <v>5661</v>
      </c>
      <c r="F197" s="113"/>
      <c r="G197" s="113"/>
      <c r="H197" s="97">
        <v>447508474.98441398</v>
      </c>
      <c r="I197" s="97"/>
      <c r="J197" s="13">
        <v>328227682.92995</v>
      </c>
      <c r="K197" s="13">
        <v>206168493.393843</v>
      </c>
      <c r="L197" s="13">
        <v>94972363.365703598</v>
      </c>
    </row>
    <row r="198" spans="2:12" s="1" customFormat="1" ht="11.1" customHeight="1" x14ac:dyDescent="0.15">
      <c r="B198" s="61">
        <v>45383</v>
      </c>
      <c r="C198" s="62">
        <v>51075</v>
      </c>
      <c r="D198" s="13">
        <v>187</v>
      </c>
      <c r="E198" s="63">
        <v>5692</v>
      </c>
      <c r="F198" s="113"/>
      <c r="G198" s="113"/>
      <c r="H198" s="97">
        <v>438810672.910761</v>
      </c>
      <c r="I198" s="97"/>
      <c r="J198" s="13">
        <v>321302351.206855</v>
      </c>
      <c r="K198" s="13">
        <v>201305243.27227899</v>
      </c>
      <c r="L198" s="13">
        <v>92339316.295100302</v>
      </c>
    </row>
    <row r="199" spans="2:12" s="1" customFormat="1" ht="11.1" customHeight="1" x14ac:dyDescent="0.15">
      <c r="B199" s="61">
        <v>45383</v>
      </c>
      <c r="C199" s="62">
        <v>51105</v>
      </c>
      <c r="D199" s="13">
        <v>188</v>
      </c>
      <c r="E199" s="63">
        <v>5722</v>
      </c>
      <c r="F199" s="113"/>
      <c r="G199" s="113"/>
      <c r="H199" s="97">
        <v>429588599.53255701</v>
      </c>
      <c r="I199" s="97"/>
      <c r="J199" s="13">
        <v>314033536.02249599</v>
      </c>
      <c r="K199" s="13">
        <v>196266862.48226801</v>
      </c>
      <c r="L199" s="13">
        <v>89659152.8566439</v>
      </c>
    </row>
    <row r="200" spans="2:12" s="1" customFormat="1" ht="11.1" customHeight="1" x14ac:dyDescent="0.15">
      <c r="B200" s="61">
        <v>45383</v>
      </c>
      <c r="C200" s="62">
        <v>51136</v>
      </c>
      <c r="D200" s="13">
        <v>189</v>
      </c>
      <c r="E200" s="63">
        <v>5753</v>
      </c>
      <c r="F200" s="113"/>
      <c r="G200" s="113"/>
      <c r="H200" s="97">
        <v>421084354.98285401</v>
      </c>
      <c r="I200" s="97"/>
      <c r="J200" s="13">
        <v>307294768.576846</v>
      </c>
      <c r="K200" s="13">
        <v>191566784.80442101</v>
      </c>
      <c r="L200" s="13">
        <v>87141389.579515502</v>
      </c>
    </row>
    <row r="201" spans="2:12" s="1" customFormat="1" ht="11.1" customHeight="1" x14ac:dyDescent="0.15">
      <c r="B201" s="61">
        <v>45383</v>
      </c>
      <c r="C201" s="62">
        <v>51167</v>
      </c>
      <c r="D201" s="13">
        <v>190</v>
      </c>
      <c r="E201" s="63">
        <v>5784</v>
      </c>
      <c r="F201" s="113"/>
      <c r="G201" s="113"/>
      <c r="H201" s="97">
        <v>412631985.11113101</v>
      </c>
      <c r="I201" s="97"/>
      <c r="J201" s="13">
        <v>300615749.03877801</v>
      </c>
      <c r="K201" s="13">
        <v>186926496.19172999</v>
      </c>
      <c r="L201" s="13">
        <v>84670428.150276303</v>
      </c>
    </row>
    <row r="202" spans="2:12" s="1" customFormat="1" ht="11.1" customHeight="1" x14ac:dyDescent="0.15">
      <c r="B202" s="61">
        <v>45383</v>
      </c>
      <c r="C202" s="62">
        <v>51196</v>
      </c>
      <c r="D202" s="13">
        <v>191</v>
      </c>
      <c r="E202" s="63">
        <v>5813</v>
      </c>
      <c r="F202" s="113"/>
      <c r="G202" s="113"/>
      <c r="H202" s="97">
        <v>404245515.18591398</v>
      </c>
      <c r="I202" s="97"/>
      <c r="J202" s="13">
        <v>294038631.02689499</v>
      </c>
      <c r="K202" s="13">
        <v>182401737.147993</v>
      </c>
      <c r="L202" s="13">
        <v>82293476.173742399</v>
      </c>
    </row>
    <row r="203" spans="2:12" s="1" customFormat="1" ht="11.1" customHeight="1" x14ac:dyDescent="0.15">
      <c r="B203" s="61">
        <v>45383</v>
      </c>
      <c r="C203" s="62">
        <v>51227</v>
      </c>
      <c r="D203" s="13">
        <v>192</v>
      </c>
      <c r="E203" s="63">
        <v>5844</v>
      </c>
      <c r="F203" s="113"/>
      <c r="G203" s="113"/>
      <c r="H203" s="97">
        <v>395934433.51808101</v>
      </c>
      <c r="I203" s="97"/>
      <c r="J203" s="13">
        <v>287504888.67492199</v>
      </c>
      <c r="K203" s="13">
        <v>177895066.71227801</v>
      </c>
      <c r="L203" s="13">
        <v>79920273.585214898</v>
      </c>
    </row>
    <row r="204" spans="2:12" s="1" customFormat="1" ht="11.1" customHeight="1" x14ac:dyDescent="0.15">
      <c r="B204" s="61">
        <v>45383</v>
      </c>
      <c r="C204" s="62">
        <v>51257</v>
      </c>
      <c r="D204" s="13">
        <v>193</v>
      </c>
      <c r="E204" s="63">
        <v>5874</v>
      </c>
      <c r="F204" s="113"/>
      <c r="G204" s="113"/>
      <c r="H204" s="97">
        <v>387691103.66758502</v>
      </c>
      <c r="I204" s="97"/>
      <c r="J204" s="13">
        <v>281056967.77690202</v>
      </c>
      <c r="K204" s="13">
        <v>173477356.13281599</v>
      </c>
      <c r="L204" s="13">
        <v>77616121.196479797</v>
      </c>
    </row>
    <row r="205" spans="2:12" s="1" customFormat="1" ht="11.1" customHeight="1" x14ac:dyDescent="0.15">
      <c r="B205" s="61">
        <v>45383</v>
      </c>
      <c r="C205" s="62">
        <v>51288</v>
      </c>
      <c r="D205" s="13">
        <v>194</v>
      </c>
      <c r="E205" s="63">
        <v>5905</v>
      </c>
      <c r="F205" s="113"/>
      <c r="G205" s="113"/>
      <c r="H205" s="97">
        <v>379548585.75610203</v>
      </c>
      <c r="I205" s="97"/>
      <c r="J205" s="13">
        <v>274687361.45157999</v>
      </c>
      <c r="K205" s="13">
        <v>169114641.29852301</v>
      </c>
      <c r="L205" s="13">
        <v>75343704.377285793</v>
      </c>
    </row>
    <row r="206" spans="2:12" s="1" customFormat="1" ht="11.1" customHeight="1" x14ac:dyDescent="0.15">
      <c r="B206" s="61">
        <v>45383</v>
      </c>
      <c r="C206" s="62">
        <v>51318</v>
      </c>
      <c r="D206" s="13">
        <v>195</v>
      </c>
      <c r="E206" s="63">
        <v>5935</v>
      </c>
      <c r="F206" s="113"/>
      <c r="G206" s="113"/>
      <c r="H206" s="97">
        <v>371412796.536322</v>
      </c>
      <c r="I206" s="97"/>
      <c r="J206" s="13">
        <v>268358109.19306901</v>
      </c>
      <c r="K206" s="13">
        <v>164811313.89028901</v>
      </c>
      <c r="L206" s="13">
        <v>73125502.823908105</v>
      </c>
    </row>
    <row r="207" spans="2:12" s="1" customFormat="1" ht="11.1" customHeight="1" x14ac:dyDescent="0.15">
      <c r="B207" s="61">
        <v>45383</v>
      </c>
      <c r="C207" s="62">
        <v>51349</v>
      </c>
      <c r="D207" s="13">
        <v>196</v>
      </c>
      <c r="E207" s="63">
        <v>5966</v>
      </c>
      <c r="F207" s="113"/>
      <c r="G207" s="113"/>
      <c r="H207" s="97">
        <v>363490092.94472802</v>
      </c>
      <c r="I207" s="97"/>
      <c r="J207" s="13">
        <v>262188245.93769199</v>
      </c>
      <c r="K207" s="13">
        <v>160612598.83091399</v>
      </c>
      <c r="L207" s="13">
        <v>70960729.688066095</v>
      </c>
    </row>
    <row r="208" spans="2:12" s="1" customFormat="1" ht="11.1" customHeight="1" x14ac:dyDescent="0.15">
      <c r="B208" s="61">
        <v>45383</v>
      </c>
      <c r="C208" s="62">
        <v>51380</v>
      </c>
      <c r="D208" s="13">
        <v>197</v>
      </c>
      <c r="E208" s="63">
        <v>5997</v>
      </c>
      <c r="F208" s="113"/>
      <c r="G208" s="113"/>
      <c r="H208" s="97">
        <v>355655831.63128698</v>
      </c>
      <c r="I208" s="97"/>
      <c r="J208" s="13">
        <v>256102225.70189801</v>
      </c>
      <c r="K208" s="13">
        <v>156485404.54067001</v>
      </c>
      <c r="L208" s="13">
        <v>68844447.645676002</v>
      </c>
    </row>
    <row r="209" spans="2:12" s="1" customFormat="1" ht="11.1" customHeight="1" x14ac:dyDescent="0.15">
      <c r="B209" s="61">
        <v>45383</v>
      </c>
      <c r="C209" s="62">
        <v>51410</v>
      </c>
      <c r="D209" s="13">
        <v>198</v>
      </c>
      <c r="E209" s="63">
        <v>6027</v>
      </c>
      <c r="F209" s="113"/>
      <c r="G209" s="113"/>
      <c r="H209" s="97">
        <v>347968265.19471699</v>
      </c>
      <c r="I209" s="97"/>
      <c r="J209" s="13">
        <v>250155247.209501</v>
      </c>
      <c r="K209" s="13">
        <v>152475430.57813701</v>
      </c>
      <c r="L209" s="13">
        <v>66805317.8735663</v>
      </c>
    </row>
    <row r="210" spans="2:12" s="1" customFormat="1" ht="11.1" customHeight="1" x14ac:dyDescent="0.15">
      <c r="B210" s="61">
        <v>45383</v>
      </c>
      <c r="C210" s="62">
        <v>51441</v>
      </c>
      <c r="D210" s="13">
        <v>199</v>
      </c>
      <c r="E210" s="63">
        <v>6058</v>
      </c>
      <c r="F210" s="113"/>
      <c r="G210" s="113"/>
      <c r="H210" s="97">
        <v>340400959.698515</v>
      </c>
      <c r="I210" s="97"/>
      <c r="J210" s="13">
        <v>244300037.649804</v>
      </c>
      <c r="K210" s="13">
        <v>148527844.43353</v>
      </c>
      <c r="L210" s="13">
        <v>64800098.221979097</v>
      </c>
    </row>
    <row r="211" spans="2:12" s="1" customFormat="1" ht="11.1" customHeight="1" x14ac:dyDescent="0.15">
      <c r="B211" s="61">
        <v>45383</v>
      </c>
      <c r="C211" s="62">
        <v>51471</v>
      </c>
      <c r="D211" s="13">
        <v>200</v>
      </c>
      <c r="E211" s="63">
        <v>6088</v>
      </c>
      <c r="F211" s="113"/>
      <c r="G211" s="113"/>
      <c r="H211" s="97">
        <v>332910313.71864498</v>
      </c>
      <c r="I211" s="97"/>
      <c r="J211" s="13">
        <v>238531955.44310099</v>
      </c>
      <c r="K211" s="13">
        <v>144664070.21964699</v>
      </c>
      <c r="L211" s="13">
        <v>62855682.944193497</v>
      </c>
    </row>
    <row r="212" spans="2:12" s="1" customFormat="1" ht="11.1" customHeight="1" x14ac:dyDescent="0.15">
      <c r="B212" s="61">
        <v>45383</v>
      </c>
      <c r="C212" s="62">
        <v>51502</v>
      </c>
      <c r="D212" s="13">
        <v>201</v>
      </c>
      <c r="E212" s="63">
        <v>6119</v>
      </c>
      <c r="F212" s="113"/>
      <c r="G212" s="113"/>
      <c r="H212" s="97">
        <v>325495176.27690297</v>
      </c>
      <c r="I212" s="97"/>
      <c r="J212" s="13">
        <v>232823414.618056</v>
      </c>
      <c r="K212" s="13">
        <v>140842867.611058</v>
      </c>
      <c r="L212" s="13">
        <v>60936197.171160497</v>
      </c>
    </row>
    <row r="213" spans="2:12" s="1" customFormat="1" ht="11.1" customHeight="1" x14ac:dyDescent="0.15">
      <c r="B213" s="61">
        <v>45383</v>
      </c>
      <c r="C213" s="62">
        <v>51533</v>
      </c>
      <c r="D213" s="13">
        <v>202</v>
      </c>
      <c r="E213" s="63">
        <v>6150</v>
      </c>
      <c r="F213" s="113"/>
      <c r="G213" s="113"/>
      <c r="H213" s="97">
        <v>318135986.44311202</v>
      </c>
      <c r="I213" s="97"/>
      <c r="J213" s="13">
        <v>227173502.71592</v>
      </c>
      <c r="K213" s="13">
        <v>137075541.98667401</v>
      </c>
      <c r="L213" s="13">
        <v>59055055.263022698</v>
      </c>
    </row>
    <row r="214" spans="2:12" s="1" customFormat="1" ht="11.1" customHeight="1" x14ac:dyDescent="0.15">
      <c r="B214" s="61">
        <v>45383</v>
      </c>
      <c r="C214" s="62">
        <v>51561</v>
      </c>
      <c r="D214" s="13">
        <v>203</v>
      </c>
      <c r="E214" s="63">
        <v>6178</v>
      </c>
      <c r="F214" s="113"/>
      <c r="G214" s="113"/>
      <c r="H214" s="97">
        <v>310847825.17578202</v>
      </c>
      <c r="I214" s="97"/>
      <c r="J214" s="13">
        <v>221629125.47212499</v>
      </c>
      <c r="K214" s="13">
        <v>133422860.165797</v>
      </c>
      <c r="L214" s="13">
        <v>57261453.276497297</v>
      </c>
    </row>
    <row r="215" spans="2:12" s="1" customFormat="1" ht="11.1" customHeight="1" x14ac:dyDescent="0.15">
      <c r="B215" s="61">
        <v>45383</v>
      </c>
      <c r="C215" s="62">
        <v>51592</v>
      </c>
      <c r="D215" s="13">
        <v>204</v>
      </c>
      <c r="E215" s="63">
        <v>6209</v>
      </c>
      <c r="F215" s="113"/>
      <c r="G215" s="113"/>
      <c r="H215" s="97">
        <v>303675747.74587202</v>
      </c>
      <c r="I215" s="97"/>
      <c r="J215" s="13">
        <v>216148331.84474701</v>
      </c>
      <c r="K215" s="13">
        <v>129792439.302008</v>
      </c>
      <c r="L215" s="13">
        <v>55467441.487396203</v>
      </c>
    </row>
    <row r="216" spans="2:12" s="1" customFormat="1" ht="11.1" customHeight="1" x14ac:dyDescent="0.15">
      <c r="B216" s="61">
        <v>45383</v>
      </c>
      <c r="C216" s="62">
        <v>51622</v>
      </c>
      <c r="D216" s="13">
        <v>205</v>
      </c>
      <c r="E216" s="63">
        <v>6239</v>
      </c>
      <c r="F216" s="113"/>
      <c r="G216" s="113"/>
      <c r="H216" s="97">
        <v>296589258.983971</v>
      </c>
      <c r="I216" s="97"/>
      <c r="J216" s="13">
        <v>210757849.21453199</v>
      </c>
      <c r="K216" s="13">
        <v>126244082.879605</v>
      </c>
      <c r="L216" s="13">
        <v>53729878.000574403</v>
      </c>
    </row>
    <row r="217" spans="2:12" s="1" customFormat="1" ht="11.1" customHeight="1" x14ac:dyDescent="0.15">
      <c r="B217" s="61">
        <v>45383</v>
      </c>
      <c r="C217" s="62">
        <v>51653</v>
      </c>
      <c r="D217" s="13">
        <v>206</v>
      </c>
      <c r="E217" s="63">
        <v>6270</v>
      </c>
      <c r="F217" s="113"/>
      <c r="G217" s="113"/>
      <c r="H217" s="97">
        <v>289656116.101991</v>
      </c>
      <c r="I217" s="97"/>
      <c r="J217" s="13">
        <v>205482017.49375099</v>
      </c>
      <c r="K217" s="13">
        <v>122770828.816534</v>
      </c>
      <c r="L217" s="13">
        <v>52030335.953672104</v>
      </c>
    </row>
    <row r="218" spans="2:12" s="1" customFormat="1" ht="11.1" customHeight="1" x14ac:dyDescent="0.15">
      <c r="B218" s="61">
        <v>45383</v>
      </c>
      <c r="C218" s="62">
        <v>51683</v>
      </c>
      <c r="D218" s="13">
        <v>207</v>
      </c>
      <c r="E218" s="63">
        <v>6300</v>
      </c>
      <c r="F218" s="113"/>
      <c r="G218" s="113"/>
      <c r="H218" s="97">
        <v>283010764.072366</v>
      </c>
      <c r="I218" s="97"/>
      <c r="J218" s="13">
        <v>200438263.82718399</v>
      </c>
      <c r="K218" s="13">
        <v>119462545.986846</v>
      </c>
      <c r="L218" s="13">
        <v>50420748.904097401</v>
      </c>
    </row>
    <row r="219" spans="2:12" s="1" customFormat="1" ht="11.1" customHeight="1" x14ac:dyDescent="0.15">
      <c r="B219" s="61">
        <v>45383</v>
      </c>
      <c r="C219" s="62">
        <v>51714</v>
      </c>
      <c r="D219" s="13">
        <v>208</v>
      </c>
      <c r="E219" s="63">
        <v>6331</v>
      </c>
      <c r="F219" s="113"/>
      <c r="G219" s="113"/>
      <c r="H219" s="97">
        <v>276550409.47655302</v>
      </c>
      <c r="I219" s="97"/>
      <c r="J219" s="13">
        <v>195530613.678179</v>
      </c>
      <c r="K219" s="13">
        <v>116241174.68747</v>
      </c>
      <c r="L219" s="13">
        <v>48853325.897312701</v>
      </c>
    </row>
    <row r="220" spans="2:12" s="1" customFormat="1" ht="11.1" customHeight="1" x14ac:dyDescent="0.15">
      <c r="B220" s="61">
        <v>45383</v>
      </c>
      <c r="C220" s="62">
        <v>51745</v>
      </c>
      <c r="D220" s="13">
        <v>209</v>
      </c>
      <c r="E220" s="63">
        <v>6362</v>
      </c>
      <c r="F220" s="113"/>
      <c r="G220" s="113"/>
      <c r="H220" s="97">
        <v>270249506.15257502</v>
      </c>
      <c r="I220" s="97"/>
      <c r="J220" s="13">
        <v>190751580.71125901</v>
      </c>
      <c r="K220" s="13">
        <v>113111683.226301</v>
      </c>
      <c r="L220" s="13">
        <v>47336727.427946597</v>
      </c>
    </row>
    <row r="221" spans="2:12" s="1" customFormat="1" ht="11.1" customHeight="1" x14ac:dyDescent="0.15">
      <c r="B221" s="61">
        <v>45383</v>
      </c>
      <c r="C221" s="62">
        <v>51775</v>
      </c>
      <c r="D221" s="13">
        <v>210</v>
      </c>
      <c r="E221" s="63">
        <v>6392</v>
      </c>
      <c r="F221" s="113"/>
      <c r="G221" s="113"/>
      <c r="H221" s="97">
        <v>264078998.91784501</v>
      </c>
      <c r="I221" s="97"/>
      <c r="J221" s="13">
        <v>186090268.23283601</v>
      </c>
      <c r="K221" s="13">
        <v>110076027.70639899</v>
      </c>
      <c r="L221" s="13">
        <v>45877484.512066796</v>
      </c>
    </row>
    <row r="222" spans="2:12" s="1" customFormat="1" ht="11.1" customHeight="1" x14ac:dyDescent="0.15">
      <c r="B222" s="61">
        <v>45383</v>
      </c>
      <c r="C222" s="62">
        <v>51806</v>
      </c>
      <c r="D222" s="13">
        <v>211</v>
      </c>
      <c r="E222" s="63">
        <v>6423</v>
      </c>
      <c r="F222" s="113"/>
      <c r="G222" s="113"/>
      <c r="H222" s="97">
        <v>257969793.811959</v>
      </c>
      <c r="I222" s="97"/>
      <c r="J222" s="13">
        <v>181476933.63413599</v>
      </c>
      <c r="K222" s="13">
        <v>107074144.304693</v>
      </c>
      <c r="L222" s="13">
        <v>44437342.658250697</v>
      </c>
    </row>
    <row r="223" spans="2:12" s="1" customFormat="1" ht="11.1" customHeight="1" x14ac:dyDescent="0.15">
      <c r="B223" s="61">
        <v>45383</v>
      </c>
      <c r="C223" s="62">
        <v>51836</v>
      </c>
      <c r="D223" s="13">
        <v>212</v>
      </c>
      <c r="E223" s="63">
        <v>6453</v>
      </c>
      <c r="F223" s="113"/>
      <c r="G223" s="113"/>
      <c r="H223" s="97">
        <v>252055062.15369999</v>
      </c>
      <c r="I223" s="97"/>
      <c r="J223" s="13">
        <v>177024982.591544</v>
      </c>
      <c r="K223" s="13">
        <v>104190352.54090799</v>
      </c>
      <c r="L223" s="13">
        <v>43063275.370304197</v>
      </c>
    </row>
    <row r="224" spans="2:12" s="1" customFormat="1" ht="11.1" customHeight="1" x14ac:dyDescent="0.15">
      <c r="B224" s="61">
        <v>45383</v>
      </c>
      <c r="C224" s="62">
        <v>51867</v>
      </c>
      <c r="D224" s="13">
        <v>213</v>
      </c>
      <c r="E224" s="63">
        <v>6484</v>
      </c>
      <c r="F224" s="113"/>
      <c r="G224" s="113"/>
      <c r="H224" s="97">
        <v>246309367.21556899</v>
      </c>
      <c r="I224" s="97"/>
      <c r="J224" s="13">
        <v>172696224.813052</v>
      </c>
      <c r="K224" s="13">
        <v>101384107.867075</v>
      </c>
      <c r="L224" s="13">
        <v>41725932.861952901</v>
      </c>
    </row>
    <row r="225" spans="2:12" s="1" customFormat="1" ht="11.1" customHeight="1" x14ac:dyDescent="0.15">
      <c r="B225" s="61">
        <v>45383</v>
      </c>
      <c r="C225" s="62">
        <v>51898</v>
      </c>
      <c r="D225" s="13">
        <v>214</v>
      </c>
      <c r="E225" s="63">
        <v>6515</v>
      </c>
      <c r="F225" s="113"/>
      <c r="G225" s="113"/>
      <c r="H225" s="97">
        <v>240694559.35634601</v>
      </c>
      <c r="I225" s="97"/>
      <c r="J225" s="13">
        <v>168473255.50044101</v>
      </c>
      <c r="K225" s="13">
        <v>98653409.898440495</v>
      </c>
      <c r="L225" s="13">
        <v>40430107.079112902</v>
      </c>
    </row>
    <row r="226" spans="2:12" s="1" customFormat="1" ht="11.1" customHeight="1" x14ac:dyDescent="0.15">
      <c r="B226" s="61">
        <v>45383</v>
      </c>
      <c r="C226" s="62">
        <v>51926</v>
      </c>
      <c r="D226" s="13">
        <v>215</v>
      </c>
      <c r="E226" s="63">
        <v>6543</v>
      </c>
      <c r="F226" s="113"/>
      <c r="G226" s="113"/>
      <c r="H226" s="97">
        <v>235201583.70643401</v>
      </c>
      <c r="I226" s="97"/>
      <c r="J226" s="13">
        <v>164376246.47911501</v>
      </c>
      <c r="K226" s="13">
        <v>96033179.576901898</v>
      </c>
      <c r="L226" s="13">
        <v>39205690.758870997</v>
      </c>
    </row>
    <row r="227" spans="2:12" s="1" customFormat="1" ht="11.1" customHeight="1" x14ac:dyDescent="0.15">
      <c r="B227" s="61">
        <v>45383</v>
      </c>
      <c r="C227" s="62">
        <v>51957</v>
      </c>
      <c r="D227" s="13">
        <v>216</v>
      </c>
      <c r="E227" s="63">
        <v>6574</v>
      </c>
      <c r="F227" s="113"/>
      <c r="G227" s="113"/>
      <c r="H227" s="97">
        <v>229835571.84645799</v>
      </c>
      <c r="I227" s="97"/>
      <c r="J227" s="13">
        <v>160353647.16005301</v>
      </c>
      <c r="K227" s="13">
        <v>93444809.747035503</v>
      </c>
      <c r="L227" s="13">
        <v>37987403.121575303</v>
      </c>
    </row>
    <row r="228" spans="2:12" s="1" customFormat="1" ht="11.1" customHeight="1" x14ac:dyDescent="0.15">
      <c r="B228" s="61">
        <v>45383</v>
      </c>
      <c r="C228" s="62">
        <v>51987</v>
      </c>
      <c r="D228" s="13">
        <v>217</v>
      </c>
      <c r="E228" s="63">
        <v>6604</v>
      </c>
      <c r="F228" s="113"/>
      <c r="G228" s="113"/>
      <c r="H228" s="97">
        <v>224534615.735488</v>
      </c>
      <c r="I228" s="97"/>
      <c r="J228" s="13">
        <v>156398095.79927501</v>
      </c>
      <c r="K228" s="13">
        <v>90915424.389814094</v>
      </c>
      <c r="L228" s="13">
        <v>36807648.690960698</v>
      </c>
    </row>
    <row r="229" spans="2:12" s="1" customFormat="1" ht="11.1" customHeight="1" x14ac:dyDescent="0.15">
      <c r="B229" s="61">
        <v>45383</v>
      </c>
      <c r="C229" s="62">
        <v>52018</v>
      </c>
      <c r="D229" s="13">
        <v>218</v>
      </c>
      <c r="E229" s="63">
        <v>6635</v>
      </c>
      <c r="F229" s="113"/>
      <c r="G229" s="113"/>
      <c r="H229" s="97">
        <v>219309121.201498</v>
      </c>
      <c r="I229" s="97"/>
      <c r="J229" s="13">
        <v>152499222.87412101</v>
      </c>
      <c r="K229" s="13">
        <v>88423526.762806296</v>
      </c>
      <c r="L229" s="13">
        <v>35647161.778550297</v>
      </c>
    </row>
    <row r="230" spans="2:12" s="1" customFormat="1" ht="11.1" customHeight="1" x14ac:dyDescent="0.15">
      <c r="B230" s="61">
        <v>45383</v>
      </c>
      <c r="C230" s="62">
        <v>52048</v>
      </c>
      <c r="D230" s="13">
        <v>219</v>
      </c>
      <c r="E230" s="63">
        <v>6665</v>
      </c>
      <c r="F230" s="113"/>
      <c r="G230" s="113"/>
      <c r="H230" s="97">
        <v>214175169.10827199</v>
      </c>
      <c r="I230" s="97"/>
      <c r="J230" s="13">
        <v>148684814.302715</v>
      </c>
      <c r="K230" s="13">
        <v>85999630.291673794</v>
      </c>
      <c r="L230" s="13">
        <v>34527870.337049499</v>
      </c>
    </row>
    <row r="231" spans="2:12" s="1" customFormat="1" ht="11.1" customHeight="1" x14ac:dyDescent="0.15">
      <c r="B231" s="61">
        <v>45383</v>
      </c>
      <c r="C231" s="62">
        <v>52079</v>
      </c>
      <c r="D231" s="13">
        <v>220</v>
      </c>
      <c r="E231" s="63">
        <v>6696</v>
      </c>
      <c r="F231" s="113"/>
      <c r="G231" s="113"/>
      <c r="H231" s="97">
        <v>209115488.73596501</v>
      </c>
      <c r="I231" s="97"/>
      <c r="J231" s="13">
        <v>144926057.03138199</v>
      </c>
      <c r="K231" s="13">
        <v>83612371.007768005</v>
      </c>
      <c r="L231" s="13">
        <v>33427228.214214101</v>
      </c>
    </row>
    <row r="232" spans="2:12" s="1" customFormat="1" ht="11.1" customHeight="1" x14ac:dyDescent="0.15">
      <c r="B232" s="61">
        <v>45383</v>
      </c>
      <c r="C232" s="62">
        <v>52110</v>
      </c>
      <c r="D232" s="13">
        <v>221</v>
      </c>
      <c r="E232" s="63">
        <v>6727</v>
      </c>
      <c r="F232" s="113"/>
      <c r="G232" s="113"/>
      <c r="H232" s="97">
        <v>204118317.618554</v>
      </c>
      <c r="I232" s="97"/>
      <c r="J232" s="13">
        <v>141222870.43858299</v>
      </c>
      <c r="K232" s="13">
        <v>81268676.995143503</v>
      </c>
      <c r="L232" s="13">
        <v>32352633.410925101</v>
      </c>
    </row>
    <row r="233" spans="2:12" s="1" customFormat="1" ht="11.1" customHeight="1" x14ac:dyDescent="0.15">
      <c r="B233" s="61">
        <v>45383</v>
      </c>
      <c r="C233" s="62">
        <v>52140</v>
      </c>
      <c r="D233" s="13">
        <v>222</v>
      </c>
      <c r="E233" s="63">
        <v>6757</v>
      </c>
      <c r="F233" s="113"/>
      <c r="G233" s="113"/>
      <c r="H233" s="97">
        <v>199225504.01974601</v>
      </c>
      <c r="I233" s="97"/>
      <c r="J233" s="13">
        <v>137611443.02760401</v>
      </c>
      <c r="K233" s="13">
        <v>78995521.686194196</v>
      </c>
      <c r="L233" s="13">
        <v>31318791.962320801</v>
      </c>
    </row>
    <row r="234" spans="2:12" s="1" customFormat="1" ht="11.1" customHeight="1" x14ac:dyDescent="0.15">
      <c r="B234" s="61">
        <v>45383</v>
      </c>
      <c r="C234" s="62">
        <v>52171</v>
      </c>
      <c r="D234" s="13">
        <v>223</v>
      </c>
      <c r="E234" s="63">
        <v>6788</v>
      </c>
      <c r="F234" s="113"/>
      <c r="G234" s="113"/>
      <c r="H234" s="97">
        <v>194404369.55112299</v>
      </c>
      <c r="I234" s="97"/>
      <c r="J234" s="13">
        <v>134053579.80470601</v>
      </c>
      <c r="K234" s="13">
        <v>76757431.093053803</v>
      </c>
      <c r="L234" s="13">
        <v>30302578.253565799</v>
      </c>
    </row>
    <row r="235" spans="2:12" s="1" customFormat="1" ht="11.1" customHeight="1" x14ac:dyDescent="0.15">
      <c r="B235" s="61">
        <v>45383</v>
      </c>
      <c r="C235" s="62">
        <v>52201</v>
      </c>
      <c r="D235" s="13">
        <v>224</v>
      </c>
      <c r="E235" s="63">
        <v>6818</v>
      </c>
      <c r="F235" s="113"/>
      <c r="G235" s="113"/>
      <c r="H235" s="97">
        <v>189641229.51341501</v>
      </c>
      <c r="I235" s="97"/>
      <c r="J235" s="13">
        <v>130554461.134115</v>
      </c>
      <c r="K235" s="13">
        <v>74569889.451253504</v>
      </c>
      <c r="L235" s="13">
        <v>29318296.508958701</v>
      </c>
    </row>
    <row r="236" spans="2:12" s="1" customFormat="1" ht="11.1" customHeight="1" x14ac:dyDescent="0.15">
      <c r="B236" s="61">
        <v>45383</v>
      </c>
      <c r="C236" s="62">
        <v>52232</v>
      </c>
      <c r="D236" s="13">
        <v>225</v>
      </c>
      <c r="E236" s="63">
        <v>6849</v>
      </c>
      <c r="F236" s="113"/>
      <c r="G236" s="113"/>
      <c r="H236" s="97">
        <v>184934353.513971</v>
      </c>
      <c r="I236" s="97"/>
      <c r="J236" s="13">
        <v>127098178.550558</v>
      </c>
      <c r="K236" s="13">
        <v>72411109.566907495</v>
      </c>
      <c r="L236" s="13">
        <v>28348955.052400399</v>
      </c>
    </row>
    <row r="237" spans="2:12" s="1" customFormat="1" ht="11.1" customHeight="1" x14ac:dyDescent="0.15">
      <c r="B237" s="61">
        <v>45383</v>
      </c>
      <c r="C237" s="62">
        <v>52263</v>
      </c>
      <c r="D237" s="13">
        <v>226</v>
      </c>
      <c r="E237" s="63">
        <v>6880</v>
      </c>
      <c r="F237" s="113"/>
      <c r="G237" s="113"/>
      <c r="H237" s="97">
        <v>180263498.153907</v>
      </c>
      <c r="I237" s="97"/>
      <c r="J237" s="13">
        <v>123677958.222608</v>
      </c>
      <c r="K237" s="13">
        <v>70283321.160563901</v>
      </c>
      <c r="L237" s="13">
        <v>27399380.784401499</v>
      </c>
    </row>
    <row r="238" spans="2:12" s="1" customFormat="1" ht="11.1" customHeight="1" x14ac:dyDescent="0.15">
      <c r="B238" s="61">
        <v>45383</v>
      </c>
      <c r="C238" s="62">
        <v>52291</v>
      </c>
      <c r="D238" s="13">
        <v>227</v>
      </c>
      <c r="E238" s="63">
        <v>6908</v>
      </c>
      <c r="F238" s="113"/>
      <c r="G238" s="113"/>
      <c r="H238" s="97">
        <v>175650764.23412499</v>
      </c>
      <c r="I238" s="97"/>
      <c r="J238" s="13">
        <v>120328548.802627</v>
      </c>
      <c r="K238" s="13">
        <v>68222835.169906095</v>
      </c>
      <c r="L238" s="13">
        <v>26494348.675327402</v>
      </c>
    </row>
    <row r="239" spans="2:12" s="1" customFormat="1" ht="11.1" customHeight="1" x14ac:dyDescent="0.15">
      <c r="B239" s="61">
        <v>45383</v>
      </c>
      <c r="C239" s="62">
        <v>52322</v>
      </c>
      <c r="D239" s="13">
        <v>228</v>
      </c>
      <c r="E239" s="63">
        <v>6939</v>
      </c>
      <c r="F239" s="113"/>
      <c r="G239" s="113"/>
      <c r="H239" s="97">
        <v>171110465.103735</v>
      </c>
      <c r="I239" s="97"/>
      <c r="J239" s="13">
        <v>117019432.104471</v>
      </c>
      <c r="K239" s="13">
        <v>66177927.721222296</v>
      </c>
      <c r="L239" s="13">
        <v>25591354.1598543</v>
      </c>
    </row>
    <row r="240" spans="2:12" s="1" customFormat="1" ht="11.1" customHeight="1" x14ac:dyDescent="0.15">
      <c r="B240" s="61">
        <v>45383</v>
      </c>
      <c r="C240" s="62">
        <v>52352</v>
      </c>
      <c r="D240" s="13">
        <v>229</v>
      </c>
      <c r="E240" s="63">
        <v>6969</v>
      </c>
      <c r="F240" s="113"/>
      <c r="G240" s="113"/>
      <c r="H240" s="97">
        <v>166530129.25433701</v>
      </c>
      <c r="I240" s="97"/>
      <c r="J240" s="13">
        <v>113700086.18467601</v>
      </c>
      <c r="K240" s="13">
        <v>64142478.7067203</v>
      </c>
      <c r="L240" s="13">
        <v>24702557.880988602</v>
      </c>
    </row>
    <row r="241" spans="2:12" s="1" customFormat="1" ht="11.1" customHeight="1" x14ac:dyDescent="0.15">
      <c r="B241" s="61">
        <v>45383</v>
      </c>
      <c r="C241" s="62">
        <v>52383</v>
      </c>
      <c r="D241" s="13">
        <v>230</v>
      </c>
      <c r="E241" s="63">
        <v>7000</v>
      </c>
      <c r="F241" s="113"/>
      <c r="G241" s="113"/>
      <c r="H241" s="97">
        <v>162079126.88513201</v>
      </c>
      <c r="I241" s="97"/>
      <c r="J241" s="13">
        <v>110473431.022212</v>
      </c>
      <c r="K241" s="13">
        <v>62163703.449015103</v>
      </c>
      <c r="L241" s="13">
        <v>23839090.7244616</v>
      </c>
    </row>
    <row r="242" spans="2:12" s="1" customFormat="1" ht="11.1" customHeight="1" x14ac:dyDescent="0.15">
      <c r="B242" s="61">
        <v>45383</v>
      </c>
      <c r="C242" s="62">
        <v>52413</v>
      </c>
      <c r="D242" s="13">
        <v>231</v>
      </c>
      <c r="E242" s="63">
        <v>7030</v>
      </c>
      <c r="F242" s="113"/>
      <c r="G242" s="113"/>
      <c r="H242" s="97">
        <v>157692134.46450001</v>
      </c>
      <c r="I242" s="97"/>
      <c r="J242" s="13">
        <v>107306825.176016</v>
      </c>
      <c r="K242" s="13">
        <v>60233229.729358703</v>
      </c>
      <c r="L242" s="13">
        <v>23004089.083840899</v>
      </c>
    </row>
    <row r="243" spans="2:12" s="1" customFormat="1" ht="11.1" customHeight="1" x14ac:dyDescent="0.15">
      <c r="B243" s="61">
        <v>45383</v>
      </c>
      <c r="C243" s="62">
        <v>52444</v>
      </c>
      <c r="D243" s="13">
        <v>232</v>
      </c>
      <c r="E243" s="63">
        <v>7061</v>
      </c>
      <c r="F243" s="113"/>
      <c r="G243" s="113"/>
      <c r="H243" s="97">
        <v>153357911.89327601</v>
      </c>
      <c r="I243" s="97"/>
      <c r="J243" s="13">
        <v>104180462.191034</v>
      </c>
      <c r="K243" s="13">
        <v>58329624.104150698</v>
      </c>
      <c r="L243" s="13">
        <v>22182714.370964602</v>
      </c>
    </row>
    <row r="244" spans="2:12" s="1" customFormat="1" ht="11.1" customHeight="1" x14ac:dyDescent="0.15">
      <c r="B244" s="61">
        <v>45383</v>
      </c>
      <c r="C244" s="62">
        <v>52475</v>
      </c>
      <c r="D244" s="13">
        <v>233</v>
      </c>
      <c r="E244" s="63">
        <v>7092</v>
      </c>
      <c r="F244" s="113"/>
      <c r="G244" s="113"/>
      <c r="H244" s="97">
        <v>149071542.45230901</v>
      </c>
      <c r="I244" s="97"/>
      <c r="J244" s="13">
        <v>101096848.484532</v>
      </c>
      <c r="K244" s="13">
        <v>56459185.450896099</v>
      </c>
      <c r="L244" s="13">
        <v>21380444.858661</v>
      </c>
    </row>
    <row r="245" spans="2:12" s="1" customFormat="1" ht="11.1" customHeight="1" x14ac:dyDescent="0.15">
      <c r="B245" s="61">
        <v>45383</v>
      </c>
      <c r="C245" s="62">
        <v>52505</v>
      </c>
      <c r="D245" s="13">
        <v>234</v>
      </c>
      <c r="E245" s="63">
        <v>7122</v>
      </c>
      <c r="F245" s="113"/>
      <c r="G245" s="113"/>
      <c r="H245" s="97">
        <v>144854446.22090501</v>
      </c>
      <c r="I245" s="97"/>
      <c r="J245" s="13">
        <v>98075665.287165597</v>
      </c>
      <c r="K245" s="13">
        <v>54637147.912371598</v>
      </c>
      <c r="L245" s="13">
        <v>20605645.947548401</v>
      </c>
    </row>
    <row r="246" spans="2:12" s="1" customFormat="1" ht="11.1" customHeight="1" x14ac:dyDescent="0.15">
      <c r="B246" s="61">
        <v>45383</v>
      </c>
      <c r="C246" s="62">
        <v>52536</v>
      </c>
      <c r="D246" s="13">
        <v>235</v>
      </c>
      <c r="E246" s="63">
        <v>7153</v>
      </c>
      <c r="F246" s="113"/>
      <c r="G246" s="113"/>
      <c r="H246" s="97">
        <v>140695063.09064701</v>
      </c>
      <c r="I246" s="97"/>
      <c r="J246" s="13">
        <v>95097931.428934202</v>
      </c>
      <c r="K246" s="13">
        <v>52843542.166544102</v>
      </c>
      <c r="L246" s="13">
        <v>19844801.2303809</v>
      </c>
    </row>
    <row r="247" spans="2:12" s="1" customFormat="1" ht="11.1" customHeight="1" x14ac:dyDescent="0.15">
      <c r="B247" s="61">
        <v>45383</v>
      </c>
      <c r="C247" s="62">
        <v>52566</v>
      </c>
      <c r="D247" s="13">
        <v>236</v>
      </c>
      <c r="E247" s="63">
        <v>7183</v>
      </c>
      <c r="F247" s="113"/>
      <c r="G247" s="113"/>
      <c r="H247" s="97">
        <v>136571306.70137501</v>
      </c>
      <c r="I247" s="97"/>
      <c r="J247" s="13">
        <v>92159102.524176106</v>
      </c>
      <c r="K247" s="13">
        <v>51084465.658868901</v>
      </c>
      <c r="L247" s="13">
        <v>19105559.9485076</v>
      </c>
    </row>
    <row r="248" spans="2:12" s="1" customFormat="1" ht="11.1" customHeight="1" x14ac:dyDescent="0.15">
      <c r="B248" s="61">
        <v>45383</v>
      </c>
      <c r="C248" s="62">
        <v>52597</v>
      </c>
      <c r="D248" s="13">
        <v>237</v>
      </c>
      <c r="E248" s="63">
        <v>7214</v>
      </c>
      <c r="F248" s="113"/>
      <c r="G248" s="113"/>
      <c r="H248" s="97">
        <v>132264019.29174</v>
      </c>
      <c r="I248" s="97"/>
      <c r="J248" s="13">
        <v>89101141.350576997</v>
      </c>
      <c r="K248" s="13">
        <v>49263807.930767901</v>
      </c>
      <c r="L248" s="13">
        <v>18346596.664642099</v>
      </c>
    </row>
    <row r="249" spans="2:12" s="1" customFormat="1" ht="11.1" customHeight="1" x14ac:dyDescent="0.15">
      <c r="B249" s="61">
        <v>45383</v>
      </c>
      <c r="C249" s="62">
        <v>52628</v>
      </c>
      <c r="D249" s="13">
        <v>238</v>
      </c>
      <c r="E249" s="63">
        <v>7245</v>
      </c>
      <c r="F249" s="113"/>
      <c r="G249" s="113"/>
      <c r="H249" s="97">
        <v>128219326.943262</v>
      </c>
      <c r="I249" s="97"/>
      <c r="J249" s="13">
        <v>86229888.197897807</v>
      </c>
      <c r="K249" s="13">
        <v>47555048.290251397</v>
      </c>
      <c r="L249" s="13">
        <v>17635215.9320882</v>
      </c>
    </row>
    <row r="250" spans="2:12" s="1" customFormat="1" ht="11.1" customHeight="1" x14ac:dyDescent="0.15">
      <c r="B250" s="61">
        <v>45383</v>
      </c>
      <c r="C250" s="62">
        <v>52657</v>
      </c>
      <c r="D250" s="13">
        <v>239</v>
      </c>
      <c r="E250" s="63">
        <v>7274</v>
      </c>
      <c r="F250" s="113"/>
      <c r="G250" s="113"/>
      <c r="H250" s="97">
        <v>124196898.024323</v>
      </c>
      <c r="I250" s="97"/>
      <c r="J250" s="13">
        <v>83392197.989221603</v>
      </c>
      <c r="K250" s="13">
        <v>45880661.042429902</v>
      </c>
      <c r="L250" s="13">
        <v>16946864.949399799</v>
      </c>
    </row>
    <row r="251" spans="2:12" s="1" customFormat="1" ht="11.1" customHeight="1" x14ac:dyDescent="0.15">
      <c r="B251" s="61">
        <v>45383</v>
      </c>
      <c r="C251" s="62">
        <v>52688</v>
      </c>
      <c r="D251" s="13">
        <v>240</v>
      </c>
      <c r="E251" s="63">
        <v>7305</v>
      </c>
      <c r="F251" s="113"/>
      <c r="G251" s="113"/>
      <c r="H251" s="97">
        <v>120186790.216631</v>
      </c>
      <c r="I251" s="97"/>
      <c r="J251" s="13">
        <v>80562732.438884005</v>
      </c>
      <c r="K251" s="13">
        <v>44211222.748044997</v>
      </c>
      <c r="L251" s="13">
        <v>16261059.8372212</v>
      </c>
    </row>
    <row r="252" spans="2:12" s="1" customFormat="1" ht="11.1" customHeight="1" x14ac:dyDescent="0.15">
      <c r="B252" s="61">
        <v>45383</v>
      </c>
      <c r="C252" s="62">
        <v>52718</v>
      </c>
      <c r="D252" s="13">
        <v>241</v>
      </c>
      <c r="E252" s="63">
        <v>7335</v>
      </c>
      <c r="F252" s="113"/>
      <c r="G252" s="113"/>
      <c r="H252" s="97">
        <v>116127850.448567</v>
      </c>
      <c r="I252" s="97"/>
      <c r="J252" s="13">
        <v>77714203.194339693</v>
      </c>
      <c r="K252" s="13">
        <v>42543038.469554499</v>
      </c>
      <c r="L252" s="13">
        <v>15583353.0329511</v>
      </c>
    </row>
    <row r="253" spans="2:12" s="1" customFormat="1" ht="11.1" customHeight="1" x14ac:dyDescent="0.15">
      <c r="B253" s="61">
        <v>45383</v>
      </c>
      <c r="C253" s="62">
        <v>52749</v>
      </c>
      <c r="D253" s="13">
        <v>242</v>
      </c>
      <c r="E253" s="63">
        <v>7366</v>
      </c>
      <c r="F253" s="113"/>
      <c r="G253" s="113"/>
      <c r="H253" s="97">
        <v>112184938.522368</v>
      </c>
      <c r="I253" s="97"/>
      <c r="J253" s="13">
        <v>74948223.746898904</v>
      </c>
      <c r="K253" s="13">
        <v>40924515.2063822</v>
      </c>
      <c r="L253" s="13">
        <v>14927001.211338799</v>
      </c>
    </row>
    <row r="254" spans="2:12" s="1" customFormat="1" ht="11.1" customHeight="1" x14ac:dyDescent="0.15">
      <c r="B254" s="61">
        <v>45383</v>
      </c>
      <c r="C254" s="62">
        <v>52779</v>
      </c>
      <c r="D254" s="13">
        <v>243</v>
      </c>
      <c r="E254" s="63">
        <v>7396</v>
      </c>
      <c r="F254" s="113"/>
      <c r="G254" s="113"/>
      <c r="H254" s="97">
        <v>108287852.335889</v>
      </c>
      <c r="I254" s="97"/>
      <c r="J254" s="13">
        <v>72225921.445345193</v>
      </c>
      <c r="K254" s="13">
        <v>39340969.413739599</v>
      </c>
      <c r="L254" s="13">
        <v>14290590.196746301</v>
      </c>
    </row>
    <row r="255" spans="2:12" s="1" customFormat="1" ht="11.1" customHeight="1" x14ac:dyDescent="0.15">
      <c r="B255" s="61">
        <v>45383</v>
      </c>
      <c r="C255" s="62">
        <v>52810</v>
      </c>
      <c r="D255" s="13">
        <v>244</v>
      </c>
      <c r="E255" s="63">
        <v>7427</v>
      </c>
      <c r="F255" s="113"/>
      <c r="G255" s="113"/>
      <c r="H255" s="97">
        <v>104474875.480636</v>
      </c>
      <c r="I255" s="97"/>
      <c r="J255" s="13">
        <v>69564551.902183101</v>
      </c>
      <c r="K255" s="13">
        <v>37794974.004426099</v>
      </c>
      <c r="L255" s="13">
        <v>13670858.199271301</v>
      </c>
    </row>
    <row r="256" spans="2:12" s="1" customFormat="1" ht="11.1" customHeight="1" x14ac:dyDescent="0.15">
      <c r="B256" s="61">
        <v>45383</v>
      </c>
      <c r="C256" s="62">
        <v>52841</v>
      </c>
      <c r="D256" s="13">
        <v>245</v>
      </c>
      <c r="E256" s="63">
        <v>7458</v>
      </c>
      <c r="F256" s="113"/>
      <c r="G256" s="113"/>
      <c r="H256" s="97">
        <v>100730808.726615</v>
      </c>
      <c r="I256" s="97"/>
      <c r="J256" s="13">
        <v>66957808.2881478</v>
      </c>
      <c r="K256" s="13">
        <v>36286190.933280997</v>
      </c>
      <c r="L256" s="13">
        <v>13069522.7378539</v>
      </c>
    </row>
    <row r="257" spans="2:12" s="1" customFormat="1" ht="11.1" customHeight="1" x14ac:dyDescent="0.15">
      <c r="B257" s="61">
        <v>45383</v>
      </c>
      <c r="C257" s="62">
        <v>52871</v>
      </c>
      <c r="D257" s="13">
        <v>246</v>
      </c>
      <c r="E257" s="63">
        <v>7488</v>
      </c>
      <c r="F257" s="113"/>
      <c r="G257" s="113"/>
      <c r="H257" s="97">
        <v>97082669.462304994</v>
      </c>
      <c r="I257" s="97"/>
      <c r="J257" s="13">
        <v>64426891.639336303</v>
      </c>
      <c r="K257" s="13">
        <v>34828686.641480602</v>
      </c>
      <c r="L257" s="13">
        <v>12493137.750859</v>
      </c>
    </row>
    <row r="258" spans="2:12" s="1" customFormat="1" ht="11.1" customHeight="1" x14ac:dyDescent="0.15">
      <c r="B258" s="61">
        <v>45383</v>
      </c>
      <c r="C258" s="62">
        <v>52902</v>
      </c>
      <c r="D258" s="13">
        <v>247</v>
      </c>
      <c r="E258" s="63">
        <v>7519</v>
      </c>
      <c r="F258" s="113"/>
      <c r="G258" s="113"/>
      <c r="H258" s="97">
        <v>93501431.699310005</v>
      </c>
      <c r="I258" s="97"/>
      <c r="J258" s="13">
        <v>61945035.921717197</v>
      </c>
      <c r="K258" s="13">
        <v>33401849.984758299</v>
      </c>
      <c r="L258" s="13">
        <v>11930580.390181899</v>
      </c>
    </row>
    <row r="259" spans="2:12" s="1" customFormat="1" ht="11.1" customHeight="1" x14ac:dyDescent="0.15">
      <c r="B259" s="61">
        <v>45383</v>
      </c>
      <c r="C259" s="62">
        <v>52932</v>
      </c>
      <c r="D259" s="13">
        <v>248</v>
      </c>
      <c r="E259" s="63">
        <v>7549</v>
      </c>
      <c r="F259" s="113"/>
      <c r="G259" s="113"/>
      <c r="H259" s="97">
        <v>89979159.196835995</v>
      </c>
      <c r="I259" s="97"/>
      <c r="J259" s="13">
        <v>59513670.923583798</v>
      </c>
      <c r="K259" s="13">
        <v>32011831.2323897</v>
      </c>
      <c r="L259" s="13">
        <v>11387218.454417801</v>
      </c>
    </row>
    <row r="260" spans="2:12" s="1" customFormat="1" ht="11.1" customHeight="1" x14ac:dyDescent="0.15">
      <c r="B260" s="61">
        <v>45383</v>
      </c>
      <c r="C260" s="62">
        <v>52963</v>
      </c>
      <c r="D260" s="13">
        <v>249</v>
      </c>
      <c r="E260" s="63">
        <v>7580</v>
      </c>
      <c r="F260" s="113"/>
      <c r="G260" s="113"/>
      <c r="H260" s="97">
        <v>86579929.835667998</v>
      </c>
      <c r="I260" s="97"/>
      <c r="J260" s="13">
        <v>57168239.358107999</v>
      </c>
      <c r="K260" s="13">
        <v>30672041.945403501</v>
      </c>
      <c r="L260" s="13">
        <v>10864417.407757301</v>
      </c>
    </row>
    <row r="261" spans="2:12" s="1" customFormat="1" ht="11.1" customHeight="1" x14ac:dyDescent="0.15">
      <c r="B261" s="61">
        <v>45383</v>
      </c>
      <c r="C261" s="62">
        <v>52994</v>
      </c>
      <c r="D261" s="13">
        <v>250</v>
      </c>
      <c r="E261" s="63">
        <v>7611</v>
      </c>
      <c r="F261" s="113"/>
      <c r="G261" s="113"/>
      <c r="H261" s="97">
        <v>83210102.075883001</v>
      </c>
      <c r="I261" s="97"/>
      <c r="J261" s="13">
        <v>54849973.427097</v>
      </c>
      <c r="K261" s="13">
        <v>29353398.233717099</v>
      </c>
      <c r="L261" s="13">
        <v>10353299.0714026</v>
      </c>
    </row>
    <row r="262" spans="2:12" s="1" customFormat="1" ht="11.1" customHeight="1" x14ac:dyDescent="0.15">
      <c r="B262" s="61">
        <v>45383</v>
      </c>
      <c r="C262" s="62">
        <v>53022</v>
      </c>
      <c r="D262" s="13">
        <v>251</v>
      </c>
      <c r="E262" s="63">
        <v>7639</v>
      </c>
      <c r="F262" s="113"/>
      <c r="G262" s="113"/>
      <c r="H262" s="97">
        <v>79859244.566538006</v>
      </c>
      <c r="I262" s="97"/>
      <c r="J262" s="13">
        <v>52560524.138349399</v>
      </c>
      <c r="K262" s="13">
        <v>28063560.394164</v>
      </c>
      <c r="L262" s="13">
        <v>9860482.1838892102</v>
      </c>
    </row>
    <row r="263" spans="2:12" s="1" customFormat="1" ht="11.1" customHeight="1" x14ac:dyDescent="0.15">
      <c r="B263" s="61">
        <v>45383</v>
      </c>
      <c r="C263" s="62">
        <v>53053</v>
      </c>
      <c r="D263" s="13">
        <v>252</v>
      </c>
      <c r="E263" s="63">
        <v>7670</v>
      </c>
      <c r="F263" s="113"/>
      <c r="G263" s="113"/>
      <c r="H263" s="97">
        <v>76531812.578667998</v>
      </c>
      <c r="I263" s="97"/>
      <c r="J263" s="13">
        <v>50285094.205579802</v>
      </c>
      <c r="K263" s="13">
        <v>26780361.938544001</v>
      </c>
      <c r="L263" s="13">
        <v>9369759.5470398609</v>
      </c>
    </row>
    <row r="264" spans="2:12" s="1" customFormat="1" ht="11.1" customHeight="1" x14ac:dyDescent="0.15">
      <c r="B264" s="61">
        <v>45383</v>
      </c>
      <c r="C264" s="62">
        <v>53083</v>
      </c>
      <c r="D264" s="13">
        <v>253</v>
      </c>
      <c r="E264" s="63">
        <v>7700</v>
      </c>
      <c r="F264" s="113"/>
      <c r="G264" s="113"/>
      <c r="H264" s="97">
        <v>73239327.852108002</v>
      </c>
      <c r="I264" s="97"/>
      <c r="J264" s="13">
        <v>48042785.440229699</v>
      </c>
      <c r="K264" s="13">
        <v>25523199.821362399</v>
      </c>
      <c r="L264" s="13">
        <v>8893305.4255428892</v>
      </c>
    </row>
    <row r="265" spans="2:12" s="1" customFormat="1" ht="11.1" customHeight="1" x14ac:dyDescent="0.15">
      <c r="B265" s="61">
        <v>45383</v>
      </c>
      <c r="C265" s="62">
        <v>53114</v>
      </c>
      <c r="D265" s="13">
        <v>254</v>
      </c>
      <c r="E265" s="63">
        <v>7731</v>
      </c>
      <c r="F265" s="113"/>
      <c r="G265" s="113"/>
      <c r="H265" s="97">
        <v>70015007.036220998</v>
      </c>
      <c r="I265" s="97"/>
      <c r="J265" s="13">
        <v>45849831.612702496</v>
      </c>
      <c r="K265" s="13">
        <v>24296223.8008563</v>
      </c>
      <c r="L265" s="13">
        <v>8429920.6375766993</v>
      </c>
    </row>
    <row r="266" spans="2:12" s="1" customFormat="1" ht="11.1" customHeight="1" x14ac:dyDescent="0.15">
      <c r="B266" s="61">
        <v>45383</v>
      </c>
      <c r="C266" s="62">
        <v>53144</v>
      </c>
      <c r="D266" s="13">
        <v>255</v>
      </c>
      <c r="E266" s="63">
        <v>7761</v>
      </c>
      <c r="F266" s="113"/>
      <c r="G266" s="113"/>
      <c r="H266" s="97">
        <v>66837385.771733999</v>
      </c>
      <c r="I266" s="97"/>
      <c r="J266" s="13">
        <v>43697100.797882102</v>
      </c>
      <c r="K266" s="13">
        <v>23098481.230165899</v>
      </c>
      <c r="L266" s="13">
        <v>7981494.43646897</v>
      </c>
    </row>
    <row r="267" spans="2:12" s="1" customFormat="1" ht="11.1" customHeight="1" x14ac:dyDescent="0.15">
      <c r="B267" s="61">
        <v>45383</v>
      </c>
      <c r="C267" s="62">
        <v>53175</v>
      </c>
      <c r="D267" s="13">
        <v>256</v>
      </c>
      <c r="E267" s="63">
        <v>7792</v>
      </c>
      <c r="F267" s="113"/>
      <c r="G267" s="113"/>
      <c r="H267" s="97">
        <v>63694542.967915997</v>
      </c>
      <c r="I267" s="97"/>
      <c r="J267" s="13">
        <v>41571737.220011197</v>
      </c>
      <c r="K267" s="13">
        <v>21919117.6599585</v>
      </c>
      <c r="L267" s="13">
        <v>7541894.9279505201</v>
      </c>
    </row>
    <row r="268" spans="2:12" s="1" customFormat="1" ht="11.1" customHeight="1" x14ac:dyDescent="0.15">
      <c r="B268" s="61">
        <v>45383</v>
      </c>
      <c r="C268" s="62">
        <v>53206</v>
      </c>
      <c r="D268" s="13">
        <v>257</v>
      </c>
      <c r="E268" s="63">
        <v>7823</v>
      </c>
      <c r="F268" s="113"/>
      <c r="G268" s="113"/>
      <c r="H268" s="97">
        <v>60590065.076529004</v>
      </c>
      <c r="I268" s="97"/>
      <c r="J268" s="13">
        <v>39478454.778488703</v>
      </c>
      <c r="K268" s="13">
        <v>20762475.5037967</v>
      </c>
      <c r="L268" s="13">
        <v>7113660.95417534</v>
      </c>
    </row>
    <row r="269" spans="2:12" s="1" customFormat="1" ht="11.1" customHeight="1" x14ac:dyDescent="0.15">
      <c r="B269" s="61">
        <v>45383</v>
      </c>
      <c r="C269" s="62">
        <v>53236</v>
      </c>
      <c r="D269" s="13">
        <v>258</v>
      </c>
      <c r="E269" s="63">
        <v>7853</v>
      </c>
      <c r="F269" s="113"/>
      <c r="G269" s="113"/>
      <c r="H269" s="97">
        <v>57572624.168148004</v>
      </c>
      <c r="I269" s="97"/>
      <c r="J269" s="13">
        <v>37450818.362544604</v>
      </c>
      <c r="K269" s="13">
        <v>19647625.290782399</v>
      </c>
      <c r="L269" s="13">
        <v>6704095.3059022399</v>
      </c>
    </row>
    <row r="270" spans="2:12" s="1" customFormat="1" ht="11.1" customHeight="1" x14ac:dyDescent="0.15">
      <c r="B270" s="61">
        <v>45383</v>
      </c>
      <c r="C270" s="62">
        <v>53267</v>
      </c>
      <c r="D270" s="13">
        <v>259</v>
      </c>
      <c r="E270" s="63">
        <v>7884</v>
      </c>
      <c r="F270" s="113"/>
      <c r="G270" s="113"/>
      <c r="H270" s="97">
        <v>54661884.759701997</v>
      </c>
      <c r="I270" s="97"/>
      <c r="J270" s="13">
        <v>35497083.190424003</v>
      </c>
      <c r="K270" s="13">
        <v>18575286.287804801</v>
      </c>
      <c r="L270" s="13">
        <v>6311349.75775823</v>
      </c>
    </row>
    <row r="271" spans="2:12" s="1" customFormat="1" ht="11.1" customHeight="1" x14ac:dyDescent="0.15">
      <c r="B271" s="61">
        <v>45383</v>
      </c>
      <c r="C271" s="62">
        <v>53297</v>
      </c>
      <c r="D271" s="13">
        <v>260</v>
      </c>
      <c r="E271" s="63">
        <v>7914</v>
      </c>
      <c r="F271" s="113"/>
      <c r="G271" s="113"/>
      <c r="H271" s="97">
        <v>51828853.093465999</v>
      </c>
      <c r="I271" s="97"/>
      <c r="J271" s="13">
        <v>33602084.922343798</v>
      </c>
      <c r="K271" s="13">
        <v>17540373.624779299</v>
      </c>
      <c r="L271" s="13">
        <v>5935286.0661807004</v>
      </c>
    </row>
    <row r="272" spans="2:12" s="1" customFormat="1" ht="11.1" customHeight="1" x14ac:dyDescent="0.15">
      <c r="B272" s="61">
        <v>45383</v>
      </c>
      <c r="C272" s="62">
        <v>53328</v>
      </c>
      <c r="D272" s="13">
        <v>261</v>
      </c>
      <c r="E272" s="63">
        <v>7945</v>
      </c>
      <c r="F272" s="113"/>
      <c r="G272" s="113"/>
      <c r="H272" s="97">
        <v>49095641.528773002</v>
      </c>
      <c r="I272" s="97"/>
      <c r="J272" s="13">
        <v>31776081.803723801</v>
      </c>
      <c r="K272" s="13">
        <v>16545010.710219299</v>
      </c>
      <c r="L272" s="13">
        <v>5574764.0142217604</v>
      </c>
    </row>
    <row r="273" spans="2:12" s="1" customFormat="1" ht="11.1" customHeight="1" x14ac:dyDescent="0.15">
      <c r="B273" s="61">
        <v>45383</v>
      </c>
      <c r="C273" s="62">
        <v>53359</v>
      </c>
      <c r="D273" s="13">
        <v>262</v>
      </c>
      <c r="E273" s="63">
        <v>7976</v>
      </c>
      <c r="F273" s="113"/>
      <c r="G273" s="113"/>
      <c r="H273" s="97">
        <v>46440624.284837</v>
      </c>
      <c r="I273" s="97"/>
      <c r="J273" s="13">
        <v>30006699.8248206</v>
      </c>
      <c r="K273" s="13">
        <v>15584003.405753899</v>
      </c>
      <c r="L273" s="13">
        <v>5228716.4306054497</v>
      </c>
    </row>
    <row r="274" spans="2:12" s="1" customFormat="1" ht="11.1" customHeight="1" x14ac:dyDescent="0.15">
      <c r="B274" s="61">
        <v>45383</v>
      </c>
      <c r="C274" s="62">
        <v>53387</v>
      </c>
      <c r="D274" s="13">
        <v>263</v>
      </c>
      <c r="E274" s="63">
        <v>8004</v>
      </c>
      <c r="F274" s="113"/>
      <c r="G274" s="113"/>
      <c r="H274" s="97">
        <v>43882562.875096001</v>
      </c>
      <c r="I274" s="97"/>
      <c r="J274" s="13">
        <v>28310418.630632099</v>
      </c>
      <c r="K274" s="13">
        <v>14669260.069653399</v>
      </c>
      <c r="L274" s="13">
        <v>4902970.4335490996</v>
      </c>
    </row>
    <row r="275" spans="2:12" s="1" customFormat="1" ht="11.1" customHeight="1" x14ac:dyDescent="0.15">
      <c r="B275" s="61">
        <v>45383</v>
      </c>
      <c r="C275" s="62">
        <v>53418</v>
      </c>
      <c r="D275" s="13">
        <v>264</v>
      </c>
      <c r="E275" s="63">
        <v>8035</v>
      </c>
      <c r="F275" s="113"/>
      <c r="G275" s="113"/>
      <c r="H275" s="97">
        <v>41430145.324676</v>
      </c>
      <c r="I275" s="97"/>
      <c r="J275" s="13">
        <v>26682931.626747001</v>
      </c>
      <c r="K275" s="13">
        <v>13790802.9486195</v>
      </c>
      <c r="L275" s="13">
        <v>4589836.7478105603</v>
      </c>
    </row>
    <row r="276" spans="2:12" s="1" customFormat="1" ht="11.1" customHeight="1" x14ac:dyDescent="0.15">
      <c r="B276" s="61">
        <v>45383</v>
      </c>
      <c r="C276" s="62">
        <v>53448</v>
      </c>
      <c r="D276" s="13">
        <v>265</v>
      </c>
      <c r="E276" s="63">
        <v>8065</v>
      </c>
      <c r="F276" s="113"/>
      <c r="G276" s="113"/>
      <c r="H276" s="97">
        <v>39055560.237971</v>
      </c>
      <c r="I276" s="97"/>
      <c r="J276" s="13">
        <v>25112301.624336701</v>
      </c>
      <c r="K276" s="13">
        <v>12947093.848172899</v>
      </c>
      <c r="L276" s="13">
        <v>4291371.0312210098</v>
      </c>
    </row>
    <row r="277" spans="2:12" s="1" customFormat="1" ht="11.1" customHeight="1" x14ac:dyDescent="0.15">
      <c r="B277" s="61">
        <v>45383</v>
      </c>
      <c r="C277" s="62">
        <v>53479</v>
      </c>
      <c r="D277" s="13">
        <v>266</v>
      </c>
      <c r="E277" s="63">
        <v>8096</v>
      </c>
      <c r="F277" s="113"/>
      <c r="G277" s="113"/>
      <c r="H277" s="97">
        <v>36827241.332388997</v>
      </c>
      <c r="I277" s="97"/>
      <c r="J277" s="13">
        <v>23639354.5243674</v>
      </c>
      <c r="K277" s="13">
        <v>12156693.9638176</v>
      </c>
      <c r="L277" s="13">
        <v>4012322.8629994299</v>
      </c>
    </row>
    <row r="278" spans="2:12" s="1" customFormat="1" ht="11.1" customHeight="1" x14ac:dyDescent="0.15">
      <c r="B278" s="61">
        <v>45383</v>
      </c>
      <c r="C278" s="62">
        <v>53509</v>
      </c>
      <c r="D278" s="13">
        <v>267</v>
      </c>
      <c r="E278" s="63">
        <v>8126</v>
      </c>
      <c r="F278" s="113"/>
      <c r="G278" s="113"/>
      <c r="H278" s="97">
        <v>34818741.318077996</v>
      </c>
      <c r="I278" s="97"/>
      <c r="J278" s="13">
        <v>22313415.574592602</v>
      </c>
      <c r="K278" s="13">
        <v>11446578.5049721</v>
      </c>
      <c r="L278" s="13">
        <v>3762462.3552241698</v>
      </c>
    </row>
    <row r="279" spans="2:12" s="1" customFormat="1" ht="11.1" customHeight="1" x14ac:dyDescent="0.15">
      <c r="B279" s="61">
        <v>45383</v>
      </c>
      <c r="C279" s="62">
        <v>53540</v>
      </c>
      <c r="D279" s="13">
        <v>268</v>
      </c>
      <c r="E279" s="63">
        <v>8157</v>
      </c>
      <c r="F279" s="113"/>
      <c r="G279" s="113"/>
      <c r="H279" s="97">
        <v>32911861.870827001</v>
      </c>
      <c r="I279" s="97"/>
      <c r="J279" s="13">
        <v>21055628.8761805</v>
      </c>
      <c r="K279" s="13">
        <v>10773875.365866501</v>
      </c>
      <c r="L279" s="13">
        <v>3526346.9466413702</v>
      </c>
    </row>
    <row r="280" spans="2:12" s="1" customFormat="1" ht="11.1" customHeight="1" x14ac:dyDescent="0.15">
      <c r="B280" s="61">
        <v>45383</v>
      </c>
      <c r="C280" s="62">
        <v>53571</v>
      </c>
      <c r="D280" s="13">
        <v>269</v>
      </c>
      <c r="E280" s="63">
        <v>8188</v>
      </c>
      <c r="F280" s="113"/>
      <c r="G280" s="113"/>
      <c r="H280" s="97">
        <v>31067536.029298998</v>
      </c>
      <c r="I280" s="97"/>
      <c r="J280" s="13">
        <v>19841995.8860557</v>
      </c>
      <c r="K280" s="13">
        <v>10127055.2228336</v>
      </c>
      <c r="L280" s="13">
        <v>3300599.9557641</v>
      </c>
    </row>
    <row r="281" spans="2:12" s="1" customFormat="1" ht="11.1" customHeight="1" x14ac:dyDescent="0.15">
      <c r="B281" s="61">
        <v>45383</v>
      </c>
      <c r="C281" s="62">
        <v>53601</v>
      </c>
      <c r="D281" s="13">
        <v>270</v>
      </c>
      <c r="E281" s="63">
        <v>8218</v>
      </c>
      <c r="F281" s="113"/>
      <c r="G281" s="113"/>
      <c r="H281" s="97">
        <v>29307672.063554998</v>
      </c>
      <c r="I281" s="97"/>
      <c r="J281" s="13">
        <v>18687294.434990399</v>
      </c>
      <c r="K281" s="13">
        <v>9514238.1628297493</v>
      </c>
      <c r="L281" s="13">
        <v>3088160.1420706599</v>
      </c>
    </row>
    <row r="282" spans="2:12" s="1" customFormat="1" ht="11.1" customHeight="1" x14ac:dyDescent="0.15">
      <c r="B282" s="61">
        <v>45383</v>
      </c>
      <c r="C282" s="62">
        <v>53632</v>
      </c>
      <c r="D282" s="13">
        <v>271</v>
      </c>
      <c r="E282" s="63">
        <v>8249</v>
      </c>
      <c r="F282" s="113"/>
      <c r="G282" s="113"/>
      <c r="H282" s="97">
        <v>27639759.753072999</v>
      </c>
      <c r="I282" s="97"/>
      <c r="J282" s="13">
        <v>17593901.1589748</v>
      </c>
      <c r="K282" s="13">
        <v>8934779.3323175106</v>
      </c>
      <c r="L282" s="13">
        <v>2887794.2364659202</v>
      </c>
    </row>
    <row r="283" spans="2:12" s="1" customFormat="1" ht="11.1" customHeight="1" x14ac:dyDescent="0.15">
      <c r="B283" s="61">
        <v>45383</v>
      </c>
      <c r="C283" s="62">
        <v>53662</v>
      </c>
      <c r="D283" s="13">
        <v>272</v>
      </c>
      <c r="E283" s="63">
        <v>8279</v>
      </c>
      <c r="F283" s="113"/>
      <c r="G283" s="113"/>
      <c r="H283" s="97">
        <v>26044397.835122</v>
      </c>
      <c r="I283" s="97"/>
      <c r="J283" s="13">
        <v>16551172.502419399</v>
      </c>
      <c r="K283" s="13">
        <v>8384558.8149658097</v>
      </c>
      <c r="L283" s="13">
        <v>2698849.7876985702</v>
      </c>
    </row>
    <row r="284" spans="2:12" s="1" customFormat="1" ht="11.1" customHeight="1" x14ac:dyDescent="0.15">
      <c r="B284" s="61">
        <v>45383</v>
      </c>
      <c r="C284" s="62">
        <v>53693</v>
      </c>
      <c r="D284" s="13">
        <v>273</v>
      </c>
      <c r="E284" s="63">
        <v>8310</v>
      </c>
      <c r="F284" s="113"/>
      <c r="G284" s="113"/>
      <c r="H284" s="97">
        <v>24530794.576613002</v>
      </c>
      <c r="I284" s="97"/>
      <c r="J284" s="13">
        <v>15562839.5185508</v>
      </c>
      <c r="K284" s="13">
        <v>7863834.8174224002</v>
      </c>
      <c r="L284" s="13">
        <v>2520516.2387898299</v>
      </c>
    </row>
    <row r="285" spans="2:12" s="1" customFormat="1" ht="11.1" customHeight="1" x14ac:dyDescent="0.15">
      <c r="B285" s="61">
        <v>45383</v>
      </c>
      <c r="C285" s="62">
        <v>53724</v>
      </c>
      <c r="D285" s="13">
        <v>274</v>
      </c>
      <c r="E285" s="63">
        <v>8341</v>
      </c>
      <c r="F285" s="113"/>
      <c r="G285" s="113"/>
      <c r="H285" s="97">
        <v>23112367.838105999</v>
      </c>
      <c r="I285" s="97"/>
      <c r="J285" s="13">
        <v>14638091.019566299</v>
      </c>
      <c r="K285" s="13">
        <v>7377752.4578716401</v>
      </c>
      <c r="L285" s="13">
        <v>2354701.2611730699</v>
      </c>
    </row>
    <row r="286" spans="2:12" s="1" customFormat="1" ht="11.1" customHeight="1" x14ac:dyDescent="0.15">
      <c r="B286" s="61">
        <v>45383</v>
      </c>
      <c r="C286" s="62">
        <v>53752</v>
      </c>
      <c r="D286" s="13">
        <v>275</v>
      </c>
      <c r="E286" s="63">
        <v>8369</v>
      </c>
      <c r="F286" s="113"/>
      <c r="G286" s="113"/>
      <c r="H286" s="97">
        <v>21760088.278737001</v>
      </c>
      <c r="I286" s="97"/>
      <c r="J286" s="13">
        <v>13760517.862917</v>
      </c>
      <c r="K286" s="13">
        <v>6919513.0188528402</v>
      </c>
      <c r="L286" s="13">
        <v>2199997.9642329598</v>
      </c>
    </row>
    <row r="287" spans="2:12" s="1" customFormat="1" ht="11.1" customHeight="1" x14ac:dyDescent="0.15">
      <c r="B287" s="61">
        <v>45383</v>
      </c>
      <c r="C287" s="62">
        <v>53783</v>
      </c>
      <c r="D287" s="13">
        <v>276</v>
      </c>
      <c r="E287" s="63">
        <v>8400</v>
      </c>
      <c r="F287" s="113"/>
      <c r="G287" s="113"/>
      <c r="H287" s="97">
        <v>20463592.529367998</v>
      </c>
      <c r="I287" s="97"/>
      <c r="J287" s="13">
        <v>12918699.137950899</v>
      </c>
      <c r="K287" s="13">
        <v>6479681.0540180104</v>
      </c>
      <c r="L287" s="13">
        <v>2051431.3923368801</v>
      </c>
    </row>
    <row r="288" spans="2:12" s="1" customFormat="1" ht="11.1" customHeight="1" x14ac:dyDescent="0.15">
      <c r="B288" s="61">
        <v>45383</v>
      </c>
      <c r="C288" s="62">
        <v>53813</v>
      </c>
      <c r="D288" s="13">
        <v>277</v>
      </c>
      <c r="E288" s="63">
        <v>8430</v>
      </c>
      <c r="F288" s="113"/>
      <c r="G288" s="113"/>
      <c r="H288" s="97">
        <v>19231395.739999998</v>
      </c>
      <c r="I288" s="97"/>
      <c r="J288" s="13">
        <v>12120883.2962477</v>
      </c>
      <c r="K288" s="13">
        <v>6064554.2066954002</v>
      </c>
      <c r="L288" s="13">
        <v>1912134.0423669601</v>
      </c>
    </row>
    <row r="289" spans="2:12" s="1" customFormat="1" ht="11.1" customHeight="1" x14ac:dyDescent="0.15">
      <c r="B289" s="61">
        <v>45383</v>
      </c>
      <c r="C289" s="62">
        <v>53844</v>
      </c>
      <c r="D289" s="13">
        <v>278</v>
      </c>
      <c r="E289" s="63">
        <v>8461</v>
      </c>
      <c r="F289" s="113"/>
      <c r="G289" s="113"/>
      <c r="H289" s="97">
        <v>18067922.66</v>
      </c>
      <c r="I289" s="97"/>
      <c r="J289" s="13">
        <v>11368272.282691499</v>
      </c>
      <c r="K289" s="13">
        <v>5673527.6048625503</v>
      </c>
      <c r="L289" s="13">
        <v>1781267.90594424</v>
      </c>
    </row>
    <row r="290" spans="2:12" s="1" customFormat="1" ht="11.1" customHeight="1" x14ac:dyDescent="0.15">
      <c r="B290" s="61">
        <v>45383</v>
      </c>
      <c r="C290" s="62">
        <v>53874</v>
      </c>
      <c r="D290" s="13">
        <v>279</v>
      </c>
      <c r="E290" s="63">
        <v>8491</v>
      </c>
      <c r="F290" s="113"/>
      <c r="G290" s="113"/>
      <c r="H290" s="97">
        <v>16968342.690000001</v>
      </c>
      <c r="I290" s="97"/>
      <c r="J290" s="13">
        <v>10658896.150448799</v>
      </c>
      <c r="K290" s="13">
        <v>5306408.7890502997</v>
      </c>
      <c r="L290" s="13">
        <v>1659177.5313210101</v>
      </c>
    </row>
    <row r="291" spans="2:12" s="1" customFormat="1" ht="11.1" customHeight="1" x14ac:dyDescent="0.15">
      <c r="B291" s="61">
        <v>45383</v>
      </c>
      <c r="C291" s="62">
        <v>53905</v>
      </c>
      <c r="D291" s="13">
        <v>280</v>
      </c>
      <c r="E291" s="63">
        <v>8522</v>
      </c>
      <c r="F291" s="113"/>
      <c r="G291" s="113"/>
      <c r="H291" s="97">
        <v>15938743.1</v>
      </c>
      <c r="I291" s="97"/>
      <c r="J291" s="13">
        <v>9995157.7807489708</v>
      </c>
      <c r="K291" s="13">
        <v>4963319.35312986</v>
      </c>
      <c r="L291" s="13">
        <v>1545329.1380831399</v>
      </c>
    </row>
    <row r="292" spans="2:12" s="1" customFormat="1" ht="11.1" customHeight="1" x14ac:dyDescent="0.15">
      <c r="B292" s="61">
        <v>45383</v>
      </c>
      <c r="C292" s="62">
        <v>53936</v>
      </c>
      <c r="D292" s="13">
        <v>281</v>
      </c>
      <c r="E292" s="63">
        <v>8553</v>
      </c>
      <c r="F292" s="113"/>
      <c r="G292" s="113"/>
      <c r="H292" s="97">
        <v>14969562.199999999</v>
      </c>
      <c r="I292" s="97"/>
      <c r="J292" s="13">
        <v>9371464.4404121805</v>
      </c>
      <c r="K292" s="13">
        <v>4641775.3735026298</v>
      </c>
      <c r="L292" s="13">
        <v>1439095.1629891901</v>
      </c>
    </row>
    <row r="293" spans="2:12" s="1" customFormat="1" ht="11.1" customHeight="1" x14ac:dyDescent="0.15">
      <c r="B293" s="61">
        <v>45383</v>
      </c>
      <c r="C293" s="62">
        <v>53966</v>
      </c>
      <c r="D293" s="13">
        <v>282</v>
      </c>
      <c r="E293" s="63">
        <v>8583</v>
      </c>
      <c r="F293" s="113"/>
      <c r="G293" s="113"/>
      <c r="H293" s="97">
        <v>14075345.93</v>
      </c>
      <c r="I293" s="97"/>
      <c r="J293" s="13">
        <v>8797190.5727745704</v>
      </c>
      <c r="K293" s="13">
        <v>4346607.5090340497</v>
      </c>
      <c r="L293" s="13">
        <v>1342059.9082961499</v>
      </c>
    </row>
    <row r="294" spans="2:12" s="1" customFormat="1" ht="11.1" customHeight="1" x14ac:dyDescent="0.15">
      <c r="B294" s="61">
        <v>45383</v>
      </c>
      <c r="C294" s="62">
        <v>53997</v>
      </c>
      <c r="D294" s="13">
        <v>283</v>
      </c>
      <c r="E294" s="63">
        <v>8614</v>
      </c>
      <c r="F294" s="113"/>
      <c r="G294" s="113"/>
      <c r="H294" s="97">
        <v>13250747.359999999</v>
      </c>
      <c r="I294" s="97"/>
      <c r="J294" s="13">
        <v>8267764.0814519804</v>
      </c>
      <c r="K294" s="13">
        <v>4074633.90205045</v>
      </c>
      <c r="L294" s="13">
        <v>1252756.57478938</v>
      </c>
    </row>
    <row r="295" spans="2:12" s="1" customFormat="1" ht="11.1" customHeight="1" x14ac:dyDescent="0.15">
      <c r="B295" s="61">
        <v>45383</v>
      </c>
      <c r="C295" s="62">
        <v>54027</v>
      </c>
      <c r="D295" s="13">
        <v>284</v>
      </c>
      <c r="E295" s="63">
        <v>8644</v>
      </c>
      <c r="F295" s="113"/>
      <c r="G295" s="113"/>
      <c r="H295" s="97">
        <v>12462769.189999999</v>
      </c>
      <c r="I295" s="97"/>
      <c r="J295" s="13">
        <v>7763343.7089454699</v>
      </c>
      <c r="K295" s="13">
        <v>3816621.5681394199</v>
      </c>
      <c r="L295" s="13">
        <v>1168619.9069610201</v>
      </c>
    </row>
    <row r="296" spans="2:12" s="1" customFormat="1" ht="11.1" customHeight="1" x14ac:dyDescent="0.15">
      <c r="B296" s="61">
        <v>45383</v>
      </c>
      <c r="C296" s="62">
        <v>54058</v>
      </c>
      <c r="D296" s="13">
        <v>285</v>
      </c>
      <c r="E296" s="63">
        <v>8675</v>
      </c>
      <c r="F296" s="113"/>
      <c r="G296" s="113"/>
      <c r="H296" s="97">
        <v>11727804.74</v>
      </c>
      <c r="I296" s="97"/>
      <c r="J296" s="13">
        <v>7293126.8603341402</v>
      </c>
      <c r="K296" s="13">
        <v>3576334.6199693899</v>
      </c>
      <c r="L296" s="13">
        <v>1090407.7918885699</v>
      </c>
    </row>
    <row r="297" spans="2:12" s="1" customFormat="1" ht="11.1" customHeight="1" x14ac:dyDescent="0.15">
      <c r="B297" s="61">
        <v>45383</v>
      </c>
      <c r="C297" s="62">
        <v>54089</v>
      </c>
      <c r="D297" s="13">
        <v>286</v>
      </c>
      <c r="E297" s="63">
        <v>8706</v>
      </c>
      <c r="F297" s="113"/>
      <c r="G297" s="113"/>
      <c r="H297" s="97">
        <v>11020868.800000001</v>
      </c>
      <c r="I297" s="97"/>
      <c r="J297" s="13">
        <v>6841883.1483372198</v>
      </c>
      <c r="K297" s="13">
        <v>3346525.39037344</v>
      </c>
      <c r="L297" s="13">
        <v>1016018.3305775099</v>
      </c>
    </row>
    <row r="298" spans="2:12" s="1" customFormat="1" ht="11.1" customHeight="1" x14ac:dyDescent="0.15">
      <c r="B298" s="61">
        <v>45383</v>
      </c>
      <c r="C298" s="62">
        <v>54118</v>
      </c>
      <c r="D298" s="13">
        <v>287</v>
      </c>
      <c r="E298" s="63">
        <v>8735</v>
      </c>
      <c r="F298" s="113"/>
      <c r="G298" s="113"/>
      <c r="H298" s="97">
        <v>10351633.1</v>
      </c>
      <c r="I298" s="97"/>
      <c r="J298" s="13">
        <v>6416216.83841471</v>
      </c>
      <c r="K298" s="13">
        <v>3130854.9395893998</v>
      </c>
      <c r="L298" s="13">
        <v>946773.10508697899</v>
      </c>
    </row>
    <row r="299" spans="2:12" s="1" customFormat="1" ht="11.1" customHeight="1" x14ac:dyDescent="0.15">
      <c r="B299" s="61">
        <v>45383</v>
      </c>
      <c r="C299" s="62">
        <v>54149</v>
      </c>
      <c r="D299" s="13">
        <v>288</v>
      </c>
      <c r="E299" s="63">
        <v>8766</v>
      </c>
      <c r="F299" s="113"/>
      <c r="G299" s="113"/>
      <c r="H299" s="97">
        <v>9704505.7699999996</v>
      </c>
      <c r="I299" s="97"/>
      <c r="J299" s="13">
        <v>6004908.0781601397</v>
      </c>
      <c r="K299" s="13">
        <v>2922700.8780557602</v>
      </c>
      <c r="L299" s="13">
        <v>880083.65630470903</v>
      </c>
    </row>
    <row r="300" spans="2:12" s="1" customFormat="1" ht="11.1" customHeight="1" x14ac:dyDescent="0.15">
      <c r="B300" s="61">
        <v>45383</v>
      </c>
      <c r="C300" s="62">
        <v>54179</v>
      </c>
      <c r="D300" s="13">
        <v>289</v>
      </c>
      <c r="E300" s="63">
        <v>8796</v>
      </c>
      <c r="F300" s="113"/>
      <c r="G300" s="113"/>
      <c r="H300" s="97">
        <v>9097431.6199999992</v>
      </c>
      <c r="I300" s="97"/>
      <c r="J300" s="13">
        <v>5620025.6981114298</v>
      </c>
      <c r="K300" s="13">
        <v>2728638.9555697702</v>
      </c>
      <c r="L300" s="13">
        <v>818279.63813424599</v>
      </c>
    </row>
    <row r="301" spans="2:12" s="1" customFormat="1" ht="11.1" customHeight="1" x14ac:dyDescent="0.15">
      <c r="B301" s="61">
        <v>45383</v>
      </c>
      <c r="C301" s="62">
        <v>54210</v>
      </c>
      <c r="D301" s="13">
        <v>290</v>
      </c>
      <c r="E301" s="63">
        <v>8827</v>
      </c>
      <c r="F301" s="113"/>
      <c r="G301" s="113"/>
      <c r="H301" s="97">
        <v>8518398.0899999999</v>
      </c>
      <c r="I301" s="97"/>
      <c r="J301" s="13">
        <v>5253396.8897009697</v>
      </c>
      <c r="K301" s="13">
        <v>2544146.2856065999</v>
      </c>
      <c r="L301" s="13">
        <v>759721.41435420001</v>
      </c>
    </row>
    <row r="302" spans="2:12" s="1" customFormat="1" ht="11.1" customHeight="1" x14ac:dyDescent="0.15">
      <c r="B302" s="61">
        <v>45383</v>
      </c>
      <c r="C302" s="62">
        <v>54240</v>
      </c>
      <c r="D302" s="13">
        <v>291</v>
      </c>
      <c r="E302" s="63">
        <v>8857</v>
      </c>
      <c r="F302" s="113"/>
      <c r="G302" s="113"/>
      <c r="H302" s="97">
        <v>8004510.5800000001</v>
      </c>
      <c r="I302" s="97"/>
      <c r="J302" s="13">
        <v>4928373.6158718597</v>
      </c>
      <c r="K302" s="13">
        <v>2380867.6699773101</v>
      </c>
      <c r="L302" s="13">
        <v>708049.51579618396</v>
      </c>
    </row>
    <row r="303" spans="2:12" s="1" customFormat="1" ht="11.1" customHeight="1" x14ac:dyDescent="0.15">
      <c r="B303" s="61">
        <v>45383</v>
      </c>
      <c r="C303" s="62">
        <v>54271</v>
      </c>
      <c r="D303" s="13">
        <v>292</v>
      </c>
      <c r="E303" s="63">
        <v>8888</v>
      </c>
      <c r="F303" s="113"/>
      <c r="G303" s="113"/>
      <c r="H303" s="97">
        <v>7581047.7300000004</v>
      </c>
      <c r="I303" s="97"/>
      <c r="J303" s="13">
        <v>4659731.0508795902</v>
      </c>
      <c r="K303" s="13">
        <v>2245363.0813822001</v>
      </c>
      <c r="L303" s="13">
        <v>664923.32753839204</v>
      </c>
    </row>
    <row r="304" spans="2:12" s="1" customFormat="1" ht="11.1" customHeight="1" x14ac:dyDescent="0.15">
      <c r="B304" s="61">
        <v>45383</v>
      </c>
      <c r="C304" s="62">
        <v>54302</v>
      </c>
      <c r="D304" s="13">
        <v>293</v>
      </c>
      <c r="E304" s="63">
        <v>8919</v>
      </c>
      <c r="F304" s="113"/>
      <c r="G304" s="113"/>
      <c r="H304" s="97">
        <v>7215503.6900000004</v>
      </c>
      <c r="I304" s="97"/>
      <c r="J304" s="13">
        <v>4427525.3061800702</v>
      </c>
      <c r="K304" s="13">
        <v>2128045.3153156</v>
      </c>
      <c r="L304" s="13">
        <v>627512.64726319199</v>
      </c>
    </row>
    <row r="305" spans="2:12" s="1" customFormat="1" ht="11.1" customHeight="1" x14ac:dyDescent="0.15">
      <c r="B305" s="61">
        <v>45383</v>
      </c>
      <c r="C305" s="62">
        <v>54332</v>
      </c>
      <c r="D305" s="13">
        <v>294</v>
      </c>
      <c r="E305" s="63">
        <v>8949</v>
      </c>
      <c r="F305" s="113"/>
      <c r="G305" s="113"/>
      <c r="H305" s="97">
        <v>6924765.5800000001</v>
      </c>
      <c r="I305" s="97"/>
      <c r="J305" s="13">
        <v>4242150.1427012896</v>
      </c>
      <c r="K305" s="13">
        <v>2033928.2215317499</v>
      </c>
      <c r="L305" s="13">
        <v>597301.10385259194</v>
      </c>
    </row>
    <row r="306" spans="2:12" s="1" customFormat="1" ht="11.1" customHeight="1" x14ac:dyDescent="0.15">
      <c r="B306" s="61">
        <v>45383</v>
      </c>
      <c r="C306" s="62">
        <v>54363</v>
      </c>
      <c r="D306" s="13">
        <v>295</v>
      </c>
      <c r="E306" s="63">
        <v>8980</v>
      </c>
      <c r="F306" s="113"/>
      <c r="G306" s="113"/>
      <c r="H306" s="97">
        <v>6702779.5199999996</v>
      </c>
      <c r="I306" s="97"/>
      <c r="J306" s="13">
        <v>4099195.8885633801</v>
      </c>
      <c r="K306" s="13">
        <v>1960389.4301166099</v>
      </c>
      <c r="L306" s="13">
        <v>573266.63620124699</v>
      </c>
    </row>
    <row r="307" spans="2:12" s="1" customFormat="1" ht="11.1" customHeight="1" x14ac:dyDescent="0.15">
      <c r="B307" s="61">
        <v>45383</v>
      </c>
      <c r="C307" s="62">
        <v>54393</v>
      </c>
      <c r="D307" s="13">
        <v>296</v>
      </c>
      <c r="E307" s="63">
        <v>9010</v>
      </c>
      <c r="F307" s="113"/>
      <c r="G307" s="113"/>
      <c r="H307" s="97">
        <v>6501631.2999999998</v>
      </c>
      <c r="I307" s="97"/>
      <c r="J307" s="13">
        <v>3969653.8316143001</v>
      </c>
      <c r="K307" s="13">
        <v>1893764.9896788099</v>
      </c>
      <c r="L307" s="13">
        <v>551513.92393790197</v>
      </c>
    </row>
    <row r="308" spans="2:12" s="1" customFormat="1" ht="11.1" customHeight="1" x14ac:dyDescent="0.15">
      <c r="B308" s="61">
        <v>45383</v>
      </c>
      <c r="C308" s="62">
        <v>54424</v>
      </c>
      <c r="D308" s="13">
        <v>297</v>
      </c>
      <c r="E308" s="63">
        <v>9041</v>
      </c>
      <c r="F308" s="113"/>
      <c r="G308" s="113"/>
      <c r="H308" s="97">
        <v>6319660.1399999997</v>
      </c>
      <c r="I308" s="97"/>
      <c r="J308" s="13">
        <v>3852004.6365864901</v>
      </c>
      <c r="K308" s="13">
        <v>1832965.71271806</v>
      </c>
      <c r="L308" s="13">
        <v>531546.617375692</v>
      </c>
    </row>
    <row r="309" spans="2:12" s="1" customFormat="1" ht="11.1" customHeight="1" x14ac:dyDescent="0.15">
      <c r="B309" s="61">
        <v>45383</v>
      </c>
      <c r="C309" s="62">
        <v>54455</v>
      </c>
      <c r="D309" s="13">
        <v>298</v>
      </c>
      <c r="E309" s="63">
        <v>9072</v>
      </c>
      <c r="F309" s="113"/>
      <c r="G309" s="113"/>
      <c r="H309" s="97">
        <v>6137268.7699999996</v>
      </c>
      <c r="I309" s="97"/>
      <c r="J309" s="13">
        <v>3734487.4106657598</v>
      </c>
      <c r="K309" s="13">
        <v>1772526.0746581201</v>
      </c>
      <c r="L309" s="13">
        <v>511842.412499053</v>
      </c>
    </row>
    <row r="310" spans="2:12" s="1" customFormat="1" ht="11.1" customHeight="1" x14ac:dyDescent="0.15">
      <c r="B310" s="61">
        <v>45383</v>
      </c>
      <c r="C310" s="62">
        <v>54483</v>
      </c>
      <c r="D310" s="13">
        <v>299</v>
      </c>
      <c r="E310" s="63">
        <v>9100</v>
      </c>
      <c r="F310" s="113"/>
      <c r="G310" s="113"/>
      <c r="H310" s="97">
        <v>5954456.2000000002</v>
      </c>
      <c r="I310" s="97"/>
      <c r="J310" s="13">
        <v>3617696.1271126699</v>
      </c>
      <c r="K310" s="13">
        <v>1713147.8042170601</v>
      </c>
      <c r="L310" s="13">
        <v>492803.158119064</v>
      </c>
    </row>
    <row r="311" spans="2:12" s="1" customFormat="1" ht="11.1" customHeight="1" x14ac:dyDescent="0.15">
      <c r="B311" s="61">
        <v>45383</v>
      </c>
      <c r="C311" s="62">
        <v>54514</v>
      </c>
      <c r="D311" s="13">
        <v>300</v>
      </c>
      <c r="E311" s="63">
        <v>9131</v>
      </c>
      <c r="F311" s="113"/>
      <c r="G311" s="113"/>
      <c r="H311" s="97">
        <v>5771237.5300000003</v>
      </c>
      <c r="I311" s="97"/>
      <c r="J311" s="13">
        <v>3500432.5059917499</v>
      </c>
      <c r="K311" s="13">
        <v>1653402.3480309499</v>
      </c>
      <c r="L311" s="13">
        <v>473602.316550544</v>
      </c>
    </row>
    <row r="312" spans="2:12" s="1" customFormat="1" ht="11.1" customHeight="1" x14ac:dyDescent="0.15">
      <c r="B312" s="61">
        <v>45383</v>
      </c>
      <c r="C312" s="62">
        <v>54544</v>
      </c>
      <c r="D312" s="13">
        <v>301</v>
      </c>
      <c r="E312" s="63">
        <v>9161</v>
      </c>
      <c r="F312" s="113"/>
      <c r="G312" s="113"/>
      <c r="H312" s="97">
        <v>5588194.5700000003</v>
      </c>
      <c r="I312" s="97"/>
      <c r="J312" s="13">
        <v>3383847.9356823498</v>
      </c>
      <c r="K312" s="13">
        <v>1594400.59416865</v>
      </c>
      <c r="L312" s="13">
        <v>454829.68213692401</v>
      </c>
    </row>
    <row r="313" spans="2:12" s="1" customFormat="1" ht="11.1" customHeight="1" x14ac:dyDescent="0.15">
      <c r="B313" s="61">
        <v>45383</v>
      </c>
      <c r="C313" s="62">
        <v>54575</v>
      </c>
      <c r="D313" s="13">
        <v>302</v>
      </c>
      <c r="E313" s="63">
        <v>9192</v>
      </c>
      <c r="F313" s="113"/>
      <c r="G313" s="113"/>
      <c r="H313" s="97">
        <v>5404729.0599999996</v>
      </c>
      <c r="I313" s="97"/>
      <c r="J313" s="13">
        <v>3267202.2989636501</v>
      </c>
      <c r="K313" s="13">
        <v>1535524.42170531</v>
      </c>
      <c r="L313" s="13">
        <v>436178.946337245</v>
      </c>
    </row>
    <row r="314" spans="2:12" s="1" customFormat="1" ht="11.1" customHeight="1" x14ac:dyDescent="0.15">
      <c r="B314" s="61">
        <v>45383</v>
      </c>
      <c r="C314" s="62">
        <v>54605</v>
      </c>
      <c r="D314" s="13">
        <v>303</v>
      </c>
      <c r="E314" s="63">
        <v>9222</v>
      </c>
      <c r="F314" s="113"/>
      <c r="G314" s="113"/>
      <c r="H314" s="97">
        <v>5222317.82</v>
      </c>
      <c r="I314" s="97"/>
      <c r="J314" s="13">
        <v>3151751.4215905699</v>
      </c>
      <c r="K314" s="13">
        <v>1477618.8635803501</v>
      </c>
      <c r="L314" s="13">
        <v>418009.81686570199</v>
      </c>
    </row>
    <row r="315" spans="2:12" s="1" customFormat="1" ht="11.1" customHeight="1" x14ac:dyDescent="0.15">
      <c r="B315" s="61">
        <v>45383</v>
      </c>
      <c r="C315" s="62">
        <v>54636</v>
      </c>
      <c r="D315" s="13">
        <v>304</v>
      </c>
      <c r="E315" s="63">
        <v>9253</v>
      </c>
      <c r="F315" s="113"/>
      <c r="G315" s="113"/>
      <c r="H315" s="97">
        <v>5039843.82</v>
      </c>
      <c r="I315" s="97"/>
      <c r="J315" s="13">
        <v>3036466.6539534</v>
      </c>
      <c r="K315" s="13">
        <v>1419950.08604144</v>
      </c>
      <c r="L315" s="13">
        <v>399994.25376304</v>
      </c>
    </row>
    <row r="316" spans="2:12" s="1" customFormat="1" ht="11.1" customHeight="1" x14ac:dyDescent="0.15">
      <c r="B316" s="61">
        <v>45383</v>
      </c>
      <c r="C316" s="62">
        <v>54667</v>
      </c>
      <c r="D316" s="13">
        <v>305</v>
      </c>
      <c r="E316" s="63">
        <v>9284</v>
      </c>
      <c r="F316" s="113"/>
      <c r="G316" s="113"/>
      <c r="H316" s="97">
        <v>4857853.71</v>
      </c>
      <c r="I316" s="97"/>
      <c r="J316" s="13">
        <v>2921854.9282546602</v>
      </c>
      <c r="K316" s="13">
        <v>1362879.0143125399</v>
      </c>
      <c r="L316" s="13">
        <v>382291.46127499302</v>
      </c>
    </row>
    <row r="317" spans="2:12" s="1" customFormat="1" ht="11.1" customHeight="1" x14ac:dyDescent="0.15">
      <c r="B317" s="61">
        <v>45383</v>
      </c>
      <c r="C317" s="62">
        <v>54697</v>
      </c>
      <c r="D317" s="13">
        <v>306</v>
      </c>
      <c r="E317" s="63">
        <v>9314</v>
      </c>
      <c r="F317" s="113"/>
      <c r="G317" s="113"/>
      <c r="H317" s="97">
        <v>4676185.58</v>
      </c>
      <c r="I317" s="97"/>
      <c r="J317" s="13">
        <v>2807970.3366212598</v>
      </c>
      <c r="K317" s="13">
        <v>1306534.66832481</v>
      </c>
      <c r="L317" s="13">
        <v>364984.410622839</v>
      </c>
    </row>
    <row r="318" spans="2:12" s="1" customFormat="1" ht="11.1" customHeight="1" x14ac:dyDescent="0.15">
      <c r="B318" s="61">
        <v>45383</v>
      </c>
      <c r="C318" s="62">
        <v>54728</v>
      </c>
      <c r="D318" s="13">
        <v>307</v>
      </c>
      <c r="E318" s="63">
        <v>9345</v>
      </c>
      <c r="F318" s="113"/>
      <c r="G318" s="113"/>
      <c r="H318" s="97">
        <v>4494095.33</v>
      </c>
      <c r="I318" s="97"/>
      <c r="J318" s="13">
        <v>2694051.1486376999</v>
      </c>
      <c r="K318" s="13">
        <v>1250340.65396571</v>
      </c>
      <c r="L318" s="13">
        <v>347807.02434374503</v>
      </c>
    </row>
    <row r="319" spans="2:12" s="1" customFormat="1" ht="11.1" customHeight="1" x14ac:dyDescent="0.15">
      <c r="B319" s="61">
        <v>45383</v>
      </c>
      <c r="C319" s="62">
        <v>54758</v>
      </c>
      <c r="D319" s="13">
        <v>308</v>
      </c>
      <c r="E319" s="63">
        <v>9375</v>
      </c>
      <c r="F319" s="113"/>
      <c r="G319" s="113"/>
      <c r="H319" s="97">
        <v>4311581.91</v>
      </c>
      <c r="I319" s="97"/>
      <c r="J319" s="13">
        <v>2580398.3635275499</v>
      </c>
      <c r="K319" s="13">
        <v>1194645.46941422</v>
      </c>
      <c r="L319" s="13">
        <v>330952.08423225902</v>
      </c>
    </row>
    <row r="320" spans="2:12" s="1" customFormat="1" ht="11.1" customHeight="1" x14ac:dyDescent="0.15">
      <c r="B320" s="61">
        <v>45383</v>
      </c>
      <c r="C320" s="62">
        <v>54789</v>
      </c>
      <c r="D320" s="13">
        <v>309</v>
      </c>
      <c r="E320" s="63">
        <v>9406</v>
      </c>
      <c r="F320" s="113"/>
      <c r="G320" s="113"/>
      <c r="H320" s="97">
        <v>4128645.03</v>
      </c>
      <c r="I320" s="97"/>
      <c r="J320" s="13">
        <v>2466723.3265472902</v>
      </c>
      <c r="K320" s="13">
        <v>1139113.0210117099</v>
      </c>
      <c r="L320" s="13">
        <v>314231.35335933598</v>
      </c>
    </row>
    <row r="321" spans="2:12" s="1" customFormat="1" ht="11.1" customHeight="1" x14ac:dyDescent="0.15">
      <c r="B321" s="61">
        <v>45383</v>
      </c>
      <c r="C321" s="62">
        <v>54820</v>
      </c>
      <c r="D321" s="13">
        <v>310</v>
      </c>
      <c r="E321" s="63">
        <v>9437</v>
      </c>
      <c r="F321" s="113"/>
      <c r="G321" s="113"/>
      <c r="H321" s="97">
        <v>3946215.56</v>
      </c>
      <c r="I321" s="97"/>
      <c r="J321" s="13">
        <v>2353729.1150016501</v>
      </c>
      <c r="K321" s="13">
        <v>1084168.9067916099</v>
      </c>
      <c r="L321" s="13">
        <v>297807.93627647898</v>
      </c>
    </row>
    <row r="322" spans="2:12" s="1" customFormat="1" ht="11.1" customHeight="1" x14ac:dyDescent="0.15">
      <c r="B322" s="61">
        <v>45383</v>
      </c>
      <c r="C322" s="62">
        <v>54848</v>
      </c>
      <c r="D322" s="13">
        <v>311</v>
      </c>
      <c r="E322" s="63">
        <v>9465</v>
      </c>
      <c r="F322" s="113"/>
      <c r="G322" s="113"/>
      <c r="H322" s="97">
        <v>3763361.39</v>
      </c>
      <c r="I322" s="97"/>
      <c r="J322" s="13">
        <v>2241226.3654173901</v>
      </c>
      <c r="K322" s="13">
        <v>1029976.4795878601</v>
      </c>
      <c r="L322" s="13">
        <v>281839.35596618801</v>
      </c>
    </row>
    <row r="323" spans="2:12" s="1" customFormat="1" ht="11.1" customHeight="1" x14ac:dyDescent="0.15">
      <c r="B323" s="61">
        <v>45383</v>
      </c>
      <c r="C323" s="62">
        <v>54879</v>
      </c>
      <c r="D323" s="13">
        <v>312</v>
      </c>
      <c r="E323" s="63">
        <v>9496</v>
      </c>
      <c r="F323" s="113"/>
      <c r="G323" s="113"/>
      <c r="H323" s="97">
        <v>3580350.15</v>
      </c>
      <c r="I323" s="97"/>
      <c r="J323" s="13">
        <v>2128619.7070556702</v>
      </c>
      <c r="K323" s="13">
        <v>975739.20679844799</v>
      </c>
      <c r="L323" s="13">
        <v>265867.16585776198</v>
      </c>
    </row>
    <row r="324" spans="2:12" s="1" customFormat="1" ht="11.1" customHeight="1" x14ac:dyDescent="0.15">
      <c r="B324" s="61">
        <v>45383</v>
      </c>
      <c r="C324" s="62">
        <v>54909</v>
      </c>
      <c r="D324" s="13">
        <v>313</v>
      </c>
      <c r="E324" s="63">
        <v>9526</v>
      </c>
      <c r="F324" s="113"/>
      <c r="G324" s="113"/>
      <c r="H324" s="97">
        <v>3397521.59</v>
      </c>
      <c r="I324" s="97"/>
      <c r="J324" s="13">
        <v>2016607.42752109</v>
      </c>
      <c r="K324" s="13">
        <v>922118.65290348802</v>
      </c>
      <c r="L324" s="13">
        <v>250226.810718361</v>
      </c>
    </row>
    <row r="325" spans="2:12" s="1" customFormat="1" ht="11.1" customHeight="1" x14ac:dyDescent="0.15">
      <c r="B325" s="61">
        <v>45383</v>
      </c>
      <c r="C325" s="62">
        <v>54940</v>
      </c>
      <c r="D325" s="13">
        <v>314</v>
      </c>
      <c r="E325" s="63">
        <v>9557</v>
      </c>
      <c r="F325" s="113"/>
      <c r="G325" s="113"/>
      <c r="H325" s="97">
        <v>3216201.43</v>
      </c>
      <c r="I325" s="97"/>
      <c r="J325" s="13">
        <v>1905746.6147743501</v>
      </c>
      <c r="K325" s="13">
        <v>869209.96094605897</v>
      </c>
      <c r="L325" s="13">
        <v>234870.43256342501</v>
      </c>
    </row>
    <row r="326" spans="2:12" s="1" customFormat="1" ht="11.1" customHeight="1" x14ac:dyDescent="0.15">
      <c r="B326" s="61">
        <v>45383</v>
      </c>
      <c r="C326" s="62">
        <v>54970</v>
      </c>
      <c r="D326" s="13">
        <v>315</v>
      </c>
      <c r="E326" s="63">
        <v>9587</v>
      </c>
      <c r="F326" s="113"/>
      <c r="G326" s="113"/>
      <c r="H326" s="97">
        <v>3034647.29</v>
      </c>
      <c r="I326" s="97"/>
      <c r="J326" s="13">
        <v>1795215.9491586699</v>
      </c>
      <c r="K326" s="13">
        <v>816781.70763857802</v>
      </c>
      <c r="L326" s="13">
        <v>219799.013741701</v>
      </c>
    </row>
    <row r="327" spans="2:12" s="1" customFormat="1" ht="11.1" customHeight="1" x14ac:dyDescent="0.15">
      <c r="B327" s="61">
        <v>45383</v>
      </c>
      <c r="C327" s="62">
        <v>55001</v>
      </c>
      <c r="D327" s="13">
        <v>316</v>
      </c>
      <c r="E327" s="63">
        <v>9618</v>
      </c>
      <c r="F327" s="113"/>
      <c r="G327" s="113"/>
      <c r="H327" s="97">
        <v>2854122.21</v>
      </c>
      <c r="I327" s="97"/>
      <c r="J327" s="13">
        <v>1685558.46449738</v>
      </c>
      <c r="K327" s="13">
        <v>764939.73074780905</v>
      </c>
      <c r="L327" s="13">
        <v>204976.26471008401</v>
      </c>
    </row>
    <row r="328" spans="2:12" s="1" customFormat="1" ht="11.1" customHeight="1" x14ac:dyDescent="0.15">
      <c r="B328" s="61">
        <v>45383</v>
      </c>
      <c r="C328" s="62">
        <v>55032</v>
      </c>
      <c r="D328" s="13">
        <v>317</v>
      </c>
      <c r="E328" s="63">
        <v>9649</v>
      </c>
      <c r="F328" s="113"/>
      <c r="G328" s="113"/>
      <c r="H328" s="97">
        <v>2673436.8199999998</v>
      </c>
      <c r="I328" s="97"/>
      <c r="J328" s="13">
        <v>1576173.2763405801</v>
      </c>
      <c r="K328" s="13">
        <v>713479.41989143798</v>
      </c>
      <c r="L328" s="13">
        <v>190376.97691302901</v>
      </c>
    </row>
    <row r="329" spans="2:12" s="1" customFormat="1" ht="11.1" customHeight="1" x14ac:dyDescent="0.15">
      <c r="B329" s="61">
        <v>45383</v>
      </c>
      <c r="C329" s="62">
        <v>55062</v>
      </c>
      <c r="D329" s="13">
        <v>318</v>
      </c>
      <c r="E329" s="63">
        <v>9679</v>
      </c>
      <c r="F329" s="113"/>
      <c r="G329" s="113"/>
      <c r="H329" s="97">
        <v>2494587.5</v>
      </c>
      <c r="I329" s="97"/>
      <c r="J329" s="13">
        <v>1468315.34317237</v>
      </c>
      <c r="K329" s="13">
        <v>663019.94786452304</v>
      </c>
      <c r="L329" s="13">
        <v>176187.72751912</v>
      </c>
    </row>
    <row r="330" spans="2:12" s="1" customFormat="1" ht="11.1" customHeight="1" x14ac:dyDescent="0.15">
      <c r="B330" s="61">
        <v>45383</v>
      </c>
      <c r="C330" s="62">
        <v>55093</v>
      </c>
      <c r="D330" s="13">
        <v>319</v>
      </c>
      <c r="E330" s="63">
        <v>9710</v>
      </c>
      <c r="F330" s="113"/>
      <c r="G330" s="113"/>
      <c r="H330" s="97">
        <v>2318782.7799999998</v>
      </c>
      <c r="I330" s="97"/>
      <c r="J330" s="13">
        <v>1362521.74071018</v>
      </c>
      <c r="K330" s="13">
        <v>613683.98738434701</v>
      </c>
      <c r="L330" s="13">
        <v>162386.705232079</v>
      </c>
    </row>
    <row r="331" spans="2:12" s="1" customFormat="1" ht="11.1" customHeight="1" x14ac:dyDescent="0.15">
      <c r="B331" s="61">
        <v>45383</v>
      </c>
      <c r="C331" s="62">
        <v>55123</v>
      </c>
      <c r="D331" s="13">
        <v>320</v>
      </c>
      <c r="E331" s="63">
        <v>9740</v>
      </c>
      <c r="F331" s="113"/>
      <c r="G331" s="113"/>
      <c r="H331" s="97">
        <v>2144573.0699999998</v>
      </c>
      <c r="I331" s="97"/>
      <c r="J331" s="13">
        <v>1258087.31274523</v>
      </c>
      <c r="K331" s="13">
        <v>565251.73083973804</v>
      </c>
      <c r="L331" s="13">
        <v>148957.9418304</v>
      </c>
    </row>
    <row r="332" spans="2:12" s="1" customFormat="1" ht="11.1" customHeight="1" x14ac:dyDescent="0.15">
      <c r="B332" s="61">
        <v>45383</v>
      </c>
      <c r="C332" s="62">
        <v>55154</v>
      </c>
      <c r="D332" s="13">
        <v>321</v>
      </c>
      <c r="E332" s="63">
        <v>9771</v>
      </c>
      <c r="F332" s="113"/>
      <c r="G332" s="113"/>
      <c r="H332" s="97">
        <v>1970731.8</v>
      </c>
      <c r="I332" s="97"/>
      <c r="J332" s="13">
        <v>1154144.63765086</v>
      </c>
      <c r="K332" s="13">
        <v>517232.07534480502</v>
      </c>
      <c r="L332" s="13">
        <v>135726.24398720899</v>
      </c>
    </row>
    <row r="333" spans="2:12" s="1" customFormat="1" ht="11.1" customHeight="1" x14ac:dyDescent="0.15">
      <c r="B333" s="61">
        <v>45383</v>
      </c>
      <c r="C333" s="62">
        <v>55185</v>
      </c>
      <c r="D333" s="13">
        <v>322</v>
      </c>
      <c r="E333" s="63">
        <v>9802</v>
      </c>
      <c r="F333" s="113"/>
      <c r="G333" s="113"/>
      <c r="H333" s="97">
        <v>1798728.91</v>
      </c>
      <c r="I333" s="97"/>
      <c r="J333" s="13">
        <v>1051625.7401213001</v>
      </c>
      <c r="K333" s="13">
        <v>470089.45742940699</v>
      </c>
      <c r="L333" s="13">
        <v>122833.12835785501</v>
      </c>
    </row>
    <row r="334" spans="2:12" s="1" customFormat="1" ht="11.1" customHeight="1" x14ac:dyDescent="0.15">
      <c r="B334" s="61">
        <v>45383</v>
      </c>
      <c r="C334" s="62">
        <v>55213</v>
      </c>
      <c r="D334" s="13">
        <v>323</v>
      </c>
      <c r="E334" s="63">
        <v>9830</v>
      </c>
      <c r="F334" s="113"/>
      <c r="G334" s="113"/>
      <c r="H334" s="97">
        <v>1628961.22</v>
      </c>
      <c r="I334" s="97"/>
      <c r="J334" s="13">
        <v>950912.07239244704</v>
      </c>
      <c r="K334" s="13">
        <v>424092.68457866198</v>
      </c>
      <c r="L334" s="13">
        <v>110390.269503011</v>
      </c>
    </row>
    <row r="335" spans="2:12" s="1" customFormat="1" ht="11.1" customHeight="1" x14ac:dyDescent="0.15">
      <c r="B335" s="61">
        <v>45383</v>
      </c>
      <c r="C335" s="62">
        <v>55244</v>
      </c>
      <c r="D335" s="13">
        <v>324</v>
      </c>
      <c r="E335" s="63">
        <v>9861</v>
      </c>
      <c r="F335" s="113"/>
      <c r="G335" s="113"/>
      <c r="H335" s="97">
        <v>1467258.9</v>
      </c>
      <c r="I335" s="97"/>
      <c r="J335" s="13">
        <v>855065.03394831705</v>
      </c>
      <c r="K335" s="13">
        <v>380376.48441915697</v>
      </c>
      <c r="L335" s="13">
        <v>98591.685725275398</v>
      </c>
    </row>
    <row r="336" spans="2:12" s="1" customFormat="1" ht="11.1" customHeight="1" x14ac:dyDescent="0.15">
      <c r="B336" s="61">
        <v>45383</v>
      </c>
      <c r="C336" s="62">
        <v>55274</v>
      </c>
      <c r="D336" s="13">
        <v>325</v>
      </c>
      <c r="E336" s="63">
        <v>9891</v>
      </c>
      <c r="F336" s="113"/>
      <c r="G336" s="113"/>
      <c r="H336" s="97">
        <v>1311358.46</v>
      </c>
      <c r="I336" s="97"/>
      <c r="J336" s="13">
        <v>762957.55432733905</v>
      </c>
      <c r="K336" s="13">
        <v>338567.02528156299</v>
      </c>
      <c r="L336" s="13">
        <v>87395.158282928998</v>
      </c>
    </row>
    <row r="337" spans="2:12" s="1" customFormat="1" ht="11.1" customHeight="1" x14ac:dyDescent="0.15">
      <c r="B337" s="61">
        <v>45383</v>
      </c>
      <c r="C337" s="62">
        <v>55305</v>
      </c>
      <c r="D337" s="13">
        <v>326</v>
      </c>
      <c r="E337" s="63">
        <v>9922</v>
      </c>
      <c r="F337" s="113"/>
      <c r="G337" s="113"/>
      <c r="H337" s="97">
        <v>1167453.22</v>
      </c>
      <c r="I337" s="97"/>
      <c r="J337" s="13">
        <v>678080.44731416798</v>
      </c>
      <c r="K337" s="13">
        <v>300137.03966638399</v>
      </c>
      <c r="L337" s="13">
        <v>77146.979987897896</v>
      </c>
    </row>
    <row r="338" spans="2:12" s="1" customFormat="1" ht="11.1" customHeight="1" x14ac:dyDescent="0.15">
      <c r="B338" s="61">
        <v>45383</v>
      </c>
      <c r="C338" s="62">
        <v>55335</v>
      </c>
      <c r="D338" s="13">
        <v>327</v>
      </c>
      <c r="E338" s="63">
        <v>9952</v>
      </c>
      <c r="F338" s="113"/>
      <c r="G338" s="113"/>
      <c r="H338" s="97">
        <v>1034234.45</v>
      </c>
      <c r="I338" s="97"/>
      <c r="J338" s="13">
        <v>599718.29058624001</v>
      </c>
      <c r="K338" s="13">
        <v>264798.44770503702</v>
      </c>
      <c r="L338" s="13">
        <v>67784.571251168803</v>
      </c>
    </row>
    <row r="339" spans="2:12" s="1" customFormat="1" ht="11.1" customHeight="1" x14ac:dyDescent="0.15">
      <c r="B339" s="61">
        <v>45383</v>
      </c>
      <c r="C339" s="62">
        <v>55366</v>
      </c>
      <c r="D339" s="13">
        <v>328</v>
      </c>
      <c r="E339" s="63">
        <v>9983</v>
      </c>
      <c r="F339" s="113"/>
      <c r="G339" s="113"/>
      <c r="H339" s="97">
        <v>905048.11</v>
      </c>
      <c r="I339" s="97"/>
      <c r="J339" s="13">
        <v>523917.300103079</v>
      </c>
      <c r="K339" s="13">
        <v>230741.10744496301</v>
      </c>
      <c r="L339" s="13">
        <v>58816.206589993701</v>
      </c>
    </row>
    <row r="340" spans="2:12" s="1" customFormat="1" ht="11.1" customHeight="1" x14ac:dyDescent="0.15">
      <c r="B340" s="61">
        <v>45383</v>
      </c>
      <c r="C340" s="62">
        <v>55397</v>
      </c>
      <c r="D340" s="13">
        <v>329</v>
      </c>
      <c r="E340" s="63">
        <v>10014</v>
      </c>
      <c r="F340" s="113"/>
      <c r="G340" s="113"/>
      <c r="H340" s="97">
        <v>785557.98</v>
      </c>
      <c r="I340" s="97"/>
      <c r="J340" s="13">
        <v>453975.16731103801</v>
      </c>
      <c r="K340" s="13">
        <v>199429.05142751601</v>
      </c>
      <c r="L340" s="13">
        <v>50619.410275671697</v>
      </c>
    </row>
    <row r="341" spans="2:12" s="1" customFormat="1" ht="11.1" customHeight="1" x14ac:dyDescent="0.15">
      <c r="B341" s="61">
        <v>45383</v>
      </c>
      <c r="C341" s="62">
        <v>55427</v>
      </c>
      <c r="D341" s="13">
        <v>330</v>
      </c>
      <c r="E341" s="63">
        <v>10044</v>
      </c>
      <c r="F341" s="113"/>
      <c r="G341" s="113"/>
      <c r="H341" s="97">
        <v>677647.61</v>
      </c>
      <c r="I341" s="97"/>
      <c r="J341" s="13">
        <v>390970.80093272799</v>
      </c>
      <c r="K341" s="13">
        <v>171328.81752255201</v>
      </c>
      <c r="L341" s="13">
        <v>43308.701091395596</v>
      </c>
    </row>
    <row r="342" spans="2:12" s="1" customFormat="1" ht="11.1" customHeight="1" x14ac:dyDescent="0.15">
      <c r="B342" s="61">
        <v>45383</v>
      </c>
      <c r="C342" s="62">
        <v>55458</v>
      </c>
      <c r="D342" s="13">
        <v>331</v>
      </c>
      <c r="E342" s="63">
        <v>10075</v>
      </c>
      <c r="F342" s="113"/>
      <c r="G342" s="113"/>
      <c r="H342" s="97">
        <v>581324.4</v>
      </c>
      <c r="I342" s="97"/>
      <c r="J342" s="13">
        <v>334827.98102294502</v>
      </c>
      <c r="K342" s="13">
        <v>146353.10153600399</v>
      </c>
      <c r="L342" s="13">
        <v>36838.614770951601</v>
      </c>
    </row>
    <row r="343" spans="2:12" s="1" customFormat="1" ht="11.1" customHeight="1" x14ac:dyDescent="0.15">
      <c r="B343" s="61">
        <v>45383</v>
      </c>
      <c r="C343" s="62">
        <v>55488</v>
      </c>
      <c r="D343" s="13">
        <v>332</v>
      </c>
      <c r="E343" s="63">
        <v>10105</v>
      </c>
      <c r="F343" s="113"/>
      <c r="G343" s="113"/>
      <c r="H343" s="97">
        <v>498872.86</v>
      </c>
      <c r="I343" s="97"/>
      <c r="J343" s="13">
        <v>286866.36496137502</v>
      </c>
      <c r="K343" s="13">
        <v>125080.49289305499</v>
      </c>
      <c r="L343" s="13">
        <v>31355.016101404301</v>
      </c>
    </row>
    <row r="344" spans="2:12" s="1" customFormat="1" ht="11.1" customHeight="1" x14ac:dyDescent="0.15">
      <c r="B344" s="61">
        <v>45383</v>
      </c>
      <c r="C344" s="62">
        <v>55519</v>
      </c>
      <c r="D344" s="13">
        <v>333</v>
      </c>
      <c r="E344" s="63">
        <v>10136</v>
      </c>
      <c r="F344" s="113"/>
      <c r="G344" s="113"/>
      <c r="H344" s="97">
        <v>427168.2</v>
      </c>
      <c r="I344" s="97"/>
      <c r="J344" s="13">
        <v>245217.491953252</v>
      </c>
      <c r="K344" s="13">
        <v>106648.682031944</v>
      </c>
      <c r="L344" s="13">
        <v>26621.318201986101</v>
      </c>
    </row>
    <row r="345" spans="2:12" s="1" customFormat="1" ht="11.1" customHeight="1" x14ac:dyDescent="0.15">
      <c r="B345" s="61">
        <v>45383</v>
      </c>
      <c r="C345" s="62">
        <v>55550</v>
      </c>
      <c r="D345" s="13">
        <v>334</v>
      </c>
      <c r="E345" s="63">
        <v>10167</v>
      </c>
      <c r="F345" s="113"/>
      <c r="G345" s="113"/>
      <c r="H345" s="97">
        <v>366733.62</v>
      </c>
      <c r="I345" s="97"/>
      <c r="J345" s="13">
        <v>210167.73118155001</v>
      </c>
      <c r="K345" s="13">
        <v>91172.565462233906</v>
      </c>
      <c r="L345" s="13">
        <v>22661.823810121299</v>
      </c>
    </row>
    <row r="346" spans="2:12" s="1" customFormat="1" ht="11.1" customHeight="1" x14ac:dyDescent="0.15">
      <c r="B346" s="61">
        <v>45383</v>
      </c>
      <c r="C346" s="62">
        <v>55579</v>
      </c>
      <c r="D346" s="13">
        <v>335</v>
      </c>
      <c r="E346" s="63">
        <v>10196</v>
      </c>
      <c r="F346" s="113"/>
      <c r="G346" s="113"/>
      <c r="H346" s="97">
        <v>311577.74</v>
      </c>
      <c r="I346" s="97"/>
      <c r="J346" s="13">
        <v>178275.669108231</v>
      </c>
      <c r="K346" s="13">
        <v>77153.504277459404</v>
      </c>
      <c r="L346" s="13">
        <v>19101.2543204426</v>
      </c>
    </row>
    <row r="347" spans="2:12" s="1" customFormat="1" ht="11.1" customHeight="1" x14ac:dyDescent="0.15">
      <c r="B347" s="61">
        <v>45383</v>
      </c>
      <c r="C347" s="62">
        <v>55610</v>
      </c>
      <c r="D347" s="13">
        <v>336</v>
      </c>
      <c r="E347" s="63">
        <v>10227</v>
      </c>
      <c r="F347" s="113"/>
      <c r="G347" s="113"/>
      <c r="H347" s="97">
        <v>261487.96</v>
      </c>
      <c r="I347" s="97"/>
      <c r="J347" s="13">
        <v>149362.00272526499</v>
      </c>
      <c r="K347" s="13">
        <v>64475.957789008498</v>
      </c>
      <c r="L347" s="13">
        <v>15895.004401825599</v>
      </c>
    </row>
    <row r="348" spans="2:12" s="1" customFormat="1" ht="11.1" customHeight="1" x14ac:dyDescent="0.15">
      <c r="B348" s="61">
        <v>45383</v>
      </c>
      <c r="C348" s="62">
        <v>55640</v>
      </c>
      <c r="D348" s="13">
        <v>337</v>
      </c>
      <c r="E348" s="63">
        <v>10257</v>
      </c>
      <c r="F348" s="113"/>
      <c r="G348" s="113"/>
      <c r="H348" s="97">
        <v>215014.71</v>
      </c>
      <c r="I348" s="97"/>
      <c r="J348" s="13">
        <v>122614.876318065</v>
      </c>
      <c r="K348" s="13">
        <v>52799.596760372602</v>
      </c>
      <c r="L348" s="13">
        <v>12963.119943920099</v>
      </c>
    </row>
    <row r="349" spans="2:12" s="1" customFormat="1" ht="11.1" customHeight="1" x14ac:dyDescent="0.15">
      <c r="B349" s="61">
        <v>45383</v>
      </c>
      <c r="C349" s="62">
        <v>55671</v>
      </c>
      <c r="D349" s="13">
        <v>338</v>
      </c>
      <c r="E349" s="63">
        <v>10288</v>
      </c>
      <c r="F349" s="113"/>
      <c r="G349" s="113"/>
      <c r="H349" s="97">
        <v>174617.27</v>
      </c>
      <c r="I349" s="97"/>
      <c r="J349" s="13">
        <v>99408.830562699994</v>
      </c>
      <c r="K349" s="13">
        <v>42697.898359644998</v>
      </c>
      <c r="L349" s="13">
        <v>10438.5951036199</v>
      </c>
    </row>
    <row r="350" spans="2:12" s="1" customFormat="1" ht="11.1" customHeight="1" x14ac:dyDescent="0.15">
      <c r="B350" s="61">
        <v>45383</v>
      </c>
      <c r="C350" s="62">
        <v>55701</v>
      </c>
      <c r="D350" s="13">
        <v>339</v>
      </c>
      <c r="E350" s="63">
        <v>10318</v>
      </c>
      <c r="F350" s="113"/>
      <c r="G350" s="113"/>
      <c r="H350" s="97">
        <v>141769.98000000001</v>
      </c>
      <c r="I350" s="97"/>
      <c r="J350" s="13">
        <v>80576.538994674498</v>
      </c>
      <c r="K350" s="13">
        <v>34523.904830094099</v>
      </c>
      <c r="L350" s="13">
        <v>8405.6547390502292</v>
      </c>
    </row>
    <row r="351" spans="2:12" s="1" customFormat="1" ht="11.1" customHeight="1" x14ac:dyDescent="0.15">
      <c r="B351" s="61">
        <v>45383</v>
      </c>
      <c r="C351" s="62">
        <v>55732</v>
      </c>
      <c r="D351" s="13">
        <v>340</v>
      </c>
      <c r="E351" s="63">
        <v>10349</v>
      </c>
      <c r="F351" s="113"/>
      <c r="G351" s="113"/>
      <c r="H351" s="97">
        <v>118074.11</v>
      </c>
      <c r="I351" s="97"/>
      <c r="J351" s="13">
        <v>66994.907351442002</v>
      </c>
      <c r="K351" s="13">
        <v>28631.7033214904</v>
      </c>
      <c r="L351" s="13">
        <v>6941.5337822872098</v>
      </c>
    </row>
    <row r="352" spans="2:12" s="1" customFormat="1" ht="11.1" customHeight="1" x14ac:dyDescent="0.15">
      <c r="B352" s="61">
        <v>45383</v>
      </c>
      <c r="C352" s="62">
        <v>55763</v>
      </c>
      <c r="D352" s="13">
        <v>341</v>
      </c>
      <c r="E352" s="63">
        <v>10380</v>
      </c>
      <c r="F352" s="113"/>
      <c r="G352" s="113"/>
      <c r="H352" s="97">
        <v>99260.58</v>
      </c>
      <c r="I352" s="97"/>
      <c r="J352" s="13">
        <v>56224.641860449003</v>
      </c>
      <c r="K352" s="13">
        <v>23967.690342510501</v>
      </c>
      <c r="L352" s="13">
        <v>5786.16829025272</v>
      </c>
    </row>
    <row r="353" spans="2:12" s="1" customFormat="1" ht="11.1" customHeight="1" x14ac:dyDescent="0.15">
      <c r="B353" s="61">
        <v>45383</v>
      </c>
      <c r="C353" s="62">
        <v>55793</v>
      </c>
      <c r="D353" s="13">
        <v>342</v>
      </c>
      <c r="E353" s="63">
        <v>10410</v>
      </c>
      <c r="F353" s="113"/>
      <c r="G353" s="113"/>
      <c r="H353" s="97">
        <v>83256.25</v>
      </c>
      <c r="I353" s="97"/>
      <c r="J353" s="13">
        <v>47081.825701906499</v>
      </c>
      <c r="K353" s="13">
        <v>20020.8517525678</v>
      </c>
      <c r="L353" s="13">
        <v>4813.52807461677</v>
      </c>
    </row>
    <row r="354" spans="2:12" s="1" customFormat="1" ht="11.1" customHeight="1" x14ac:dyDescent="0.15">
      <c r="B354" s="61">
        <v>45383</v>
      </c>
      <c r="C354" s="62">
        <v>55824</v>
      </c>
      <c r="D354" s="13">
        <v>343</v>
      </c>
      <c r="E354" s="63">
        <v>10441</v>
      </c>
      <c r="F354" s="113"/>
      <c r="G354" s="113"/>
      <c r="H354" s="97">
        <v>68874.149999999994</v>
      </c>
      <c r="I354" s="97"/>
      <c r="J354" s="13">
        <v>38882.616396350801</v>
      </c>
      <c r="K354" s="13">
        <v>16492.2089399941</v>
      </c>
      <c r="L354" s="13">
        <v>3948.3569417798899</v>
      </c>
    </row>
    <row r="355" spans="2:12" s="1" customFormat="1" ht="11.1" customHeight="1" x14ac:dyDescent="0.15">
      <c r="B355" s="61">
        <v>45383</v>
      </c>
      <c r="C355" s="62">
        <v>55854</v>
      </c>
      <c r="D355" s="13">
        <v>344</v>
      </c>
      <c r="E355" s="63">
        <v>10471</v>
      </c>
      <c r="F355" s="113"/>
      <c r="G355" s="113"/>
      <c r="H355" s="97">
        <v>55628.99</v>
      </c>
      <c r="I355" s="97"/>
      <c r="J355" s="13">
        <v>31353.5675507292</v>
      </c>
      <c r="K355" s="13">
        <v>13266.002621171299</v>
      </c>
      <c r="L355" s="13">
        <v>3162.96030161728</v>
      </c>
    </row>
    <row r="356" spans="2:12" s="1" customFormat="1" ht="11.1" customHeight="1" x14ac:dyDescent="0.15">
      <c r="B356" s="61">
        <v>45383</v>
      </c>
      <c r="C356" s="62">
        <v>55885</v>
      </c>
      <c r="D356" s="13">
        <v>345</v>
      </c>
      <c r="E356" s="63">
        <v>10502</v>
      </c>
      <c r="F356" s="113"/>
      <c r="G356" s="113"/>
      <c r="H356" s="97">
        <v>46669.919999999998</v>
      </c>
      <c r="I356" s="97"/>
      <c r="J356" s="13">
        <v>26259.449931853698</v>
      </c>
      <c r="K356" s="13">
        <v>11082.374761675799</v>
      </c>
      <c r="L356" s="13">
        <v>2631.1348931525799</v>
      </c>
    </row>
    <row r="357" spans="2:12" s="1" customFormat="1" ht="11.1" customHeight="1" x14ac:dyDescent="0.15">
      <c r="B357" s="61">
        <v>45383</v>
      </c>
      <c r="C357" s="62">
        <v>55916</v>
      </c>
      <c r="D357" s="13">
        <v>346</v>
      </c>
      <c r="E357" s="63">
        <v>10533</v>
      </c>
      <c r="F357" s="113"/>
      <c r="G357" s="113"/>
      <c r="H357" s="97">
        <v>39125.589999999997</v>
      </c>
      <c r="I357" s="97"/>
      <c r="J357" s="13">
        <v>21977.194246154901</v>
      </c>
      <c r="K357" s="13">
        <v>9251.5296982645305</v>
      </c>
      <c r="L357" s="13">
        <v>2187.1594666390101</v>
      </c>
    </row>
    <row r="358" spans="2:12" s="1" customFormat="1" ht="11.1" customHeight="1" x14ac:dyDescent="0.15">
      <c r="B358" s="61">
        <v>45383</v>
      </c>
      <c r="C358" s="62">
        <v>55944</v>
      </c>
      <c r="D358" s="13">
        <v>347</v>
      </c>
      <c r="E358" s="63">
        <v>10561</v>
      </c>
      <c r="F358" s="113"/>
      <c r="G358" s="113"/>
      <c r="H358" s="97">
        <v>32437.25</v>
      </c>
      <c r="I358" s="97"/>
      <c r="J358" s="13">
        <v>18192.379129549601</v>
      </c>
      <c r="K358" s="13">
        <v>7640.6783026417397</v>
      </c>
      <c r="L358" s="13">
        <v>1799.4253214683399</v>
      </c>
    </row>
    <row r="359" spans="2:12" s="1" customFormat="1" ht="11.1" customHeight="1" x14ac:dyDescent="0.15">
      <c r="B359" s="61">
        <v>45383</v>
      </c>
      <c r="C359" s="62">
        <v>55975</v>
      </c>
      <c r="D359" s="13">
        <v>348</v>
      </c>
      <c r="E359" s="63">
        <v>10592</v>
      </c>
      <c r="F359" s="113"/>
      <c r="G359" s="113"/>
      <c r="H359" s="97">
        <v>26185.01</v>
      </c>
      <c r="I359" s="97"/>
      <c r="J359" s="13">
        <v>14660.912212947</v>
      </c>
      <c r="K359" s="13">
        <v>6141.8259193884696</v>
      </c>
      <c r="L359" s="13">
        <v>1440.3101962205801</v>
      </c>
    </row>
    <row r="360" spans="2:12" s="1" customFormat="1" ht="11.1" customHeight="1" x14ac:dyDescent="0.15">
      <c r="B360" s="61">
        <v>45383</v>
      </c>
      <c r="C360" s="62">
        <v>56005</v>
      </c>
      <c r="D360" s="13">
        <v>349</v>
      </c>
      <c r="E360" s="63">
        <v>10622</v>
      </c>
      <c r="F360" s="113"/>
      <c r="G360" s="113"/>
      <c r="H360" s="97">
        <v>19913.68</v>
      </c>
      <c r="I360" s="97"/>
      <c r="J360" s="13">
        <v>11131.311430748599</v>
      </c>
      <c r="K360" s="13">
        <v>4651.7097712945597</v>
      </c>
      <c r="L360" s="13">
        <v>1086.39366932551</v>
      </c>
    </row>
    <row r="361" spans="2:12" s="1" customFormat="1" ht="11.1" customHeight="1" x14ac:dyDescent="0.15">
      <c r="B361" s="61">
        <v>45383</v>
      </c>
      <c r="C361" s="62">
        <v>56036</v>
      </c>
      <c r="D361" s="13">
        <v>350</v>
      </c>
      <c r="E361" s="63">
        <v>10653</v>
      </c>
      <c r="F361" s="113"/>
      <c r="G361" s="113"/>
      <c r="H361" s="97">
        <v>14922.83</v>
      </c>
      <c r="I361" s="97"/>
      <c r="J361" s="13">
        <v>8327.3876135608098</v>
      </c>
      <c r="K361" s="13">
        <v>3471.1161798281601</v>
      </c>
      <c r="L361" s="13">
        <v>807.23574632942302</v>
      </c>
    </row>
    <row r="362" spans="2:12" s="1" customFormat="1" ht="11.1" customHeight="1" x14ac:dyDescent="0.15">
      <c r="B362" s="61">
        <v>45383</v>
      </c>
      <c r="C362" s="62">
        <v>56066</v>
      </c>
      <c r="D362" s="13">
        <v>351</v>
      </c>
      <c r="E362" s="63">
        <v>10683</v>
      </c>
      <c r="F362" s="113"/>
      <c r="G362" s="113"/>
      <c r="H362" s="97">
        <v>9915.5</v>
      </c>
      <c r="I362" s="97"/>
      <c r="J362" s="13">
        <v>5524.0648435757603</v>
      </c>
      <c r="K362" s="13">
        <v>2296.9360550648798</v>
      </c>
      <c r="L362" s="13">
        <v>531.98112518749701</v>
      </c>
    </row>
    <row r="363" spans="2:12" s="1" customFormat="1" ht="11.1" customHeight="1" x14ac:dyDescent="0.15">
      <c r="B363" s="61">
        <v>45383</v>
      </c>
      <c r="C363" s="62">
        <v>56097</v>
      </c>
      <c r="D363" s="13">
        <v>352</v>
      </c>
      <c r="E363" s="63">
        <v>10714</v>
      </c>
      <c r="F363" s="113"/>
      <c r="G363" s="113"/>
      <c r="H363" s="97">
        <v>6361.44</v>
      </c>
      <c r="I363" s="97"/>
      <c r="J363" s="13">
        <v>3538.0369431741601</v>
      </c>
      <c r="K363" s="13">
        <v>1467.39350798688</v>
      </c>
      <c r="L363" s="13">
        <v>338.41572242195701</v>
      </c>
    </row>
    <row r="364" spans="2:12" s="1" customFormat="1" ht="11.1" customHeight="1" x14ac:dyDescent="0.15">
      <c r="B364" s="61">
        <v>45383</v>
      </c>
      <c r="C364" s="62">
        <v>56128</v>
      </c>
      <c r="D364" s="13">
        <v>353</v>
      </c>
      <c r="E364" s="63">
        <v>10745</v>
      </c>
      <c r="F364" s="113"/>
      <c r="G364" s="113"/>
      <c r="H364" s="97">
        <v>2796.93</v>
      </c>
      <c r="I364" s="97"/>
      <c r="J364" s="13">
        <v>0</v>
      </c>
      <c r="K364" s="13">
        <v>0</v>
      </c>
      <c r="L364" s="13">
        <v>0</v>
      </c>
    </row>
    <row r="365" spans="2:12" s="1" customFormat="1" ht="11.1" customHeight="1" x14ac:dyDescent="0.15">
      <c r="B365" s="61">
        <v>45383</v>
      </c>
      <c r="C365" s="62">
        <v>56158</v>
      </c>
      <c r="D365" s="13">
        <v>354</v>
      </c>
      <c r="E365" s="63">
        <v>10775</v>
      </c>
      <c r="F365" s="113"/>
      <c r="G365" s="113"/>
      <c r="H365" s="97">
        <v>915.6</v>
      </c>
      <c r="I365" s="97"/>
      <c r="J365" s="13">
        <v>0</v>
      </c>
      <c r="K365" s="13">
        <v>0</v>
      </c>
      <c r="L365" s="13">
        <v>0</v>
      </c>
    </row>
    <row r="366" spans="2:12" s="1" customFormat="1" ht="11.1" customHeight="1" x14ac:dyDescent="0.15">
      <c r="B366" s="61">
        <v>45383</v>
      </c>
      <c r="C366" s="62">
        <v>56189</v>
      </c>
      <c r="D366" s="13">
        <v>355</v>
      </c>
      <c r="E366" s="63">
        <v>10806</v>
      </c>
      <c r="F366" s="113"/>
      <c r="G366" s="113"/>
      <c r="H366" s="97">
        <v>0</v>
      </c>
      <c r="I366" s="97"/>
      <c r="J366" s="13">
        <v>0</v>
      </c>
      <c r="K366" s="13">
        <v>0</v>
      </c>
      <c r="L366" s="13">
        <v>0</v>
      </c>
    </row>
    <row r="367" spans="2:12" s="1" customFormat="1" ht="11.1" customHeight="1" x14ac:dyDescent="0.15">
      <c r="B367" s="61">
        <v>45383</v>
      </c>
      <c r="C367" s="62">
        <v>56219</v>
      </c>
      <c r="D367" s="13">
        <v>356</v>
      </c>
      <c r="E367" s="63">
        <v>10836</v>
      </c>
      <c r="F367" s="113"/>
      <c r="G367" s="113"/>
      <c r="H367" s="97"/>
      <c r="I367" s="97"/>
      <c r="J367" s="13">
        <v>0</v>
      </c>
      <c r="K367" s="13">
        <v>0</v>
      </c>
      <c r="L367" s="13">
        <v>0</v>
      </c>
    </row>
    <row r="368" spans="2:12" s="1" customFormat="1" ht="14.85" customHeight="1" x14ac:dyDescent="0.15">
      <c r="B368" s="64"/>
      <c r="C368" s="65"/>
      <c r="D368" s="66"/>
      <c r="E368" s="67"/>
      <c r="F368" s="115"/>
      <c r="G368" s="115"/>
      <c r="H368" s="118">
        <v>340071604912.96198</v>
      </c>
      <c r="I368" s="118"/>
      <c r="J368" s="68">
        <v>302398938503.349</v>
      </c>
      <c r="K368" s="68">
        <v>257450898176.10699</v>
      </c>
      <c r="L368" s="68">
        <v>203837597551.104</v>
      </c>
    </row>
    <row r="369" s="1" customFormat="1" ht="28.7"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4"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505C-DF59-47D3-9A69-6DCA289DC702}">
  <sheetPr>
    <tabColor rgb="FF243386"/>
  </sheetPr>
  <dimension ref="A1:N112"/>
  <sheetViews>
    <sheetView view="pageBreakPreview" topLeftCell="C26" zoomScale="60" zoomScaleNormal="80" workbookViewId="0">
      <selection activeCell="C59" sqref="C59"/>
    </sheetView>
  </sheetViews>
  <sheetFormatPr defaultColWidth="8.85546875" defaultRowHeight="15" outlineLevelRow="1" x14ac:dyDescent="0.2"/>
  <cols>
    <col min="1" max="1" width="13.28515625" style="121" customWidth="1"/>
    <col min="2" max="2" width="60.5703125" style="121" bestFit="1" customWidth="1"/>
    <col min="3" max="3" width="38.7109375" style="121" customWidth="1"/>
    <col min="4" max="7" width="41" style="121" customWidth="1"/>
    <col min="8" max="8" width="7.28515625" style="121" customWidth="1"/>
    <col min="9" max="9" width="92" style="121" customWidth="1"/>
    <col min="10" max="11" width="47.7109375" style="121" customWidth="1"/>
    <col min="12" max="12" width="7.28515625" style="121" customWidth="1"/>
    <col min="13" max="13" width="25.7109375" style="121" customWidth="1"/>
    <col min="14" max="14" width="25.7109375" style="120" customWidth="1"/>
    <col min="15" max="16384" width="8.85546875" style="119"/>
  </cols>
  <sheetData>
    <row r="1" spans="1:13" ht="45" customHeight="1" x14ac:dyDescent="0.2">
      <c r="A1" s="153" t="s">
        <v>1289</v>
      </c>
      <c r="B1" s="153"/>
    </row>
    <row r="2" spans="1:13" ht="31.5" x14ac:dyDescent="0.2">
      <c r="A2" s="150" t="s">
        <v>1288</v>
      </c>
      <c r="B2" s="150"/>
      <c r="C2" s="120"/>
      <c r="D2" s="120"/>
      <c r="E2" s="120"/>
      <c r="F2" s="152" t="s">
        <v>1287</v>
      </c>
      <c r="G2" s="151"/>
      <c r="H2" s="120"/>
      <c r="I2" s="150"/>
      <c r="J2" s="120"/>
      <c r="K2" s="120"/>
      <c r="L2" s="120"/>
      <c r="M2" s="120"/>
    </row>
    <row r="3" spans="1:13" ht="15.75" thickBot="1" x14ac:dyDescent="0.25">
      <c r="A3" s="120"/>
      <c r="B3" s="149"/>
      <c r="C3" s="149"/>
      <c r="D3" s="120"/>
      <c r="E3" s="120"/>
      <c r="F3" s="120"/>
      <c r="G3" s="120"/>
      <c r="H3" s="120"/>
      <c r="L3" s="120"/>
      <c r="M3" s="120"/>
    </row>
    <row r="4" spans="1:13" ht="19.5" thickBot="1" x14ac:dyDescent="0.25">
      <c r="A4" s="146"/>
      <c r="B4" s="148" t="s">
        <v>0</v>
      </c>
      <c r="C4" s="147" t="s">
        <v>1</v>
      </c>
      <c r="D4" s="146"/>
      <c r="E4" s="146"/>
      <c r="F4" s="120"/>
      <c r="G4" s="120"/>
      <c r="H4" s="120"/>
      <c r="I4" s="128" t="s">
        <v>1286</v>
      </c>
      <c r="J4" s="145" t="s">
        <v>1285</v>
      </c>
      <c r="L4" s="120"/>
      <c r="M4" s="120"/>
    </row>
    <row r="5" spans="1:13" ht="15.75" thickBot="1" x14ac:dyDescent="0.25">
      <c r="H5" s="120"/>
      <c r="I5" s="141" t="s">
        <v>1284</v>
      </c>
      <c r="J5" s="121" t="s">
        <v>50</v>
      </c>
      <c r="L5" s="120"/>
      <c r="M5" s="120"/>
    </row>
    <row r="6" spans="1:13" ht="18.75" x14ac:dyDescent="0.2">
      <c r="A6" s="143"/>
      <c r="B6" s="144" t="s">
        <v>1283</v>
      </c>
      <c r="C6" s="143"/>
      <c r="E6" s="132"/>
      <c r="F6" s="132"/>
      <c r="G6" s="132"/>
      <c r="H6" s="120"/>
      <c r="I6" s="141" t="s">
        <v>1282</v>
      </c>
      <c r="J6" s="121" t="s">
        <v>1281</v>
      </c>
      <c r="L6" s="120"/>
      <c r="M6" s="120"/>
    </row>
    <row r="7" spans="1:13" x14ac:dyDescent="0.2">
      <c r="B7" s="142" t="s">
        <v>1280</v>
      </c>
      <c r="H7" s="120"/>
      <c r="I7" s="141" t="s">
        <v>1279</v>
      </c>
      <c r="J7" s="121" t="s">
        <v>1278</v>
      </c>
      <c r="L7" s="120"/>
      <c r="M7" s="120"/>
    </row>
    <row r="8" spans="1:13" x14ac:dyDescent="0.2">
      <c r="B8" s="142" t="s">
        <v>824</v>
      </c>
      <c r="H8" s="120"/>
      <c r="I8" s="141" t="s">
        <v>1277</v>
      </c>
      <c r="J8" s="121" t="s">
        <v>1276</v>
      </c>
      <c r="L8" s="120"/>
      <c r="M8" s="120"/>
    </row>
    <row r="9" spans="1:13" ht="15.75" thickBot="1" x14ac:dyDescent="0.25">
      <c r="B9" s="140" t="s">
        <v>825</v>
      </c>
      <c r="H9" s="120"/>
      <c r="L9" s="120"/>
      <c r="M9" s="120"/>
    </row>
    <row r="10" spans="1:13" x14ac:dyDescent="0.2">
      <c r="B10" s="139"/>
      <c r="H10" s="120"/>
      <c r="I10" s="138" t="s">
        <v>1275</v>
      </c>
      <c r="L10" s="120"/>
      <c r="M10" s="120"/>
    </row>
    <row r="11" spans="1:13" x14ac:dyDescent="0.2">
      <c r="B11" s="139"/>
      <c r="H11" s="120"/>
      <c r="I11" s="138" t="s">
        <v>1274</v>
      </c>
      <c r="L11" s="120"/>
      <c r="M11" s="120"/>
    </row>
    <row r="12" spans="1:13" ht="37.5" x14ac:dyDescent="0.2">
      <c r="A12" s="128" t="s">
        <v>5</v>
      </c>
      <c r="B12" s="128" t="s">
        <v>823</v>
      </c>
      <c r="C12" s="127"/>
      <c r="D12" s="127"/>
      <c r="E12" s="127"/>
      <c r="F12" s="127"/>
      <c r="G12" s="127"/>
      <c r="H12" s="120"/>
      <c r="L12" s="120"/>
      <c r="M12" s="120"/>
    </row>
    <row r="13" spans="1:13" ht="15" customHeight="1" x14ac:dyDescent="0.2">
      <c r="A13" s="124"/>
      <c r="B13" s="125" t="s">
        <v>826</v>
      </c>
      <c r="C13" s="124" t="s">
        <v>827</v>
      </c>
      <c r="D13" s="124" t="s">
        <v>828</v>
      </c>
      <c r="E13" s="137"/>
      <c r="F13" s="123"/>
      <c r="G13" s="123"/>
      <c r="H13" s="120"/>
      <c r="L13" s="120"/>
      <c r="M13" s="120"/>
    </row>
    <row r="14" spans="1:13" x14ac:dyDescent="0.2">
      <c r="A14" s="121" t="s">
        <v>829</v>
      </c>
      <c r="B14" s="129" t="s">
        <v>830</v>
      </c>
      <c r="C14" s="131"/>
      <c r="D14" s="131"/>
      <c r="E14" s="132"/>
      <c r="F14" s="132"/>
      <c r="G14" s="132"/>
      <c r="H14" s="120"/>
      <c r="L14" s="120"/>
      <c r="M14" s="120"/>
    </row>
    <row r="15" spans="1:13" x14ac:dyDescent="0.2">
      <c r="A15" s="121" t="s">
        <v>831</v>
      </c>
      <c r="B15" s="129" t="s">
        <v>832</v>
      </c>
      <c r="C15" s="136" t="s">
        <v>833</v>
      </c>
      <c r="D15" s="136" t="s">
        <v>834</v>
      </c>
      <c r="E15" s="132"/>
      <c r="F15" s="132"/>
      <c r="G15" s="132"/>
      <c r="H15" s="120"/>
      <c r="L15" s="120"/>
      <c r="M15" s="120"/>
    </row>
    <row r="16" spans="1:13" x14ac:dyDescent="0.2">
      <c r="A16" s="121" t="s">
        <v>835</v>
      </c>
      <c r="B16" s="129" t="s">
        <v>836</v>
      </c>
      <c r="E16" s="132"/>
      <c r="F16" s="132"/>
      <c r="G16" s="132"/>
      <c r="H16" s="120"/>
      <c r="L16" s="120"/>
      <c r="M16" s="120"/>
    </row>
    <row r="17" spans="1:13" x14ac:dyDescent="0.2">
      <c r="A17" s="121" t="s">
        <v>837</v>
      </c>
      <c r="B17" s="129" t="s">
        <v>838</v>
      </c>
      <c r="E17" s="132"/>
      <c r="F17" s="132"/>
      <c r="G17" s="132"/>
      <c r="H17" s="120"/>
      <c r="L17" s="120"/>
      <c r="M17" s="120"/>
    </row>
    <row r="18" spans="1:13" x14ac:dyDescent="0.2">
      <c r="A18" s="121" t="s">
        <v>839</v>
      </c>
      <c r="B18" s="129" t="s">
        <v>840</v>
      </c>
      <c r="E18" s="132"/>
      <c r="F18" s="132"/>
      <c r="G18" s="132"/>
      <c r="H18" s="120"/>
      <c r="L18" s="120"/>
      <c r="M18" s="120"/>
    </row>
    <row r="19" spans="1:13" x14ac:dyDescent="0.2">
      <c r="A19" s="121" t="s">
        <v>841</v>
      </c>
      <c r="B19" s="129" t="s">
        <v>842</v>
      </c>
      <c r="E19" s="132"/>
      <c r="F19" s="132"/>
      <c r="G19" s="132"/>
      <c r="H19" s="120"/>
      <c r="L19" s="120"/>
      <c r="M19" s="120"/>
    </row>
    <row r="20" spans="1:13" x14ac:dyDescent="0.2">
      <c r="A20" s="121" t="s">
        <v>843</v>
      </c>
      <c r="B20" s="129" t="s">
        <v>844</v>
      </c>
      <c r="E20" s="132"/>
      <c r="F20" s="132"/>
      <c r="G20" s="132"/>
      <c r="H20" s="120"/>
      <c r="L20" s="120"/>
      <c r="M20" s="120"/>
    </row>
    <row r="21" spans="1:13" x14ac:dyDescent="0.2">
      <c r="A21" s="121" t="s">
        <v>845</v>
      </c>
      <c r="B21" s="129" t="s">
        <v>846</v>
      </c>
      <c r="E21" s="132"/>
      <c r="F21" s="132"/>
      <c r="G21" s="132"/>
      <c r="H21" s="120"/>
      <c r="L21" s="120"/>
      <c r="M21" s="120"/>
    </row>
    <row r="22" spans="1:13" x14ac:dyDescent="0.2">
      <c r="A22" s="121" t="s">
        <v>847</v>
      </c>
      <c r="B22" s="129" t="s">
        <v>848</v>
      </c>
      <c r="E22" s="132"/>
      <c r="F22" s="132"/>
      <c r="G22" s="132"/>
      <c r="H22" s="120"/>
      <c r="L22" s="120"/>
      <c r="M22" s="120"/>
    </row>
    <row r="23" spans="1:13" ht="30" x14ac:dyDescent="0.2">
      <c r="A23" s="121" t="s">
        <v>849</v>
      </c>
      <c r="B23" s="129" t="s">
        <v>850</v>
      </c>
      <c r="C23" s="136" t="s">
        <v>851</v>
      </c>
      <c r="E23" s="132"/>
      <c r="F23" s="132"/>
      <c r="G23" s="132"/>
      <c r="H23" s="120"/>
      <c r="L23" s="120"/>
      <c r="M23" s="120"/>
    </row>
    <row r="24" spans="1:13" ht="30" x14ac:dyDescent="0.2">
      <c r="A24" s="121" t="s">
        <v>852</v>
      </c>
      <c r="B24" s="129" t="s">
        <v>853</v>
      </c>
      <c r="C24" s="136" t="s">
        <v>854</v>
      </c>
      <c r="E24" s="132"/>
      <c r="F24" s="132"/>
      <c r="G24" s="132"/>
      <c r="H24" s="120"/>
      <c r="L24" s="120"/>
      <c r="M24" s="120"/>
    </row>
    <row r="25" spans="1:13" outlineLevel="1" x14ac:dyDescent="0.2">
      <c r="A25" s="121" t="s">
        <v>855</v>
      </c>
      <c r="B25" s="135" t="s">
        <v>1273</v>
      </c>
      <c r="E25" s="132"/>
      <c r="F25" s="132"/>
      <c r="G25" s="132"/>
      <c r="H25" s="120"/>
      <c r="L25" s="120"/>
      <c r="M25" s="120"/>
    </row>
    <row r="26" spans="1:13" outlineLevel="1" x14ac:dyDescent="0.2">
      <c r="A26" s="121" t="s">
        <v>856</v>
      </c>
      <c r="B26" s="134"/>
      <c r="C26" s="133"/>
      <c r="D26" s="133"/>
      <c r="E26" s="132"/>
      <c r="F26" s="132"/>
      <c r="G26" s="132"/>
      <c r="H26" s="120"/>
      <c r="L26" s="120"/>
      <c r="M26" s="120"/>
    </row>
    <row r="27" spans="1:13" outlineLevel="1" x14ac:dyDescent="0.2">
      <c r="A27" s="121" t="s">
        <v>857</v>
      </c>
      <c r="B27" s="134"/>
      <c r="C27" s="133"/>
      <c r="D27" s="133"/>
      <c r="E27" s="132"/>
      <c r="F27" s="132"/>
      <c r="G27" s="132"/>
      <c r="H27" s="120"/>
      <c r="L27" s="120"/>
      <c r="M27" s="120"/>
    </row>
    <row r="28" spans="1:13" outlineLevel="1" x14ac:dyDescent="0.2">
      <c r="A28" s="121" t="s">
        <v>858</v>
      </c>
      <c r="B28" s="134"/>
      <c r="C28" s="133"/>
      <c r="D28" s="133"/>
      <c r="E28" s="132"/>
      <c r="F28" s="132"/>
      <c r="G28" s="132"/>
      <c r="H28" s="120"/>
      <c r="L28" s="120"/>
      <c r="M28" s="120"/>
    </row>
    <row r="29" spans="1:13" outlineLevel="1" x14ac:dyDescent="0.2">
      <c r="A29" s="121" t="s">
        <v>859</v>
      </c>
      <c r="B29" s="134"/>
      <c r="C29" s="133"/>
      <c r="D29" s="133"/>
      <c r="E29" s="132"/>
      <c r="F29" s="132"/>
      <c r="G29" s="132"/>
      <c r="H29" s="120"/>
      <c r="L29" s="120"/>
      <c r="M29" s="120"/>
    </row>
    <row r="30" spans="1:13" outlineLevel="1" x14ac:dyDescent="0.2">
      <c r="A30" s="121" t="s">
        <v>860</v>
      </c>
      <c r="B30" s="134"/>
      <c r="C30" s="133"/>
      <c r="D30" s="133"/>
      <c r="E30" s="132"/>
      <c r="F30" s="132"/>
      <c r="G30" s="132"/>
      <c r="H30" s="120"/>
      <c r="L30" s="120"/>
      <c r="M30" s="120"/>
    </row>
    <row r="31" spans="1:13" outlineLevel="1" x14ac:dyDescent="0.2">
      <c r="A31" s="121" t="s">
        <v>861</v>
      </c>
      <c r="B31" s="134"/>
      <c r="C31" s="133"/>
      <c r="D31" s="133"/>
      <c r="E31" s="132"/>
      <c r="F31" s="132"/>
      <c r="G31" s="132"/>
      <c r="H31" s="120"/>
      <c r="L31" s="120"/>
      <c r="M31" s="120"/>
    </row>
    <row r="32" spans="1:13" outlineLevel="1" x14ac:dyDescent="0.2">
      <c r="A32" s="121" t="s">
        <v>862</v>
      </c>
      <c r="B32" s="134"/>
      <c r="C32" s="133"/>
      <c r="D32" s="133"/>
      <c r="E32" s="132"/>
      <c r="F32" s="132"/>
      <c r="G32" s="132"/>
      <c r="H32" s="120"/>
      <c r="L32" s="120"/>
      <c r="M32" s="120"/>
    </row>
    <row r="33" spans="1:13" ht="18.75" x14ac:dyDescent="0.2">
      <c r="A33" s="127"/>
      <c r="B33" s="128" t="s">
        <v>824</v>
      </c>
      <c r="C33" s="127"/>
      <c r="D33" s="127"/>
      <c r="E33" s="127"/>
      <c r="F33" s="127"/>
      <c r="G33" s="127"/>
      <c r="H33" s="120"/>
      <c r="L33" s="120"/>
      <c r="M33" s="120"/>
    </row>
    <row r="34" spans="1:13" ht="15" customHeight="1" x14ac:dyDescent="0.2">
      <c r="A34" s="124"/>
      <c r="B34" s="125" t="s">
        <v>863</v>
      </c>
      <c r="C34" s="124" t="s">
        <v>864</v>
      </c>
      <c r="D34" s="124" t="s">
        <v>828</v>
      </c>
      <c r="E34" s="124" t="s">
        <v>865</v>
      </c>
      <c r="F34" s="123"/>
      <c r="G34" s="123"/>
      <c r="H34" s="120"/>
      <c r="L34" s="120"/>
      <c r="M34" s="120"/>
    </row>
    <row r="35" spans="1:13" x14ac:dyDescent="0.2">
      <c r="A35" s="121" t="s">
        <v>866</v>
      </c>
      <c r="B35" s="131"/>
      <c r="C35" s="131"/>
      <c r="D35" s="131"/>
      <c r="E35" s="131"/>
      <c r="F35" s="130"/>
      <c r="G35" s="130"/>
      <c r="H35" s="120"/>
      <c r="L35" s="120"/>
      <c r="M35" s="120"/>
    </row>
    <row r="36" spans="1:13" x14ac:dyDescent="0.2">
      <c r="A36" s="121" t="s">
        <v>867</v>
      </c>
      <c r="B36" s="129"/>
      <c r="H36" s="120"/>
      <c r="L36" s="120"/>
      <c r="M36" s="120"/>
    </row>
    <row r="37" spans="1:13" x14ac:dyDescent="0.2">
      <c r="A37" s="121" t="s">
        <v>868</v>
      </c>
      <c r="B37" s="129"/>
      <c r="H37" s="120"/>
      <c r="L37" s="120"/>
      <c r="M37" s="120"/>
    </row>
    <row r="38" spans="1:13" x14ac:dyDescent="0.2">
      <c r="A38" s="121" t="s">
        <v>869</v>
      </c>
      <c r="B38" s="129"/>
      <c r="H38" s="120"/>
      <c r="L38" s="120"/>
      <c r="M38" s="120"/>
    </row>
    <row r="39" spans="1:13" x14ac:dyDescent="0.2">
      <c r="A39" s="121" t="s">
        <v>870</v>
      </c>
      <c r="B39" s="129"/>
      <c r="H39" s="120"/>
      <c r="L39" s="120"/>
      <c r="M39" s="120"/>
    </row>
    <row r="40" spans="1:13" x14ac:dyDescent="0.2">
      <c r="A40" s="121" t="s">
        <v>871</v>
      </c>
      <c r="B40" s="129"/>
      <c r="H40" s="120"/>
      <c r="L40" s="120"/>
      <c r="M40" s="120"/>
    </row>
    <row r="41" spans="1:13" x14ac:dyDescent="0.2">
      <c r="A41" s="121" t="s">
        <v>872</v>
      </c>
      <c r="B41" s="129"/>
      <c r="H41" s="120"/>
      <c r="L41" s="120"/>
      <c r="M41" s="120"/>
    </row>
    <row r="42" spans="1:13" x14ac:dyDescent="0.2">
      <c r="A42" s="121" t="s">
        <v>873</v>
      </c>
      <c r="B42" s="129"/>
      <c r="H42" s="120"/>
      <c r="L42" s="120"/>
      <c r="M42" s="120"/>
    </row>
    <row r="43" spans="1:13" x14ac:dyDescent="0.2">
      <c r="A43" s="121" t="s">
        <v>874</v>
      </c>
      <c r="B43" s="129"/>
      <c r="H43" s="120"/>
      <c r="L43" s="120"/>
      <c r="M43" s="120"/>
    </row>
    <row r="44" spans="1:13" x14ac:dyDescent="0.2">
      <c r="A44" s="121" t="s">
        <v>875</v>
      </c>
      <c r="B44" s="129"/>
      <c r="H44" s="120"/>
      <c r="L44" s="120"/>
      <c r="M44" s="120"/>
    </row>
    <row r="45" spans="1:13" x14ac:dyDescent="0.2">
      <c r="A45" s="121" t="s">
        <v>876</v>
      </c>
      <c r="B45" s="129"/>
      <c r="H45" s="120"/>
      <c r="L45" s="120"/>
      <c r="M45" s="120"/>
    </row>
    <row r="46" spans="1:13" x14ac:dyDescent="0.2">
      <c r="A46" s="121" t="s">
        <v>877</v>
      </c>
      <c r="B46" s="129"/>
      <c r="H46" s="120"/>
      <c r="L46" s="120"/>
      <c r="M46" s="120"/>
    </row>
    <row r="47" spans="1:13" x14ac:dyDescent="0.2">
      <c r="A47" s="121" t="s">
        <v>878</v>
      </c>
      <c r="B47" s="129"/>
      <c r="H47" s="120"/>
      <c r="L47" s="120"/>
      <c r="M47" s="120"/>
    </row>
    <row r="48" spans="1:13" x14ac:dyDescent="0.2">
      <c r="A48" s="121" t="s">
        <v>879</v>
      </c>
      <c r="B48" s="129"/>
      <c r="H48" s="120"/>
      <c r="L48" s="120"/>
      <c r="M48" s="120"/>
    </row>
    <row r="49" spans="1:13" x14ac:dyDescent="0.2">
      <c r="A49" s="121" t="s">
        <v>880</v>
      </c>
      <c r="B49" s="129"/>
      <c r="H49" s="120"/>
      <c r="L49" s="120"/>
      <c r="M49" s="120"/>
    </row>
    <row r="50" spans="1:13" x14ac:dyDescent="0.2">
      <c r="A50" s="121" t="s">
        <v>881</v>
      </c>
      <c r="B50" s="129"/>
      <c r="H50" s="120"/>
      <c r="L50" s="120"/>
      <c r="M50" s="120"/>
    </row>
    <row r="51" spans="1:13" x14ac:dyDescent="0.2">
      <c r="A51" s="121" t="s">
        <v>882</v>
      </c>
      <c r="B51" s="129"/>
      <c r="H51" s="120"/>
      <c r="L51" s="120"/>
      <c r="M51" s="120"/>
    </row>
    <row r="52" spans="1:13" x14ac:dyDescent="0.2">
      <c r="A52" s="121" t="s">
        <v>883</v>
      </c>
      <c r="B52" s="129"/>
      <c r="H52" s="120"/>
      <c r="L52" s="120"/>
      <c r="M52" s="120"/>
    </row>
    <row r="53" spans="1:13" x14ac:dyDescent="0.2">
      <c r="A53" s="121" t="s">
        <v>884</v>
      </c>
      <c r="B53" s="129"/>
      <c r="H53" s="120"/>
      <c r="L53" s="120"/>
      <c r="M53" s="120"/>
    </row>
    <row r="54" spans="1:13" x14ac:dyDescent="0.2">
      <c r="A54" s="121" t="s">
        <v>885</v>
      </c>
      <c r="B54" s="129"/>
      <c r="H54" s="120"/>
      <c r="L54" s="120"/>
      <c r="M54" s="120"/>
    </row>
    <row r="55" spans="1:13" x14ac:dyDescent="0.2">
      <c r="A55" s="121" t="s">
        <v>886</v>
      </c>
      <c r="B55" s="129"/>
      <c r="H55" s="120"/>
      <c r="L55" s="120"/>
      <c r="M55" s="120"/>
    </row>
    <row r="56" spans="1:13" x14ac:dyDescent="0.2">
      <c r="A56" s="121" t="s">
        <v>887</v>
      </c>
      <c r="B56" s="129"/>
      <c r="H56" s="120"/>
      <c r="L56" s="120"/>
      <c r="M56" s="120"/>
    </row>
    <row r="57" spans="1:13" x14ac:dyDescent="0.2">
      <c r="A57" s="121" t="s">
        <v>888</v>
      </c>
      <c r="B57" s="129"/>
      <c r="H57" s="120"/>
      <c r="L57" s="120"/>
      <c r="M57" s="120"/>
    </row>
    <row r="58" spans="1:13" x14ac:dyDescent="0.2">
      <c r="A58" s="121" t="s">
        <v>889</v>
      </c>
      <c r="B58" s="129"/>
      <c r="H58" s="120"/>
      <c r="L58" s="120"/>
      <c r="M58" s="120"/>
    </row>
    <row r="59" spans="1:13" x14ac:dyDescent="0.2">
      <c r="A59" s="121" t="s">
        <v>890</v>
      </c>
      <c r="B59" s="129"/>
      <c r="H59" s="120"/>
      <c r="L59" s="120"/>
      <c r="M59" s="120"/>
    </row>
    <row r="60" spans="1:13" outlineLevel="1" x14ac:dyDescent="0.2">
      <c r="A60" s="121" t="s">
        <v>891</v>
      </c>
      <c r="B60" s="129"/>
      <c r="E60" s="129"/>
      <c r="F60" s="129"/>
      <c r="G60" s="129"/>
      <c r="H60" s="120"/>
      <c r="L60" s="120"/>
      <c r="M60" s="120"/>
    </row>
    <row r="61" spans="1:13" outlineLevel="1" x14ac:dyDescent="0.2">
      <c r="A61" s="121" t="s">
        <v>892</v>
      </c>
      <c r="B61" s="129"/>
      <c r="E61" s="129"/>
      <c r="F61" s="129"/>
      <c r="G61" s="129"/>
      <c r="H61" s="120"/>
      <c r="L61" s="120"/>
      <c r="M61" s="120"/>
    </row>
    <row r="62" spans="1:13" outlineLevel="1" x14ac:dyDescent="0.2">
      <c r="A62" s="121" t="s">
        <v>893</v>
      </c>
      <c r="B62" s="129"/>
      <c r="E62" s="129"/>
      <c r="F62" s="129"/>
      <c r="G62" s="129"/>
      <c r="H62" s="120"/>
      <c r="L62" s="120"/>
      <c r="M62" s="120"/>
    </row>
    <row r="63" spans="1:13" outlineLevel="1" x14ac:dyDescent="0.2">
      <c r="A63" s="121" t="s">
        <v>894</v>
      </c>
      <c r="B63" s="129"/>
      <c r="E63" s="129"/>
      <c r="F63" s="129"/>
      <c r="G63" s="129"/>
      <c r="H63" s="120"/>
      <c r="L63" s="120"/>
      <c r="M63" s="120"/>
    </row>
    <row r="64" spans="1:13" outlineLevel="1" x14ac:dyDescent="0.2">
      <c r="A64" s="121" t="s">
        <v>895</v>
      </c>
      <c r="B64" s="129"/>
      <c r="E64" s="129"/>
      <c r="F64" s="129"/>
      <c r="G64" s="129"/>
      <c r="H64" s="120"/>
      <c r="L64" s="120"/>
      <c r="M64" s="120"/>
    </row>
    <row r="65" spans="1:14" outlineLevel="1" x14ac:dyDescent="0.2">
      <c r="A65" s="121" t="s">
        <v>896</v>
      </c>
      <c r="B65" s="129"/>
      <c r="E65" s="129"/>
      <c r="F65" s="129"/>
      <c r="G65" s="129"/>
      <c r="H65" s="120"/>
      <c r="L65" s="120"/>
      <c r="M65" s="120"/>
    </row>
    <row r="66" spans="1:14" outlineLevel="1" x14ac:dyDescent="0.2">
      <c r="A66" s="121" t="s">
        <v>897</v>
      </c>
      <c r="B66" s="129"/>
      <c r="E66" s="129"/>
      <c r="F66" s="129"/>
      <c r="G66" s="129"/>
      <c r="H66" s="120"/>
      <c r="L66" s="120"/>
      <c r="M66" s="120"/>
    </row>
    <row r="67" spans="1:14" outlineLevel="1" x14ac:dyDescent="0.2">
      <c r="A67" s="121" t="s">
        <v>898</v>
      </c>
      <c r="B67" s="129"/>
      <c r="E67" s="129"/>
      <c r="F67" s="129"/>
      <c r="G67" s="129"/>
      <c r="H67" s="120"/>
      <c r="L67" s="120"/>
      <c r="M67" s="120"/>
    </row>
    <row r="68" spans="1:14" outlineLevel="1" x14ac:dyDescent="0.2">
      <c r="A68" s="121" t="s">
        <v>899</v>
      </c>
      <c r="B68" s="129"/>
      <c r="E68" s="129"/>
      <c r="F68" s="129"/>
      <c r="G68" s="129"/>
      <c r="H68" s="120"/>
      <c r="L68" s="120"/>
      <c r="M68" s="120"/>
    </row>
    <row r="69" spans="1:14" outlineLevel="1" x14ac:dyDescent="0.2">
      <c r="A69" s="121" t="s">
        <v>900</v>
      </c>
      <c r="B69" s="129"/>
      <c r="E69" s="129"/>
      <c r="F69" s="129"/>
      <c r="G69" s="129"/>
      <c r="H69" s="120"/>
      <c r="L69" s="120"/>
      <c r="M69" s="120"/>
    </row>
    <row r="70" spans="1:14" outlineLevel="1" x14ac:dyDescent="0.2">
      <c r="A70" s="121" t="s">
        <v>901</v>
      </c>
      <c r="B70" s="129"/>
      <c r="E70" s="129"/>
      <c r="F70" s="129"/>
      <c r="G70" s="129"/>
      <c r="H70" s="120"/>
      <c r="L70" s="120"/>
      <c r="M70" s="120"/>
    </row>
    <row r="71" spans="1:14" outlineLevel="1" x14ac:dyDescent="0.2">
      <c r="A71" s="121" t="s">
        <v>902</v>
      </c>
      <c r="B71" s="129"/>
      <c r="E71" s="129"/>
      <c r="F71" s="129"/>
      <c r="G71" s="129"/>
      <c r="H71" s="120"/>
      <c r="L71" s="120"/>
      <c r="M71" s="120"/>
    </row>
    <row r="72" spans="1:14" outlineLevel="1" x14ac:dyDescent="0.2">
      <c r="A72" s="121" t="s">
        <v>903</v>
      </c>
      <c r="B72" s="129"/>
      <c r="E72" s="129"/>
      <c r="F72" s="129"/>
      <c r="G72" s="129"/>
      <c r="H72" s="120"/>
      <c r="L72" s="120"/>
      <c r="M72" s="120"/>
    </row>
    <row r="73" spans="1:14" ht="37.5" x14ac:dyDescent="0.2">
      <c r="A73" s="127"/>
      <c r="B73" s="128" t="s">
        <v>825</v>
      </c>
      <c r="C73" s="127"/>
      <c r="D73" s="127"/>
      <c r="E73" s="127"/>
      <c r="F73" s="127"/>
      <c r="G73" s="127"/>
      <c r="H73" s="120"/>
    </row>
    <row r="74" spans="1:14" ht="15" customHeight="1" x14ac:dyDescent="0.2">
      <c r="A74" s="124"/>
      <c r="B74" s="125" t="s">
        <v>904</v>
      </c>
      <c r="C74" s="124" t="s">
        <v>905</v>
      </c>
      <c r="D74" s="124"/>
      <c r="E74" s="123"/>
      <c r="F74" s="123"/>
      <c r="G74" s="123"/>
      <c r="H74" s="119"/>
      <c r="I74" s="119"/>
      <c r="J74" s="119"/>
      <c r="K74" s="119"/>
      <c r="L74" s="119"/>
      <c r="M74" s="119"/>
      <c r="N74" s="119"/>
    </row>
    <row r="75" spans="1:14" x14ac:dyDescent="0.2">
      <c r="A75" s="121" t="s">
        <v>906</v>
      </c>
      <c r="B75" s="121" t="s">
        <v>907</v>
      </c>
      <c r="C75" s="126">
        <v>4.6184323998969496</v>
      </c>
      <c r="H75" s="120"/>
    </row>
    <row r="76" spans="1:14" x14ac:dyDescent="0.2">
      <c r="A76" s="121" t="s">
        <v>908</v>
      </c>
      <c r="B76" s="121" t="s">
        <v>1272</v>
      </c>
      <c r="C76" s="126">
        <v>14.9231645873547</v>
      </c>
      <c r="H76" s="120"/>
    </row>
    <row r="77" spans="1:14" outlineLevel="1" x14ac:dyDescent="0.2">
      <c r="A77" s="121" t="s">
        <v>909</v>
      </c>
      <c r="H77" s="120"/>
    </row>
    <row r="78" spans="1:14" outlineLevel="1" x14ac:dyDescent="0.2">
      <c r="A78" s="121" t="s">
        <v>910</v>
      </c>
      <c r="H78" s="120"/>
    </row>
    <row r="79" spans="1:14" outlineLevel="1" x14ac:dyDescent="0.2">
      <c r="A79" s="121" t="s">
        <v>911</v>
      </c>
      <c r="H79" s="120"/>
    </row>
    <row r="80" spans="1:14" outlineLevel="1" x14ac:dyDescent="0.2">
      <c r="A80" s="121" t="s">
        <v>912</v>
      </c>
      <c r="H80" s="120"/>
    </row>
    <row r="81" spans="1:8" x14ac:dyDescent="0.2">
      <c r="A81" s="124"/>
      <c r="B81" s="125" t="s">
        <v>913</v>
      </c>
      <c r="C81" s="124" t="s">
        <v>512</v>
      </c>
      <c r="D81" s="124" t="s">
        <v>513</v>
      </c>
      <c r="E81" s="123" t="s">
        <v>914</v>
      </c>
      <c r="F81" s="123" t="s">
        <v>915</v>
      </c>
      <c r="G81" s="123" t="s">
        <v>916</v>
      </c>
      <c r="H81" s="120"/>
    </row>
    <row r="82" spans="1:8" x14ac:dyDescent="0.2">
      <c r="A82" s="121" t="s">
        <v>917</v>
      </c>
      <c r="B82" s="121" t="s">
        <v>1271</v>
      </c>
      <c r="C82" s="122">
        <v>5.71519700093412E-4</v>
      </c>
      <c r="G82" s="122">
        <v>5.71519700093412E-4</v>
      </c>
      <c r="H82" s="120"/>
    </row>
    <row r="83" spans="1:8" x14ac:dyDescent="0.2">
      <c r="A83" s="121" t="s">
        <v>918</v>
      </c>
      <c r="B83" s="121" t="s">
        <v>919</v>
      </c>
      <c r="C83" s="122">
        <v>7.3972724546461202E-5</v>
      </c>
      <c r="G83" s="122">
        <v>7.3972724546461202E-5</v>
      </c>
      <c r="H83" s="120"/>
    </row>
    <row r="84" spans="1:8" x14ac:dyDescent="0.2">
      <c r="A84" s="121" t="s">
        <v>920</v>
      </c>
      <c r="B84" s="121" t="s">
        <v>921</v>
      </c>
      <c r="C84" s="122">
        <v>5.6806691632043196E-4</v>
      </c>
      <c r="G84" s="122">
        <v>5.6806691632043196E-4</v>
      </c>
      <c r="H84" s="120"/>
    </row>
    <row r="85" spans="1:8" x14ac:dyDescent="0.2">
      <c r="A85" s="121" t="s">
        <v>922</v>
      </c>
      <c r="B85" s="121" t="s">
        <v>923</v>
      </c>
      <c r="C85" s="122">
        <v>2.3533681841516799E-4</v>
      </c>
      <c r="G85" s="122">
        <v>2.3533681841516799E-4</v>
      </c>
      <c r="H85" s="120"/>
    </row>
    <row r="86" spans="1:8" x14ac:dyDescent="0.2">
      <c r="A86" s="121" t="s">
        <v>924</v>
      </c>
      <c r="B86" s="121" t="s">
        <v>925</v>
      </c>
      <c r="C86" s="122">
        <v>0</v>
      </c>
      <c r="G86" s="122">
        <v>0</v>
      </c>
      <c r="H86" s="120"/>
    </row>
    <row r="87" spans="1:8" outlineLevel="1" x14ac:dyDescent="0.2">
      <c r="A87" s="121" t="s">
        <v>926</v>
      </c>
      <c r="H87" s="120"/>
    </row>
    <row r="88" spans="1:8" outlineLevel="1" x14ac:dyDescent="0.2">
      <c r="A88" s="121" t="s">
        <v>927</v>
      </c>
      <c r="H88" s="120"/>
    </row>
    <row r="89" spans="1:8" outlineLevel="1" x14ac:dyDescent="0.2">
      <c r="A89" s="121" t="s">
        <v>928</v>
      </c>
      <c r="H89" s="120"/>
    </row>
    <row r="90" spans="1:8" outlineLevel="1" x14ac:dyDescent="0.2">
      <c r="A90" s="121" t="s">
        <v>929</v>
      </c>
      <c r="H90" s="120"/>
    </row>
    <row r="91" spans="1:8" x14ac:dyDescent="0.2">
      <c r="H91" s="120"/>
    </row>
    <row r="92" spans="1:8" x14ac:dyDescent="0.2">
      <c r="H92" s="120"/>
    </row>
    <row r="93" spans="1:8" x14ac:dyDescent="0.2">
      <c r="H93" s="120"/>
    </row>
    <row r="94" spans="1:8" x14ac:dyDescent="0.2">
      <c r="H94" s="120"/>
    </row>
    <row r="95" spans="1:8" x14ac:dyDescent="0.2">
      <c r="H95" s="120"/>
    </row>
    <row r="96" spans="1:8" x14ac:dyDescent="0.2">
      <c r="H96" s="120"/>
    </row>
    <row r="97" spans="8:8" x14ac:dyDescent="0.2">
      <c r="H97" s="120"/>
    </row>
    <row r="98" spans="8:8" x14ac:dyDescent="0.2">
      <c r="H98" s="120"/>
    </row>
    <row r="99" spans="8:8" x14ac:dyDescent="0.2">
      <c r="H99" s="120"/>
    </row>
    <row r="100" spans="8:8" x14ac:dyDescent="0.2">
      <c r="H100" s="120"/>
    </row>
    <row r="101" spans="8:8" x14ac:dyDescent="0.2">
      <c r="H101" s="120"/>
    </row>
    <row r="102" spans="8:8" x14ac:dyDescent="0.2">
      <c r="H102" s="120"/>
    </row>
    <row r="103" spans="8:8" x14ac:dyDescent="0.2">
      <c r="H103" s="120"/>
    </row>
    <row r="104" spans="8:8" x14ac:dyDescent="0.2">
      <c r="H104" s="120"/>
    </row>
    <row r="105" spans="8:8" x14ac:dyDescent="0.2">
      <c r="H105" s="120"/>
    </row>
    <row r="106" spans="8:8" x14ac:dyDescent="0.2">
      <c r="H106" s="120"/>
    </row>
    <row r="107" spans="8:8" x14ac:dyDescent="0.2">
      <c r="H107" s="120"/>
    </row>
    <row r="108" spans="8:8" x14ac:dyDescent="0.2">
      <c r="H108" s="120"/>
    </row>
    <row r="109" spans="8:8" x14ac:dyDescent="0.2">
      <c r="H109" s="120"/>
    </row>
    <row r="110" spans="8:8" x14ac:dyDescent="0.2">
      <c r="H110" s="120"/>
    </row>
    <row r="111" spans="8:8" x14ac:dyDescent="0.2">
      <c r="H111" s="120"/>
    </row>
    <row r="112" spans="8:8" x14ac:dyDescent="0.2">
      <c r="H112" s="1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8AA0307-7D2C-42BD-95FD-C508E396D2F4}"/>
    <hyperlink ref="B7" location="'E. Optional ECB-ECAIs data'!B12" display="1. Additional information on the programme" xr:uid="{D5C3A062-50CE-4F73-8938-D8D8E6890612}"/>
    <hyperlink ref="B9" location="'E. Optional ECB-ECAIs data'!B73" display="3.  Additional information on the asset distribution" xr:uid="{9F64F676-7967-4B0C-9448-DC4328C2F42F}"/>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BFD-1F8A-403A-AC4C-6C4AE8EEC748}">
  <sheetPr>
    <tabColor rgb="FF847A75"/>
  </sheetPr>
  <dimension ref="B1:J43"/>
  <sheetViews>
    <sheetView zoomScale="80" zoomScaleNormal="80" workbookViewId="0">
      <selection activeCell="H8" sqref="H8"/>
    </sheetView>
  </sheetViews>
  <sheetFormatPr defaultColWidth="9.140625" defaultRowHeight="15" x14ac:dyDescent="0.25"/>
  <cols>
    <col min="1" max="1" width="9.140625" style="166"/>
    <col min="2" max="10" width="12.42578125" style="166" customWidth="1"/>
    <col min="11" max="16384" width="9.140625" style="166"/>
  </cols>
  <sheetData>
    <row r="1" spans="2:10" ht="15.75" thickBot="1" x14ac:dyDescent="0.3"/>
    <row r="2" spans="2:10" x14ac:dyDescent="0.25">
      <c r="B2" s="187"/>
      <c r="C2" s="186"/>
      <c r="D2" s="186"/>
      <c r="E2" s="186"/>
      <c r="F2" s="186"/>
      <c r="G2" s="186"/>
      <c r="H2" s="186"/>
      <c r="I2" s="186"/>
      <c r="J2" s="185"/>
    </row>
    <row r="3" spans="2:10" x14ac:dyDescent="0.25">
      <c r="B3" s="174"/>
      <c r="C3" s="171"/>
      <c r="D3" s="171"/>
      <c r="E3" s="171"/>
      <c r="F3" s="171"/>
      <c r="G3" s="171"/>
      <c r="H3" s="171"/>
      <c r="I3" s="171"/>
      <c r="J3" s="170"/>
    </row>
    <row r="4" spans="2:10" x14ac:dyDescent="0.25">
      <c r="B4" s="174"/>
      <c r="C4" s="171"/>
      <c r="D4" s="171"/>
      <c r="E4" s="171"/>
      <c r="F4" s="171"/>
      <c r="G4" s="171"/>
      <c r="H4" s="171"/>
      <c r="I4" s="171"/>
      <c r="J4" s="170"/>
    </row>
    <row r="5" spans="2:10" ht="31.5" x14ac:dyDescent="0.3">
      <c r="B5" s="174"/>
      <c r="C5" s="171"/>
      <c r="D5" s="171"/>
      <c r="E5" s="184"/>
      <c r="F5" s="183" t="s">
        <v>1464</v>
      </c>
      <c r="G5" s="171"/>
      <c r="H5" s="171"/>
      <c r="I5" s="171"/>
      <c r="J5" s="170"/>
    </row>
    <row r="6" spans="2:10" ht="41.25" customHeight="1" x14ac:dyDescent="0.25">
      <c r="B6" s="174"/>
      <c r="C6" s="171"/>
      <c r="D6" s="182" t="s">
        <v>1463</v>
      </c>
      <c r="E6" s="182"/>
      <c r="F6" s="182"/>
      <c r="G6" s="182"/>
      <c r="H6" s="182"/>
      <c r="I6" s="171"/>
      <c r="J6" s="170"/>
    </row>
    <row r="7" spans="2:10" ht="26.25" x14ac:dyDescent="0.25">
      <c r="B7" s="174"/>
      <c r="C7" s="171"/>
      <c r="D7" s="171"/>
      <c r="E7" s="171"/>
      <c r="F7" s="181" t="s">
        <v>8</v>
      </c>
      <c r="G7" s="171"/>
      <c r="H7" s="171"/>
      <c r="I7" s="171"/>
      <c r="J7" s="170"/>
    </row>
    <row r="8" spans="2:10" ht="26.25" x14ac:dyDescent="0.25">
      <c r="B8" s="174"/>
      <c r="C8" s="171"/>
      <c r="D8" s="171"/>
      <c r="E8" s="171"/>
      <c r="F8" s="181" t="s">
        <v>833</v>
      </c>
      <c r="G8" s="171"/>
      <c r="H8" s="171"/>
      <c r="I8" s="171"/>
      <c r="J8" s="170"/>
    </row>
    <row r="9" spans="2:10" ht="21" x14ac:dyDescent="0.25">
      <c r="B9" s="174"/>
      <c r="C9" s="171"/>
      <c r="D9" s="171"/>
      <c r="E9" s="171"/>
      <c r="F9" s="180" t="str">
        <f>"Reporting Date: "&amp;DAY('A. HTT General'!C18)&amp;"/"&amp;MONTH('A. HTT General'!C18)&amp;"/"&amp;YEAR('A. HTT General'!C18)</f>
        <v>Reporting Date: 30/4/2024</v>
      </c>
      <c r="G9" s="171"/>
      <c r="H9" s="171"/>
      <c r="I9" s="171"/>
      <c r="J9" s="170"/>
    </row>
    <row r="10" spans="2:10" ht="21" x14ac:dyDescent="0.25">
      <c r="B10" s="174"/>
      <c r="C10" s="171"/>
      <c r="D10" s="171"/>
      <c r="E10" s="171"/>
      <c r="F10" s="180" t="str">
        <f>"Cut-off Date: "&amp;DAY('A. HTT General'!C18)&amp;"/"&amp;MONTH('A. HTT General'!C18)&amp;"/"&amp;YEAR('A. HTT General'!C18)</f>
        <v>Cut-off Date: 30/4/2024</v>
      </c>
      <c r="G10" s="171"/>
      <c r="H10" s="171"/>
      <c r="I10" s="171"/>
      <c r="J10" s="170"/>
    </row>
    <row r="11" spans="2:10" ht="21" x14ac:dyDescent="0.25">
      <c r="B11" s="174"/>
      <c r="C11" s="171"/>
      <c r="D11" s="171"/>
      <c r="E11" s="171"/>
      <c r="F11" s="180"/>
      <c r="G11" s="171"/>
      <c r="H11" s="171"/>
      <c r="I11" s="171"/>
      <c r="J11" s="170"/>
    </row>
    <row r="12" spans="2:10" x14ac:dyDescent="0.25">
      <c r="B12" s="174"/>
      <c r="C12" s="171"/>
      <c r="D12" s="171"/>
      <c r="E12" s="171"/>
      <c r="F12" s="171"/>
      <c r="G12" s="171"/>
      <c r="H12" s="171"/>
      <c r="I12" s="171"/>
      <c r="J12" s="170"/>
    </row>
    <row r="13" spans="2:10" x14ac:dyDescent="0.25">
      <c r="B13" s="174"/>
      <c r="C13" s="171"/>
      <c r="D13" s="171"/>
      <c r="E13" s="171"/>
      <c r="F13" s="171"/>
      <c r="G13" s="171"/>
      <c r="H13" s="171"/>
      <c r="I13" s="171"/>
      <c r="J13" s="170"/>
    </row>
    <row r="14" spans="2:10" x14ac:dyDescent="0.25">
      <c r="B14" s="174"/>
      <c r="C14" s="171"/>
      <c r="D14" s="171"/>
      <c r="E14" s="171"/>
      <c r="F14" s="171"/>
      <c r="G14" s="171"/>
      <c r="H14" s="171"/>
      <c r="I14" s="171"/>
      <c r="J14" s="170"/>
    </row>
    <row r="15" spans="2:10" x14ac:dyDescent="0.25">
      <c r="B15" s="174"/>
      <c r="C15" s="171"/>
      <c r="D15" s="171"/>
      <c r="E15" s="171"/>
      <c r="F15" s="171"/>
      <c r="G15" s="171"/>
      <c r="H15" s="171"/>
      <c r="I15" s="171"/>
      <c r="J15" s="170"/>
    </row>
    <row r="16" spans="2:10" x14ac:dyDescent="0.25">
      <c r="B16" s="174"/>
      <c r="C16" s="171"/>
      <c r="D16" s="171"/>
      <c r="E16" s="171"/>
      <c r="F16" s="171"/>
      <c r="G16" s="171"/>
      <c r="H16" s="171"/>
      <c r="I16" s="171"/>
      <c r="J16" s="170"/>
    </row>
    <row r="17" spans="2:10" x14ac:dyDescent="0.25">
      <c r="B17" s="174"/>
      <c r="C17" s="171"/>
      <c r="D17" s="171"/>
      <c r="E17" s="171"/>
      <c r="F17" s="171"/>
      <c r="G17" s="171"/>
      <c r="H17" s="171"/>
      <c r="I17" s="171"/>
      <c r="J17" s="170"/>
    </row>
    <row r="18" spans="2:10" x14ac:dyDescent="0.25">
      <c r="B18" s="174"/>
      <c r="C18" s="171"/>
      <c r="D18" s="171"/>
      <c r="E18" s="171"/>
      <c r="F18" s="171"/>
      <c r="G18" s="171"/>
      <c r="H18" s="171"/>
      <c r="I18" s="171"/>
      <c r="J18" s="170"/>
    </row>
    <row r="19" spans="2:10" x14ac:dyDescent="0.25">
      <c r="B19" s="174"/>
      <c r="C19" s="171"/>
      <c r="D19" s="171"/>
      <c r="E19" s="171"/>
      <c r="F19" s="171"/>
      <c r="G19" s="171"/>
      <c r="H19" s="171"/>
      <c r="I19" s="171"/>
      <c r="J19" s="170"/>
    </row>
    <row r="20" spans="2:10" x14ac:dyDescent="0.25">
      <c r="B20" s="174"/>
      <c r="C20" s="171"/>
      <c r="D20" s="171"/>
      <c r="E20" s="171"/>
      <c r="F20" s="171"/>
      <c r="G20" s="171"/>
      <c r="H20" s="171"/>
      <c r="I20" s="171"/>
      <c r="J20" s="170"/>
    </row>
    <row r="21" spans="2:10" x14ac:dyDescent="0.25">
      <c r="B21" s="174"/>
      <c r="C21" s="171"/>
      <c r="D21" s="171"/>
      <c r="E21" s="171"/>
      <c r="F21" s="171"/>
      <c r="G21" s="171"/>
      <c r="H21" s="171"/>
      <c r="I21" s="171"/>
      <c r="J21" s="170"/>
    </row>
    <row r="22" spans="2:10" x14ac:dyDescent="0.25">
      <c r="B22" s="174"/>
      <c r="C22" s="171"/>
      <c r="D22" s="171"/>
      <c r="E22" s="171"/>
      <c r="F22" s="179" t="s">
        <v>1462</v>
      </c>
      <c r="G22" s="171"/>
      <c r="H22" s="171"/>
      <c r="I22" s="171"/>
      <c r="J22" s="170"/>
    </row>
    <row r="23" spans="2:10" x14ac:dyDescent="0.25">
      <c r="B23" s="174"/>
      <c r="C23" s="171"/>
      <c r="D23" s="171"/>
      <c r="E23" s="171"/>
      <c r="F23" s="176"/>
      <c r="G23" s="171"/>
      <c r="H23" s="171"/>
      <c r="I23" s="171"/>
      <c r="J23" s="170"/>
    </row>
    <row r="24" spans="2:10" x14ac:dyDescent="0.25">
      <c r="B24" s="174"/>
      <c r="C24" s="171"/>
      <c r="D24" s="178" t="s">
        <v>1461</v>
      </c>
      <c r="E24" s="177" t="s">
        <v>1452</v>
      </c>
      <c r="F24" s="177"/>
      <c r="G24" s="177"/>
      <c r="H24" s="177"/>
      <c r="I24" s="171"/>
      <c r="J24" s="170"/>
    </row>
    <row r="25" spans="2:10" x14ac:dyDescent="0.25">
      <c r="B25" s="174"/>
      <c r="C25" s="171"/>
      <c r="D25" s="171"/>
      <c r="H25" s="171"/>
      <c r="I25" s="171"/>
      <c r="J25" s="170"/>
    </row>
    <row r="26" spans="2:10" x14ac:dyDescent="0.25">
      <c r="B26" s="174"/>
      <c r="C26" s="171"/>
      <c r="D26" s="178" t="s">
        <v>1460</v>
      </c>
      <c r="E26" s="177"/>
      <c r="F26" s="177"/>
      <c r="G26" s="177"/>
      <c r="H26" s="177"/>
      <c r="I26" s="171"/>
      <c r="J26" s="170"/>
    </row>
    <row r="27" spans="2:10" x14ac:dyDescent="0.25">
      <c r="B27" s="174"/>
      <c r="C27" s="171"/>
      <c r="D27" s="175"/>
      <c r="E27" s="175"/>
      <c r="F27" s="175"/>
      <c r="G27" s="175"/>
      <c r="H27" s="175"/>
      <c r="I27" s="171"/>
      <c r="J27" s="170"/>
    </row>
    <row r="28" spans="2:10" x14ac:dyDescent="0.25">
      <c r="B28" s="174"/>
      <c r="C28" s="171"/>
      <c r="D28" s="178" t="s">
        <v>1459</v>
      </c>
      <c r="E28" s="177" t="s">
        <v>1452</v>
      </c>
      <c r="F28" s="177"/>
      <c r="G28" s="177"/>
      <c r="H28" s="177"/>
      <c r="I28" s="171"/>
      <c r="J28" s="170"/>
    </row>
    <row r="29" spans="2:10" x14ac:dyDescent="0.25">
      <c r="B29" s="174"/>
      <c r="C29" s="171"/>
      <c r="D29" s="175"/>
      <c r="E29" s="175"/>
      <c r="F29" s="175"/>
      <c r="G29" s="175"/>
      <c r="H29" s="175"/>
      <c r="I29" s="171"/>
      <c r="J29" s="170"/>
    </row>
    <row r="30" spans="2:10" x14ac:dyDescent="0.25">
      <c r="B30" s="174"/>
      <c r="C30" s="171"/>
      <c r="D30" s="178" t="s">
        <v>1458</v>
      </c>
      <c r="E30" s="177" t="s">
        <v>1452</v>
      </c>
      <c r="F30" s="177"/>
      <c r="G30" s="177"/>
      <c r="H30" s="177"/>
      <c r="I30" s="171"/>
      <c r="J30" s="170"/>
    </row>
    <row r="31" spans="2:10" x14ac:dyDescent="0.25">
      <c r="B31" s="174"/>
      <c r="C31" s="171"/>
      <c r="D31" s="175"/>
      <c r="E31" s="175"/>
      <c r="F31" s="175"/>
      <c r="G31" s="175"/>
      <c r="H31" s="175"/>
      <c r="I31" s="171"/>
      <c r="J31" s="170"/>
    </row>
    <row r="32" spans="2:10" x14ac:dyDescent="0.25">
      <c r="B32" s="174"/>
      <c r="C32" s="171"/>
      <c r="D32" s="178" t="s">
        <v>1457</v>
      </c>
      <c r="E32" s="177" t="s">
        <v>1452</v>
      </c>
      <c r="F32" s="177"/>
      <c r="G32" s="177"/>
      <c r="H32" s="177"/>
      <c r="I32" s="171"/>
      <c r="J32" s="170"/>
    </row>
    <row r="33" spans="2:10" x14ac:dyDescent="0.25">
      <c r="B33" s="174"/>
      <c r="C33" s="171"/>
      <c r="I33" s="171"/>
      <c r="J33" s="170"/>
    </row>
    <row r="34" spans="2:10" x14ac:dyDescent="0.25">
      <c r="B34" s="174"/>
      <c r="C34" s="171"/>
      <c r="D34" s="178" t="s">
        <v>1456</v>
      </c>
      <c r="E34" s="177" t="s">
        <v>1452</v>
      </c>
      <c r="F34" s="177"/>
      <c r="G34" s="177"/>
      <c r="H34" s="177"/>
      <c r="I34" s="171"/>
      <c r="J34" s="170"/>
    </row>
    <row r="35" spans="2:10" x14ac:dyDescent="0.25">
      <c r="B35" s="174"/>
      <c r="C35" s="171"/>
      <c r="D35" s="171"/>
      <c r="E35" s="171"/>
      <c r="F35" s="171"/>
      <c r="G35" s="171"/>
      <c r="H35" s="171"/>
      <c r="I35" s="171"/>
      <c r="J35" s="170"/>
    </row>
    <row r="36" spans="2:10" x14ac:dyDescent="0.25">
      <c r="B36" s="174"/>
      <c r="C36" s="171"/>
      <c r="D36" s="173" t="s">
        <v>1455</v>
      </c>
      <c r="E36" s="172"/>
      <c r="F36" s="172"/>
      <c r="G36" s="172"/>
      <c r="H36" s="172"/>
      <c r="I36" s="171"/>
      <c r="J36" s="170"/>
    </row>
    <row r="37" spans="2:10" x14ac:dyDescent="0.25">
      <c r="B37" s="174"/>
      <c r="C37" s="171"/>
      <c r="D37" s="171"/>
      <c r="E37" s="171"/>
      <c r="F37" s="176"/>
      <c r="G37" s="171"/>
      <c r="H37" s="171"/>
      <c r="I37" s="171"/>
      <c r="J37" s="170"/>
    </row>
    <row r="38" spans="2:10" x14ac:dyDescent="0.25">
      <c r="B38" s="174"/>
      <c r="C38" s="171"/>
      <c r="D38" s="173" t="s">
        <v>1454</v>
      </c>
      <c r="E38" s="172"/>
      <c r="F38" s="172"/>
      <c r="G38" s="172"/>
      <c r="H38" s="172"/>
      <c r="I38" s="171"/>
      <c r="J38" s="170"/>
    </row>
    <row r="39" spans="2:10" x14ac:dyDescent="0.25">
      <c r="B39" s="174"/>
      <c r="C39" s="171"/>
      <c r="I39" s="171"/>
      <c r="J39" s="170"/>
    </row>
    <row r="40" spans="2:10" x14ac:dyDescent="0.25">
      <c r="B40" s="174"/>
      <c r="C40" s="171"/>
      <c r="D40" s="173" t="s">
        <v>1453</v>
      </c>
      <c r="E40" s="172" t="s">
        <v>1452</v>
      </c>
      <c r="F40" s="172"/>
      <c r="G40" s="172"/>
      <c r="H40" s="172"/>
      <c r="I40" s="171"/>
      <c r="J40" s="170"/>
    </row>
    <row r="41" spans="2:10" x14ac:dyDescent="0.25">
      <c r="B41" s="174"/>
      <c r="C41" s="171"/>
      <c r="D41" s="171"/>
      <c r="E41" s="175"/>
      <c r="F41" s="175"/>
      <c r="G41" s="175"/>
      <c r="H41" s="175"/>
      <c r="I41" s="171"/>
      <c r="J41" s="170"/>
    </row>
    <row r="42" spans="2:10" x14ac:dyDescent="0.25">
      <c r="B42" s="174"/>
      <c r="C42" s="171"/>
      <c r="D42" s="173" t="s">
        <v>1451</v>
      </c>
      <c r="E42" s="172"/>
      <c r="F42" s="172"/>
      <c r="G42" s="172"/>
      <c r="H42" s="172"/>
      <c r="I42" s="171"/>
      <c r="J42" s="170"/>
    </row>
    <row r="43" spans="2:10" ht="15.75" thickBot="1" x14ac:dyDescent="0.3">
      <c r="B43" s="169"/>
      <c r="C43" s="168"/>
      <c r="D43" s="168"/>
      <c r="E43" s="168"/>
      <c r="F43" s="168"/>
      <c r="G43" s="168"/>
      <c r="H43" s="168"/>
      <c r="I43" s="168"/>
      <c r="J43" s="167"/>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EFAE5D71-F887-4209-A5B3-1F0025F6D4B6}"/>
    <hyperlink ref="D26:H26" location="'B1. HTT Mortgage Assets'!A1" display="Worksheet B1: HTT Mortgage Assets" xr:uid="{58B6DDF0-2580-4169-8A42-D5421859DDCA}"/>
    <hyperlink ref="D28:H28" location="'B2. HTT Public Sector Assets'!A1" display="Worksheet C: HTT Public Sector Assets" xr:uid="{307EC25E-BC67-436E-AA56-D87D02FE9B27}"/>
    <hyperlink ref="D32:H32" location="'C. HTT Harmonised Glossary'!A1" display="Worksheet C: HTT Harmonised Glossary" xr:uid="{1A551BCF-5C10-4C26-9D12-2BA89C3D4392}"/>
    <hyperlink ref="D30:H30" location="'B3. HTT Shipping Assets'!A1" display="Worksheet B3: HTT Shipping Assets" xr:uid="{0800C315-16C4-4DCB-B999-7E4C9C2CF346}"/>
    <hyperlink ref="D34:H34" location="Disclaimer!A1" display="Disclaimer" xr:uid="{F0703F8C-3D6D-4C17-8421-3B1D9DCC5D9E}"/>
    <hyperlink ref="D40:H40" location="'F1. Sustainable M data'!A1" display="Worksheet F1: Sustainable M data" xr:uid="{322FEC70-784D-46D0-95CD-DD04184B8AF2}"/>
    <hyperlink ref="D42:H42" location="'G1. Crisis M Payment Holidays'!A1" display="Worksheet G1. Crisis M Payment Holidays" xr:uid="{05B168DE-D8FD-4EC3-867C-D8FF34505E5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8294-4E68-43F3-8F52-CDFB80587D73}">
  <sheetPr>
    <tabColor theme="9" tint="-0.249977111117893"/>
  </sheetPr>
  <dimension ref="A1:N413"/>
  <sheetViews>
    <sheetView view="pageBreakPreview" zoomScaleNormal="100" zoomScaleSheetLayoutView="100" workbookViewId="0"/>
  </sheetViews>
  <sheetFormatPr defaultColWidth="8.85546875" defaultRowHeight="15" outlineLevelRow="1" x14ac:dyDescent="0.2"/>
  <cols>
    <col min="1" max="1" width="13.28515625" style="121" customWidth="1"/>
    <col min="2" max="2" width="60.7109375" style="121" customWidth="1"/>
    <col min="3" max="3" width="40.5703125" style="121" customWidth="1"/>
    <col min="4" max="4" width="49.7109375" style="121" customWidth="1"/>
    <col min="5" max="5" width="6.7109375" style="121" customWidth="1"/>
    <col min="6" max="6" width="41.7109375" style="121" customWidth="1"/>
    <col min="7" max="7" width="41.7109375" style="120" customWidth="1"/>
    <col min="8" max="8" width="7.28515625" style="121" customWidth="1"/>
    <col min="9" max="10" width="38.140625" style="121" customWidth="1"/>
    <col min="11" max="11" width="47.7109375" style="121" customWidth="1"/>
    <col min="12" max="12" width="7.28515625" style="121" customWidth="1"/>
    <col min="13" max="13" width="25.7109375" style="121" customWidth="1"/>
    <col min="14" max="14" width="25.7109375" style="120" customWidth="1"/>
    <col min="15" max="16384" width="8.85546875" style="119"/>
  </cols>
  <sheetData>
    <row r="1" spans="1:13" ht="31.5" x14ac:dyDescent="0.2">
      <c r="A1" s="150" t="s">
        <v>1516</v>
      </c>
      <c r="B1" s="150"/>
      <c r="C1" s="120"/>
      <c r="D1" s="120"/>
      <c r="E1" s="120"/>
      <c r="F1" s="152" t="s">
        <v>1287</v>
      </c>
      <c r="H1" s="120"/>
      <c r="I1" s="150"/>
      <c r="J1" s="120"/>
      <c r="K1" s="120"/>
      <c r="L1" s="120"/>
      <c r="M1" s="120"/>
    </row>
    <row r="2" spans="1:13" ht="15.75" thickBot="1" x14ac:dyDescent="0.25">
      <c r="A2" s="120"/>
      <c r="B2" s="149"/>
      <c r="C2" s="149"/>
      <c r="D2" s="120"/>
      <c r="E2" s="120"/>
      <c r="F2" s="120"/>
      <c r="H2" s="120"/>
      <c r="L2" s="120"/>
      <c r="M2" s="120"/>
    </row>
    <row r="3" spans="1:13" ht="19.5" thickBot="1" x14ac:dyDescent="0.25">
      <c r="A3" s="146"/>
      <c r="B3" s="148" t="s">
        <v>0</v>
      </c>
      <c r="C3" s="147" t="s">
        <v>1</v>
      </c>
      <c r="D3" s="146"/>
      <c r="E3" s="146"/>
      <c r="F3" s="120"/>
      <c r="G3" s="146"/>
      <c r="H3" s="120"/>
      <c r="L3" s="120"/>
      <c r="M3" s="120"/>
    </row>
    <row r="4" spans="1:13" ht="15.75" thickBot="1" x14ac:dyDescent="0.25">
      <c r="H4" s="120"/>
      <c r="L4" s="120"/>
      <c r="M4" s="120"/>
    </row>
    <row r="5" spans="1:13" ht="18.75" x14ac:dyDescent="0.2">
      <c r="A5" s="143"/>
      <c r="B5" s="144" t="s">
        <v>2</v>
      </c>
      <c r="C5" s="143"/>
      <c r="E5" s="132"/>
      <c r="F5" s="132"/>
      <c r="H5" s="120"/>
      <c r="L5" s="120"/>
      <c r="M5" s="120"/>
    </row>
    <row r="6" spans="1:13" x14ac:dyDescent="0.2">
      <c r="B6" s="142" t="s">
        <v>3</v>
      </c>
      <c r="C6" s="132"/>
      <c r="D6" s="132"/>
      <c r="H6" s="120"/>
      <c r="L6" s="120"/>
      <c r="M6" s="120"/>
    </row>
    <row r="7" spans="1:13" x14ac:dyDescent="0.2">
      <c r="B7" s="246" t="s">
        <v>1507</v>
      </c>
      <c r="C7" s="132"/>
      <c r="D7" s="132"/>
      <c r="H7" s="120"/>
      <c r="L7" s="120"/>
      <c r="M7" s="120"/>
    </row>
    <row r="8" spans="1:13" x14ac:dyDescent="0.2">
      <c r="B8" s="246" t="s">
        <v>4</v>
      </c>
      <c r="C8" s="132"/>
      <c r="D8" s="132"/>
      <c r="F8" s="121" t="s">
        <v>1515</v>
      </c>
      <c r="H8" s="120"/>
      <c r="L8" s="120"/>
      <c r="M8" s="120"/>
    </row>
    <row r="9" spans="1:13" x14ac:dyDescent="0.2">
      <c r="B9" s="142" t="s">
        <v>1514</v>
      </c>
      <c r="H9" s="120"/>
      <c r="L9" s="120"/>
      <c r="M9" s="120"/>
    </row>
    <row r="10" spans="1:13" x14ac:dyDescent="0.2">
      <c r="B10" s="142" t="s">
        <v>409</v>
      </c>
      <c r="H10" s="120"/>
      <c r="L10" s="120"/>
      <c r="M10" s="120"/>
    </row>
    <row r="11" spans="1:13" ht="15.75" thickBot="1" x14ac:dyDescent="0.25">
      <c r="B11" s="140" t="s">
        <v>420</v>
      </c>
      <c r="H11" s="120"/>
      <c r="L11" s="120"/>
      <c r="M11" s="120"/>
    </row>
    <row r="12" spans="1:13" x14ac:dyDescent="0.2">
      <c r="B12" s="139"/>
      <c r="H12" s="120"/>
      <c r="L12" s="120"/>
      <c r="M12" s="120"/>
    </row>
    <row r="13" spans="1:13" ht="37.5" x14ac:dyDescent="0.2">
      <c r="A13" s="128" t="s">
        <v>5</v>
      </c>
      <c r="B13" s="128" t="s">
        <v>3</v>
      </c>
      <c r="C13" s="127"/>
      <c r="D13" s="127"/>
      <c r="E13" s="127"/>
      <c r="F13" s="127"/>
      <c r="G13" s="189"/>
      <c r="H13" s="120"/>
      <c r="L13" s="120"/>
      <c r="M13" s="120"/>
    </row>
    <row r="14" spans="1:13" x14ac:dyDescent="0.2">
      <c r="A14" s="121" t="s">
        <v>6</v>
      </c>
      <c r="B14" s="223" t="s">
        <v>7</v>
      </c>
      <c r="C14" s="121" t="s">
        <v>8</v>
      </c>
      <c r="E14" s="132"/>
      <c r="F14" s="132"/>
      <c r="H14" s="120"/>
      <c r="L14" s="120"/>
      <c r="M14" s="120"/>
    </row>
    <row r="15" spans="1:13" x14ac:dyDescent="0.2">
      <c r="A15" s="121" t="s">
        <v>9</v>
      </c>
      <c r="B15" s="223" t="s">
        <v>10</v>
      </c>
      <c r="C15" s="121" t="s">
        <v>11</v>
      </c>
      <c r="E15" s="132"/>
      <c r="F15" s="132"/>
      <c r="H15" s="120"/>
      <c r="L15" s="120"/>
      <c r="M15" s="120"/>
    </row>
    <row r="16" spans="1:13" ht="30" x14ac:dyDescent="0.2">
      <c r="A16" s="121" t="s">
        <v>12</v>
      </c>
      <c r="B16" s="223" t="s">
        <v>13</v>
      </c>
      <c r="C16" s="121" t="s">
        <v>14</v>
      </c>
      <c r="E16" s="132"/>
      <c r="F16" s="132"/>
      <c r="H16" s="120"/>
      <c r="L16" s="120"/>
      <c r="M16" s="120"/>
    </row>
    <row r="17" spans="1:13" ht="30" x14ac:dyDescent="0.2">
      <c r="A17" s="121" t="s">
        <v>15</v>
      </c>
      <c r="B17" s="223" t="s">
        <v>16</v>
      </c>
      <c r="C17" s="121" t="s">
        <v>17</v>
      </c>
      <c r="E17" s="132"/>
      <c r="F17" s="132"/>
      <c r="H17" s="120"/>
      <c r="L17" s="120"/>
      <c r="M17" s="120"/>
    </row>
    <row r="18" spans="1:13" outlineLevel="1" x14ac:dyDescent="0.2">
      <c r="A18" s="121" t="s">
        <v>18</v>
      </c>
      <c r="B18" s="223" t="s">
        <v>19</v>
      </c>
      <c r="C18" s="245">
        <v>45412</v>
      </c>
      <c r="E18" s="132"/>
      <c r="F18" s="132"/>
      <c r="H18" s="120"/>
      <c r="L18" s="120"/>
      <c r="M18" s="120"/>
    </row>
    <row r="19" spans="1:13" outlineLevel="1" x14ac:dyDescent="0.2">
      <c r="A19" s="121" t="s">
        <v>20</v>
      </c>
      <c r="B19" s="135" t="s">
        <v>1513</v>
      </c>
      <c r="E19" s="132"/>
      <c r="F19" s="132"/>
      <c r="H19" s="120"/>
      <c r="L19" s="120"/>
      <c r="M19" s="120"/>
    </row>
    <row r="20" spans="1:13" outlineLevel="1" x14ac:dyDescent="0.2">
      <c r="A20" s="121" t="s">
        <v>1512</v>
      </c>
      <c r="B20" s="135" t="s">
        <v>1511</v>
      </c>
      <c r="E20" s="132"/>
      <c r="F20" s="132"/>
      <c r="H20" s="120"/>
      <c r="L20" s="120"/>
      <c r="M20" s="120"/>
    </row>
    <row r="21" spans="1:13" outlineLevel="1" x14ac:dyDescent="0.2">
      <c r="A21" s="121" t="s">
        <v>21</v>
      </c>
      <c r="B21" s="135"/>
      <c r="E21" s="132"/>
      <c r="F21" s="132"/>
      <c r="H21" s="120"/>
      <c r="L21" s="120"/>
      <c r="M21" s="120"/>
    </row>
    <row r="22" spans="1:13" outlineLevel="1" x14ac:dyDescent="0.2">
      <c r="A22" s="121" t="s">
        <v>22</v>
      </c>
      <c r="B22" s="135"/>
      <c r="E22" s="132"/>
      <c r="F22" s="132"/>
      <c r="H22" s="120"/>
      <c r="L22" s="120"/>
      <c r="M22" s="120"/>
    </row>
    <row r="23" spans="1:13" outlineLevel="1" x14ac:dyDescent="0.2">
      <c r="A23" s="121" t="s">
        <v>1510</v>
      </c>
      <c r="B23" s="135"/>
      <c r="E23" s="132"/>
      <c r="F23" s="132"/>
      <c r="H23" s="120"/>
      <c r="L23" s="120"/>
      <c r="M23" s="120"/>
    </row>
    <row r="24" spans="1:13" outlineLevel="1" x14ac:dyDescent="0.2">
      <c r="A24" s="121" t="s">
        <v>1509</v>
      </c>
      <c r="B24" s="135"/>
      <c r="E24" s="132"/>
      <c r="F24" s="132"/>
      <c r="H24" s="120"/>
      <c r="L24" s="120"/>
      <c r="M24" s="120"/>
    </row>
    <row r="25" spans="1:13" outlineLevel="1" x14ac:dyDescent="0.2">
      <c r="A25" s="121" t="s">
        <v>1508</v>
      </c>
      <c r="B25" s="135"/>
      <c r="E25" s="132"/>
      <c r="F25" s="132"/>
      <c r="H25" s="120"/>
      <c r="L25" s="120"/>
      <c r="M25" s="120"/>
    </row>
    <row r="26" spans="1:13" ht="18.75" x14ac:dyDescent="0.2">
      <c r="A26" s="127"/>
      <c r="B26" s="128" t="s">
        <v>1507</v>
      </c>
      <c r="C26" s="127"/>
      <c r="D26" s="127"/>
      <c r="E26" s="127"/>
      <c r="F26" s="127"/>
      <c r="G26" s="189"/>
      <c r="H26" s="120"/>
      <c r="L26" s="120"/>
      <c r="M26" s="120"/>
    </row>
    <row r="27" spans="1:13" x14ac:dyDescent="0.2">
      <c r="A27" s="121" t="s">
        <v>23</v>
      </c>
      <c r="B27" s="243" t="s">
        <v>1506</v>
      </c>
      <c r="C27" s="121" t="s">
        <v>24</v>
      </c>
      <c r="D27" s="129"/>
      <c r="E27" s="129"/>
      <c r="F27" s="129"/>
      <c r="H27" s="120"/>
      <c r="L27" s="120"/>
      <c r="M27" s="120"/>
    </row>
    <row r="28" spans="1:13" x14ac:dyDescent="0.2">
      <c r="A28" s="121" t="s">
        <v>25</v>
      </c>
      <c r="B28" s="244" t="s">
        <v>1505</v>
      </c>
      <c r="C28" s="121" t="s">
        <v>24</v>
      </c>
      <c r="D28" s="129"/>
      <c r="E28" s="129"/>
      <c r="F28" s="129"/>
      <c r="H28" s="120"/>
      <c r="L28" s="120"/>
    </row>
    <row r="29" spans="1:13" x14ac:dyDescent="0.2">
      <c r="A29" s="121" t="s">
        <v>26</v>
      </c>
      <c r="B29" s="243" t="s">
        <v>27</v>
      </c>
      <c r="C29" s="121" t="s">
        <v>24</v>
      </c>
      <c r="E29" s="129"/>
      <c r="F29" s="129"/>
      <c r="H29" s="120"/>
      <c r="L29" s="120"/>
    </row>
    <row r="30" spans="1:13" outlineLevel="1" x14ac:dyDescent="0.2">
      <c r="A30" s="121" t="s">
        <v>28</v>
      </c>
      <c r="B30" s="243" t="s">
        <v>29</v>
      </c>
      <c r="C30" s="121" t="s">
        <v>30</v>
      </c>
      <c r="E30" s="129"/>
      <c r="F30" s="129"/>
      <c r="H30" s="120"/>
      <c r="L30" s="120"/>
    </row>
    <row r="31" spans="1:13" outlineLevel="1" x14ac:dyDescent="0.2">
      <c r="A31" s="121" t="s">
        <v>31</v>
      </c>
      <c r="B31" s="243"/>
      <c r="E31" s="129"/>
      <c r="F31" s="129"/>
      <c r="H31" s="120"/>
      <c r="L31" s="120"/>
      <c r="M31" s="120"/>
    </row>
    <row r="32" spans="1:13" outlineLevel="1" x14ac:dyDescent="0.2">
      <c r="A32" s="121" t="s">
        <v>32</v>
      </c>
      <c r="B32" s="243"/>
      <c r="E32" s="129"/>
      <c r="F32" s="129"/>
      <c r="H32" s="120"/>
      <c r="L32" s="120"/>
      <c r="M32" s="120"/>
    </row>
    <row r="33" spans="1:14" outlineLevel="1" x14ac:dyDescent="0.2">
      <c r="A33" s="121" t="s">
        <v>33</v>
      </c>
      <c r="B33" s="243"/>
      <c r="E33" s="129"/>
      <c r="F33" s="129"/>
      <c r="H33" s="120"/>
      <c r="L33" s="120"/>
      <c r="M33" s="120"/>
    </row>
    <row r="34" spans="1:14" outlineLevel="1" x14ac:dyDescent="0.2">
      <c r="A34" s="121" t="s">
        <v>34</v>
      </c>
      <c r="B34" s="243"/>
      <c r="E34" s="129"/>
      <c r="F34" s="129"/>
      <c r="H34" s="120"/>
      <c r="L34" s="120"/>
      <c r="M34" s="120"/>
    </row>
    <row r="35" spans="1:14" outlineLevel="1" x14ac:dyDescent="0.2">
      <c r="A35" s="121" t="s">
        <v>1504</v>
      </c>
      <c r="B35" s="242"/>
      <c r="E35" s="129"/>
      <c r="F35" s="129"/>
      <c r="H35" s="120"/>
      <c r="L35" s="120"/>
      <c r="M35" s="120"/>
    </row>
    <row r="36" spans="1:14" ht="18.75" x14ac:dyDescent="0.2">
      <c r="A36" s="128"/>
      <c r="B36" s="128" t="s">
        <v>4</v>
      </c>
      <c r="C36" s="128"/>
      <c r="D36" s="127"/>
      <c r="E36" s="127"/>
      <c r="F36" s="127"/>
      <c r="G36" s="189"/>
      <c r="H36" s="120"/>
      <c r="L36" s="120"/>
      <c r="M36" s="120"/>
    </row>
    <row r="37" spans="1:14" ht="15" customHeight="1" x14ac:dyDescent="0.2">
      <c r="A37" s="124"/>
      <c r="B37" s="125" t="s">
        <v>35</v>
      </c>
      <c r="C37" s="124" t="s">
        <v>59</v>
      </c>
      <c r="D37" s="137"/>
      <c r="E37" s="137"/>
      <c r="F37" s="137"/>
      <c r="G37" s="123"/>
      <c r="H37" s="120"/>
      <c r="L37" s="120"/>
      <c r="M37" s="120"/>
    </row>
    <row r="38" spans="1:14" x14ac:dyDescent="0.2">
      <c r="A38" s="121" t="s">
        <v>36</v>
      </c>
      <c r="B38" s="129" t="s">
        <v>1503</v>
      </c>
      <c r="C38" s="192">
        <v>3577.3366686499999</v>
      </c>
      <c r="F38" s="129"/>
      <c r="H38" s="120"/>
      <c r="L38" s="120"/>
      <c r="M38" s="120"/>
    </row>
    <row r="39" spans="1:14" x14ac:dyDescent="0.2">
      <c r="A39" s="121" t="s">
        <v>37</v>
      </c>
      <c r="B39" s="129" t="s">
        <v>38</v>
      </c>
      <c r="C39" s="192">
        <v>2750</v>
      </c>
      <c r="F39" s="129"/>
      <c r="H39" s="120"/>
      <c r="L39" s="120"/>
      <c r="M39" s="120"/>
      <c r="N39" s="119"/>
    </row>
    <row r="40" spans="1:14" outlineLevel="1" x14ac:dyDescent="0.2">
      <c r="A40" s="121" t="s">
        <v>39</v>
      </c>
      <c r="B40" s="191" t="s">
        <v>40</v>
      </c>
      <c r="C40" s="192">
        <v>3369.49642477217</v>
      </c>
      <c r="F40" s="129"/>
      <c r="H40" s="120"/>
      <c r="L40" s="120"/>
      <c r="M40" s="120"/>
      <c r="N40" s="119"/>
    </row>
    <row r="41" spans="1:14" outlineLevel="1" x14ac:dyDescent="0.2">
      <c r="A41" s="121" t="s">
        <v>41</v>
      </c>
      <c r="B41" s="191" t="s">
        <v>42</v>
      </c>
      <c r="C41" s="192">
        <v>2728.4476249999998</v>
      </c>
      <c r="F41" s="129"/>
      <c r="H41" s="120"/>
      <c r="L41" s="120"/>
      <c r="M41" s="120"/>
      <c r="N41" s="119"/>
    </row>
    <row r="42" spans="1:14" outlineLevel="1" x14ac:dyDescent="0.2">
      <c r="A42" s="121" t="s">
        <v>43</v>
      </c>
      <c r="B42" s="191"/>
      <c r="C42" s="210"/>
      <c r="F42" s="129"/>
      <c r="H42" s="120"/>
      <c r="L42" s="120"/>
      <c r="M42" s="120"/>
      <c r="N42" s="119"/>
    </row>
    <row r="43" spans="1:14" outlineLevel="1" x14ac:dyDescent="0.2">
      <c r="A43" s="119" t="s">
        <v>1502</v>
      </c>
      <c r="B43" s="129"/>
      <c r="F43" s="129"/>
      <c r="H43" s="120"/>
      <c r="L43" s="120"/>
      <c r="M43" s="120"/>
      <c r="N43" s="119"/>
    </row>
    <row r="44" spans="1:14" ht="15" customHeight="1" x14ac:dyDescent="0.2">
      <c r="A44" s="124"/>
      <c r="B44" s="124" t="s">
        <v>1501</v>
      </c>
      <c r="C44" s="124" t="s">
        <v>44</v>
      </c>
      <c r="D44" s="124" t="s">
        <v>45</v>
      </c>
      <c r="E44" s="124"/>
      <c r="F44" s="124" t="s">
        <v>46</v>
      </c>
      <c r="G44" s="124" t="s">
        <v>47</v>
      </c>
      <c r="I44" s="120"/>
      <c r="J44" s="120"/>
      <c r="K44" s="119"/>
      <c r="L44" s="119"/>
      <c r="M44" s="119"/>
      <c r="N44" s="119"/>
    </row>
    <row r="45" spans="1:14" x14ac:dyDescent="0.2">
      <c r="A45" s="121" t="s">
        <v>48</v>
      </c>
      <c r="B45" s="129" t="s">
        <v>49</v>
      </c>
      <c r="C45" s="239">
        <v>0.05</v>
      </c>
      <c r="D45" s="213">
        <f>IF(OR(C38="[For completion]",C39="[For completion]"),"Please complete G.3.1.1 and G.3.1.2",(C38/C39-1-MAX(C45,F45)))</f>
        <v>0.25084969769090898</v>
      </c>
      <c r="E45" s="228"/>
      <c r="F45" s="228">
        <v>0.05</v>
      </c>
      <c r="G45" s="121" t="s">
        <v>50</v>
      </c>
      <c r="H45" s="120"/>
      <c r="L45" s="120"/>
      <c r="M45" s="120"/>
      <c r="N45" s="119"/>
    </row>
    <row r="46" spans="1:14" outlineLevel="1" x14ac:dyDescent="0.2">
      <c r="C46" s="228"/>
      <c r="D46" s="228"/>
      <c r="E46" s="228"/>
      <c r="F46" s="228"/>
      <c r="G46" s="203"/>
      <c r="H46" s="120"/>
      <c r="L46" s="120"/>
      <c r="M46" s="120"/>
      <c r="N46" s="119"/>
    </row>
    <row r="47" spans="1:14" outlineLevel="1" x14ac:dyDescent="0.2">
      <c r="A47" s="241" t="s">
        <v>51</v>
      </c>
      <c r="B47" s="241" t="s">
        <v>52</v>
      </c>
      <c r="C47" s="240">
        <f>IF(OR(C38="[For completion]",C39="[For completion]"),"", C38-C39)</f>
        <v>827.33666864999987</v>
      </c>
      <c r="D47" s="228"/>
      <c r="E47" s="228"/>
      <c r="F47" s="228"/>
      <c r="G47" s="203"/>
      <c r="H47" s="120"/>
      <c r="L47" s="120"/>
      <c r="M47" s="120"/>
      <c r="N47" s="119"/>
    </row>
    <row r="48" spans="1:14" outlineLevel="1" x14ac:dyDescent="0.2">
      <c r="A48" s="121" t="s">
        <v>53</v>
      </c>
      <c r="C48" s="203"/>
      <c r="D48" s="203"/>
      <c r="E48" s="203"/>
      <c r="F48" s="203"/>
      <c r="G48" s="203"/>
      <c r="H48" s="120"/>
      <c r="L48" s="120"/>
      <c r="M48" s="120"/>
      <c r="N48" s="119"/>
    </row>
    <row r="49" spans="1:14" outlineLevel="1" x14ac:dyDescent="0.2">
      <c r="A49" s="121" t="s">
        <v>54</v>
      </c>
      <c r="B49" s="135" t="s">
        <v>55</v>
      </c>
      <c r="D49" s="239">
        <v>0.20544595676111899</v>
      </c>
      <c r="E49" s="203"/>
      <c r="F49" s="203"/>
      <c r="G49" s="203"/>
      <c r="H49" s="120"/>
      <c r="L49" s="120"/>
      <c r="M49" s="120"/>
      <c r="N49" s="119"/>
    </row>
    <row r="50" spans="1:14" outlineLevel="1" x14ac:dyDescent="0.2">
      <c r="A50" s="121" t="s">
        <v>56</v>
      </c>
      <c r="B50" s="135" t="s">
        <v>57</v>
      </c>
      <c r="D50" s="239">
        <v>0.23495001109730701</v>
      </c>
      <c r="E50" s="203"/>
      <c r="F50" s="203"/>
      <c r="G50" s="203"/>
      <c r="H50" s="120"/>
      <c r="L50" s="120"/>
      <c r="M50" s="120"/>
      <c r="N50" s="119"/>
    </row>
    <row r="51" spans="1:14" outlineLevel="1" x14ac:dyDescent="0.2">
      <c r="A51" s="121" t="s">
        <v>58</v>
      </c>
      <c r="B51" s="135"/>
      <c r="C51" s="203"/>
      <c r="D51" s="203"/>
      <c r="E51" s="203"/>
      <c r="F51" s="203"/>
      <c r="G51" s="203"/>
      <c r="H51" s="120"/>
      <c r="L51" s="120"/>
      <c r="M51" s="120"/>
      <c r="N51" s="119"/>
    </row>
    <row r="52" spans="1:14" ht="15" customHeight="1" x14ac:dyDescent="0.2">
      <c r="A52" s="124"/>
      <c r="B52" s="125" t="s">
        <v>1500</v>
      </c>
      <c r="C52" s="124" t="s">
        <v>59</v>
      </c>
      <c r="D52" s="124"/>
      <c r="E52" s="137"/>
      <c r="F52" s="123" t="s">
        <v>291</v>
      </c>
      <c r="G52" s="123"/>
      <c r="H52" s="120"/>
      <c r="L52" s="120"/>
      <c r="M52" s="120"/>
      <c r="N52" s="119"/>
    </row>
    <row r="53" spans="1:14" x14ac:dyDescent="0.2">
      <c r="A53" s="121" t="s">
        <v>60</v>
      </c>
      <c r="B53" s="129" t="s">
        <v>61</v>
      </c>
      <c r="C53" s="192">
        <v>3577.3366686499799</v>
      </c>
      <c r="E53" s="220"/>
      <c r="F53" s="211">
        <f>IF($C$58=0,"",IF(C53="[for completion]","",C53/$C$58))</f>
        <v>0.95213282272078636</v>
      </c>
      <c r="G53" s="215"/>
      <c r="H53" s="120"/>
      <c r="L53" s="120"/>
      <c r="M53" s="120"/>
      <c r="N53" s="119"/>
    </row>
    <row r="54" spans="1:14" x14ac:dyDescent="0.2">
      <c r="A54" s="121" t="s">
        <v>62</v>
      </c>
      <c r="B54" s="129" t="s">
        <v>63</v>
      </c>
      <c r="C54" s="192" t="s">
        <v>64</v>
      </c>
      <c r="E54" s="220"/>
      <c r="F54" s="228" t="s">
        <v>64</v>
      </c>
      <c r="G54" s="215"/>
      <c r="H54" s="120"/>
      <c r="L54" s="120"/>
      <c r="M54" s="120"/>
      <c r="N54" s="119"/>
    </row>
    <row r="55" spans="1:14" x14ac:dyDescent="0.2">
      <c r="A55" s="121" t="s">
        <v>65</v>
      </c>
      <c r="B55" s="129" t="s">
        <v>66</v>
      </c>
      <c r="C55" s="192" t="s">
        <v>64</v>
      </c>
      <c r="E55" s="220"/>
      <c r="F55" s="228" t="s">
        <v>64</v>
      </c>
      <c r="G55" s="215"/>
      <c r="H55" s="120"/>
      <c r="L55" s="120"/>
      <c r="M55" s="120"/>
      <c r="N55" s="119"/>
    </row>
    <row r="56" spans="1:14" x14ac:dyDescent="0.2">
      <c r="A56" s="121" t="s">
        <v>67</v>
      </c>
      <c r="B56" s="129" t="s">
        <v>68</v>
      </c>
      <c r="C56" s="192">
        <v>20</v>
      </c>
      <c r="E56" s="220"/>
      <c r="F56" s="228">
        <v>5.3231379146660204E-3</v>
      </c>
      <c r="G56" s="215"/>
      <c r="H56" s="120"/>
      <c r="L56" s="120"/>
      <c r="M56" s="120"/>
      <c r="N56" s="119"/>
    </row>
    <row r="57" spans="1:14" x14ac:dyDescent="0.2">
      <c r="A57" s="121" t="s">
        <v>69</v>
      </c>
      <c r="B57" s="121" t="s">
        <v>70</v>
      </c>
      <c r="C57" s="192">
        <v>159.84571524</v>
      </c>
      <c r="E57" s="220"/>
      <c r="F57" s="228">
        <v>4.2544039364547599E-2</v>
      </c>
      <c r="G57" s="215"/>
      <c r="H57" s="120"/>
      <c r="L57" s="120"/>
      <c r="M57" s="120"/>
      <c r="N57" s="119"/>
    </row>
    <row r="58" spans="1:14" x14ac:dyDescent="0.2">
      <c r="A58" s="121" t="s">
        <v>71</v>
      </c>
      <c r="B58" s="219" t="s">
        <v>72</v>
      </c>
      <c r="C58" s="208">
        <f>SUM(C53:C57)</f>
        <v>3757.18238388998</v>
      </c>
      <c r="D58" s="220"/>
      <c r="E58" s="220"/>
      <c r="F58" s="218">
        <f>SUM(F53:F57)</f>
        <v>1</v>
      </c>
      <c r="G58" s="215"/>
      <c r="H58" s="120"/>
      <c r="L58" s="120"/>
      <c r="M58" s="120"/>
      <c r="N58" s="119"/>
    </row>
    <row r="59" spans="1:14" outlineLevel="1" x14ac:dyDescent="0.2">
      <c r="A59" s="121" t="s">
        <v>73</v>
      </c>
      <c r="B59" s="188"/>
      <c r="C59" s="210"/>
      <c r="E59" s="220"/>
      <c r="F59" s="211"/>
      <c r="G59" s="215"/>
      <c r="H59" s="120"/>
      <c r="L59" s="120"/>
      <c r="M59" s="120"/>
      <c r="N59" s="119"/>
    </row>
    <row r="60" spans="1:14" outlineLevel="1" x14ac:dyDescent="0.2">
      <c r="A60" s="121" t="s">
        <v>74</v>
      </c>
      <c r="B60" s="188"/>
      <c r="C60" s="210"/>
      <c r="E60" s="220"/>
      <c r="F60" s="211"/>
      <c r="G60" s="215"/>
      <c r="H60" s="120"/>
      <c r="L60" s="120"/>
      <c r="M60" s="120"/>
      <c r="N60" s="119"/>
    </row>
    <row r="61" spans="1:14" outlineLevel="1" x14ac:dyDescent="0.2">
      <c r="A61" s="121" t="s">
        <v>75</v>
      </c>
      <c r="B61" s="188"/>
      <c r="C61" s="210"/>
      <c r="E61" s="220"/>
      <c r="F61" s="211"/>
      <c r="G61" s="215"/>
      <c r="H61" s="120"/>
      <c r="L61" s="120"/>
      <c r="M61" s="120"/>
      <c r="N61" s="119"/>
    </row>
    <row r="62" spans="1:14" outlineLevel="1" x14ac:dyDescent="0.2">
      <c r="A62" s="121" t="s">
        <v>76</v>
      </c>
      <c r="B62" s="188"/>
      <c r="C62" s="210"/>
      <c r="E62" s="220"/>
      <c r="F62" s="211"/>
      <c r="G62" s="215"/>
      <c r="H62" s="120"/>
      <c r="L62" s="120"/>
      <c r="M62" s="120"/>
      <c r="N62" s="119"/>
    </row>
    <row r="63" spans="1:14" outlineLevel="1" x14ac:dyDescent="0.2">
      <c r="A63" s="121" t="s">
        <v>77</v>
      </c>
      <c r="B63" s="188"/>
      <c r="C63" s="210"/>
      <c r="E63" s="220"/>
      <c r="F63" s="211"/>
      <c r="G63" s="215"/>
      <c r="H63" s="120"/>
      <c r="L63" s="120"/>
      <c r="M63" s="120"/>
      <c r="N63" s="119"/>
    </row>
    <row r="64" spans="1:14" outlineLevel="1" x14ac:dyDescent="0.2">
      <c r="A64" s="121" t="s">
        <v>78</v>
      </c>
      <c r="B64" s="188"/>
      <c r="C64" s="238"/>
      <c r="D64" s="119"/>
      <c r="E64" s="119"/>
      <c r="F64" s="211"/>
      <c r="G64" s="217"/>
      <c r="H64" s="120"/>
      <c r="L64" s="120"/>
      <c r="M64" s="120"/>
      <c r="N64" s="119"/>
    </row>
    <row r="65" spans="1:14" ht="15" customHeight="1" x14ac:dyDescent="0.2">
      <c r="A65" s="124"/>
      <c r="B65" s="125" t="s">
        <v>79</v>
      </c>
      <c r="C65" s="227" t="s">
        <v>1499</v>
      </c>
      <c r="D65" s="227" t="s">
        <v>1498</v>
      </c>
      <c r="E65" s="137"/>
      <c r="F65" s="123" t="s">
        <v>80</v>
      </c>
      <c r="G65" s="237" t="s">
        <v>81</v>
      </c>
      <c r="H65" s="120"/>
      <c r="L65" s="120"/>
      <c r="M65" s="120"/>
      <c r="N65" s="119"/>
    </row>
    <row r="66" spans="1:14" x14ac:dyDescent="0.2">
      <c r="A66" s="121" t="s">
        <v>82</v>
      </c>
      <c r="B66" s="129" t="s">
        <v>1497</v>
      </c>
      <c r="C66" s="192">
        <v>7.84020062940521</v>
      </c>
      <c r="D66" s="210" t="s">
        <v>50</v>
      </c>
      <c r="E66" s="223"/>
      <c r="F66" s="236"/>
      <c r="G66" s="151"/>
      <c r="H66" s="120"/>
      <c r="L66" s="120"/>
      <c r="M66" s="120"/>
      <c r="N66" s="119"/>
    </row>
    <row r="67" spans="1:14" x14ac:dyDescent="0.2">
      <c r="B67" s="129"/>
      <c r="E67" s="223"/>
      <c r="F67" s="236"/>
      <c r="G67" s="151"/>
      <c r="H67" s="120"/>
      <c r="L67" s="120"/>
      <c r="M67" s="120"/>
      <c r="N67" s="119"/>
    </row>
    <row r="68" spans="1:14" x14ac:dyDescent="0.2">
      <c r="B68" s="129" t="s">
        <v>84</v>
      </c>
      <c r="C68" s="223"/>
      <c r="D68" s="223"/>
      <c r="E68" s="223"/>
      <c r="F68" s="151"/>
      <c r="G68" s="151"/>
      <c r="H68" s="120"/>
      <c r="L68" s="120"/>
      <c r="M68" s="120"/>
      <c r="N68" s="119"/>
    </row>
    <row r="69" spans="1:14" x14ac:dyDescent="0.2">
      <c r="B69" s="129" t="s">
        <v>85</v>
      </c>
      <c r="E69" s="223"/>
      <c r="F69" s="151"/>
      <c r="G69" s="151"/>
      <c r="H69" s="120"/>
      <c r="L69" s="120"/>
      <c r="M69" s="120"/>
      <c r="N69" s="119"/>
    </row>
    <row r="70" spans="1:14" x14ac:dyDescent="0.2">
      <c r="A70" s="121" t="s">
        <v>86</v>
      </c>
      <c r="B70" s="216" t="s">
        <v>114</v>
      </c>
      <c r="C70" s="192">
        <v>70.833522529999996</v>
      </c>
      <c r="D70" s="210" t="s">
        <v>50</v>
      </c>
      <c r="E70" s="216"/>
      <c r="F70" s="211">
        <f>IF($C$77=0,"",IF(C70="[for completion]","",C70/$C$77))</f>
        <v>1.9800630773935811E-2</v>
      </c>
      <c r="G70" s="211"/>
      <c r="H70" s="120"/>
      <c r="L70" s="120"/>
      <c r="M70" s="120"/>
      <c r="N70" s="119"/>
    </row>
    <row r="71" spans="1:14" x14ac:dyDescent="0.2">
      <c r="A71" s="121" t="s">
        <v>87</v>
      </c>
      <c r="B71" s="216" t="s">
        <v>116</v>
      </c>
      <c r="C71" s="192">
        <v>120.67543594999999</v>
      </c>
      <c r="D71" s="210" t="s">
        <v>50</v>
      </c>
      <c r="E71" s="216"/>
      <c r="F71" s="211">
        <f>IF($C$77=0,"",IF(C71="[for completion]","",C71/$C$77))</f>
        <v>3.3733318143505997E-2</v>
      </c>
      <c r="G71" s="211"/>
      <c r="H71" s="120"/>
      <c r="L71" s="120"/>
      <c r="M71" s="120"/>
      <c r="N71" s="119"/>
    </row>
    <row r="72" spans="1:14" x14ac:dyDescent="0.2">
      <c r="A72" s="121" t="s">
        <v>88</v>
      </c>
      <c r="B72" s="216" t="s">
        <v>118</v>
      </c>
      <c r="C72" s="192">
        <v>164.41225094000001</v>
      </c>
      <c r="D72" s="210" t="s">
        <v>50</v>
      </c>
      <c r="E72" s="216"/>
      <c r="F72" s="211">
        <f>IF($C$77=0,"",IF(C72="[for completion]","",C72/$C$77))</f>
        <v>4.5959401132364117E-2</v>
      </c>
      <c r="G72" s="211"/>
      <c r="H72" s="120"/>
      <c r="L72" s="120"/>
      <c r="M72" s="120"/>
      <c r="N72" s="119"/>
    </row>
    <row r="73" spans="1:14" x14ac:dyDescent="0.2">
      <c r="A73" s="121" t="s">
        <v>89</v>
      </c>
      <c r="B73" s="216" t="s">
        <v>120</v>
      </c>
      <c r="C73" s="192">
        <v>216.04429880000001</v>
      </c>
      <c r="D73" s="210" t="s">
        <v>50</v>
      </c>
      <c r="E73" s="216"/>
      <c r="F73" s="211">
        <f>IF($C$77=0,"",IF(C73="[for completion]","",C73/$C$77))</f>
        <v>6.0392498333552293E-2</v>
      </c>
      <c r="G73" s="211"/>
      <c r="H73" s="120"/>
      <c r="L73" s="120"/>
      <c r="M73" s="120"/>
      <c r="N73" s="119"/>
    </row>
    <row r="74" spans="1:14" x14ac:dyDescent="0.2">
      <c r="A74" s="121" t="s">
        <v>90</v>
      </c>
      <c r="B74" s="216" t="s">
        <v>122</v>
      </c>
      <c r="C74" s="192">
        <v>198.23530532999999</v>
      </c>
      <c r="D74" s="210" t="s">
        <v>50</v>
      </c>
      <c r="E74" s="216"/>
      <c r="F74" s="211">
        <f>IF($C$77=0,"",IF(C74="[for completion]","",C74/$C$77))</f>
        <v>5.5414215571946646E-2</v>
      </c>
      <c r="G74" s="211"/>
      <c r="H74" s="120"/>
      <c r="L74" s="120"/>
      <c r="M74" s="120"/>
      <c r="N74" s="119"/>
    </row>
    <row r="75" spans="1:14" x14ac:dyDescent="0.2">
      <c r="A75" s="121" t="s">
        <v>91</v>
      </c>
      <c r="B75" s="216" t="s">
        <v>124</v>
      </c>
      <c r="C75" s="192">
        <v>1750.9333207699899</v>
      </c>
      <c r="D75" s="210" t="s">
        <v>50</v>
      </c>
      <c r="E75" s="216"/>
      <c r="F75" s="211">
        <f>IF($C$77=0,"",IF(C75="[for completion]","",C75/$C$77))</f>
        <v>0.48945164600086544</v>
      </c>
      <c r="G75" s="211"/>
      <c r="H75" s="120"/>
      <c r="L75" s="120"/>
      <c r="M75" s="120"/>
      <c r="N75" s="119"/>
    </row>
    <row r="76" spans="1:14" x14ac:dyDescent="0.2">
      <c r="A76" s="121" t="s">
        <v>92</v>
      </c>
      <c r="B76" s="216" t="s">
        <v>126</v>
      </c>
      <c r="C76" s="192">
        <v>1056.2025343299999</v>
      </c>
      <c r="D76" s="210" t="s">
        <v>50</v>
      </c>
      <c r="E76" s="216"/>
      <c r="F76" s="211">
        <f>IF($C$77=0,"",IF(C76="[for completion]","",C76/$C$77))</f>
        <v>0.2952482900438298</v>
      </c>
      <c r="G76" s="211"/>
      <c r="H76" s="120"/>
      <c r="L76" s="120"/>
      <c r="M76" s="120"/>
      <c r="N76" s="119"/>
    </row>
    <row r="77" spans="1:14" x14ac:dyDescent="0.2">
      <c r="A77" s="121" t="s">
        <v>93</v>
      </c>
      <c r="B77" s="214" t="s">
        <v>72</v>
      </c>
      <c r="C77" s="208">
        <f>SUM(C70:C76)</f>
        <v>3577.3366686499894</v>
      </c>
      <c r="D77" s="210" t="s">
        <v>94</v>
      </c>
      <c r="E77" s="129"/>
      <c r="F77" s="218">
        <f>SUM(F70:F76)</f>
        <v>1</v>
      </c>
      <c r="G77" s="218">
        <f>SUM(G70:G76)</f>
        <v>0</v>
      </c>
      <c r="H77" s="120"/>
      <c r="L77" s="120"/>
      <c r="M77" s="120"/>
      <c r="N77" s="119"/>
    </row>
    <row r="78" spans="1:14" outlineLevel="1" x14ac:dyDescent="0.2">
      <c r="A78" s="121" t="s">
        <v>95</v>
      </c>
      <c r="B78" s="231" t="s">
        <v>96</v>
      </c>
      <c r="C78" s="192">
        <v>1.67441588</v>
      </c>
      <c r="D78" s="208"/>
      <c r="E78" s="129"/>
      <c r="F78" s="211">
        <f>IF($C$77=0,"",IF(C78="[for completion]","",C78/$C$77))</f>
        <v>4.6806214653313268E-4</v>
      </c>
      <c r="G78" s="211"/>
      <c r="H78" s="120"/>
      <c r="L78" s="120"/>
      <c r="M78" s="120"/>
      <c r="N78" s="119"/>
    </row>
    <row r="79" spans="1:14" outlineLevel="1" x14ac:dyDescent="0.2">
      <c r="A79" s="121" t="s">
        <v>97</v>
      </c>
      <c r="B79" s="231" t="s">
        <v>98</v>
      </c>
      <c r="C79" s="192">
        <v>22.529698719999999</v>
      </c>
      <c r="D79" s="208"/>
      <c r="E79" s="129"/>
      <c r="F79" s="211">
        <f>IF($C$77=0,"",IF(C79="[for completion]","",C79/$C$77))</f>
        <v>6.2978972366339305E-3</v>
      </c>
      <c r="G79" s="211"/>
      <c r="H79" s="120"/>
      <c r="L79" s="120"/>
      <c r="M79" s="120"/>
      <c r="N79" s="119"/>
    </row>
    <row r="80" spans="1:14" outlineLevel="1" x14ac:dyDescent="0.2">
      <c r="A80" s="121" t="s">
        <v>99</v>
      </c>
      <c r="B80" s="231" t="s">
        <v>1493</v>
      </c>
      <c r="C80" s="192">
        <v>46.629407930000099</v>
      </c>
      <c r="D80" s="208"/>
      <c r="E80" s="129"/>
      <c r="F80" s="211">
        <f>IF($C$77=0,"",IF(C80="[for completion]","",C80/$C$77))</f>
        <v>1.3034671390768776E-2</v>
      </c>
      <c r="G80" s="211"/>
      <c r="H80" s="120"/>
      <c r="L80" s="120"/>
      <c r="M80" s="120"/>
      <c r="N80" s="119"/>
    </row>
    <row r="81" spans="1:14" outlineLevel="1" x14ac:dyDescent="0.2">
      <c r="A81" s="121" t="s">
        <v>100</v>
      </c>
      <c r="B81" s="231" t="s">
        <v>101</v>
      </c>
      <c r="C81" s="192">
        <v>64.832796619999897</v>
      </c>
      <c r="D81" s="208"/>
      <c r="E81" s="129"/>
      <c r="F81" s="211">
        <f>IF($C$77=0,"",IF(C81="[for completion]","",C81/$C$77))</f>
        <v>1.8123202433856025E-2</v>
      </c>
      <c r="G81" s="211"/>
      <c r="H81" s="120"/>
      <c r="L81" s="120"/>
      <c r="M81" s="120"/>
      <c r="N81" s="119"/>
    </row>
    <row r="82" spans="1:14" outlineLevel="1" x14ac:dyDescent="0.2">
      <c r="A82" s="121" t="s">
        <v>102</v>
      </c>
      <c r="B82" s="231" t="s">
        <v>1492</v>
      </c>
      <c r="C82" s="192">
        <v>55.842639330000097</v>
      </c>
      <c r="D82" s="208"/>
      <c r="E82" s="129"/>
      <c r="F82" s="211">
        <f>IF($C$77=0,"",IF(C82="[for completion]","",C82/$C$77))</f>
        <v>1.5610115709649972E-2</v>
      </c>
      <c r="G82" s="211"/>
      <c r="H82" s="120"/>
      <c r="L82" s="120"/>
      <c r="M82" s="120"/>
      <c r="N82" s="119"/>
    </row>
    <row r="83" spans="1:14" outlineLevel="1" x14ac:dyDescent="0.2">
      <c r="A83" s="121" t="s">
        <v>103</v>
      </c>
      <c r="B83" s="231"/>
      <c r="C83" s="220"/>
      <c r="D83" s="220"/>
      <c r="E83" s="129"/>
      <c r="F83" s="215"/>
      <c r="G83" s="215"/>
      <c r="H83" s="120"/>
      <c r="L83" s="120"/>
      <c r="M83" s="120"/>
      <c r="N83" s="119"/>
    </row>
    <row r="84" spans="1:14" outlineLevel="1" x14ac:dyDescent="0.2">
      <c r="A84" s="121" t="s">
        <v>104</v>
      </c>
      <c r="B84" s="231"/>
      <c r="C84" s="220"/>
      <c r="D84" s="220"/>
      <c r="E84" s="129"/>
      <c r="F84" s="215"/>
      <c r="G84" s="215"/>
      <c r="H84" s="120"/>
      <c r="L84" s="120"/>
      <c r="M84" s="120"/>
      <c r="N84" s="119"/>
    </row>
    <row r="85" spans="1:14" outlineLevel="1" x14ac:dyDescent="0.2">
      <c r="A85" s="121" t="s">
        <v>105</v>
      </c>
      <c r="B85" s="231"/>
      <c r="C85" s="220"/>
      <c r="D85" s="220"/>
      <c r="E85" s="129"/>
      <c r="F85" s="215"/>
      <c r="G85" s="215"/>
      <c r="H85" s="120"/>
      <c r="L85" s="120"/>
      <c r="M85" s="120"/>
      <c r="N85" s="119"/>
    </row>
    <row r="86" spans="1:14" outlineLevel="1" x14ac:dyDescent="0.2">
      <c r="A86" s="121" t="s">
        <v>106</v>
      </c>
      <c r="B86" s="214"/>
      <c r="C86" s="220"/>
      <c r="D86" s="220"/>
      <c r="E86" s="129"/>
      <c r="F86" s="215"/>
      <c r="G86" s="215"/>
      <c r="H86" s="120"/>
      <c r="L86" s="120"/>
      <c r="M86" s="120"/>
      <c r="N86" s="119"/>
    </row>
    <row r="87" spans="1:14" outlineLevel="1" x14ac:dyDescent="0.2">
      <c r="A87" s="121" t="s">
        <v>1496</v>
      </c>
      <c r="B87" s="231"/>
      <c r="C87" s="220"/>
      <c r="D87" s="220"/>
      <c r="E87" s="129"/>
      <c r="F87" s="215"/>
      <c r="G87" s="215"/>
      <c r="H87" s="120"/>
      <c r="L87" s="120"/>
      <c r="M87" s="120"/>
      <c r="N87" s="119"/>
    </row>
    <row r="88" spans="1:14" ht="15" customHeight="1" x14ac:dyDescent="0.2">
      <c r="A88" s="124"/>
      <c r="B88" s="125" t="s">
        <v>107</v>
      </c>
      <c r="C88" s="227" t="s">
        <v>1495</v>
      </c>
      <c r="D88" s="227" t="s">
        <v>108</v>
      </c>
      <c r="E88" s="137"/>
      <c r="F88" s="123" t="s">
        <v>1494</v>
      </c>
      <c r="G88" s="124" t="s">
        <v>109</v>
      </c>
      <c r="H88" s="120"/>
      <c r="L88" s="120"/>
      <c r="M88" s="120"/>
      <c r="N88" s="119"/>
    </row>
    <row r="89" spans="1:14" x14ac:dyDescent="0.2">
      <c r="A89" s="121" t="s">
        <v>110</v>
      </c>
      <c r="B89" s="129" t="s">
        <v>83</v>
      </c>
      <c r="C89" s="192">
        <v>3.03312577833126</v>
      </c>
      <c r="D89" s="192">
        <v>4.03312577833126</v>
      </c>
      <c r="E89" s="223"/>
      <c r="F89" s="235"/>
      <c r="G89" s="232"/>
      <c r="H89" s="120"/>
      <c r="L89" s="120"/>
      <c r="M89" s="120"/>
      <c r="N89" s="119"/>
    </row>
    <row r="90" spans="1:14" x14ac:dyDescent="0.2">
      <c r="B90" s="129"/>
      <c r="C90" s="233"/>
      <c r="D90" s="233"/>
      <c r="E90" s="223"/>
      <c r="F90" s="235"/>
      <c r="G90" s="232"/>
      <c r="H90" s="120"/>
      <c r="L90" s="120"/>
      <c r="M90" s="120"/>
      <c r="N90" s="119"/>
    </row>
    <row r="91" spans="1:14" x14ac:dyDescent="0.2">
      <c r="B91" s="129" t="s">
        <v>111</v>
      </c>
      <c r="C91" s="234"/>
      <c r="D91" s="234"/>
      <c r="E91" s="223"/>
      <c r="F91" s="232"/>
      <c r="G91" s="232"/>
      <c r="H91" s="120"/>
      <c r="L91" s="120"/>
      <c r="M91" s="120"/>
      <c r="N91" s="119"/>
    </row>
    <row r="92" spans="1:14" x14ac:dyDescent="0.2">
      <c r="A92" s="121" t="s">
        <v>112</v>
      </c>
      <c r="B92" s="129" t="s">
        <v>85</v>
      </c>
      <c r="C92" s="233"/>
      <c r="D92" s="233"/>
      <c r="E92" s="223"/>
      <c r="F92" s="232"/>
      <c r="G92" s="232"/>
      <c r="H92" s="120"/>
      <c r="L92" s="120"/>
      <c r="M92" s="120"/>
      <c r="N92" s="119"/>
    </row>
    <row r="93" spans="1:14" x14ac:dyDescent="0.2">
      <c r="A93" s="121" t="s">
        <v>113</v>
      </c>
      <c r="B93" s="216" t="s">
        <v>114</v>
      </c>
      <c r="C93" s="192">
        <v>500</v>
      </c>
      <c r="D93" s="210">
        <v>0</v>
      </c>
      <c r="E93" s="216"/>
      <c r="F93" s="211">
        <f>IF($C$100=0,"",IF(C93="[for completion]","",IF(C93="","",C93/$C$100)))</f>
        <v>0.18181818181818182</v>
      </c>
      <c r="G93" s="211">
        <f>IF($D$100=0,"",IF(D93="[Mark as ND1 if not relevant]","",IF(D93="","",D93/$D$100)))</f>
        <v>0</v>
      </c>
      <c r="H93" s="120"/>
      <c r="L93" s="120"/>
      <c r="M93" s="120"/>
      <c r="N93" s="119"/>
    </row>
    <row r="94" spans="1:14" x14ac:dyDescent="0.2">
      <c r="A94" s="121" t="s">
        <v>115</v>
      </c>
      <c r="B94" s="216" t="s">
        <v>116</v>
      </c>
      <c r="C94" s="192">
        <v>500</v>
      </c>
      <c r="D94" s="210">
        <v>500</v>
      </c>
      <c r="E94" s="216"/>
      <c r="F94" s="211">
        <f>IF($C$100=0,"",IF(C94="[for completion]","",IF(C94="","",C94/$C$100)))</f>
        <v>0.18181818181818182</v>
      </c>
      <c r="G94" s="211">
        <f>IF($D$100=0,"",IF(D94="[Mark as ND1 if not relevant]","",IF(D94="","",D94/$D$100)))</f>
        <v>0.18181818181818182</v>
      </c>
      <c r="H94" s="120"/>
      <c r="L94" s="120"/>
      <c r="M94" s="120"/>
      <c r="N94" s="119"/>
    </row>
    <row r="95" spans="1:14" x14ac:dyDescent="0.2">
      <c r="A95" s="121" t="s">
        <v>117</v>
      </c>
      <c r="B95" s="216" t="s">
        <v>118</v>
      </c>
      <c r="C95" s="192">
        <v>0</v>
      </c>
      <c r="D95" s="210">
        <v>500</v>
      </c>
      <c r="E95" s="216"/>
      <c r="F95" s="211">
        <f>IF($C$100=0,"",IF(C95="[for completion]","",IF(C95="","",C95/$C$100)))</f>
        <v>0</v>
      </c>
      <c r="G95" s="211">
        <f>IF($D$100=0,"",IF(D95="[Mark as ND1 if not relevant]","",IF(D95="","",D95/$D$100)))</f>
        <v>0.18181818181818182</v>
      </c>
      <c r="H95" s="120"/>
      <c r="L95" s="120"/>
      <c r="M95" s="120"/>
      <c r="N95" s="119"/>
    </row>
    <row r="96" spans="1:14" x14ac:dyDescent="0.2">
      <c r="A96" s="121" t="s">
        <v>119</v>
      </c>
      <c r="B96" s="216" t="s">
        <v>120</v>
      </c>
      <c r="C96" s="192">
        <v>750</v>
      </c>
      <c r="D96" s="210">
        <v>0</v>
      </c>
      <c r="E96" s="216"/>
      <c r="F96" s="211">
        <f>IF($C$100=0,"",IF(C96="[for completion]","",IF(C96="","",C96/$C$100)))</f>
        <v>0.27272727272727271</v>
      </c>
      <c r="G96" s="211">
        <f>IF($D$100=0,"",IF(D96="[Mark as ND1 if not relevant]","",IF(D96="","",D96/$D$100)))</f>
        <v>0</v>
      </c>
      <c r="H96" s="120"/>
      <c r="L96" s="120"/>
      <c r="M96" s="120"/>
      <c r="N96" s="119"/>
    </row>
    <row r="97" spans="1:14" x14ac:dyDescent="0.2">
      <c r="A97" s="121" t="s">
        <v>121</v>
      </c>
      <c r="B97" s="216" t="s">
        <v>122</v>
      </c>
      <c r="C97" s="192">
        <v>1000</v>
      </c>
      <c r="D97" s="210">
        <v>750</v>
      </c>
      <c r="E97" s="216"/>
      <c r="F97" s="211">
        <f>IF($C$100=0,"",IF(C97="[for completion]","",IF(C97="","",C97/$C$100)))</f>
        <v>0.36363636363636365</v>
      </c>
      <c r="G97" s="211">
        <f>IF($D$100=0,"",IF(D97="[Mark as ND1 if not relevant]","",IF(D97="","",D97/$D$100)))</f>
        <v>0.27272727272727271</v>
      </c>
      <c r="H97" s="120"/>
      <c r="L97" s="120"/>
      <c r="M97" s="120"/>
    </row>
    <row r="98" spans="1:14" x14ac:dyDescent="0.2">
      <c r="A98" s="121" t="s">
        <v>123</v>
      </c>
      <c r="B98" s="216" t="s">
        <v>124</v>
      </c>
      <c r="C98" s="192">
        <v>0</v>
      </c>
      <c r="D98" s="210">
        <v>1000</v>
      </c>
      <c r="E98" s="216"/>
      <c r="F98" s="211">
        <f>IF($C$100=0,"",IF(C98="[for completion]","",IF(C98="","",C98/$C$100)))</f>
        <v>0</v>
      </c>
      <c r="G98" s="211">
        <f>IF($D$100=0,"",IF(D98="[Mark as ND1 if not relevant]","",IF(D98="","",D98/$D$100)))</f>
        <v>0.36363636363636365</v>
      </c>
      <c r="H98" s="120"/>
      <c r="L98" s="120"/>
      <c r="M98" s="120"/>
    </row>
    <row r="99" spans="1:14" x14ac:dyDescent="0.2">
      <c r="A99" s="121" t="s">
        <v>125</v>
      </c>
      <c r="B99" s="216" t="s">
        <v>126</v>
      </c>
      <c r="C99" s="192">
        <v>0</v>
      </c>
      <c r="D99" s="210">
        <v>0</v>
      </c>
      <c r="E99" s="216"/>
      <c r="F99" s="211">
        <f>IF($C$100=0,"",IF(C99="[for completion]","",IF(C99="","",C99/$C$100)))</f>
        <v>0</v>
      </c>
      <c r="G99" s="211">
        <f>IF($D$100=0,"",IF(D99="[Mark as ND1 if not relevant]","",IF(D99="","",D99/$D$100)))</f>
        <v>0</v>
      </c>
      <c r="H99" s="120"/>
      <c r="L99" s="120"/>
      <c r="M99" s="120"/>
    </row>
    <row r="100" spans="1:14" x14ac:dyDescent="0.2">
      <c r="A100" s="121" t="s">
        <v>127</v>
      </c>
      <c r="B100" s="214" t="s">
        <v>72</v>
      </c>
      <c r="C100" s="208">
        <f>SUM(C93:C99)</f>
        <v>2750</v>
      </c>
      <c r="D100" s="210">
        <v>2750</v>
      </c>
      <c r="E100" s="129"/>
      <c r="F100" s="218">
        <f>SUM(F93:F99)</f>
        <v>1</v>
      </c>
      <c r="G100" s="218">
        <f>SUM(G93:G99)</f>
        <v>1</v>
      </c>
      <c r="H100" s="120"/>
      <c r="L100" s="120"/>
      <c r="M100" s="120"/>
    </row>
    <row r="101" spans="1:14" outlineLevel="1" x14ac:dyDescent="0.2">
      <c r="A101" s="121" t="s">
        <v>128</v>
      </c>
      <c r="B101" s="231" t="s">
        <v>96</v>
      </c>
      <c r="C101" s="192">
        <v>0</v>
      </c>
      <c r="D101" s="208"/>
      <c r="E101" s="129"/>
      <c r="F101" s="211">
        <f>IF($C$100=0,"",IF(C101="[for completion]","",C101/$C$100))</f>
        <v>0</v>
      </c>
      <c r="G101" s="211">
        <f>IF($D$100=0,"",IF(D101="[for completion]","",D101/$D$100))</f>
        <v>0</v>
      </c>
      <c r="H101" s="120"/>
      <c r="L101" s="120"/>
      <c r="M101" s="120"/>
    </row>
    <row r="102" spans="1:14" outlineLevel="1" x14ac:dyDescent="0.2">
      <c r="A102" s="121" t="s">
        <v>129</v>
      </c>
      <c r="B102" s="231" t="s">
        <v>98</v>
      </c>
      <c r="C102" s="192">
        <v>500</v>
      </c>
      <c r="D102" s="208"/>
      <c r="E102" s="129"/>
      <c r="F102" s="211">
        <f>IF($C$100=0,"",IF(C102="[for completion]","",C102/$C$100))</f>
        <v>0.18181818181818182</v>
      </c>
      <c r="G102" s="211">
        <f>IF($D$100=0,"",IF(D102="[for completion]","",D102/$D$100))</f>
        <v>0</v>
      </c>
      <c r="H102" s="120"/>
      <c r="L102" s="120"/>
      <c r="M102" s="120"/>
    </row>
    <row r="103" spans="1:14" outlineLevel="1" x14ac:dyDescent="0.2">
      <c r="A103" s="121" t="s">
        <v>130</v>
      </c>
      <c r="B103" s="231" t="s">
        <v>1493</v>
      </c>
      <c r="C103" s="192">
        <v>0</v>
      </c>
      <c r="D103" s="208"/>
      <c r="E103" s="129"/>
      <c r="F103" s="211">
        <f>IF($C$100=0,"",IF(C103="[for completion]","",C103/$C$100))</f>
        <v>0</v>
      </c>
      <c r="G103" s="211">
        <f>IF($D$100=0,"",IF(D103="[for completion]","",D103/$D$100))</f>
        <v>0</v>
      </c>
      <c r="H103" s="120"/>
      <c r="L103" s="120"/>
      <c r="M103" s="120"/>
    </row>
    <row r="104" spans="1:14" outlineLevel="1" x14ac:dyDescent="0.2">
      <c r="A104" s="121" t="s">
        <v>131</v>
      </c>
      <c r="B104" s="231" t="s">
        <v>101</v>
      </c>
      <c r="C104" s="192">
        <v>500</v>
      </c>
      <c r="D104" s="208"/>
      <c r="E104" s="129"/>
      <c r="F104" s="211">
        <f>IF($C$100=0,"",IF(C104="[for completion]","",C104/$C$100))</f>
        <v>0.18181818181818182</v>
      </c>
      <c r="G104" s="211">
        <f>IF($D$100=0,"",IF(D104="[for completion]","",D104/$D$100))</f>
        <v>0</v>
      </c>
      <c r="H104" s="120"/>
      <c r="L104" s="120"/>
      <c r="M104" s="120"/>
    </row>
    <row r="105" spans="1:14" outlineLevel="1" x14ac:dyDescent="0.2">
      <c r="A105" s="121" t="s">
        <v>132</v>
      </c>
      <c r="B105" s="231" t="s">
        <v>1492</v>
      </c>
      <c r="C105" s="192">
        <v>0</v>
      </c>
      <c r="D105" s="208"/>
      <c r="E105" s="129"/>
      <c r="F105" s="211">
        <f>IF($C$100=0,"",IF(C105="[for completion]","",C105/$C$100))</f>
        <v>0</v>
      </c>
      <c r="G105" s="211">
        <f>IF($D$100=0,"",IF(D105="[for completion]","",D105/$D$100))</f>
        <v>0</v>
      </c>
      <c r="H105" s="120"/>
      <c r="L105" s="120"/>
      <c r="M105" s="120"/>
    </row>
    <row r="106" spans="1:14" outlineLevel="1" x14ac:dyDescent="0.2">
      <c r="A106" s="121" t="s">
        <v>133</v>
      </c>
      <c r="B106" s="231"/>
      <c r="C106" s="220"/>
      <c r="D106" s="220"/>
      <c r="E106" s="129"/>
      <c r="F106" s="215"/>
      <c r="G106" s="215"/>
      <c r="H106" s="120"/>
      <c r="L106" s="120"/>
      <c r="M106" s="120"/>
    </row>
    <row r="107" spans="1:14" outlineLevel="1" x14ac:dyDescent="0.2">
      <c r="A107" s="121" t="s">
        <v>134</v>
      </c>
      <c r="B107" s="231"/>
      <c r="C107" s="220"/>
      <c r="D107" s="220"/>
      <c r="E107" s="129"/>
      <c r="F107" s="215"/>
      <c r="G107" s="215"/>
      <c r="H107" s="120"/>
      <c r="L107" s="120"/>
      <c r="M107" s="120"/>
    </row>
    <row r="108" spans="1:14" outlineLevel="1" x14ac:dyDescent="0.2">
      <c r="A108" s="121" t="s">
        <v>135</v>
      </c>
      <c r="B108" s="214"/>
      <c r="C108" s="220"/>
      <c r="D108" s="220"/>
      <c r="E108" s="129"/>
      <c r="F108" s="215"/>
      <c r="G108" s="215"/>
      <c r="H108" s="120"/>
      <c r="L108" s="120"/>
      <c r="M108" s="120"/>
    </row>
    <row r="109" spans="1:14" outlineLevel="1" x14ac:dyDescent="0.2">
      <c r="A109" s="121" t="s">
        <v>136</v>
      </c>
      <c r="B109" s="231"/>
      <c r="C109" s="220"/>
      <c r="D109" s="220"/>
      <c r="E109" s="129"/>
      <c r="F109" s="215"/>
      <c r="G109" s="215"/>
      <c r="H109" s="120"/>
      <c r="L109" s="120"/>
      <c r="M109" s="120"/>
    </row>
    <row r="110" spans="1:14" outlineLevel="1" x14ac:dyDescent="0.2">
      <c r="A110" s="121" t="s">
        <v>137</v>
      </c>
      <c r="B110" s="231"/>
      <c r="C110" s="220"/>
      <c r="D110" s="220"/>
      <c r="E110" s="129"/>
      <c r="F110" s="215"/>
      <c r="G110" s="215"/>
      <c r="H110" s="120"/>
      <c r="L110" s="120"/>
      <c r="M110" s="120"/>
    </row>
    <row r="111" spans="1:14" ht="15" customHeight="1" x14ac:dyDescent="0.2">
      <c r="A111" s="124"/>
      <c r="B111" s="230" t="s">
        <v>1491</v>
      </c>
      <c r="C111" s="123" t="s">
        <v>138</v>
      </c>
      <c r="D111" s="123" t="s">
        <v>139</v>
      </c>
      <c r="E111" s="137"/>
      <c r="F111" s="123" t="s">
        <v>140</v>
      </c>
      <c r="G111" s="123" t="s">
        <v>141</v>
      </c>
      <c r="H111" s="120"/>
      <c r="L111" s="120"/>
      <c r="M111" s="120"/>
    </row>
    <row r="112" spans="1:14" s="229" customFormat="1" x14ac:dyDescent="0.2">
      <c r="A112" s="121" t="s">
        <v>142</v>
      </c>
      <c r="B112" s="129" t="s">
        <v>1</v>
      </c>
      <c r="C112" s="192">
        <v>3577.3366686499999</v>
      </c>
      <c r="D112" s="210">
        <v>0</v>
      </c>
      <c r="E112" s="215"/>
      <c r="F112" s="211">
        <f>IF($C$130=0,"",IF(C112="[for completion]","",IF(C112="","",C112/$C$130)))</f>
        <v>1</v>
      </c>
      <c r="G112" s="211" t="str">
        <f>IF($D$130=0,"",IF(D112="[for completion]","",IF(D112="","",D112/$D$130)))</f>
        <v/>
      </c>
      <c r="I112" s="121"/>
      <c r="J112" s="121"/>
      <c r="K112" s="121"/>
      <c r="L112" s="120"/>
      <c r="M112" s="120"/>
      <c r="N112" s="120"/>
    </row>
    <row r="113" spans="1:14" s="229" customFormat="1" x14ac:dyDescent="0.2">
      <c r="A113" s="121" t="s">
        <v>143</v>
      </c>
      <c r="B113" s="129" t="s">
        <v>144</v>
      </c>
      <c r="C113" s="192"/>
      <c r="D113" s="210"/>
      <c r="E113" s="215"/>
      <c r="F113" s="211"/>
      <c r="G113" s="211" t="str">
        <f>IF($D$130=0,"",IF(D113="[for completion]","",IF(D113="","",D113/$D$130)))</f>
        <v/>
      </c>
      <c r="I113" s="121"/>
      <c r="J113" s="121"/>
      <c r="K113" s="121"/>
      <c r="L113" s="129"/>
      <c r="M113" s="120"/>
      <c r="N113" s="120"/>
    </row>
    <row r="114" spans="1:14" s="229" customFormat="1" x14ac:dyDescent="0.2">
      <c r="A114" s="121" t="s">
        <v>145</v>
      </c>
      <c r="B114" s="129" t="s">
        <v>146</v>
      </c>
      <c r="C114" s="192"/>
      <c r="D114" s="210"/>
      <c r="E114" s="215"/>
      <c r="F114" s="211"/>
      <c r="G114" s="211" t="str">
        <f>IF($D$130=0,"",IF(D114="[for completion]","",IF(D114="","",D114/$D$130)))</f>
        <v/>
      </c>
      <c r="I114" s="121"/>
      <c r="J114" s="121"/>
      <c r="K114" s="121"/>
      <c r="L114" s="129"/>
      <c r="M114" s="120"/>
      <c r="N114" s="120"/>
    </row>
    <row r="115" spans="1:14" s="229" customFormat="1" x14ac:dyDescent="0.2">
      <c r="A115" s="121" t="s">
        <v>147</v>
      </c>
      <c r="B115" s="129" t="s">
        <v>148</v>
      </c>
      <c r="C115" s="192"/>
      <c r="D115" s="210"/>
      <c r="E115" s="215"/>
      <c r="F115" s="211"/>
      <c r="G115" s="211" t="str">
        <f>IF($D$130=0,"",IF(D115="[for completion]","",IF(D115="","",D115/$D$130)))</f>
        <v/>
      </c>
      <c r="I115" s="121"/>
      <c r="J115" s="121"/>
      <c r="K115" s="121"/>
      <c r="L115" s="129"/>
      <c r="M115" s="120"/>
      <c r="N115" s="120"/>
    </row>
    <row r="116" spans="1:14" s="229" customFormat="1" x14ac:dyDescent="0.2">
      <c r="A116" s="121" t="s">
        <v>149</v>
      </c>
      <c r="B116" s="129" t="s">
        <v>150</v>
      </c>
      <c r="C116" s="192"/>
      <c r="D116" s="210"/>
      <c r="E116" s="215"/>
      <c r="F116" s="211"/>
      <c r="G116" s="211" t="str">
        <f>IF($D$130=0,"",IF(D116="[for completion]","",IF(D116="","",D116/$D$130)))</f>
        <v/>
      </c>
      <c r="I116" s="121"/>
      <c r="J116" s="121"/>
      <c r="K116" s="121"/>
      <c r="L116" s="129"/>
      <c r="M116" s="120"/>
      <c r="N116" s="120"/>
    </row>
    <row r="117" spans="1:14" s="229" customFormat="1" x14ac:dyDescent="0.2">
      <c r="A117" s="121" t="s">
        <v>151</v>
      </c>
      <c r="B117" s="129" t="s">
        <v>152</v>
      </c>
      <c r="C117" s="192"/>
      <c r="D117" s="210"/>
      <c r="E117" s="129"/>
      <c r="F117" s="211"/>
      <c r="G117" s="211" t="str">
        <f>IF($D$130=0,"",IF(D117="[for completion]","",IF(D117="","",D117/$D$130)))</f>
        <v/>
      </c>
      <c r="I117" s="121"/>
      <c r="J117" s="121"/>
      <c r="K117" s="121"/>
      <c r="L117" s="129"/>
      <c r="M117" s="120"/>
      <c r="N117" s="120"/>
    </row>
    <row r="118" spans="1:14" x14ac:dyDescent="0.2">
      <c r="A118" s="121" t="s">
        <v>153</v>
      </c>
      <c r="B118" s="129" t="s">
        <v>154</v>
      </c>
      <c r="C118" s="192"/>
      <c r="D118" s="210"/>
      <c r="E118" s="129"/>
      <c r="F118" s="211"/>
      <c r="G118" s="211" t="str">
        <f>IF($D$130=0,"",IF(D118="[for completion]","",IF(D118="","",D118/$D$130)))</f>
        <v/>
      </c>
      <c r="L118" s="129"/>
      <c r="M118" s="120"/>
    </row>
    <row r="119" spans="1:14" x14ac:dyDescent="0.2">
      <c r="A119" s="121" t="s">
        <v>155</v>
      </c>
      <c r="B119" s="129" t="s">
        <v>156</v>
      </c>
      <c r="C119" s="192"/>
      <c r="D119" s="210"/>
      <c r="E119" s="129"/>
      <c r="F119" s="211"/>
      <c r="G119" s="211" t="str">
        <f>IF($D$130=0,"",IF(D119="[for completion]","",IF(D119="","",D119/$D$130)))</f>
        <v/>
      </c>
      <c r="L119" s="129"/>
      <c r="M119" s="120"/>
    </row>
    <row r="120" spans="1:14" x14ac:dyDescent="0.2">
      <c r="A120" s="121" t="s">
        <v>157</v>
      </c>
      <c r="B120" s="129" t="s">
        <v>158</v>
      </c>
      <c r="C120" s="192"/>
      <c r="D120" s="210"/>
      <c r="E120" s="129"/>
      <c r="F120" s="211"/>
      <c r="G120" s="211" t="str">
        <f>IF($D$130=0,"",IF(D120="[for completion]","",IF(D120="","",D120/$D$130)))</f>
        <v/>
      </c>
      <c r="L120" s="129"/>
      <c r="M120" s="120"/>
    </row>
    <row r="121" spans="1:14" x14ac:dyDescent="0.2">
      <c r="A121" s="121" t="s">
        <v>159</v>
      </c>
      <c r="B121" s="121" t="s">
        <v>160</v>
      </c>
      <c r="C121" s="192"/>
      <c r="D121" s="210"/>
      <c r="F121" s="211"/>
      <c r="G121" s="211" t="str">
        <f>IF($D$130=0,"",IF(D121="[for completion]","",IF(D121="","",D121/$D$130)))</f>
        <v/>
      </c>
      <c r="L121" s="129"/>
      <c r="M121" s="120"/>
    </row>
    <row r="122" spans="1:14" x14ac:dyDescent="0.2">
      <c r="A122" s="121" t="s">
        <v>161</v>
      </c>
      <c r="B122" s="129" t="s">
        <v>162</v>
      </c>
      <c r="C122" s="192"/>
      <c r="D122" s="210"/>
      <c r="E122" s="129"/>
      <c r="F122" s="211"/>
      <c r="G122" s="211" t="str">
        <f>IF($D$130=0,"",IF(D122="[for completion]","",IF(D122="","",D122/$D$130)))</f>
        <v/>
      </c>
      <c r="L122" s="129"/>
      <c r="M122" s="120"/>
    </row>
    <row r="123" spans="1:14" x14ac:dyDescent="0.2">
      <c r="A123" s="121" t="s">
        <v>163</v>
      </c>
      <c r="B123" s="129" t="s">
        <v>164</v>
      </c>
      <c r="C123" s="192"/>
      <c r="D123" s="210"/>
      <c r="E123" s="129"/>
      <c r="F123" s="211"/>
      <c r="G123" s="211" t="str">
        <f>IF($D$130=0,"",IF(D123="[for completion]","",IF(D123="","",D123/$D$130)))</f>
        <v/>
      </c>
      <c r="L123" s="129"/>
      <c r="M123" s="120"/>
    </row>
    <row r="124" spans="1:14" x14ac:dyDescent="0.2">
      <c r="A124" s="121" t="s">
        <v>165</v>
      </c>
      <c r="B124" s="129" t="s">
        <v>166</v>
      </c>
      <c r="C124" s="192"/>
      <c r="D124" s="210"/>
      <c r="E124" s="129"/>
      <c r="F124" s="211"/>
      <c r="G124" s="211" t="str">
        <f>IF($D$130=0,"",IF(D124="[for completion]","",IF(D124="","",D124/$D$130)))</f>
        <v/>
      </c>
      <c r="L124" s="216"/>
      <c r="M124" s="120"/>
    </row>
    <row r="125" spans="1:14" x14ac:dyDescent="0.2">
      <c r="A125" s="121" t="s">
        <v>167</v>
      </c>
      <c r="B125" s="216" t="s">
        <v>168</v>
      </c>
      <c r="C125" s="192"/>
      <c r="D125" s="210"/>
      <c r="E125" s="129"/>
      <c r="F125" s="211"/>
      <c r="G125" s="211" t="str">
        <f>IF($D$130=0,"",IF(D125="[for completion]","",IF(D125="","",D125/$D$130)))</f>
        <v/>
      </c>
      <c r="L125" s="129"/>
      <c r="M125" s="120"/>
    </row>
    <row r="126" spans="1:14" x14ac:dyDescent="0.2">
      <c r="A126" s="121" t="s">
        <v>169</v>
      </c>
      <c r="B126" s="129" t="s">
        <v>170</v>
      </c>
      <c r="C126" s="192"/>
      <c r="D126" s="210"/>
      <c r="E126" s="129"/>
      <c r="F126" s="211"/>
      <c r="G126" s="211" t="str">
        <f>IF($D$130=0,"",IF(D126="[for completion]","",IF(D126="","",D126/$D$130)))</f>
        <v/>
      </c>
      <c r="H126" s="119"/>
      <c r="L126" s="129"/>
      <c r="M126" s="120"/>
    </row>
    <row r="127" spans="1:14" x14ac:dyDescent="0.2">
      <c r="A127" s="121" t="s">
        <v>171</v>
      </c>
      <c r="B127" s="129" t="s">
        <v>172</v>
      </c>
      <c r="C127" s="192"/>
      <c r="D127" s="210"/>
      <c r="E127" s="129"/>
      <c r="F127" s="211"/>
      <c r="G127" s="211" t="str">
        <f>IF($D$130=0,"",IF(D127="[for completion]","",IF(D127="","",D127/$D$130)))</f>
        <v/>
      </c>
      <c r="H127" s="120"/>
      <c r="L127" s="129"/>
      <c r="M127" s="120"/>
    </row>
    <row r="128" spans="1:14" x14ac:dyDescent="0.2">
      <c r="A128" s="121" t="s">
        <v>173</v>
      </c>
      <c r="B128" s="129" t="s">
        <v>174</v>
      </c>
      <c r="C128" s="192"/>
      <c r="D128" s="210"/>
      <c r="E128" s="129"/>
      <c r="F128" s="211"/>
      <c r="G128" s="211" t="str">
        <f>IF($D$130=0,"",IF(D128="[for completion]","",IF(D128="","",D128/$D$130)))</f>
        <v/>
      </c>
      <c r="H128" s="120"/>
      <c r="L128" s="120"/>
      <c r="M128" s="120"/>
    </row>
    <row r="129" spans="1:14" x14ac:dyDescent="0.2">
      <c r="A129" s="121" t="s">
        <v>175</v>
      </c>
      <c r="B129" s="129" t="s">
        <v>70</v>
      </c>
      <c r="C129" s="192"/>
      <c r="D129" s="210"/>
      <c r="E129" s="129"/>
      <c r="F129" s="211"/>
      <c r="G129" s="211" t="str">
        <f>IF($D$130=0,"",IF(D129="[for completion]","",IF(D129="","",D129/$D$130)))</f>
        <v/>
      </c>
      <c r="H129" s="120"/>
      <c r="L129" s="120"/>
      <c r="M129" s="120"/>
    </row>
    <row r="130" spans="1:14" hidden="1" outlineLevel="1" x14ac:dyDescent="0.2">
      <c r="A130" s="121" t="s">
        <v>176</v>
      </c>
      <c r="B130" s="214" t="s">
        <v>72</v>
      </c>
      <c r="C130" s="210">
        <f>SUM(C112:C129)</f>
        <v>3577.3366686499999</v>
      </c>
      <c r="D130" s="210">
        <f>SUM(D112:D129)</f>
        <v>0</v>
      </c>
      <c r="E130" s="129"/>
      <c r="F130" s="228">
        <f>SUM(F112:F129)</f>
        <v>1</v>
      </c>
      <c r="G130" s="228">
        <f>SUM(G112:G129)</f>
        <v>0</v>
      </c>
      <c r="H130" s="120"/>
      <c r="L130" s="120"/>
      <c r="M130" s="120"/>
    </row>
    <row r="131" spans="1:14" hidden="1" outlineLevel="1" x14ac:dyDescent="0.2">
      <c r="A131" s="121" t="s">
        <v>177</v>
      </c>
      <c r="B131" s="188"/>
      <c r="C131" s="210"/>
      <c r="D131" s="210"/>
      <c r="E131" s="129"/>
      <c r="F131" s="211"/>
      <c r="G131" s="211" t="str">
        <f>IF($D$130=0,"",IF(D131="[for completion]","",D131/$D$130))</f>
        <v/>
      </c>
      <c r="H131" s="120"/>
      <c r="L131" s="120"/>
      <c r="M131" s="120"/>
    </row>
    <row r="132" spans="1:14" hidden="1" outlineLevel="1" x14ac:dyDescent="0.2">
      <c r="A132" s="121" t="s">
        <v>179</v>
      </c>
      <c r="B132" s="188"/>
      <c r="C132" s="210"/>
      <c r="D132" s="210"/>
      <c r="E132" s="129"/>
      <c r="F132" s="211"/>
      <c r="G132" s="211" t="str">
        <f>IF($D$130=0,"",IF(D132="[for completion]","",D132/$D$130))</f>
        <v/>
      </c>
      <c r="H132" s="120"/>
      <c r="L132" s="120"/>
      <c r="M132" s="120"/>
    </row>
    <row r="133" spans="1:14" hidden="1" outlineLevel="1" x14ac:dyDescent="0.2">
      <c r="A133" s="121" t="s">
        <v>180</v>
      </c>
      <c r="B133" s="188"/>
      <c r="C133" s="210"/>
      <c r="D133" s="210"/>
      <c r="E133" s="129"/>
      <c r="F133" s="211"/>
      <c r="G133" s="211" t="str">
        <f>IF($D$130=0,"",IF(D133="[for completion]","",D133/$D$130))</f>
        <v/>
      </c>
      <c r="H133" s="120"/>
      <c r="L133" s="120"/>
      <c r="M133" s="120"/>
    </row>
    <row r="134" spans="1:14" hidden="1" outlineLevel="1" x14ac:dyDescent="0.2">
      <c r="A134" s="121" t="s">
        <v>181</v>
      </c>
      <c r="B134" s="188"/>
      <c r="C134" s="210"/>
      <c r="D134" s="210"/>
      <c r="E134" s="129"/>
      <c r="F134" s="211"/>
      <c r="G134" s="211" t="str">
        <f>IF($D$130=0,"",IF(D134="[for completion]","",D134/$D$130))</f>
        <v/>
      </c>
      <c r="H134" s="120"/>
      <c r="L134" s="120"/>
      <c r="M134" s="120"/>
    </row>
    <row r="135" spans="1:14" hidden="1" outlineLevel="1" x14ac:dyDescent="0.2">
      <c r="A135" s="121" t="s">
        <v>182</v>
      </c>
      <c r="B135" s="188"/>
      <c r="C135" s="210"/>
      <c r="D135" s="210"/>
      <c r="E135" s="129"/>
      <c r="F135" s="211"/>
      <c r="G135" s="211" t="str">
        <f>IF($D$130=0,"",IF(D135="[for completion]","",D135/$D$130))</f>
        <v/>
      </c>
      <c r="H135" s="120"/>
      <c r="L135" s="120"/>
      <c r="M135" s="120"/>
    </row>
    <row r="136" spans="1:14" hidden="1" outlineLevel="1" x14ac:dyDescent="0.2">
      <c r="A136" s="121" t="s">
        <v>183</v>
      </c>
      <c r="B136" s="188"/>
      <c r="C136" s="210"/>
      <c r="D136" s="210"/>
      <c r="E136" s="129"/>
      <c r="F136" s="211"/>
      <c r="G136" s="211" t="str">
        <f>IF($D$130=0,"",IF(D136="[for completion]","",D136/$D$130))</f>
        <v/>
      </c>
      <c r="H136" s="120"/>
      <c r="L136" s="120"/>
      <c r="M136" s="120"/>
    </row>
    <row r="137" spans="1:14" ht="15" customHeight="1" collapsed="1" x14ac:dyDescent="0.2">
      <c r="A137" s="124"/>
      <c r="B137" s="125" t="s">
        <v>184</v>
      </c>
      <c r="C137" s="123" t="s">
        <v>138</v>
      </c>
      <c r="D137" s="123" t="s">
        <v>139</v>
      </c>
      <c r="E137" s="137"/>
      <c r="F137" s="123" t="s">
        <v>140</v>
      </c>
      <c r="G137" s="123" t="s">
        <v>141</v>
      </c>
      <c r="H137" s="120"/>
      <c r="L137" s="120"/>
      <c r="M137" s="120"/>
    </row>
    <row r="138" spans="1:14" s="229" customFormat="1" x14ac:dyDescent="0.2">
      <c r="A138" s="121" t="s">
        <v>185</v>
      </c>
      <c r="B138" s="129" t="s">
        <v>1</v>
      </c>
      <c r="C138" s="192">
        <v>2750</v>
      </c>
      <c r="D138" s="210">
        <v>0</v>
      </c>
      <c r="E138" s="215"/>
      <c r="F138" s="211">
        <f>IF($C$156=0,"",IF(C138="[for completion]","",IF(C138="","",C138/$C$156)))</f>
        <v>1</v>
      </c>
      <c r="G138" s="211" t="str">
        <f>IF($D$156=0,"",IF(D138="[for completion]","",IF(D138="","",D138/$D$156)))</f>
        <v/>
      </c>
      <c r="H138" s="120"/>
      <c r="I138" s="121"/>
      <c r="J138" s="121"/>
      <c r="K138" s="121"/>
      <c r="L138" s="120"/>
      <c r="M138" s="120"/>
      <c r="N138" s="120"/>
    </row>
    <row r="139" spans="1:14" s="229" customFormat="1" x14ac:dyDescent="0.2">
      <c r="A139" s="121" t="s">
        <v>186</v>
      </c>
      <c r="B139" s="129" t="s">
        <v>144</v>
      </c>
      <c r="C139" s="192"/>
      <c r="D139" s="210"/>
      <c r="E139" s="215"/>
      <c r="F139" s="211"/>
      <c r="G139" s="211" t="str">
        <f>IF($D$156=0,"",IF(D139="[for completion]","",IF(D139="","",D139/$D$156)))</f>
        <v/>
      </c>
      <c r="H139" s="120"/>
      <c r="I139" s="121"/>
      <c r="J139" s="121"/>
      <c r="K139" s="121"/>
      <c r="L139" s="120"/>
      <c r="M139" s="120"/>
      <c r="N139" s="120"/>
    </row>
    <row r="140" spans="1:14" s="229" customFormat="1" x14ac:dyDescent="0.2">
      <c r="A140" s="121" t="s">
        <v>187</v>
      </c>
      <c r="B140" s="129" t="s">
        <v>146</v>
      </c>
      <c r="C140" s="192"/>
      <c r="D140" s="210"/>
      <c r="E140" s="215"/>
      <c r="F140" s="211"/>
      <c r="G140" s="211" t="str">
        <f>IF($D$156=0,"",IF(D140="[for completion]","",IF(D140="","",D140/$D$156)))</f>
        <v/>
      </c>
      <c r="H140" s="120"/>
      <c r="I140" s="121"/>
      <c r="J140" s="121"/>
      <c r="K140" s="121"/>
      <c r="L140" s="120"/>
      <c r="M140" s="120"/>
      <c r="N140" s="120"/>
    </row>
    <row r="141" spans="1:14" s="229" customFormat="1" x14ac:dyDescent="0.2">
      <c r="A141" s="121" t="s">
        <v>188</v>
      </c>
      <c r="B141" s="129" t="s">
        <v>148</v>
      </c>
      <c r="C141" s="192"/>
      <c r="D141" s="210"/>
      <c r="E141" s="215"/>
      <c r="F141" s="211"/>
      <c r="G141" s="211" t="str">
        <f>IF($D$156=0,"",IF(D141="[for completion]","",IF(D141="","",D141/$D$156)))</f>
        <v/>
      </c>
      <c r="H141" s="120"/>
      <c r="I141" s="121"/>
      <c r="J141" s="121"/>
      <c r="K141" s="121"/>
      <c r="L141" s="120"/>
      <c r="M141" s="120"/>
      <c r="N141" s="120"/>
    </row>
    <row r="142" spans="1:14" s="229" customFormat="1" x14ac:dyDescent="0.2">
      <c r="A142" s="121" t="s">
        <v>189</v>
      </c>
      <c r="B142" s="129" t="s">
        <v>150</v>
      </c>
      <c r="C142" s="192"/>
      <c r="D142" s="210"/>
      <c r="E142" s="215"/>
      <c r="F142" s="211"/>
      <c r="G142" s="211" t="str">
        <f>IF($D$156=0,"",IF(D142="[for completion]","",IF(D142="","",D142/$D$156)))</f>
        <v/>
      </c>
      <c r="H142" s="120"/>
      <c r="I142" s="121"/>
      <c r="J142" s="121"/>
      <c r="K142" s="121"/>
      <c r="L142" s="120"/>
      <c r="M142" s="120"/>
      <c r="N142" s="120"/>
    </row>
    <row r="143" spans="1:14" s="229" customFormat="1" x14ac:dyDescent="0.2">
      <c r="A143" s="121" t="s">
        <v>190</v>
      </c>
      <c r="B143" s="129" t="s">
        <v>152</v>
      </c>
      <c r="C143" s="192"/>
      <c r="D143" s="210"/>
      <c r="E143" s="129"/>
      <c r="F143" s="211"/>
      <c r="G143" s="211" t="str">
        <f>IF($D$156=0,"",IF(D143="[for completion]","",IF(D143="","",D143/$D$156)))</f>
        <v/>
      </c>
      <c r="H143" s="120"/>
      <c r="I143" s="121"/>
      <c r="J143" s="121"/>
      <c r="K143" s="121"/>
      <c r="L143" s="120"/>
      <c r="M143" s="120"/>
      <c r="N143" s="120"/>
    </row>
    <row r="144" spans="1:14" x14ac:dyDescent="0.2">
      <c r="A144" s="121" t="s">
        <v>191</v>
      </c>
      <c r="B144" s="129" t="s">
        <v>154</v>
      </c>
      <c r="C144" s="192"/>
      <c r="D144" s="210"/>
      <c r="E144" s="129"/>
      <c r="F144" s="211"/>
      <c r="G144" s="211" t="str">
        <f>IF($D$156=0,"",IF(D144="[for completion]","",IF(D144="","",D144/$D$156)))</f>
        <v/>
      </c>
      <c r="H144" s="120"/>
      <c r="L144" s="120"/>
      <c r="M144" s="120"/>
    </row>
    <row r="145" spans="1:14" x14ac:dyDescent="0.2">
      <c r="A145" s="121" t="s">
        <v>192</v>
      </c>
      <c r="B145" s="129" t="s">
        <v>156</v>
      </c>
      <c r="C145" s="192"/>
      <c r="D145" s="210"/>
      <c r="E145" s="129"/>
      <c r="F145" s="211"/>
      <c r="G145" s="211" t="str">
        <f>IF($D$156=0,"",IF(D145="[for completion]","",IF(D145="","",D145/$D$156)))</f>
        <v/>
      </c>
      <c r="H145" s="120"/>
      <c r="L145" s="120"/>
      <c r="M145" s="120"/>
      <c r="N145" s="119"/>
    </row>
    <row r="146" spans="1:14" x14ac:dyDescent="0.2">
      <c r="A146" s="121" t="s">
        <v>193</v>
      </c>
      <c r="B146" s="129" t="s">
        <v>158</v>
      </c>
      <c r="C146" s="192"/>
      <c r="D146" s="210"/>
      <c r="E146" s="129"/>
      <c r="F146" s="211"/>
      <c r="G146" s="211" t="str">
        <f>IF($D$156=0,"",IF(D146="[for completion]","",IF(D146="","",D146/$D$156)))</f>
        <v/>
      </c>
      <c r="H146" s="120"/>
      <c r="L146" s="120"/>
      <c r="M146" s="120"/>
      <c r="N146" s="119"/>
    </row>
    <row r="147" spans="1:14" x14ac:dyDescent="0.2">
      <c r="A147" s="121" t="s">
        <v>194</v>
      </c>
      <c r="B147" s="121" t="s">
        <v>160</v>
      </c>
      <c r="C147" s="192"/>
      <c r="D147" s="210"/>
      <c r="F147" s="211"/>
      <c r="G147" s="211" t="str">
        <f>IF($D$156=0,"",IF(D147="[for completion]","",IF(D147="","",D147/$D$156)))</f>
        <v/>
      </c>
      <c r="H147" s="120"/>
      <c r="L147" s="120"/>
      <c r="M147" s="120"/>
      <c r="N147" s="119"/>
    </row>
    <row r="148" spans="1:14" x14ac:dyDescent="0.2">
      <c r="A148" s="121" t="s">
        <v>195</v>
      </c>
      <c r="B148" s="129" t="s">
        <v>162</v>
      </c>
      <c r="C148" s="192"/>
      <c r="D148" s="210"/>
      <c r="E148" s="129"/>
      <c r="F148" s="211"/>
      <c r="G148" s="211" t="str">
        <f>IF($D$156=0,"",IF(D148="[for completion]","",IF(D148="","",D148/$D$156)))</f>
        <v/>
      </c>
      <c r="H148" s="120"/>
      <c r="L148" s="120"/>
      <c r="M148" s="120"/>
      <c r="N148" s="119"/>
    </row>
    <row r="149" spans="1:14" x14ac:dyDescent="0.2">
      <c r="A149" s="121" t="s">
        <v>196</v>
      </c>
      <c r="B149" s="129" t="s">
        <v>164</v>
      </c>
      <c r="C149" s="192"/>
      <c r="D149" s="210"/>
      <c r="E149" s="129"/>
      <c r="F149" s="211"/>
      <c r="G149" s="211" t="str">
        <f>IF($D$156=0,"",IF(D149="[for completion]","",IF(D149="","",D149/$D$156)))</f>
        <v/>
      </c>
      <c r="H149" s="120"/>
      <c r="L149" s="120"/>
      <c r="M149" s="120"/>
      <c r="N149" s="119"/>
    </row>
    <row r="150" spans="1:14" x14ac:dyDescent="0.2">
      <c r="A150" s="121" t="s">
        <v>197</v>
      </c>
      <c r="B150" s="129" t="s">
        <v>166</v>
      </c>
      <c r="C150" s="192"/>
      <c r="D150" s="210"/>
      <c r="E150" s="129"/>
      <c r="F150" s="211"/>
      <c r="G150" s="211" t="str">
        <f>IF($D$156=0,"",IF(D150="[for completion]","",IF(D150="","",D150/$D$156)))</f>
        <v/>
      </c>
      <c r="H150" s="120"/>
      <c r="L150" s="120"/>
      <c r="M150" s="120"/>
      <c r="N150" s="119"/>
    </row>
    <row r="151" spans="1:14" x14ac:dyDescent="0.2">
      <c r="A151" s="121" t="s">
        <v>198</v>
      </c>
      <c r="B151" s="216" t="s">
        <v>168</v>
      </c>
      <c r="C151" s="192"/>
      <c r="D151" s="210"/>
      <c r="E151" s="129"/>
      <c r="F151" s="211"/>
      <c r="G151" s="211" t="str">
        <f>IF($D$156=0,"",IF(D151="[for completion]","",IF(D151="","",D151/$D$156)))</f>
        <v/>
      </c>
      <c r="H151" s="120"/>
      <c r="L151" s="120"/>
      <c r="M151" s="120"/>
      <c r="N151" s="119"/>
    </row>
    <row r="152" spans="1:14" x14ac:dyDescent="0.2">
      <c r="A152" s="121" t="s">
        <v>199</v>
      </c>
      <c r="B152" s="129" t="s">
        <v>170</v>
      </c>
      <c r="C152" s="192"/>
      <c r="D152" s="210"/>
      <c r="E152" s="129"/>
      <c r="F152" s="211"/>
      <c r="G152" s="211" t="str">
        <f>IF($D$156=0,"",IF(D152="[for completion]","",IF(D152="","",D152/$D$156)))</f>
        <v/>
      </c>
      <c r="H152" s="120"/>
      <c r="L152" s="120"/>
      <c r="M152" s="120"/>
      <c r="N152" s="119"/>
    </row>
    <row r="153" spans="1:14" x14ac:dyDescent="0.2">
      <c r="A153" s="121" t="s">
        <v>200</v>
      </c>
      <c r="B153" s="129" t="s">
        <v>172</v>
      </c>
      <c r="C153" s="192"/>
      <c r="D153" s="210"/>
      <c r="E153" s="129"/>
      <c r="F153" s="211"/>
      <c r="G153" s="211" t="str">
        <f>IF($D$156=0,"",IF(D153="[for completion]","",IF(D153="","",D153/$D$156)))</f>
        <v/>
      </c>
      <c r="H153" s="120"/>
      <c r="L153" s="120"/>
      <c r="M153" s="120"/>
      <c r="N153" s="119"/>
    </row>
    <row r="154" spans="1:14" x14ac:dyDescent="0.2">
      <c r="A154" s="121" t="s">
        <v>201</v>
      </c>
      <c r="B154" s="129" t="s">
        <v>174</v>
      </c>
      <c r="C154" s="192"/>
      <c r="D154" s="210"/>
      <c r="E154" s="129"/>
      <c r="F154" s="211"/>
      <c r="G154" s="211" t="str">
        <f>IF($D$156=0,"",IF(D154="[for completion]","",IF(D154="","",D154/$D$156)))</f>
        <v/>
      </c>
      <c r="H154" s="120"/>
      <c r="L154" s="120"/>
      <c r="M154" s="120"/>
      <c r="N154" s="119"/>
    </row>
    <row r="155" spans="1:14" x14ac:dyDescent="0.2">
      <c r="A155" s="121" t="s">
        <v>202</v>
      </c>
      <c r="B155" s="129" t="s">
        <v>70</v>
      </c>
      <c r="C155" s="192"/>
      <c r="D155" s="210"/>
      <c r="E155" s="129"/>
      <c r="F155" s="211"/>
      <c r="G155" s="211" t="str">
        <f>IF($D$156=0,"",IF(D155="[for completion]","",IF(D155="","",D155/$D$156)))</f>
        <v/>
      </c>
      <c r="H155" s="120"/>
      <c r="L155" s="120"/>
      <c r="M155" s="120"/>
      <c r="N155" s="119"/>
    </row>
    <row r="156" spans="1:14" outlineLevel="1" x14ac:dyDescent="0.2">
      <c r="A156" s="121" t="s">
        <v>203</v>
      </c>
      <c r="B156" s="214" t="s">
        <v>72</v>
      </c>
      <c r="C156" s="210">
        <f>SUM(C138:C155)</f>
        <v>2750</v>
      </c>
      <c r="D156" s="210">
        <f>SUM(D138:D155)</f>
        <v>0</v>
      </c>
      <c r="E156" s="129"/>
      <c r="F156" s="228">
        <f>SUM(F138:F155)</f>
        <v>1</v>
      </c>
      <c r="G156" s="228">
        <f>SUM(G138:G155)</f>
        <v>0</v>
      </c>
      <c r="H156" s="120"/>
      <c r="L156" s="120"/>
      <c r="M156" s="120"/>
      <c r="N156" s="119"/>
    </row>
    <row r="157" spans="1:14" outlineLevel="1" x14ac:dyDescent="0.2">
      <c r="A157" s="121" t="s">
        <v>204</v>
      </c>
      <c r="B157" s="188" t="s">
        <v>178</v>
      </c>
      <c r="C157" s="210"/>
      <c r="D157" s="210"/>
      <c r="E157" s="129"/>
      <c r="F157" s="211" t="str">
        <f>IF($C$156=0,"",IF(C157="[for completion]","",IF(C157="","",C157/$C$156)))</f>
        <v/>
      </c>
      <c r="G157" s="211" t="str">
        <f>IF($D$156=0,"",IF(D157="[for completion]","",IF(D157="","",D157/$D$156)))</f>
        <v/>
      </c>
      <c r="H157" s="120"/>
      <c r="L157" s="120"/>
      <c r="M157" s="120"/>
      <c r="N157" s="119"/>
    </row>
    <row r="158" spans="1:14" outlineLevel="1" x14ac:dyDescent="0.2">
      <c r="A158" s="121" t="s">
        <v>205</v>
      </c>
      <c r="B158" s="188" t="s">
        <v>178</v>
      </c>
      <c r="C158" s="210"/>
      <c r="D158" s="210"/>
      <c r="E158" s="129"/>
      <c r="F158" s="211" t="str">
        <f>IF($C$156=0,"",IF(C158="[for completion]","",IF(C158="","",C158/$C$156)))</f>
        <v/>
      </c>
      <c r="G158" s="211" t="str">
        <f>IF($D$156=0,"",IF(D158="[for completion]","",IF(D158="","",D158/$D$156)))</f>
        <v/>
      </c>
      <c r="H158" s="120"/>
      <c r="L158" s="120"/>
      <c r="M158" s="120"/>
      <c r="N158" s="119"/>
    </row>
    <row r="159" spans="1:14" outlineLevel="1" x14ac:dyDescent="0.2">
      <c r="A159" s="121" t="s">
        <v>206</v>
      </c>
      <c r="B159" s="188" t="s">
        <v>178</v>
      </c>
      <c r="C159" s="210"/>
      <c r="D159" s="210"/>
      <c r="E159" s="129"/>
      <c r="F159" s="211" t="str">
        <f>IF($C$156=0,"",IF(C159="[for completion]","",IF(C159="","",C159/$C$156)))</f>
        <v/>
      </c>
      <c r="G159" s="211" t="str">
        <f>IF($D$156=0,"",IF(D159="[for completion]","",IF(D159="","",D159/$D$156)))</f>
        <v/>
      </c>
      <c r="H159" s="120"/>
      <c r="L159" s="120"/>
      <c r="M159" s="120"/>
      <c r="N159" s="119"/>
    </row>
    <row r="160" spans="1:14" outlineLevel="1" x14ac:dyDescent="0.2">
      <c r="A160" s="121" t="s">
        <v>207</v>
      </c>
      <c r="B160" s="188" t="s">
        <v>178</v>
      </c>
      <c r="C160" s="210"/>
      <c r="D160" s="210"/>
      <c r="E160" s="129"/>
      <c r="F160" s="211" t="str">
        <f>IF($C$156=0,"",IF(C160="[for completion]","",IF(C160="","",C160/$C$156)))</f>
        <v/>
      </c>
      <c r="G160" s="211" t="str">
        <f>IF($D$156=0,"",IF(D160="[for completion]","",IF(D160="","",D160/$D$156)))</f>
        <v/>
      </c>
      <c r="H160" s="120"/>
      <c r="L160" s="120"/>
      <c r="M160" s="120"/>
      <c r="N160" s="119"/>
    </row>
    <row r="161" spans="1:14" outlineLevel="1" x14ac:dyDescent="0.2">
      <c r="A161" s="121" t="s">
        <v>208</v>
      </c>
      <c r="B161" s="188" t="s">
        <v>178</v>
      </c>
      <c r="C161" s="210"/>
      <c r="D161" s="210"/>
      <c r="E161" s="129"/>
      <c r="F161" s="211" t="str">
        <f>IF($C$156=0,"",IF(C161="[for completion]","",IF(C161="","",C161/$C$156)))</f>
        <v/>
      </c>
      <c r="G161" s="211" t="str">
        <f>IF($D$156=0,"",IF(D161="[for completion]","",IF(D161="","",D161/$D$156)))</f>
        <v/>
      </c>
      <c r="H161" s="120"/>
      <c r="L161" s="120"/>
      <c r="M161" s="120"/>
      <c r="N161" s="119"/>
    </row>
    <row r="162" spans="1:14" outlineLevel="1" x14ac:dyDescent="0.2">
      <c r="A162" s="121" t="s">
        <v>209</v>
      </c>
      <c r="B162" s="188" t="s">
        <v>178</v>
      </c>
      <c r="C162" s="210"/>
      <c r="D162" s="210"/>
      <c r="E162" s="129"/>
      <c r="F162" s="211" t="str">
        <f>IF($C$156=0,"",IF(C162="[for completion]","",IF(C162="","",C162/$C$156)))</f>
        <v/>
      </c>
      <c r="G162" s="211" t="str">
        <f>IF($D$156=0,"",IF(D162="[for completion]","",IF(D162="","",D162/$D$156)))</f>
        <v/>
      </c>
      <c r="H162" s="120"/>
      <c r="L162" s="120"/>
      <c r="M162" s="120"/>
      <c r="N162" s="119"/>
    </row>
    <row r="163" spans="1:14" ht="15" customHeight="1" x14ac:dyDescent="0.2">
      <c r="A163" s="124"/>
      <c r="B163" s="125" t="s">
        <v>210</v>
      </c>
      <c r="C163" s="227" t="s">
        <v>138</v>
      </c>
      <c r="D163" s="227" t="s">
        <v>139</v>
      </c>
      <c r="E163" s="137"/>
      <c r="F163" s="227" t="s">
        <v>140</v>
      </c>
      <c r="G163" s="227" t="s">
        <v>141</v>
      </c>
      <c r="H163" s="120"/>
      <c r="L163" s="120"/>
      <c r="M163" s="120"/>
      <c r="N163" s="119"/>
    </row>
    <row r="164" spans="1:14" x14ac:dyDescent="0.2">
      <c r="A164" s="121" t="s">
        <v>211</v>
      </c>
      <c r="B164" s="120" t="s">
        <v>212</v>
      </c>
      <c r="C164" s="192">
        <v>2750</v>
      </c>
      <c r="D164" s="210">
        <v>0</v>
      </c>
      <c r="E164" s="212"/>
      <c r="F164" s="211">
        <f>IF($C$167=0,"",IF(C164="[for completion]","",IF(C164="","",C164/$C$167)))</f>
        <v>1</v>
      </c>
      <c r="G164" s="211" t="str">
        <f>IF($D$167=0,"",IF(D164="[for completion]","",IF(D164="","",D164/$D$167)))</f>
        <v/>
      </c>
      <c r="H164" s="120"/>
      <c r="L164" s="120"/>
      <c r="M164" s="120"/>
      <c r="N164" s="119"/>
    </row>
    <row r="165" spans="1:14" x14ac:dyDescent="0.2">
      <c r="A165" s="121" t="s">
        <v>213</v>
      </c>
      <c r="B165" s="120" t="s">
        <v>214</v>
      </c>
      <c r="C165" s="192">
        <v>0</v>
      </c>
      <c r="D165" s="210">
        <v>0</v>
      </c>
      <c r="E165" s="212"/>
      <c r="F165" s="211">
        <f>IF($C$167=0,"",IF(C165="[for completion]","",IF(C165="","",C165/$C$167)))</f>
        <v>0</v>
      </c>
      <c r="G165" s="211" t="str">
        <f>IF($D$167=0,"",IF(D165="[for completion]","",IF(D165="","",D165/$D$167)))</f>
        <v/>
      </c>
      <c r="H165" s="120"/>
      <c r="L165" s="120"/>
      <c r="M165" s="120"/>
      <c r="N165" s="119"/>
    </row>
    <row r="166" spans="1:14" x14ac:dyDescent="0.2">
      <c r="A166" s="121" t="s">
        <v>215</v>
      </c>
      <c r="B166" s="120" t="s">
        <v>70</v>
      </c>
      <c r="C166" s="192">
        <v>0</v>
      </c>
      <c r="D166" s="210">
        <v>0</v>
      </c>
      <c r="E166" s="212"/>
      <c r="F166" s="211">
        <f>IF($C$167=0,"",IF(C166="[for completion]","",IF(C166="","",C166/$C$167)))</f>
        <v>0</v>
      </c>
      <c r="G166" s="211" t="str">
        <f>IF($D$167=0,"",IF(D166="[for completion]","",IF(D166="","",D166/$D$167)))</f>
        <v/>
      </c>
      <c r="H166" s="120"/>
      <c r="L166" s="120"/>
      <c r="M166" s="120"/>
      <c r="N166" s="119"/>
    </row>
    <row r="167" spans="1:14" x14ac:dyDescent="0.2">
      <c r="A167" s="121" t="s">
        <v>216</v>
      </c>
      <c r="B167" s="225" t="s">
        <v>72</v>
      </c>
      <c r="C167" s="224">
        <f>SUM(C164:C166)</f>
        <v>2750</v>
      </c>
      <c r="D167" s="210">
        <v>0</v>
      </c>
      <c r="E167" s="212"/>
      <c r="F167" s="226">
        <f>SUM(F164:F166)</f>
        <v>1</v>
      </c>
      <c r="G167" s="226">
        <f>SUM(G164:G166)</f>
        <v>0</v>
      </c>
      <c r="H167" s="120"/>
      <c r="L167" s="120"/>
      <c r="M167" s="120"/>
      <c r="N167" s="119"/>
    </row>
    <row r="168" spans="1:14" outlineLevel="1" x14ac:dyDescent="0.2">
      <c r="A168" s="121" t="s">
        <v>217</v>
      </c>
      <c r="B168" s="225"/>
      <c r="C168" s="224"/>
      <c r="D168" s="224"/>
      <c r="E168" s="212"/>
      <c r="F168" s="212"/>
      <c r="G168" s="216"/>
      <c r="H168" s="120"/>
      <c r="L168" s="120"/>
      <c r="M168" s="120"/>
      <c r="N168" s="119"/>
    </row>
    <row r="169" spans="1:14" outlineLevel="1" x14ac:dyDescent="0.2">
      <c r="A169" s="121" t="s">
        <v>218</v>
      </c>
      <c r="B169" s="225"/>
      <c r="C169" s="224"/>
      <c r="D169" s="224"/>
      <c r="E169" s="212"/>
      <c r="F169" s="212"/>
      <c r="G169" s="216"/>
      <c r="H169" s="120"/>
      <c r="L169" s="120"/>
      <c r="M169" s="120"/>
      <c r="N169" s="119"/>
    </row>
    <row r="170" spans="1:14" outlineLevel="1" x14ac:dyDescent="0.2">
      <c r="A170" s="121" t="s">
        <v>219</v>
      </c>
      <c r="B170" s="225"/>
      <c r="C170" s="224"/>
      <c r="D170" s="224"/>
      <c r="E170" s="212"/>
      <c r="F170" s="212"/>
      <c r="G170" s="216"/>
      <c r="H170" s="120"/>
      <c r="L170" s="120"/>
      <c r="M170" s="120"/>
      <c r="N170" s="119"/>
    </row>
    <row r="171" spans="1:14" outlineLevel="1" x14ac:dyDescent="0.2">
      <c r="A171" s="121" t="s">
        <v>220</v>
      </c>
      <c r="B171" s="225"/>
      <c r="C171" s="224"/>
      <c r="D171" s="224"/>
      <c r="E171" s="212"/>
      <c r="F171" s="212"/>
      <c r="G171" s="216"/>
      <c r="H171" s="120"/>
      <c r="L171" s="120"/>
      <c r="M171" s="120"/>
      <c r="N171" s="119"/>
    </row>
    <row r="172" spans="1:14" outlineLevel="1" x14ac:dyDescent="0.2">
      <c r="A172" s="121" t="s">
        <v>221</v>
      </c>
      <c r="B172" s="225"/>
      <c r="C172" s="224"/>
      <c r="D172" s="224"/>
      <c r="E172" s="212"/>
      <c r="F172" s="212"/>
      <c r="G172" s="216"/>
      <c r="H172" s="120"/>
      <c r="L172" s="120"/>
      <c r="M172" s="120"/>
      <c r="N172" s="119"/>
    </row>
    <row r="173" spans="1:14" ht="15" customHeight="1" x14ac:dyDescent="0.2">
      <c r="A173" s="124"/>
      <c r="B173" s="125" t="s">
        <v>222</v>
      </c>
      <c r="C173" s="124" t="s">
        <v>59</v>
      </c>
      <c r="D173" s="124"/>
      <c r="E173" s="137"/>
      <c r="F173" s="123" t="s">
        <v>223</v>
      </c>
      <c r="G173" s="123"/>
      <c r="H173" s="120"/>
      <c r="L173" s="120"/>
      <c r="M173" s="120"/>
      <c r="N173" s="119"/>
    </row>
    <row r="174" spans="1:14" ht="15" customHeight="1" x14ac:dyDescent="0.2">
      <c r="A174" s="121" t="s">
        <v>224</v>
      </c>
      <c r="B174" s="129" t="s">
        <v>225</v>
      </c>
      <c r="C174" s="192">
        <v>0</v>
      </c>
      <c r="D174" s="223"/>
      <c r="E174" s="132"/>
      <c r="F174" s="211">
        <f>IF($C$179=0,"",IF(C174="[for completion]","",C174/$C$179))</f>
        <v>0</v>
      </c>
      <c r="G174" s="215"/>
      <c r="H174" s="120"/>
      <c r="L174" s="120"/>
      <c r="M174" s="120"/>
      <c r="N174" s="119"/>
    </row>
    <row r="175" spans="1:14" ht="30.75" customHeight="1" x14ac:dyDescent="0.2">
      <c r="A175" s="121" t="s">
        <v>226</v>
      </c>
      <c r="B175" s="129" t="s">
        <v>227</v>
      </c>
      <c r="C175" s="192">
        <v>20</v>
      </c>
      <c r="E175" s="217"/>
      <c r="F175" s="211">
        <f>IF($C$179=0,"",IF(C175="[for completion]","",C175/$C$179))</f>
        <v>0.11120643031895676</v>
      </c>
      <c r="G175" s="215"/>
      <c r="H175" s="120"/>
      <c r="L175" s="120"/>
      <c r="M175" s="120"/>
      <c r="N175" s="119"/>
    </row>
    <row r="176" spans="1:14" x14ac:dyDescent="0.2">
      <c r="A176" s="121" t="s">
        <v>228</v>
      </c>
      <c r="B176" s="129" t="s">
        <v>229</v>
      </c>
      <c r="C176" s="192">
        <v>0</v>
      </c>
      <c r="E176" s="217"/>
      <c r="F176" s="211">
        <f>IF($C$179=0,"",IF(C176="[for completion]","",C176/$C$179))</f>
        <v>0</v>
      </c>
      <c r="G176" s="215"/>
      <c r="H176" s="120"/>
      <c r="L176" s="120"/>
      <c r="M176" s="120"/>
      <c r="N176" s="119"/>
    </row>
    <row r="177" spans="1:14" x14ac:dyDescent="0.2">
      <c r="A177" s="121" t="s">
        <v>230</v>
      </c>
      <c r="B177" s="129" t="s">
        <v>231</v>
      </c>
      <c r="C177" s="192">
        <v>159.84571524</v>
      </c>
      <c r="E177" s="217"/>
      <c r="F177" s="211">
        <f>IF($C$179=0,"",IF(C177="[for completion]","",C177/$C$179))</f>
        <v>0.88879356968104328</v>
      </c>
      <c r="G177" s="215"/>
      <c r="H177" s="120"/>
      <c r="L177" s="120"/>
      <c r="M177" s="120"/>
      <c r="N177" s="119"/>
    </row>
    <row r="178" spans="1:14" x14ac:dyDescent="0.2">
      <c r="A178" s="121" t="s">
        <v>232</v>
      </c>
      <c r="B178" s="129" t="s">
        <v>70</v>
      </c>
      <c r="C178" s="192">
        <v>0</v>
      </c>
      <c r="E178" s="217"/>
      <c r="F178" s="211">
        <f>IF($C$179=0,"",IF(C178="[for completion]","",C178/$C$179))</f>
        <v>0</v>
      </c>
      <c r="G178" s="215"/>
      <c r="H178" s="120"/>
      <c r="L178" s="120"/>
      <c r="M178" s="120"/>
      <c r="N178" s="119"/>
    </row>
    <row r="179" spans="1:14" x14ac:dyDescent="0.2">
      <c r="A179" s="121" t="s">
        <v>233</v>
      </c>
      <c r="B179" s="214" t="s">
        <v>72</v>
      </c>
      <c r="C179" s="208">
        <f>SUM(C174:C178)</f>
        <v>179.84571524</v>
      </c>
      <c r="E179" s="217"/>
      <c r="F179" s="218">
        <f>SUM(F174:F178)</f>
        <v>1</v>
      </c>
      <c r="G179" s="215"/>
      <c r="H179" s="120"/>
      <c r="L179" s="120"/>
      <c r="M179" s="120"/>
      <c r="N179" s="119"/>
    </row>
    <row r="180" spans="1:14" outlineLevel="1" x14ac:dyDescent="0.2">
      <c r="A180" s="121" t="s">
        <v>234</v>
      </c>
      <c r="B180" s="221" t="s">
        <v>235</v>
      </c>
      <c r="C180" s="210"/>
      <c r="E180" s="217"/>
      <c r="F180" s="211">
        <f>IF($C$179=0,"",IF(C180="[for completion]","",C180/$C$179))</f>
        <v>0</v>
      </c>
      <c r="G180" s="215"/>
      <c r="H180" s="120"/>
      <c r="L180" s="120"/>
      <c r="M180" s="120"/>
      <c r="N180" s="119"/>
    </row>
    <row r="181" spans="1:14" s="221" customFormat="1" ht="30" outlineLevel="1" x14ac:dyDescent="0.2">
      <c r="A181" s="121" t="s">
        <v>236</v>
      </c>
      <c r="B181" s="221" t="s">
        <v>237</v>
      </c>
      <c r="C181" s="222"/>
      <c r="F181" s="211">
        <f>IF($C$179=0,"",IF(C181="[for completion]","",C181/$C$179))</f>
        <v>0</v>
      </c>
    </row>
    <row r="182" spans="1:14" ht="30" outlineLevel="1" x14ac:dyDescent="0.2">
      <c r="A182" s="121" t="s">
        <v>238</v>
      </c>
      <c r="B182" s="221" t="s">
        <v>239</v>
      </c>
      <c r="C182" s="210"/>
      <c r="E182" s="217"/>
      <c r="F182" s="211">
        <f>IF($C$179=0,"",IF(C182="[for completion]","",C182/$C$179))</f>
        <v>0</v>
      </c>
      <c r="G182" s="215"/>
      <c r="H182" s="120"/>
      <c r="L182" s="120"/>
      <c r="M182" s="120"/>
      <c r="N182" s="119"/>
    </row>
    <row r="183" spans="1:14" outlineLevel="1" x14ac:dyDescent="0.2">
      <c r="A183" s="121" t="s">
        <v>240</v>
      </c>
      <c r="B183" s="221" t="s">
        <v>241</v>
      </c>
      <c r="C183" s="210"/>
      <c r="E183" s="217"/>
      <c r="F183" s="211">
        <f>IF($C$179=0,"",IF(C183="[for completion]","",C183/$C$179))</f>
        <v>0</v>
      </c>
      <c r="G183" s="215"/>
      <c r="H183" s="120"/>
      <c r="L183" s="120"/>
      <c r="M183" s="120"/>
      <c r="N183" s="119"/>
    </row>
    <row r="184" spans="1:14" s="221" customFormat="1" ht="30" outlineLevel="1" x14ac:dyDescent="0.2">
      <c r="A184" s="121" t="s">
        <v>242</v>
      </c>
      <c r="B184" s="221" t="s">
        <v>243</v>
      </c>
      <c r="C184" s="222"/>
      <c r="F184" s="211">
        <f>IF($C$179=0,"",IF(C184="[for completion]","",C184/$C$179))</f>
        <v>0</v>
      </c>
    </row>
    <row r="185" spans="1:14" ht="30" outlineLevel="1" x14ac:dyDescent="0.2">
      <c r="A185" s="121" t="s">
        <v>244</v>
      </c>
      <c r="B185" s="221" t="s">
        <v>245</v>
      </c>
      <c r="C185" s="210"/>
      <c r="E185" s="217"/>
      <c r="F185" s="211">
        <f>IF($C$179=0,"",IF(C185="[for completion]","",C185/$C$179))</f>
        <v>0</v>
      </c>
      <c r="G185" s="215"/>
      <c r="H185" s="120"/>
      <c r="L185" s="120"/>
      <c r="M185" s="120"/>
      <c r="N185" s="119"/>
    </row>
    <row r="186" spans="1:14" outlineLevel="1" x14ac:dyDescent="0.2">
      <c r="A186" s="121" t="s">
        <v>246</v>
      </c>
      <c r="B186" s="221" t="s">
        <v>247</v>
      </c>
      <c r="C186" s="210"/>
      <c r="E186" s="217"/>
      <c r="F186" s="211">
        <f>IF($C$179=0,"",IF(C186="[for completion]","",C186/$C$179))</f>
        <v>0</v>
      </c>
      <c r="G186" s="215"/>
      <c r="H186" s="120"/>
      <c r="L186" s="120"/>
      <c r="M186" s="120"/>
      <c r="N186" s="119"/>
    </row>
    <row r="187" spans="1:14" outlineLevel="1" x14ac:dyDescent="0.2">
      <c r="A187" s="121" t="s">
        <v>248</v>
      </c>
      <c r="B187" s="221" t="s">
        <v>249</v>
      </c>
      <c r="C187" s="210"/>
      <c r="E187" s="217"/>
      <c r="F187" s="211">
        <f>IF($C$179=0,"",IF(C187="[for completion]","",C187/$C$179))</f>
        <v>0</v>
      </c>
      <c r="G187" s="215"/>
      <c r="H187" s="120"/>
      <c r="L187" s="120"/>
      <c r="M187" s="120"/>
      <c r="N187" s="119"/>
    </row>
    <row r="188" spans="1:14" outlineLevel="1" x14ac:dyDescent="0.2">
      <c r="A188" s="121" t="s">
        <v>250</v>
      </c>
      <c r="B188" s="221"/>
      <c r="E188" s="217"/>
      <c r="F188" s="215"/>
      <c r="G188" s="215"/>
      <c r="H188" s="120"/>
      <c r="L188" s="120"/>
      <c r="M188" s="120"/>
      <c r="N188" s="119"/>
    </row>
    <row r="189" spans="1:14" outlineLevel="1" x14ac:dyDescent="0.2">
      <c r="A189" s="121" t="s">
        <v>251</v>
      </c>
      <c r="B189" s="221"/>
      <c r="E189" s="217"/>
      <c r="F189" s="215"/>
      <c r="G189" s="215"/>
      <c r="H189" s="120"/>
      <c r="L189" s="120"/>
      <c r="M189" s="120"/>
      <c r="N189" s="119"/>
    </row>
    <row r="190" spans="1:14" outlineLevel="1" x14ac:dyDescent="0.2">
      <c r="A190" s="121" t="s">
        <v>252</v>
      </c>
      <c r="B190" s="221"/>
      <c r="E190" s="217"/>
      <c r="F190" s="215"/>
      <c r="G190" s="215"/>
      <c r="H190" s="120"/>
      <c r="L190" s="120"/>
      <c r="M190" s="120"/>
      <c r="N190" s="119"/>
    </row>
    <row r="191" spans="1:14" outlineLevel="1" x14ac:dyDescent="0.2">
      <c r="A191" s="121" t="s">
        <v>253</v>
      </c>
      <c r="B191" s="188"/>
      <c r="E191" s="217"/>
      <c r="F191" s="215"/>
      <c r="G191" s="215"/>
      <c r="H191" s="120"/>
      <c r="L191" s="120"/>
      <c r="M191" s="120"/>
      <c r="N191" s="119"/>
    </row>
    <row r="192" spans="1:14" ht="15" customHeight="1" x14ac:dyDescent="0.2">
      <c r="A192" s="124"/>
      <c r="B192" s="125" t="s">
        <v>254</v>
      </c>
      <c r="C192" s="124" t="s">
        <v>59</v>
      </c>
      <c r="D192" s="124"/>
      <c r="E192" s="137"/>
      <c r="F192" s="123" t="s">
        <v>223</v>
      </c>
      <c r="G192" s="123"/>
      <c r="H192" s="120"/>
      <c r="L192" s="120"/>
      <c r="M192" s="120"/>
      <c r="N192" s="119"/>
    </row>
    <row r="193" spans="1:14" x14ac:dyDescent="0.2">
      <c r="A193" s="121" t="s">
        <v>255</v>
      </c>
      <c r="B193" s="129" t="s">
        <v>256</v>
      </c>
      <c r="C193" s="192">
        <v>20</v>
      </c>
      <c r="E193" s="220"/>
      <c r="F193" s="211">
        <f>IF($C$208=0,"",IF(C193="[for completion]","",C193/$C$208))</f>
        <v>1</v>
      </c>
      <c r="G193" s="215"/>
      <c r="H193" s="120"/>
      <c r="L193" s="120"/>
      <c r="M193" s="120"/>
      <c r="N193" s="119"/>
    </row>
    <row r="194" spans="1:14" x14ac:dyDescent="0.2">
      <c r="A194" s="121" t="s">
        <v>257</v>
      </c>
      <c r="B194" s="129" t="s">
        <v>258</v>
      </c>
      <c r="C194" s="192">
        <v>0</v>
      </c>
      <c r="E194" s="217"/>
      <c r="F194" s="211">
        <f>IF($C$208=0,"",IF(C194="[for completion]","",C194/$C$208))</f>
        <v>0</v>
      </c>
      <c r="G194" s="217"/>
      <c r="H194" s="120"/>
      <c r="L194" s="120"/>
      <c r="M194" s="120"/>
      <c r="N194" s="119"/>
    </row>
    <row r="195" spans="1:14" x14ac:dyDescent="0.2">
      <c r="A195" s="121" t="s">
        <v>259</v>
      </c>
      <c r="B195" s="129" t="s">
        <v>260</v>
      </c>
      <c r="C195" s="192">
        <v>0</v>
      </c>
      <c r="E195" s="217"/>
      <c r="F195" s="211">
        <f>IF($C$208=0,"",IF(C195="[for completion]","",C195/$C$208))</f>
        <v>0</v>
      </c>
      <c r="G195" s="217"/>
      <c r="H195" s="120"/>
      <c r="L195" s="120"/>
      <c r="M195" s="120"/>
      <c r="N195" s="119"/>
    </row>
    <row r="196" spans="1:14" x14ac:dyDescent="0.2">
      <c r="A196" s="121" t="s">
        <v>261</v>
      </c>
      <c r="B196" s="129" t="s">
        <v>262</v>
      </c>
      <c r="C196" s="192">
        <v>0</v>
      </c>
      <c r="E196" s="217"/>
      <c r="F196" s="211">
        <f>IF($C$208=0,"",IF(C196="[for completion]","",C196/$C$208))</f>
        <v>0</v>
      </c>
      <c r="G196" s="217"/>
      <c r="H196" s="120"/>
      <c r="L196" s="120"/>
      <c r="M196" s="120"/>
      <c r="N196" s="119"/>
    </row>
    <row r="197" spans="1:14" x14ac:dyDescent="0.2">
      <c r="A197" s="121" t="s">
        <v>263</v>
      </c>
      <c r="B197" s="129" t="s">
        <v>264</v>
      </c>
      <c r="C197" s="192">
        <v>0</v>
      </c>
      <c r="E197" s="217"/>
      <c r="F197" s="211">
        <f>IF($C$208=0,"",IF(C197="[for completion]","",C197/$C$208))</f>
        <v>0</v>
      </c>
      <c r="G197" s="217"/>
      <c r="H197" s="120"/>
      <c r="L197" s="120"/>
      <c r="M197" s="120"/>
      <c r="N197" s="119"/>
    </row>
    <row r="198" spans="1:14" x14ac:dyDescent="0.2">
      <c r="A198" s="121" t="s">
        <v>265</v>
      </c>
      <c r="B198" s="129" t="s">
        <v>266</v>
      </c>
      <c r="C198" s="192">
        <v>0</v>
      </c>
      <c r="E198" s="217"/>
      <c r="F198" s="211">
        <f>IF($C$208=0,"",IF(C198="[for completion]","",C198/$C$208))</f>
        <v>0</v>
      </c>
      <c r="G198" s="217"/>
      <c r="H198" s="120"/>
      <c r="L198" s="120"/>
      <c r="M198" s="120"/>
      <c r="N198" s="119"/>
    </row>
    <row r="199" spans="1:14" x14ac:dyDescent="0.2">
      <c r="A199" s="121" t="s">
        <v>267</v>
      </c>
      <c r="B199" s="129" t="s">
        <v>268</v>
      </c>
      <c r="C199" s="192">
        <v>0</v>
      </c>
      <c r="E199" s="217"/>
      <c r="F199" s="211">
        <f>IF($C$208=0,"",IF(C199="[for completion]","",C199/$C$208))</f>
        <v>0</v>
      </c>
      <c r="G199" s="217"/>
      <c r="H199" s="120"/>
      <c r="L199" s="120"/>
      <c r="M199" s="120"/>
      <c r="N199" s="119"/>
    </row>
    <row r="200" spans="1:14" x14ac:dyDescent="0.2">
      <c r="A200" s="121" t="s">
        <v>269</v>
      </c>
      <c r="B200" s="129" t="s">
        <v>270</v>
      </c>
      <c r="C200" s="192">
        <v>0</v>
      </c>
      <c r="E200" s="217"/>
      <c r="F200" s="211">
        <f>IF($C$208=0,"",IF(C200="[for completion]","",C200/$C$208))</f>
        <v>0</v>
      </c>
      <c r="G200" s="217"/>
      <c r="H200" s="120"/>
      <c r="L200" s="120"/>
      <c r="M200" s="120"/>
      <c r="N200" s="119"/>
    </row>
    <row r="201" spans="1:14" x14ac:dyDescent="0.2">
      <c r="A201" s="121" t="s">
        <v>271</v>
      </c>
      <c r="B201" s="129" t="s">
        <v>272</v>
      </c>
      <c r="C201" s="192">
        <v>0</v>
      </c>
      <c r="E201" s="217"/>
      <c r="F201" s="211">
        <f>IF($C$208=0,"",IF(C201="[for completion]","",C201/$C$208))</f>
        <v>0</v>
      </c>
      <c r="G201" s="217"/>
      <c r="H201" s="120"/>
      <c r="L201" s="120"/>
      <c r="M201" s="120"/>
      <c r="N201" s="119"/>
    </row>
    <row r="202" spans="1:14" x14ac:dyDescent="0.2">
      <c r="A202" s="121" t="s">
        <v>273</v>
      </c>
      <c r="B202" s="129" t="s">
        <v>274</v>
      </c>
      <c r="C202" s="192">
        <v>0</v>
      </c>
      <c r="E202" s="217"/>
      <c r="F202" s="211">
        <f>IF($C$208=0,"",IF(C202="[for completion]","",C202/$C$208))</f>
        <v>0</v>
      </c>
      <c r="G202" s="217"/>
      <c r="H202" s="120"/>
      <c r="L202" s="120"/>
      <c r="M202" s="120"/>
      <c r="N202" s="119"/>
    </row>
    <row r="203" spans="1:14" x14ac:dyDescent="0.2">
      <c r="A203" s="121" t="s">
        <v>275</v>
      </c>
      <c r="B203" s="129" t="s">
        <v>276</v>
      </c>
      <c r="C203" s="192">
        <v>0</v>
      </c>
      <c r="E203" s="217"/>
      <c r="F203" s="211">
        <f>IF($C$208=0,"",IF(C203="[for completion]","",C203/$C$208))</f>
        <v>0</v>
      </c>
      <c r="G203" s="217"/>
      <c r="H203" s="120"/>
      <c r="L203" s="120"/>
      <c r="M203" s="120"/>
      <c r="N203" s="119"/>
    </row>
    <row r="204" spans="1:14" x14ac:dyDescent="0.2">
      <c r="A204" s="121" t="s">
        <v>277</v>
      </c>
      <c r="B204" s="129" t="s">
        <v>278</v>
      </c>
      <c r="C204" s="192">
        <v>0</v>
      </c>
      <c r="E204" s="217"/>
      <c r="F204" s="211">
        <f>IF($C$208=0,"",IF(C204="[for completion]","",C204/$C$208))</f>
        <v>0</v>
      </c>
      <c r="G204" s="217"/>
      <c r="H204" s="120"/>
      <c r="L204" s="120"/>
      <c r="M204" s="120"/>
      <c r="N204" s="119"/>
    </row>
    <row r="205" spans="1:14" x14ac:dyDescent="0.2">
      <c r="A205" s="121" t="s">
        <v>279</v>
      </c>
      <c r="B205" s="129" t="s">
        <v>280</v>
      </c>
      <c r="C205" s="192">
        <v>0</v>
      </c>
      <c r="E205" s="217"/>
      <c r="F205" s="211">
        <f>IF($C$208=0,"",IF(C205="[for completion]","",C205/$C$208))</f>
        <v>0</v>
      </c>
      <c r="G205" s="217"/>
      <c r="H205" s="120"/>
      <c r="L205" s="120"/>
      <c r="M205" s="120"/>
      <c r="N205" s="119"/>
    </row>
    <row r="206" spans="1:14" x14ac:dyDescent="0.2">
      <c r="A206" s="121" t="s">
        <v>281</v>
      </c>
      <c r="B206" s="129" t="s">
        <v>70</v>
      </c>
      <c r="C206" s="192">
        <v>0</v>
      </c>
      <c r="E206" s="217"/>
      <c r="F206" s="211">
        <f>IF($C$208=0,"",IF(C206="[for completion]","",C206/$C$208))</f>
        <v>0</v>
      </c>
      <c r="G206" s="217"/>
      <c r="H206" s="120"/>
      <c r="L206" s="120"/>
      <c r="M206" s="120"/>
      <c r="N206" s="119"/>
    </row>
    <row r="207" spans="1:14" x14ac:dyDescent="0.2">
      <c r="A207" s="121" t="s">
        <v>282</v>
      </c>
      <c r="B207" s="219" t="s">
        <v>283</v>
      </c>
      <c r="C207" s="192">
        <v>20</v>
      </c>
      <c r="E207" s="217"/>
      <c r="F207" s="211"/>
      <c r="G207" s="217"/>
      <c r="H207" s="120"/>
      <c r="L207" s="120"/>
      <c r="M207" s="120"/>
      <c r="N207" s="119"/>
    </row>
    <row r="208" spans="1:14" x14ac:dyDescent="0.2">
      <c r="A208" s="121" t="s">
        <v>284</v>
      </c>
      <c r="B208" s="214" t="s">
        <v>72</v>
      </c>
      <c r="C208" s="208">
        <f>SUM(C193:C206)</f>
        <v>20</v>
      </c>
      <c r="D208" s="129"/>
      <c r="E208" s="217"/>
      <c r="F208" s="218">
        <f>SUM(F193:F206)</f>
        <v>1</v>
      </c>
      <c r="G208" s="217"/>
      <c r="H208" s="120"/>
      <c r="L208" s="120"/>
      <c r="M208" s="120"/>
      <c r="N208" s="119"/>
    </row>
    <row r="209" spans="1:14" outlineLevel="1" x14ac:dyDescent="0.2">
      <c r="A209" s="121" t="s">
        <v>285</v>
      </c>
      <c r="B209" s="188" t="s">
        <v>178</v>
      </c>
      <c r="C209" s="210"/>
      <c r="E209" s="217"/>
      <c r="F209" s="211">
        <f>IF($C$208=0,"",IF(C209="[for completion]","",C209/$C$208))</f>
        <v>0</v>
      </c>
      <c r="G209" s="217"/>
      <c r="H209" s="120"/>
      <c r="L209" s="120"/>
      <c r="M209" s="120"/>
      <c r="N209" s="119"/>
    </row>
    <row r="210" spans="1:14" outlineLevel="1" x14ac:dyDescent="0.2">
      <c r="A210" s="121" t="s">
        <v>1490</v>
      </c>
      <c r="B210" s="188" t="s">
        <v>178</v>
      </c>
      <c r="C210" s="210"/>
      <c r="E210" s="217"/>
      <c r="F210" s="211">
        <f>IF($C$208=0,"",IF(C210="[for completion]","",C210/$C$208))</f>
        <v>0</v>
      </c>
      <c r="G210" s="217"/>
      <c r="H210" s="120"/>
      <c r="L210" s="120"/>
      <c r="M210" s="120"/>
      <c r="N210" s="119"/>
    </row>
    <row r="211" spans="1:14" outlineLevel="1" x14ac:dyDescent="0.2">
      <c r="A211" s="121" t="s">
        <v>286</v>
      </c>
      <c r="B211" s="188" t="s">
        <v>178</v>
      </c>
      <c r="C211" s="210"/>
      <c r="E211" s="217"/>
      <c r="F211" s="211">
        <f>IF($C$208=0,"",IF(C211="[for completion]","",C211/$C$208))</f>
        <v>0</v>
      </c>
      <c r="G211" s="217"/>
      <c r="H211" s="120"/>
      <c r="L211" s="120"/>
      <c r="M211" s="120"/>
      <c r="N211" s="119"/>
    </row>
    <row r="212" spans="1:14" outlineLevel="1" x14ac:dyDescent="0.2">
      <c r="A212" s="121" t="s">
        <v>287</v>
      </c>
      <c r="B212" s="188" t="s">
        <v>178</v>
      </c>
      <c r="C212" s="210"/>
      <c r="E212" s="217"/>
      <c r="F212" s="211">
        <f>IF($C$208=0,"",IF(C212="[for completion]","",C212/$C$208))</f>
        <v>0</v>
      </c>
      <c r="G212" s="217"/>
      <c r="H212" s="120"/>
      <c r="L212" s="120"/>
      <c r="M212" s="120"/>
      <c r="N212" s="119"/>
    </row>
    <row r="213" spans="1:14" outlineLevel="1" x14ac:dyDescent="0.2">
      <c r="A213" s="121" t="s">
        <v>288</v>
      </c>
      <c r="B213" s="188" t="s">
        <v>178</v>
      </c>
      <c r="C213" s="210"/>
      <c r="E213" s="217"/>
      <c r="F213" s="211">
        <f>IF($C$208=0,"",IF(C213="[for completion]","",C213/$C$208))</f>
        <v>0</v>
      </c>
      <c r="G213" s="217"/>
      <c r="H213" s="120"/>
      <c r="L213" s="120"/>
      <c r="M213" s="120"/>
      <c r="N213" s="119"/>
    </row>
    <row r="214" spans="1:14" outlineLevel="1" x14ac:dyDescent="0.2">
      <c r="A214" s="121" t="s">
        <v>289</v>
      </c>
      <c r="B214" s="188" t="s">
        <v>178</v>
      </c>
      <c r="C214" s="210"/>
      <c r="E214" s="217"/>
      <c r="F214" s="211">
        <f>IF($C$208=0,"",IF(C214="[for completion]","",C214/$C$208))</f>
        <v>0</v>
      </c>
      <c r="G214" s="217"/>
      <c r="H214" s="120"/>
      <c r="L214" s="120"/>
      <c r="M214" s="120"/>
      <c r="N214" s="119"/>
    </row>
    <row r="215" spans="1:14" outlineLevel="1" x14ac:dyDescent="0.2">
      <c r="A215" s="121" t="s">
        <v>290</v>
      </c>
      <c r="B215" s="188" t="s">
        <v>178</v>
      </c>
      <c r="C215" s="210"/>
      <c r="E215" s="217"/>
      <c r="F215" s="211">
        <f>IF($C$208=0,"",IF(C215="[for completion]","",C215/$C$208))</f>
        <v>0</v>
      </c>
      <c r="G215" s="217"/>
      <c r="H215" s="120"/>
      <c r="L215" s="120"/>
      <c r="M215" s="120"/>
      <c r="N215" s="119"/>
    </row>
    <row r="216" spans="1:14" ht="15" customHeight="1" x14ac:dyDescent="0.2">
      <c r="A216" s="124"/>
      <c r="B216" s="125" t="s">
        <v>1489</v>
      </c>
      <c r="C216" s="124" t="s">
        <v>59</v>
      </c>
      <c r="D216" s="124"/>
      <c r="E216" s="137"/>
      <c r="F216" s="123" t="s">
        <v>291</v>
      </c>
      <c r="G216" s="123" t="s">
        <v>292</v>
      </c>
      <c r="H216" s="120"/>
      <c r="L216" s="120"/>
      <c r="M216" s="120"/>
      <c r="N216" s="119"/>
    </row>
    <row r="217" spans="1:14" x14ac:dyDescent="0.2">
      <c r="A217" s="121" t="s">
        <v>293</v>
      </c>
      <c r="B217" s="216" t="s">
        <v>294</v>
      </c>
      <c r="C217" s="192">
        <v>20</v>
      </c>
      <c r="E217" s="212"/>
      <c r="F217" s="215">
        <f>IF($C$38=0,"",IF(C217="[for completion]","",IF(C217="","",C217/$C$38)))</f>
        <v>5.590751403207324E-3</v>
      </c>
      <c r="G217" s="215">
        <f>IF($C$39=0,"",IF(C217="[for completion]","",IF(C217="","",C217/$C$39)))</f>
        <v>7.2727272727272727E-3</v>
      </c>
      <c r="H217" s="120"/>
      <c r="L217" s="120"/>
      <c r="M217" s="120"/>
      <c r="N217" s="119"/>
    </row>
    <row r="218" spans="1:14" x14ac:dyDescent="0.2">
      <c r="A218" s="121" t="s">
        <v>295</v>
      </c>
      <c r="B218" s="216" t="s">
        <v>296</v>
      </c>
      <c r="C218" s="192">
        <v>0</v>
      </c>
      <c r="E218" s="212"/>
      <c r="F218" s="215">
        <f>IF($C$38=0,"",IF(C218="[for completion]","",IF(C218="","",C218/$C$38)))</f>
        <v>0</v>
      </c>
      <c r="G218" s="215">
        <f>IF($C$39=0,"",IF(C218="[for completion]","",IF(C218="","",C218/$C$39)))</f>
        <v>0</v>
      </c>
      <c r="H218" s="120"/>
      <c r="L218" s="120"/>
      <c r="M218" s="120"/>
      <c r="N218" s="119"/>
    </row>
    <row r="219" spans="1:14" x14ac:dyDescent="0.2">
      <c r="A219" s="121" t="s">
        <v>297</v>
      </c>
      <c r="B219" s="216" t="s">
        <v>70</v>
      </c>
      <c r="C219" s="192">
        <v>0</v>
      </c>
      <c r="E219" s="212"/>
      <c r="F219" s="215">
        <f>IF($C$38=0,"",IF(C219="[for completion]","",IF(C219="","",C219/$C$38)))</f>
        <v>0</v>
      </c>
      <c r="G219" s="215">
        <f>IF($C$39=0,"",IF(C219="[for completion]","",IF(C219="","",C219/$C$39)))</f>
        <v>0</v>
      </c>
      <c r="H219" s="120"/>
      <c r="L219" s="120"/>
      <c r="M219" s="120"/>
      <c r="N219" s="119"/>
    </row>
    <row r="220" spans="1:14" x14ac:dyDescent="0.2">
      <c r="A220" s="121" t="s">
        <v>298</v>
      </c>
      <c r="B220" s="214" t="s">
        <v>72</v>
      </c>
      <c r="C220" s="210">
        <f>SUM(C217:C219)</f>
        <v>20</v>
      </c>
      <c r="E220" s="212"/>
      <c r="F220" s="213">
        <f>SUM(F217:F219)</f>
        <v>5.590751403207324E-3</v>
      </c>
      <c r="G220" s="213">
        <f>SUM(G217:G219)</f>
        <v>7.2727272727272727E-3</v>
      </c>
      <c r="H220" s="120"/>
      <c r="L220" s="120"/>
      <c r="M220" s="120"/>
      <c r="N220" s="119"/>
    </row>
    <row r="221" spans="1:14" outlineLevel="1" x14ac:dyDescent="0.2">
      <c r="A221" s="121" t="s">
        <v>299</v>
      </c>
      <c r="B221" s="188" t="s">
        <v>178</v>
      </c>
      <c r="C221" s="210"/>
      <c r="E221" s="212"/>
      <c r="F221" s="211" t="str">
        <f>IF($C$38=0,"",IF(C221="[for completion]","",IF(C221="","",C221/$C$38)))</f>
        <v/>
      </c>
      <c r="G221" s="211" t="str">
        <f>IF($C$39=0,"",IF(C221="[for completion]","",IF(C221="","",C221/$C$39)))</f>
        <v/>
      </c>
      <c r="H221" s="120"/>
      <c r="L221" s="120"/>
      <c r="M221" s="120"/>
      <c r="N221" s="119"/>
    </row>
    <row r="222" spans="1:14" outlineLevel="1" x14ac:dyDescent="0.2">
      <c r="A222" s="121" t="s">
        <v>300</v>
      </c>
      <c r="B222" s="188" t="s">
        <v>178</v>
      </c>
      <c r="C222" s="210"/>
      <c r="E222" s="212"/>
      <c r="F222" s="211" t="str">
        <f>IF($C$38=0,"",IF(C222="[for completion]","",IF(C222="","",C222/$C$38)))</f>
        <v/>
      </c>
      <c r="G222" s="211" t="str">
        <f>IF($C$39=0,"",IF(C222="[for completion]","",IF(C222="","",C222/$C$39)))</f>
        <v/>
      </c>
      <c r="H222" s="120"/>
      <c r="L222" s="120"/>
      <c r="M222" s="120"/>
      <c r="N222" s="119"/>
    </row>
    <row r="223" spans="1:14" outlineLevel="1" x14ac:dyDescent="0.2">
      <c r="A223" s="121" t="s">
        <v>301</v>
      </c>
      <c r="B223" s="188" t="s">
        <v>178</v>
      </c>
      <c r="C223" s="210"/>
      <c r="E223" s="212"/>
      <c r="F223" s="211" t="str">
        <f>IF($C$38=0,"",IF(C223="[for completion]","",IF(C223="","",C223/$C$38)))</f>
        <v/>
      </c>
      <c r="G223" s="211" t="str">
        <f>IF($C$39=0,"",IF(C223="[for completion]","",IF(C223="","",C223/$C$39)))</f>
        <v/>
      </c>
      <c r="H223" s="120"/>
      <c r="L223" s="120"/>
      <c r="M223" s="120"/>
      <c r="N223" s="119"/>
    </row>
    <row r="224" spans="1:14" outlineLevel="1" x14ac:dyDescent="0.2">
      <c r="A224" s="121" t="s">
        <v>302</v>
      </c>
      <c r="B224" s="188" t="s">
        <v>178</v>
      </c>
      <c r="C224" s="210"/>
      <c r="E224" s="212"/>
      <c r="F224" s="211" t="str">
        <f>IF($C$38=0,"",IF(C224="[for completion]","",IF(C224="","",C224/$C$38)))</f>
        <v/>
      </c>
      <c r="G224" s="211" t="str">
        <f>IF($C$39=0,"",IF(C224="[for completion]","",IF(C224="","",C224/$C$39)))</f>
        <v/>
      </c>
      <c r="H224" s="120"/>
      <c r="L224" s="120"/>
      <c r="M224" s="120"/>
      <c r="N224" s="119"/>
    </row>
    <row r="225" spans="1:13" outlineLevel="1" x14ac:dyDescent="0.2">
      <c r="A225" s="121" t="s">
        <v>303</v>
      </c>
      <c r="B225" s="188" t="s">
        <v>178</v>
      </c>
      <c r="C225" s="210"/>
      <c r="E225" s="212"/>
      <c r="F225" s="211" t="str">
        <f>IF($C$38=0,"",IF(C225="[for completion]","",IF(C225="","",C225/$C$38)))</f>
        <v/>
      </c>
      <c r="G225" s="211" t="str">
        <f>IF($C$39=0,"",IF(C225="[for completion]","",IF(C225="","",C225/$C$39)))</f>
        <v/>
      </c>
      <c r="H225" s="120"/>
      <c r="L225" s="120"/>
      <c r="M225" s="120"/>
    </row>
    <row r="226" spans="1:13" outlineLevel="1" x14ac:dyDescent="0.2">
      <c r="A226" s="121" t="s">
        <v>304</v>
      </c>
      <c r="B226" s="188" t="s">
        <v>178</v>
      </c>
      <c r="C226" s="210"/>
      <c r="E226" s="129"/>
      <c r="F226" s="211" t="str">
        <f>IF($C$38=0,"",IF(C226="[for completion]","",IF(C226="","",C226/$C$38)))</f>
        <v/>
      </c>
      <c r="G226" s="211" t="str">
        <f>IF($C$39=0,"",IF(C226="[for completion]","",IF(C226="","",C226/$C$39)))</f>
        <v/>
      </c>
      <c r="H226" s="120"/>
      <c r="L226" s="120"/>
      <c r="M226" s="120"/>
    </row>
    <row r="227" spans="1:13" outlineLevel="1" x14ac:dyDescent="0.2">
      <c r="A227" s="121" t="s">
        <v>305</v>
      </c>
      <c r="B227" s="188" t="s">
        <v>178</v>
      </c>
      <c r="C227" s="210"/>
      <c r="E227" s="212"/>
      <c r="F227" s="211" t="str">
        <f>IF($C$38=0,"",IF(C227="[for completion]","",IF(C227="","",C227/$C$38)))</f>
        <v/>
      </c>
      <c r="G227" s="211" t="str">
        <f>IF($C$39=0,"",IF(C227="[for completion]","",IF(C227="","",C227/$C$39)))</f>
        <v/>
      </c>
      <c r="H227" s="120"/>
      <c r="L227" s="120"/>
      <c r="M227" s="120"/>
    </row>
    <row r="228" spans="1:13" ht="15" customHeight="1" x14ac:dyDescent="0.2">
      <c r="A228" s="124"/>
      <c r="B228" s="125" t="s">
        <v>1488</v>
      </c>
      <c r="C228" s="124"/>
      <c r="D228" s="124"/>
      <c r="E228" s="137"/>
      <c r="F228" s="123"/>
      <c r="G228" s="123"/>
      <c r="H228" s="120"/>
      <c r="L228" s="120"/>
      <c r="M228" s="120"/>
    </row>
    <row r="229" spans="1:13" ht="30" x14ac:dyDescent="0.2">
      <c r="A229" s="121" t="s">
        <v>306</v>
      </c>
      <c r="B229" s="129" t="s">
        <v>1487</v>
      </c>
      <c r="C229" s="210" t="s">
        <v>307</v>
      </c>
      <c r="H229" s="120"/>
      <c r="L229" s="120"/>
      <c r="M229" s="120"/>
    </row>
    <row r="230" spans="1:13" ht="15" customHeight="1" x14ac:dyDescent="0.2">
      <c r="A230" s="124"/>
      <c r="B230" s="125" t="s">
        <v>308</v>
      </c>
      <c r="C230" s="124"/>
      <c r="D230" s="124"/>
      <c r="E230" s="137"/>
      <c r="F230" s="123"/>
      <c r="G230" s="123"/>
      <c r="H230" s="120"/>
      <c r="L230" s="120"/>
      <c r="M230" s="120"/>
    </row>
    <row r="231" spans="1:13" x14ac:dyDescent="0.2">
      <c r="A231" s="121" t="s">
        <v>309</v>
      </c>
      <c r="B231" s="121" t="s">
        <v>310</v>
      </c>
      <c r="C231" s="192">
        <v>0</v>
      </c>
      <c r="E231" s="129"/>
      <c r="H231" s="120"/>
      <c r="L231" s="120"/>
      <c r="M231" s="120"/>
    </row>
    <row r="232" spans="1:13" x14ac:dyDescent="0.25">
      <c r="A232" s="121" t="s">
        <v>311</v>
      </c>
      <c r="B232" s="209" t="s">
        <v>312</v>
      </c>
      <c r="C232" s="192">
        <v>0</v>
      </c>
      <c r="E232" s="129"/>
      <c r="H232" s="120"/>
      <c r="L232" s="120"/>
      <c r="M232" s="120"/>
    </row>
    <row r="233" spans="1:13" x14ac:dyDescent="0.25">
      <c r="A233" s="121" t="s">
        <v>313</v>
      </c>
      <c r="B233" s="209" t="s">
        <v>314</v>
      </c>
      <c r="C233" s="192">
        <v>0</v>
      </c>
      <c r="E233" s="129"/>
      <c r="H233" s="120"/>
      <c r="L233" s="120"/>
      <c r="M233" s="120"/>
    </row>
    <row r="234" spans="1:13" outlineLevel="1" x14ac:dyDescent="0.2">
      <c r="A234" s="121" t="s">
        <v>315</v>
      </c>
      <c r="B234" s="135" t="s">
        <v>316</v>
      </c>
      <c r="C234" s="208"/>
      <c r="D234" s="129"/>
      <c r="E234" s="129"/>
      <c r="H234" s="120"/>
      <c r="L234" s="120"/>
      <c r="M234" s="120"/>
    </row>
    <row r="235" spans="1:13" outlineLevel="1" x14ac:dyDescent="0.2">
      <c r="A235" s="121" t="s">
        <v>317</v>
      </c>
      <c r="B235" s="135" t="s">
        <v>318</v>
      </c>
      <c r="C235" s="208"/>
      <c r="D235" s="129"/>
      <c r="E235" s="129"/>
      <c r="H235" s="120"/>
      <c r="L235" s="120"/>
      <c r="M235" s="120"/>
    </row>
    <row r="236" spans="1:13" outlineLevel="1" x14ac:dyDescent="0.2">
      <c r="A236" s="121" t="s">
        <v>319</v>
      </c>
      <c r="B236" s="135" t="s">
        <v>320</v>
      </c>
      <c r="C236" s="129"/>
      <c r="D236" s="129"/>
      <c r="E236" s="129"/>
      <c r="H236" s="120"/>
      <c r="L236" s="120"/>
      <c r="M236" s="120"/>
    </row>
    <row r="237" spans="1:13" ht="19.5" customHeight="1" outlineLevel="1" x14ac:dyDescent="0.2">
      <c r="A237" s="121" t="s">
        <v>321</v>
      </c>
      <c r="C237" s="129"/>
      <c r="D237" s="129"/>
      <c r="E237" s="129"/>
      <c r="H237" s="120"/>
      <c r="L237" s="120"/>
      <c r="M237" s="120"/>
    </row>
    <row r="238" spans="1:13" ht="19.5" customHeight="1" outlineLevel="1" x14ac:dyDescent="0.2">
      <c r="A238" s="121" t="s">
        <v>322</v>
      </c>
      <c r="C238" s="129"/>
      <c r="D238" s="129"/>
      <c r="E238" s="129"/>
      <c r="H238" s="120"/>
      <c r="L238" s="120"/>
      <c r="M238" s="120"/>
    </row>
    <row r="239" spans="1:13" ht="15" customHeight="1" x14ac:dyDescent="0.2">
      <c r="A239" s="124"/>
      <c r="B239" s="125" t="s">
        <v>323</v>
      </c>
      <c r="C239" s="124"/>
      <c r="D239" s="124"/>
      <c r="E239" s="137"/>
      <c r="F239" s="123"/>
      <c r="G239" s="123"/>
      <c r="H239" s="120"/>
      <c r="L239" s="120"/>
      <c r="M239" s="120"/>
    </row>
    <row r="240" spans="1:13" ht="30" x14ac:dyDescent="0.2">
      <c r="A240" s="121" t="s">
        <v>324</v>
      </c>
      <c r="B240" s="121" t="s">
        <v>1486</v>
      </c>
      <c r="C240" s="192"/>
      <c r="E240" s="129"/>
      <c r="H240" s="120"/>
      <c r="L240" s="120"/>
      <c r="M240" s="120"/>
    </row>
    <row r="241" spans="1:13" x14ac:dyDescent="0.2">
      <c r="A241" s="121" t="s">
        <v>325</v>
      </c>
      <c r="B241" s="121" t="s">
        <v>326</v>
      </c>
      <c r="C241" s="192"/>
      <c r="E241" s="129"/>
      <c r="H241" s="120"/>
      <c r="L241" s="120"/>
      <c r="M241" s="120"/>
    </row>
    <row r="242" spans="1:13" x14ac:dyDescent="0.2">
      <c r="A242" s="121" t="s">
        <v>327</v>
      </c>
      <c r="B242" s="121" t="s">
        <v>328</v>
      </c>
      <c r="C242" s="192"/>
      <c r="E242" s="129"/>
      <c r="H242" s="120"/>
      <c r="L242" s="120"/>
      <c r="M242" s="120"/>
    </row>
    <row r="243" spans="1:13" ht="30" x14ac:dyDescent="0.2">
      <c r="A243" s="121" t="s">
        <v>329</v>
      </c>
      <c r="B243" s="121" t="s">
        <v>1485</v>
      </c>
      <c r="C243" s="192"/>
      <c r="E243" s="129"/>
      <c r="H243" s="120"/>
      <c r="L243" s="120"/>
      <c r="M243" s="120"/>
    </row>
    <row r="244" spans="1:13" x14ac:dyDescent="0.2">
      <c r="A244" s="121" t="s">
        <v>330</v>
      </c>
      <c r="B244" s="121" t="s">
        <v>331</v>
      </c>
      <c r="C244" s="192"/>
      <c r="E244" s="129"/>
      <c r="H244" s="120"/>
      <c r="L244" s="120"/>
      <c r="M244" s="120"/>
    </row>
    <row r="245" spans="1:13" x14ac:dyDescent="0.2">
      <c r="A245" s="121" t="s">
        <v>332</v>
      </c>
      <c r="B245" s="121" t="s">
        <v>1484</v>
      </c>
      <c r="C245" s="192"/>
      <c r="E245" s="129"/>
      <c r="H245" s="120"/>
      <c r="L245" s="120"/>
      <c r="M245" s="120"/>
    </row>
    <row r="246" spans="1:13" x14ac:dyDescent="0.2">
      <c r="A246" s="121" t="s">
        <v>333</v>
      </c>
      <c r="B246" s="121" t="s">
        <v>1483</v>
      </c>
      <c r="C246" s="192"/>
      <c r="E246" s="129"/>
      <c r="H246" s="120"/>
      <c r="L246" s="120"/>
      <c r="M246" s="120"/>
    </row>
    <row r="247" spans="1:13" hidden="1" x14ac:dyDescent="0.2">
      <c r="A247" s="121" t="s">
        <v>334</v>
      </c>
      <c r="C247" s="192"/>
      <c r="E247" s="129"/>
      <c r="H247" s="120"/>
      <c r="L247" s="120"/>
      <c r="M247" s="120"/>
    </row>
    <row r="248" spans="1:13" hidden="1" x14ac:dyDescent="0.2">
      <c r="A248" s="121" t="s">
        <v>335</v>
      </c>
      <c r="C248" s="192"/>
      <c r="E248" s="129"/>
      <c r="H248" s="120"/>
      <c r="L248" s="120"/>
      <c r="M248" s="120"/>
    </row>
    <row r="249" spans="1:13" hidden="1" x14ac:dyDescent="0.2">
      <c r="A249" s="121" t="s">
        <v>336</v>
      </c>
      <c r="C249" s="192"/>
      <c r="E249" s="129"/>
      <c r="H249" s="120"/>
      <c r="L249" s="120"/>
      <c r="M249" s="120"/>
    </row>
    <row r="250" spans="1:13" hidden="1" x14ac:dyDescent="0.2">
      <c r="A250" s="121" t="s">
        <v>337</v>
      </c>
      <c r="C250" s="192"/>
      <c r="E250" s="129"/>
      <c r="H250" s="120"/>
      <c r="L250" s="120"/>
      <c r="M250" s="120"/>
    </row>
    <row r="251" spans="1:13" hidden="1" x14ac:dyDescent="0.2">
      <c r="A251" s="121" t="s">
        <v>338</v>
      </c>
      <c r="C251" s="192"/>
      <c r="E251" s="129"/>
      <c r="H251" s="120"/>
      <c r="L251" s="120"/>
      <c r="M251" s="120"/>
    </row>
    <row r="252" spans="1:13" hidden="1" x14ac:dyDescent="0.2">
      <c r="A252" s="121" t="s">
        <v>339</v>
      </c>
      <c r="C252" s="192"/>
      <c r="E252" s="129"/>
      <c r="H252" s="120"/>
      <c r="L252" s="120"/>
      <c r="M252" s="120"/>
    </row>
    <row r="253" spans="1:13" hidden="1" x14ac:dyDescent="0.2">
      <c r="A253" s="121" t="s">
        <v>340</v>
      </c>
      <c r="C253" s="192"/>
      <c r="E253" s="129"/>
      <c r="H253" s="120"/>
      <c r="L253" s="120"/>
      <c r="M253" s="120"/>
    </row>
    <row r="254" spans="1:13" hidden="1" x14ac:dyDescent="0.2">
      <c r="A254" s="121" t="s">
        <v>341</v>
      </c>
      <c r="C254" s="192"/>
      <c r="E254" s="129"/>
      <c r="H254" s="120"/>
      <c r="L254" s="120"/>
      <c r="M254" s="120"/>
    </row>
    <row r="255" spans="1:13" hidden="1" x14ac:dyDescent="0.2">
      <c r="A255" s="121" t="s">
        <v>342</v>
      </c>
      <c r="C255" s="192"/>
      <c r="E255" s="129"/>
      <c r="H255" s="120"/>
      <c r="L255" s="120"/>
      <c r="M255" s="120"/>
    </row>
    <row r="256" spans="1:13" hidden="1" x14ac:dyDescent="0.2">
      <c r="A256" s="121" t="s">
        <v>343</v>
      </c>
      <c r="C256" s="192"/>
      <c r="E256" s="129"/>
      <c r="H256" s="120"/>
      <c r="L256" s="120"/>
      <c r="M256" s="120"/>
    </row>
    <row r="257" spans="1:13" hidden="1" x14ac:dyDescent="0.2">
      <c r="A257" s="121" t="s">
        <v>344</v>
      </c>
      <c r="C257" s="192"/>
      <c r="E257" s="129"/>
      <c r="H257" s="120"/>
      <c r="L257" s="120"/>
      <c r="M257" s="120"/>
    </row>
    <row r="258" spans="1:13" hidden="1" x14ac:dyDescent="0.2">
      <c r="A258" s="121" t="s">
        <v>345</v>
      </c>
      <c r="C258" s="192"/>
      <c r="E258" s="129"/>
      <c r="H258" s="120"/>
      <c r="L258" s="120"/>
      <c r="M258" s="120"/>
    </row>
    <row r="259" spans="1:13" hidden="1" x14ac:dyDescent="0.2">
      <c r="A259" s="121" t="s">
        <v>346</v>
      </c>
      <c r="C259" s="192"/>
      <c r="E259" s="129"/>
      <c r="H259" s="120"/>
      <c r="L259" s="120"/>
      <c r="M259" s="120"/>
    </row>
    <row r="260" spans="1:13" hidden="1" x14ac:dyDescent="0.2">
      <c r="A260" s="121" t="s">
        <v>347</v>
      </c>
      <c r="C260" s="192"/>
      <c r="E260" s="129"/>
      <c r="H260" s="120"/>
      <c r="L260" s="120"/>
      <c r="M260" s="120"/>
    </row>
    <row r="261" spans="1:13" hidden="1" x14ac:dyDescent="0.2">
      <c r="A261" s="121" t="s">
        <v>348</v>
      </c>
      <c r="C261" s="192"/>
      <c r="E261" s="129"/>
      <c r="H261" s="120"/>
      <c r="L261" s="120"/>
      <c r="M261" s="120"/>
    </row>
    <row r="262" spans="1:13" hidden="1" x14ac:dyDescent="0.2">
      <c r="A262" s="121" t="s">
        <v>349</v>
      </c>
      <c r="C262" s="192"/>
      <c r="E262" s="129"/>
      <c r="H262" s="120"/>
      <c r="L262" s="120"/>
      <c r="M262" s="120"/>
    </row>
    <row r="263" spans="1:13" hidden="1" x14ac:dyDescent="0.2">
      <c r="A263" s="121" t="s">
        <v>350</v>
      </c>
      <c r="C263" s="192"/>
      <c r="E263" s="129"/>
      <c r="H263" s="120"/>
      <c r="L263" s="120"/>
      <c r="M263" s="120"/>
    </row>
    <row r="264" spans="1:13" hidden="1" x14ac:dyDescent="0.2">
      <c r="A264" s="121" t="s">
        <v>351</v>
      </c>
      <c r="C264" s="192"/>
      <c r="E264" s="129"/>
      <c r="H264" s="120"/>
      <c r="L264" s="120"/>
      <c r="M264" s="120"/>
    </row>
    <row r="265" spans="1:13" hidden="1" x14ac:dyDescent="0.2">
      <c r="A265" s="121" t="s">
        <v>352</v>
      </c>
      <c r="C265" s="192"/>
      <c r="E265" s="129"/>
      <c r="H265" s="120"/>
      <c r="L265" s="120"/>
      <c r="M265" s="120"/>
    </row>
    <row r="266" spans="1:13" hidden="1" x14ac:dyDescent="0.2">
      <c r="A266" s="121" t="s">
        <v>353</v>
      </c>
      <c r="C266" s="192"/>
      <c r="E266" s="129"/>
      <c r="H266" s="120"/>
      <c r="L266" s="120"/>
      <c r="M266" s="120"/>
    </row>
    <row r="267" spans="1:13" hidden="1" x14ac:dyDescent="0.2">
      <c r="A267" s="121" t="s">
        <v>354</v>
      </c>
      <c r="C267" s="192"/>
      <c r="E267" s="129"/>
      <c r="H267" s="120"/>
      <c r="L267" s="120"/>
      <c r="M267" s="120"/>
    </row>
    <row r="268" spans="1:13" hidden="1" x14ac:dyDescent="0.2">
      <c r="A268" s="121" t="s">
        <v>355</v>
      </c>
      <c r="C268" s="192"/>
      <c r="E268" s="129"/>
      <c r="H268" s="120"/>
      <c r="L268" s="120"/>
      <c r="M268" s="120"/>
    </row>
    <row r="269" spans="1:13" hidden="1" x14ac:dyDescent="0.2">
      <c r="A269" s="121" t="s">
        <v>356</v>
      </c>
      <c r="C269" s="192"/>
      <c r="E269" s="129"/>
      <c r="H269" s="120"/>
      <c r="L269" s="120"/>
      <c r="M269" s="120"/>
    </row>
    <row r="270" spans="1:13" hidden="1" x14ac:dyDescent="0.2">
      <c r="A270" s="121" t="s">
        <v>357</v>
      </c>
      <c r="C270" s="192"/>
      <c r="E270" s="129"/>
      <c r="H270" s="120"/>
      <c r="L270" s="120"/>
      <c r="M270" s="120"/>
    </row>
    <row r="271" spans="1:13" hidden="1" x14ac:dyDescent="0.2">
      <c r="A271" s="121" t="s">
        <v>358</v>
      </c>
      <c r="C271" s="192"/>
      <c r="E271" s="129"/>
      <c r="H271" s="120"/>
      <c r="L271" s="120"/>
      <c r="M271" s="120"/>
    </row>
    <row r="272" spans="1:13" hidden="1" x14ac:dyDescent="0.2">
      <c r="A272" s="121" t="s">
        <v>359</v>
      </c>
      <c r="C272" s="192"/>
      <c r="E272" s="129"/>
      <c r="H272" s="120"/>
      <c r="L272" s="120"/>
      <c r="M272" s="120"/>
    </row>
    <row r="273" spans="1:14" hidden="1" x14ac:dyDescent="0.2">
      <c r="A273" s="121" t="s">
        <v>360</v>
      </c>
      <c r="C273" s="192"/>
      <c r="E273" s="129"/>
      <c r="H273" s="120"/>
      <c r="L273" s="120"/>
      <c r="M273" s="120"/>
    </row>
    <row r="274" spans="1:14" hidden="1" x14ac:dyDescent="0.2">
      <c r="A274" s="121" t="s">
        <v>361</v>
      </c>
      <c r="C274" s="192"/>
      <c r="E274" s="129"/>
      <c r="H274" s="120"/>
      <c r="L274" s="120"/>
      <c r="M274" s="120"/>
    </row>
    <row r="275" spans="1:14" hidden="1" x14ac:dyDescent="0.2">
      <c r="A275" s="121" t="s">
        <v>362</v>
      </c>
      <c r="C275" s="192"/>
      <c r="E275" s="129"/>
      <c r="H275" s="120"/>
      <c r="L275" s="120"/>
      <c r="M275" s="120"/>
    </row>
    <row r="276" spans="1:14" hidden="1" x14ac:dyDescent="0.2">
      <c r="A276" s="121" t="s">
        <v>363</v>
      </c>
      <c r="C276" s="192"/>
      <c r="E276" s="129"/>
      <c r="H276" s="120"/>
      <c r="L276" s="120"/>
      <c r="M276" s="120"/>
    </row>
    <row r="277" spans="1:14" hidden="1" x14ac:dyDescent="0.2">
      <c r="A277" s="121" t="s">
        <v>364</v>
      </c>
      <c r="C277" s="192"/>
      <c r="E277" s="129"/>
      <c r="H277" s="120"/>
      <c r="L277" s="120"/>
      <c r="M277" s="120"/>
    </row>
    <row r="278" spans="1:14" hidden="1" x14ac:dyDescent="0.2">
      <c r="A278" s="121" t="s">
        <v>365</v>
      </c>
      <c r="C278" s="192"/>
      <c r="E278" s="129"/>
      <c r="H278" s="120"/>
      <c r="L278" s="120"/>
      <c r="M278" s="120"/>
    </row>
    <row r="279" spans="1:14" hidden="1" x14ac:dyDescent="0.2">
      <c r="A279" s="121" t="s">
        <v>366</v>
      </c>
      <c r="C279" s="192"/>
      <c r="E279" s="129"/>
      <c r="H279" s="120"/>
      <c r="L279" s="120"/>
      <c r="M279" s="120"/>
    </row>
    <row r="280" spans="1:14" hidden="1" x14ac:dyDescent="0.2">
      <c r="A280" s="121" t="s">
        <v>367</v>
      </c>
      <c r="C280" s="192"/>
      <c r="E280" s="129"/>
      <c r="H280" s="120"/>
      <c r="L280" s="120"/>
      <c r="M280" s="120"/>
    </row>
    <row r="281" spans="1:14" hidden="1" x14ac:dyDescent="0.2">
      <c r="A281" s="121" t="s">
        <v>368</v>
      </c>
      <c r="C281" s="192"/>
      <c r="E281" s="129"/>
      <c r="H281" s="120"/>
      <c r="L281" s="120"/>
      <c r="M281" s="120"/>
    </row>
    <row r="282" spans="1:14" hidden="1" x14ac:dyDescent="0.2">
      <c r="A282" s="121" t="s">
        <v>369</v>
      </c>
      <c r="C282" s="192"/>
      <c r="E282" s="129"/>
      <c r="H282" s="120"/>
      <c r="L282" s="120"/>
      <c r="M282" s="120"/>
    </row>
    <row r="283" spans="1:14" hidden="1" x14ac:dyDescent="0.2">
      <c r="A283" s="121" t="s">
        <v>370</v>
      </c>
      <c r="C283" s="192"/>
      <c r="E283" s="129"/>
      <c r="H283" s="120"/>
      <c r="L283" s="120"/>
      <c r="M283" s="120"/>
    </row>
    <row r="284" spans="1:14" hidden="1" x14ac:dyDescent="0.2">
      <c r="A284" s="121" t="s">
        <v>371</v>
      </c>
      <c r="C284" s="192"/>
      <c r="E284" s="129"/>
      <c r="H284" s="120"/>
      <c r="L284" s="120"/>
      <c r="M284" s="120"/>
    </row>
    <row r="285" spans="1:14" ht="37.5" customHeight="1" x14ac:dyDescent="0.2">
      <c r="A285" s="128"/>
      <c r="B285" s="128" t="s">
        <v>1482</v>
      </c>
      <c r="C285" s="128" t="s">
        <v>372</v>
      </c>
      <c r="D285" s="128" t="s">
        <v>372</v>
      </c>
      <c r="E285" s="128"/>
      <c r="F285" s="127"/>
      <c r="G285" s="189"/>
      <c r="H285" s="120"/>
      <c r="I285" s="143"/>
      <c r="J285" s="143"/>
      <c r="K285" s="143"/>
      <c r="L285" s="143"/>
      <c r="M285" s="132"/>
    </row>
    <row r="286" spans="1:14" ht="18.75" x14ac:dyDescent="0.2">
      <c r="A286" s="207" t="s">
        <v>1481</v>
      </c>
      <c r="B286" s="205"/>
      <c r="C286" s="205"/>
      <c r="D286" s="205"/>
      <c r="E286" s="205"/>
      <c r="F286" s="206"/>
      <c r="G286" s="205"/>
      <c r="H286" s="120"/>
      <c r="I286" s="143"/>
      <c r="J286" s="143"/>
      <c r="K286" s="143"/>
      <c r="L286" s="143"/>
      <c r="M286" s="132"/>
    </row>
    <row r="287" spans="1:14" ht="18.75" x14ac:dyDescent="0.2">
      <c r="A287" s="207" t="s">
        <v>1480</v>
      </c>
      <c r="B287" s="205"/>
      <c r="C287" s="205"/>
      <c r="D287" s="205"/>
      <c r="E287" s="205"/>
      <c r="F287" s="206"/>
      <c r="G287" s="205"/>
      <c r="H287" s="120"/>
      <c r="I287" s="143"/>
      <c r="J287" s="143"/>
      <c r="K287" s="143"/>
      <c r="L287" s="143"/>
      <c r="M287" s="132"/>
    </row>
    <row r="288" spans="1:14" ht="16.5" customHeight="1" x14ac:dyDescent="0.2">
      <c r="A288" s="120" t="s">
        <v>373</v>
      </c>
      <c r="B288" s="198" t="s">
        <v>1479</v>
      </c>
      <c r="C288" s="197">
        <f>ROW(B38)</f>
        <v>38</v>
      </c>
      <c r="D288" s="203"/>
      <c r="E288" s="203"/>
      <c r="F288" s="203"/>
      <c r="G288" s="203"/>
      <c r="H288" s="120"/>
      <c r="I288" s="135"/>
      <c r="J288" s="190"/>
      <c r="L288" s="203"/>
      <c r="M288" s="203"/>
      <c r="N288" s="203"/>
    </row>
    <row r="289" spans="1:14" ht="16.5" customHeight="1" x14ac:dyDescent="0.2">
      <c r="A289" s="120" t="s">
        <v>374</v>
      </c>
      <c r="B289" s="198" t="s">
        <v>1478</v>
      </c>
      <c r="C289" s="197">
        <f>ROW(B39)</f>
        <v>39</v>
      </c>
      <c r="D289" s="194"/>
      <c r="E289" s="202"/>
      <c r="F289" s="202"/>
      <c r="G289" s="194"/>
      <c r="H289" s="120"/>
      <c r="I289" s="135"/>
      <c r="J289" s="190"/>
      <c r="L289" s="203"/>
      <c r="M289" s="203"/>
    </row>
    <row r="290" spans="1:14" ht="16.5" customHeight="1" x14ac:dyDescent="0.2">
      <c r="A290" s="120" t="s">
        <v>375</v>
      </c>
      <c r="B290" s="198" t="s">
        <v>376</v>
      </c>
      <c r="C290" s="204" t="s">
        <v>377</v>
      </c>
      <c r="D290" s="194"/>
      <c r="E290" s="194"/>
      <c r="F290" s="194"/>
      <c r="G290" s="194"/>
      <c r="H290" s="120"/>
      <c r="I290" s="135"/>
      <c r="J290" s="190"/>
      <c r="K290" s="190"/>
      <c r="L290" s="193"/>
      <c r="M290" s="203"/>
      <c r="N290" s="193"/>
    </row>
    <row r="291" spans="1:14" ht="16.5" customHeight="1" x14ac:dyDescent="0.2">
      <c r="A291" s="120" t="s">
        <v>378</v>
      </c>
      <c r="B291" s="198" t="s">
        <v>1477</v>
      </c>
      <c r="C291" s="197" t="str">
        <f ca="1">IF(ISREF(INDIRECT("'B1. HTT Mortgage Assets'!A1")),ROW('B1. HTT Mortgage Assets'!B43)&amp;" for Mortgage Assets","")</f>
        <v>43 for Mortgage Assets</v>
      </c>
      <c r="D291" s="196"/>
      <c r="E291" s="194"/>
      <c r="F291" s="202"/>
      <c r="G291" s="194"/>
      <c r="H291" s="120"/>
      <c r="I291" s="135"/>
      <c r="J291" s="190"/>
    </row>
    <row r="292" spans="1:14" ht="16.5" customHeight="1" x14ac:dyDescent="0.25">
      <c r="A292" s="120" t="s">
        <v>379</v>
      </c>
      <c r="B292" s="198" t="s">
        <v>1476</v>
      </c>
      <c r="C292" s="197">
        <f>ROW(B52)</f>
        <v>52</v>
      </c>
      <c r="D292" s="194"/>
      <c r="E292" s="194"/>
      <c r="F292" s="194"/>
      <c r="G292" s="194"/>
      <c r="H292" s="120"/>
      <c r="I292" s="135"/>
      <c r="J292" s="154"/>
      <c r="K292" s="190"/>
      <c r="L292" s="193"/>
      <c r="N292" s="193"/>
    </row>
    <row r="293" spans="1:14" ht="16.5" customHeight="1" x14ac:dyDescent="0.25">
      <c r="A293" s="120" t="s">
        <v>380</v>
      </c>
      <c r="B293" s="198" t="s">
        <v>381</v>
      </c>
      <c r="C293" s="201" t="str">
        <f ca="1">IF(ISREF(INDIRECT("'B1. HTT Mortgage Assets'!A1")),ROW('B1. HTT Mortgage Assets'!B186)&amp;" for Residential Mortgage Assets","")</f>
        <v>186 for Residential Mortgage Assets</v>
      </c>
      <c r="D293" s="196"/>
      <c r="E293" s="194"/>
      <c r="F293" s="196"/>
      <c r="G293" s="196"/>
      <c r="H293" s="120"/>
      <c r="I293" s="135"/>
      <c r="M293" s="193"/>
    </row>
    <row r="294" spans="1:14" ht="16.5" customHeight="1" x14ac:dyDescent="0.25">
      <c r="A294" s="120" t="s">
        <v>382</v>
      </c>
      <c r="B294" s="198" t="s">
        <v>1475</v>
      </c>
      <c r="C294" s="201" t="s">
        <v>383</v>
      </c>
      <c r="D294" s="194"/>
      <c r="E294" s="194"/>
      <c r="F294" s="194"/>
      <c r="G294" s="194"/>
      <c r="H294" s="120"/>
      <c r="I294" s="135"/>
      <c r="J294" s="190"/>
      <c r="M294" s="193"/>
    </row>
    <row r="295" spans="1:14" ht="16.5" customHeight="1" x14ac:dyDescent="0.2">
      <c r="A295" s="120" t="s">
        <v>384</v>
      </c>
      <c r="B295" s="198" t="s">
        <v>385</v>
      </c>
      <c r="C295" s="197" t="str">
        <f ca="1">IF(ISREF(INDIRECT("'B1. HTT Mortgage Assets'!A1")),ROW('B1. HTT Mortgage Assets'!B149)&amp;" for Mortgage Assets","")</f>
        <v>149 for Mortgage Assets</v>
      </c>
      <c r="D295" s="196"/>
      <c r="E295" s="194"/>
      <c r="F295" s="196"/>
      <c r="G295" s="194"/>
      <c r="H295" s="120"/>
      <c r="I295" s="135"/>
      <c r="J295" s="190"/>
      <c r="L295" s="193"/>
      <c r="M295" s="193"/>
    </row>
    <row r="296" spans="1:14" ht="16.5" customHeight="1" x14ac:dyDescent="0.2">
      <c r="A296" s="120" t="s">
        <v>386</v>
      </c>
      <c r="B296" s="198" t="s">
        <v>387</v>
      </c>
      <c r="C296" s="197">
        <f>ROW(B111)</f>
        <v>111</v>
      </c>
      <c r="D296" s="194"/>
      <c r="E296" s="194"/>
      <c r="F296" s="194"/>
      <c r="G296" s="194"/>
      <c r="H296" s="120"/>
      <c r="I296" s="135"/>
      <c r="J296" s="190"/>
      <c r="L296" s="193"/>
      <c r="M296" s="193"/>
    </row>
    <row r="297" spans="1:14" ht="16.5" customHeight="1" x14ac:dyDescent="0.2">
      <c r="A297" s="120" t="s">
        <v>388</v>
      </c>
      <c r="B297" s="198" t="s">
        <v>1474</v>
      </c>
      <c r="C297" s="197">
        <f>ROW(B163)</f>
        <v>163</v>
      </c>
      <c r="D297" s="194"/>
      <c r="E297" s="194"/>
      <c r="F297" s="194"/>
      <c r="G297" s="194"/>
      <c r="H297" s="120"/>
      <c r="J297" s="190"/>
      <c r="L297" s="193"/>
    </row>
    <row r="298" spans="1:14" ht="16.5" customHeight="1" x14ac:dyDescent="0.2">
      <c r="A298" s="120" t="s">
        <v>389</v>
      </c>
      <c r="B298" s="198" t="s">
        <v>390</v>
      </c>
      <c r="C298" s="197">
        <f>ROW(B137)</f>
        <v>137</v>
      </c>
      <c r="D298" s="194"/>
      <c r="E298" s="194"/>
      <c r="F298" s="194"/>
      <c r="G298" s="194"/>
      <c r="H298" s="120"/>
      <c r="I298" s="135"/>
      <c r="J298" s="190"/>
      <c r="L298" s="193"/>
    </row>
    <row r="299" spans="1:14" ht="16.5" customHeight="1" x14ac:dyDescent="0.2">
      <c r="A299" s="120" t="s">
        <v>391</v>
      </c>
      <c r="B299" s="198" t="s">
        <v>1473</v>
      </c>
      <c r="C299" s="200"/>
      <c r="D299" s="194"/>
      <c r="E299" s="194"/>
      <c r="F299" s="194"/>
      <c r="G299" s="194"/>
      <c r="H299" s="120"/>
      <c r="I299" s="135"/>
      <c r="L299" s="193"/>
    </row>
    <row r="300" spans="1:14" ht="16.5" customHeight="1" x14ac:dyDescent="0.2">
      <c r="A300" s="120" t="s">
        <v>392</v>
      </c>
      <c r="B300" s="198" t="s">
        <v>1472</v>
      </c>
      <c r="C300" s="197" t="s">
        <v>393</v>
      </c>
      <c r="D300" s="196"/>
      <c r="E300" s="194"/>
      <c r="F300" s="199"/>
      <c r="G300" s="194"/>
      <c r="H300" s="120"/>
      <c r="I300" s="135"/>
      <c r="K300" s="190"/>
      <c r="L300" s="193"/>
    </row>
    <row r="301" spans="1:14" ht="16.5" customHeight="1" outlineLevel="1" x14ac:dyDescent="0.2">
      <c r="A301" s="120" t="s">
        <v>394</v>
      </c>
      <c r="B301" s="198" t="s">
        <v>1471</v>
      </c>
      <c r="C301" s="197" t="s">
        <v>395</v>
      </c>
      <c r="D301" s="194"/>
      <c r="E301" s="194"/>
      <c r="F301" s="194"/>
      <c r="G301" s="194"/>
      <c r="H301" s="120"/>
      <c r="I301" s="135"/>
      <c r="K301" s="190"/>
      <c r="L301" s="193"/>
    </row>
    <row r="302" spans="1:14" ht="16.5" customHeight="1" outlineLevel="1" x14ac:dyDescent="0.2">
      <c r="A302" s="120" t="s">
        <v>396</v>
      </c>
      <c r="B302" s="198" t="s">
        <v>397</v>
      </c>
      <c r="C302" s="197" t="str">
        <f>ROW('C. HTT Harmonised Glossary'!B18)&amp;" for Harmonised Glossary"</f>
        <v>18 for Harmonised Glossary</v>
      </c>
      <c r="D302" s="194"/>
      <c r="E302" s="194"/>
      <c r="F302" s="194"/>
      <c r="G302" s="194"/>
      <c r="H302" s="120"/>
      <c r="I302" s="135"/>
      <c r="K302" s="190"/>
      <c r="L302" s="193"/>
    </row>
    <row r="303" spans="1:14" ht="16.5" customHeight="1" outlineLevel="1" x14ac:dyDescent="0.2">
      <c r="A303" s="120" t="s">
        <v>398</v>
      </c>
      <c r="B303" s="198" t="s">
        <v>1470</v>
      </c>
      <c r="C303" s="197">
        <f>ROW(B65)</f>
        <v>65</v>
      </c>
      <c r="D303" s="194"/>
      <c r="E303" s="194"/>
      <c r="F303" s="194"/>
      <c r="G303" s="194"/>
      <c r="H303" s="120"/>
      <c r="I303" s="135"/>
      <c r="J303" s="190"/>
      <c r="K303" s="190"/>
      <c r="L303" s="193"/>
    </row>
    <row r="304" spans="1:14" ht="16.5" customHeight="1" outlineLevel="1" x14ac:dyDescent="0.2">
      <c r="A304" s="120" t="s">
        <v>399</v>
      </c>
      <c r="B304" s="198" t="s">
        <v>400</v>
      </c>
      <c r="C304" s="197">
        <f>ROW(B88)</f>
        <v>88</v>
      </c>
      <c r="D304" s="194"/>
      <c r="E304" s="194"/>
      <c r="F304" s="194"/>
      <c r="G304" s="194"/>
      <c r="H304" s="120"/>
      <c r="I304" s="135"/>
      <c r="J304" s="190"/>
      <c r="K304" s="190"/>
      <c r="L304" s="193"/>
    </row>
    <row r="305" spans="1:14" ht="16.5" customHeight="1" outlineLevel="1" x14ac:dyDescent="0.2">
      <c r="A305" s="120" t="s">
        <v>401</v>
      </c>
      <c r="B305" s="198" t="s">
        <v>402</v>
      </c>
      <c r="C305" s="197" t="s">
        <v>403</v>
      </c>
      <c r="D305" s="194"/>
      <c r="E305" s="194"/>
      <c r="F305" s="194"/>
      <c r="G305" s="194"/>
      <c r="H305" s="120"/>
      <c r="I305" s="135"/>
      <c r="J305" s="190"/>
      <c r="K305" s="190"/>
      <c r="L305" s="193"/>
      <c r="N305" s="119"/>
    </row>
    <row r="306" spans="1:14" ht="16.5" customHeight="1" outlineLevel="1" x14ac:dyDescent="0.2">
      <c r="A306" s="120" t="s">
        <v>404</v>
      </c>
      <c r="B306" s="198" t="s">
        <v>1469</v>
      </c>
      <c r="C306" s="197">
        <v>44</v>
      </c>
      <c r="D306" s="194"/>
      <c r="E306" s="194"/>
      <c r="F306" s="194"/>
      <c r="G306" s="194"/>
      <c r="H306" s="120"/>
      <c r="I306" s="135"/>
      <c r="J306" s="190"/>
      <c r="K306" s="190"/>
      <c r="L306" s="193"/>
      <c r="N306" s="119"/>
    </row>
    <row r="307" spans="1:14" ht="16.5" customHeight="1" outlineLevel="1" x14ac:dyDescent="0.2">
      <c r="A307" s="120" t="s">
        <v>405</v>
      </c>
      <c r="B307" s="198" t="s">
        <v>1468</v>
      </c>
      <c r="C307" s="197" t="str">
        <f ca="1">IF(ISREF(INDIRECT("'B1. HTT Mortgage Assets'!A1")),ROW('B1. HTT Mortgage Assets'!B179)&amp; " for Mortgage Assets","")</f>
        <v>179 for Mortgage Assets</v>
      </c>
      <c r="D307" s="196"/>
      <c r="E307" s="194"/>
      <c r="F307" s="196"/>
      <c r="G307" s="194"/>
      <c r="H307" s="120"/>
      <c r="I307" s="135"/>
      <c r="J307" s="190"/>
      <c r="K307" s="190"/>
      <c r="L307" s="193"/>
      <c r="N307" s="119"/>
    </row>
    <row r="308" spans="1:14" ht="16.5" customHeight="1" outlineLevel="1" x14ac:dyDescent="0.2">
      <c r="A308" s="120" t="s">
        <v>406</v>
      </c>
      <c r="B308" s="195"/>
      <c r="C308" s="120"/>
      <c r="D308" s="194"/>
      <c r="E308" s="194"/>
      <c r="F308" s="194"/>
      <c r="G308" s="194"/>
      <c r="H308" s="120"/>
      <c r="I308" s="135"/>
      <c r="J308" s="190"/>
      <c r="K308" s="190"/>
      <c r="L308" s="193"/>
      <c r="N308" s="119"/>
    </row>
    <row r="309" spans="1:14" ht="16.5" customHeight="1" outlineLevel="1" x14ac:dyDescent="0.2">
      <c r="A309" s="120" t="s">
        <v>407</v>
      </c>
      <c r="B309" s="120"/>
      <c r="C309" s="120"/>
      <c r="D309" s="194"/>
      <c r="E309" s="194"/>
      <c r="F309" s="194"/>
      <c r="G309" s="194"/>
      <c r="H309" s="120"/>
      <c r="I309" s="135"/>
      <c r="J309" s="190"/>
      <c r="K309" s="190"/>
      <c r="L309" s="193"/>
      <c r="N309" s="119"/>
    </row>
    <row r="310" spans="1:14" ht="16.5" customHeight="1" outlineLevel="1" x14ac:dyDescent="0.2">
      <c r="A310" s="120" t="s">
        <v>408</v>
      </c>
      <c r="B310" s="120"/>
      <c r="C310" s="120"/>
      <c r="H310" s="120"/>
      <c r="N310" s="119"/>
    </row>
    <row r="311" spans="1:14" ht="16.5" customHeight="1" x14ac:dyDescent="0.2">
      <c r="A311" s="127"/>
      <c r="B311" s="128" t="s">
        <v>409</v>
      </c>
      <c r="C311" s="127"/>
      <c r="D311" s="127"/>
      <c r="E311" s="127"/>
      <c r="F311" s="127"/>
      <c r="G311" s="189"/>
      <c r="H311" s="120"/>
      <c r="I311" s="143"/>
      <c r="J311" s="132"/>
      <c r="K311" s="132"/>
      <c r="L311" s="132"/>
      <c r="M311" s="132"/>
      <c r="N311" s="119"/>
    </row>
    <row r="312" spans="1:14" ht="16.5" customHeight="1" x14ac:dyDescent="0.2">
      <c r="A312" s="121" t="s">
        <v>410</v>
      </c>
      <c r="B312" s="191" t="s">
        <v>411</v>
      </c>
      <c r="C312" s="192">
        <v>159.84571524</v>
      </c>
      <c r="H312" s="120"/>
      <c r="I312" s="191"/>
      <c r="J312" s="190"/>
      <c r="N312" s="119"/>
    </row>
    <row r="313" spans="1:14" ht="16.5" customHeight="1" outlineLevel="1" x14ac:dyDescent="0.2">
      <c r="A313" s="121" t="s">
        <v>412</v>
      </c>
      <c r="B313" s="191" t="s">
        <v>413</v>
      </c>
      <c r="C313" s="192">
        <v>0</v>
      </c>
      <c r="H313" s="120"/>
      <c r="I313" s="191"/>
      <c r="J313" s="190"/>
      <c r="N313" s="119"/>
    </row>
    <row r="314" spans="1:14" ht="16.5" customHeight="1" outlineLevel="1" x14ac:dyDescent="0.2">
      <c r="A314" s="121" t="s">
        <v>414</v>
      </c>
      <c r="B314" s="191" t="s">
        <v>415</v>
      </c>
      <c r="C314" s="192">
        <v>0</v>
      </c>
      <c r="H314" s="120"/>
      <c r="I314" s="191"/>
      <c r="J314" s="190"/>
      <c r="N314" s="119"/>
    </row>
    <row r="315" spans="1:14" ht="16.5" customHeight="1" outlineLevel="1" x14ac:dyDescent="0.2">
      <c r="A315" s="121" t="s">
        <v>416</v>
      </c>
      <c r="B315" s="191"/>
      <c r="C315" s="190"/>
      <c r="H315" s="120"/>
      <c r="I315" s="191"/>
      <c r="J315" s="190"/>
      <c r="N315" s="119"/>
    </row>
    <row r="316" spans="1:14" ht="16.5" customHeight="1" outlineLevel="1" x14ac:dyDescent="0.2">
      <c r="A316" s="121" t="s">
        <v>417</v>
      </c>
      <c r="B316" s="191"/>
      <c r="C316" s="190"/>
      <c r="H316" s="120"/>
      <c r="I316" s="191"/>
      <c r="J316" s="190"/>
      <c r="N316" s="119"/>
    </row>
    <row r="317" spans="1:14" ht="16.5" customHeight="1" outlineLevel="1" x14ac:dyDescent="0.2">
      <c r="A317" s="121" t="s">
        <v>418</v>
      </c>
      <c r="B317" s="191"/>
      <c r="C317" s="190"/>
      <c r="H317" s="120"/>
      <c r="I317" s="191"/>
      <c r="J317" s="190"/>
      <c r="N317" s="119"/>
    </row>
    <row r="318" spans="1:14" ht="16.5" customHeight="1" outlineLevel="1" x14ac:dyDescent="0.2">
      <c r="A318" s="121" t="s">
        <v>419</v>
      </c>
      <c r="B318" s="191"/>
      <c r="C318" s="190"/>
      <c r="H318" s="120"/>
      <c r="I318" s="191"/>
      <c r="J318" s="190"/>
      <c r="N318" s="119"/>
    </row>
    <row r="319" spans="1:14" ht="16.5" customHeight="1" x14ac:dyDescent="0.2">
      <c r="A319" s="127"/>
      <c r="B319" s="128" t="s">
        <v>420</v>
      </c>
      <c r="C319" s="127"/>
      <c r="D319" s="127"/>
      <c r="E319" s="127"/>
      <c r="F319" s="127"/>
      <c r="G319" s="189"/>
      <c r="H319" s="120"/>
      <c r="I319" s="143"/>
      <c r="J319" s="132"/>
      <c r="K319" s="132"/>
      <c r="L319" s="132"/>
      <c r="M319" s="132"/>
      <c r="N319" s="119"/>
    </row>
    <row r="320" spans="1:14" ht="16.5" customHeight="1" outlineLevel="1" x14ac:dyDescent="0.2">
      <c r="A320" s="124"/>
      <c r="B320" s="125" t="s">
        <v>421</v>
      </c>
      <c r="C320" s="124"/>
      <c r="D320" s="124"/>
      <c r="E320" s="137"/>
      <c r="F320" s="123"/>
      <c r="G320" s="123"/>
      <c r="H320" s="120"/>
      <c r="L320" s="120"/>
      <c r="M320" s="120"/>
      <c r="N320" s="119"/>
    </row>
    <row r="321" spans="1:14" ht="16.5" customHeight="1" outlineLevel="1" x14ac:dyDescent="0.2">
      <c r="A321" s="121" t="s">
        <v>422</v>
      </c>
      <c r="B321" s="135" t="s">
        <v>1467</v>
      </c>
      <c r="C321" s="135"/>
      <c r="H321" s="120"/>
      <c r="I321" s="119"/>
      <c r="J321" s="119"/>
      <c r="K321" s="119"/>
      <c r="L321" s="119"/>
      <c r="M321" s="119"/>
      <c r="N321" s="119"/>
    </row>
    <row r="322" spans="1:14" ht="16.5" customHeight="1" outlineLevel="1" x14ac:dyDescent="0.2">
      <c r="A322" s="121" t="s">
        <v>423</v>
      </c>
      <c r="B322" s="135" t="s">
        <v>1466</v>
      </c>
      <c r="C322" s="135"/>
      <c r="H322" s="120"/>
      <c r="I322" s="119"/>
      <c r="J322" s="119"/>
      <c r="K322" s="119"/>
      <c r="L322" s="119"/>
      <c r="M322" s="119"/>
      <c r="N322" s="119"/>
    </row>
    <row r="323" spans="1:14" ht="16.5" customHeight="1" outlineLevel="1" x14ac:dyDescent="0.2">
      <c r="A323" s="121" t="s">
        <v>424</v>
      </c>
      <c r="B323" s="135" t="s">
        <v>425</v>
      </c>
      <c r="C323" s="135"/>
      <c r="H323" s="120"/>
      <c r="I323" s="119"/>
      <c r="J323" s="119"/>
      <c r="K323" s="119"/>
      <c r="L323" s="119"/>
      <c r="M323" s="119"/>
      <c r="N323" s="119"/>
    </row>
    <row r="324" spans="1:14" ht="16.5" customHeight="1" outlineLevel="1" x14ac:dyDescent="0.2">
      <c r="A324" s="121" t="s">
        <v>426</v>
      </c>
      <c r="B324" s="135" t="s">
        <v>427</v>
      </c>
      <c r="H324" s="120"/>
      <c r="I324" s="119"/>
      <c r="J324" s="119"/>
      <c r="K324" s="119"/>
      <c r="L324" s="119"/>
      <c r="M324" s="119"/>
      <c r="N324" s="119"/>
    </row>
    <row r="325" spans="1:14" ht="16.5" customHeight="1" outlineLevel="1" x14ac:dyDescent="0.2">
      <c r="A325" s="121" t="s">
        <v>428</v>
      </c>
      <c r="B325" s="135" t="s">
        <v>429</v>
      </c>
      <c r="H325" s="120"/>
      <c r="I325" s="119"/>
      <c r="J325" s="119"/>
      <c r="K325" s="119"/>
      <c r="L325" s="119"/>
      <c r="M325" s="119"/>
      <c r="N325" s="119"/>
    </row>
    <row r="326" spans="1:14" ht="16.5" customHeight="1" outlineLevel="1" x14ac:dyDescent="0.2">
      <c r="A326" s="121" t="s">
        <v>430</v>
      </c>
      <c r="B326" s="135" t="s">
        <v>832</v>
      </c>
      <c r="H326" s="120"/>
      <c r="I326" s="119"/>
      <c r="J326" s="119"/>
      <c r="K326" s="119"/>
      <c r="L326" s="119"/>
      <c r="M326" s="119"/>
      <c r="N326" s="119"/>
    </row>
    <row r="327" spans="1:14" ht="16.5" customHeight="1" outlineLevel="1" x14ac:dyDescent="0.2">
      <c r="A327" s="121" t="s">
        <v>431</v>
      </c>
      <c r="B327" s="135" t="s">
        <v>432</v>
      </c>
      <c r="H327" s="120"/>
      <c r="I327" s="119"/>
      <c r="J327" s="119"/>
      <c r="K327" s="119"/>
      <c r="L327" s="119"/>
      <c r="M327" s="119"/>
      <c r="N327" s="119"/>
    </row>
    <row r="328" spans="1:14" ht="16.5" customHeight="1" outlineLevel="1" x14ac:dyDescent="0.2">
      <c r="A328" s="121" t="s">
        <v>433</v>
      </c>
      <c r="B328" s="135" t="s">
        <v>434</v>
      </c>
      <c r="H328" s="120"/>
      <c r="I328" s="119"/>
      <c r="J328" s="119"/>
      <c r="K328" s="119"/>
      <c r="L328" s="119"/>
      <c r="M328" s="119"/>
      <c r="N328" s="119"/>
    </row>
    <row r="329" spans="1:14" ht="16.5" customHeight="1" outlineLevel="1" x14ac:dyDescent="0.2">
      <c r="A329" s="121" t="s">
        <v>435</v>
      </c>
      <c r="B329" s="135" t="s">
        <v>1465</v>
      </c>
      <c r="H329" s="120"/>
      <c r="I329" s="119"/>
      <c r="J329" s="119"/>
      <c r="K329" s="119"/>
      <c r="L329" s="119"/>
      <c r="M329" s="119"/>
      <c r="N329" s="119"/>
    </row>
    <row r="330" spans="1:14" ht="16.5" customHeight="1" outlineLevel="1" x14ac:dyDescent="0.2">
      <c r="A330" s="121" t="s">
        <v>436</v>
      </c>
      <c r="B330" s="188" t="s">
        <v>437</v>
      </c>
      <c r="H330" s="120"/>
      <c r="I330" s="119"/>
      <c r="J330" s="119"/>
      <c r="K330" s="119"/>
      <c r="L330" s="119"/>
      <c r="M330" s="119"/>
      <c r="N330" s="119"/>
    </row>
    <row r="331" spans="1:14" ht="16.5" customHeight="1" outlineLevel="1" x14ac:dyDescent="0.2">
      <c r="A331" s="121" t="s">
        <v>438</v>
      </c>
      <c r="B331" s="188" t="s">
        <v>437</v>
      </c>
      <c r="H331" s="120"/>
      <c r="I331" s="119"/>
      <c r="J331" s="119"/>
      <c r="K331" s="119"/>
      <c r="L331" s="119"/>
      <c r="M331" s="119"/>
      <c r="N331" s="119"/>
    </row>
    <row r="332" spans="1:14" ht="16.5" customHeight="1" outlineLevel="1" x14ac:dyDescent="0.2">
      <c r="A332" s="121" t="s">
        <v>439</v>
      </c>
      <c r="B332" s="188" t="s">
        <v>437</v>
      </c>
      <c r="H332" s="120"/>
      <c r="I332" s="119"/>
      <c r="J332" s="119"/>
      <c r="K332" s="119"/>
      <c r="L332" s="119"/>
      <c r="M332" s="119"/>
      <c r="N332" s="119"/>
    </row>
    <row r="333" spans="1:14" ht="16.5" customHeight="1" outlineLevel="1" x14ac:dyDescent="0.2">
      <c r="A333" s="121" t="s">
        <v>440</v>
      </c>
      <c r="B333" s="188" t="s">
        <v>437</v>
      </c>
      <c r="H333" s="120"/>
      <c r="I333" s="119"/>
      <c r="J333" s="119"/>
      <c r="K333" s="119"/>
      <c r="L333" s="119"/>
      <c r="M333" s="119"/>
      <c r="N333" s="119"/>
    </row>
    <row r="334" spans="1:14" ht="16.5" customHeight="1" outlineLevel="1" x14ac:dyDescent="0.2">
      <c r="A334" s="121" t="s">
        <v>441</v>
      </c>
      <c r="B334" s="188" t="s">
        <v>437</v>
      </c>
      <c r="H334" s="120"/>
      <c r="I334" s="119"/>
      <c r="J334" s="119"/>
      <c r="K334" s="119"/>
      <c r="L334" s="119"/>
      <c r="M334" s="119"/>
      <c r="N334" s="119"/>
    </row>
    <row r="335" spans="1:14" ht="16.5" customHeight="1" outlineLevel="1" x14ac:dyDescent="0.2">
      <c r="A335" s="121" t="s">
        <v>442</v>
      </c>
      <c r="B335" s="188" t="s">
        <v>437</v>
      </c>
      <c r="H335" s="120"/>
      <c r="I335" s="119"/>
      <c r="J335" s="119"/>
      <c r="K335" s="119"/>
      <c r="L335" s="119"/>
      <c r="M335" s="119"/>
      <c r="N335" s="119"/>
    </row>
    <row r="336" spans="1:14" ht="16.5" customHeight="1" outlineLevel="1" x14ac:dyDescent="0.2">
      <c r="A336" s="121" t="s">
        <v>443</v>
      </c>
      <c r="B336" s="188" t="s">
        <v>437</v>
      </c>
      <c r="H336" s="120"/>
      <c r="I336" s="119"/>
      <c r="J336" s="119"/>
      <c r="K336" s="119"/>
      <c r="L336" s="119"/>
      <c r="M336" s="119"/>
      <c r="N336" s="119"/>
    </row>
    <row r="337" spans="1:14" ht="16.5" customHeight="1" outlineLevel="1" x14ac:dyDescent="0.2">
      <c r="A337" s="121" t="s">
        <v>444</v>
      </c>
      <c r="B337" s="188" t="s">
        <v>437</v>
      </c>
      <c r="H337" s="120"/>
      <c r="I337" s="119"/>
      <c r="J337" s="119"/>
      <c r="K337" s="119"/>
      <c r="L337" s="119"/>
      <c r="M337" s="119"/>
      <c r="N337" s="119"/>
    </row>
    <row r="338" spans="1:14" ht="16.5" customHeight="1" outlineLevel="1" x14ac:dyDescent="0.2">
      <c r="A338" s="121" t="s">
        <v>445</v>
      </c>
      <c r="B338" s="188" t="s">
        <v>437</v>
      </c>
      <c r="H338" s="120"/>
      <c r="I338" s="119"/>
      <c r="J338" s="119"/>
      <c r="K338" s="119"/>
      <c r="L338" s="119"/>
      <c r="M338" s="119"/>
      <c r="N338" s="119"/>
    </row>
    <row r="339" spans="1:14" ht="16.5" customHeight="1" outlineLevel="1" x14ac:dyDescent="0.2">
      <c r="A339" s="121" t="s">
        <v>446</v>
      </c>
      <c r="B339" s="188" t="s">
        <v>437</v>
      </c>
      <c r="H339" s="120"/>
      <c r="I339" s="119"/>
      <c r="J339" s="119"/>
      <c r="K339" s="119"/>
      <c r="L339" s="119"/>
      <c r="M339" s="119"/>
      <c r="N339" s="119"/>
    </row>
    <row r="340" spans="1:14" ht="16.5" customHeight="1" outlineLevel="1" x14ac:dyDescent="0.2">
      <c r="A340" s="121" t="s">
        <v>447</v>
      </c>
      <c r="B340" s="188" t="s">
        <v>437</v>
      </c>
      <c r="H340" s="120"/>
      <c r="I340" s="119"/>
      <c r="J340" s="119"/>
      <c r="K340" s="119"/>
      <c r="L340" s="119"/>
      <c r="M340" s="119"/>
      <c r="N340" s="119"/>
    </row>
    <row r="341" spans="1:14" ht="16.5" customHeight="1" outlineLevel="1" x14ac:dyDescent="0.2">
      <c r="A341" s="121" t="s">
        <v>448</v>
      </c>
      <c r="B341" s="188" t="s">
        <v>437</v>
      </c>
      <c r="H341" s="120"/>
      <c r="I341" s="119"/>
      <c r="J341" s="119"/>
      <c r="K341" s="119"/>
      <c r="L341" s="119"/>
      <c r="M341" s="119"/>
      <c r="N341" s="119"/>
    </row>
    <row r="342" spans="1:14" ht="16.5" customHeight="1" outlineLevel="1" x14ac:dyDescent="0.2">
      <c r="A342" s="121" t="s">
        <v>449</v>
      </c>
      <c r="B342" s="188" t="s">
        <v>437</v>
      </c>
      <c r="H342" s="120"/>
      <c r="I342" s="119"/>
      <c r="J342" s="119"/>
      <c r="K342" s="119"/>
      <c r="L342" s="119"/>
      <c r="M342" s="119"/>
      <c r="N342" s="119"/>
    </row>
    <row r="343" spans="1:14" ht="16.5" customHeight="1" outlineLevel="1" x14ac:dyDescent="0.2">
      <c r="A343" s="121" t="s">
        <v>450</v>
      </c>
      <c r="B343" s="188" t="s">
        <v>437</v>
      </c>
      <c r="H343" s="120"/>
      <c r="I343" s="119"/>
      <c r="J343" s="119"/>
      <c r="K343" s="119"/>
      <c r="L343" s="119"/>
      <c r="M343" s="119"/>
      <c r="N343" s="119"/>
    </row>
    <row r="344" spans="1:14" ht="16.5" customHeight="1" outlineLevel="1" x14ac:dyDescent="0.2">
      <c r="A344" s="121" t="s">
        <v>451</v>
      </c>
      <c r="B344" s="188" t="s">
        <v>437</v>
      </c>
      <c r="H344" s="120"/>
      <c r="I344" s="119"/>
      <c r="J344" s="119"/>
      <c r="K344" s="119"/>
      <c r="L344" s="119"/>
      <c r="M344" s="119"/>
      <c r="N344" s="119"/>
    </row>
    <row r="345" spans="1:14" ht="16.5" customHeight="1" outlineLevel="1" x14ac:dyDescent="0.2">
      <c r="A345" s="121" t="s">
        <v>452</v>
      </c>
      <c r="B345" s="188" t="s">
        <v>437</v>
      </c>
      <c r="H345" s="120"/>
      <c r="I345" s="119"/>
      <c r="J345" s="119"/>
      <c r="K345" s="119"/>
      <c r="L345" s="119"/>
      <c r="M345" s="119"/>
      <c r="N345" s="119"/>
    </row>
    <row r="346" spans="1:14" ht="16.5" customHeight="1" outlineLevel="1" x14ac:dyDescent="0.2">
      <c r="A346" s="121" t="s">
        <v>453</v>
      </c>
      <c r="B346" s="188" t="s">
        <v>437</v>
      </c>
      <c r="H346" s="120"/>
      <c r="I346" s="119"/>
      <c r="J346" s="119"/>
      <c r="K346" s="119"/>
      <c r="L346" s="119"/>
      <c r="M346" s="119"/>
      <c r="N346" s="119"/>
    </row>
    <row r="347" spans="1:14" ht="16.5" customHeight="1" outlineLevel="1" x14ac:dyDescent="0.2">
      <c r="A347" s="121" t="s">
        <v>454</v>
      </c>
      <c r="B347" s="188" t="s">
        <v>437</v>
      </c>
      <c r="H347" s="120"/>
      <c r="I347" s="119"/>
      <c r="J347" s="119"/>
      <c r="K347" s="119"/>
      <c r="L347" s="119"/>
      <c r="M347" s="119"/>
      <c r="N347" s="119"/>
    </row>
    <row r="348" spans="1:14" ht="16.5" customHeight="1" outlineLevel="1" x14ac:dyDescent="0.2">
      <c r="A348" s="121" t="s">
        <v>455</v>
      </c>
      <c r="B348" s="188" t="s">
        <v>437</v>
      </c>
      <c r="H348" s="120"/>
      <c r="I348" s="119"/>
      <c r="J348" s="119"/>
      <c r="K348" s="119"/>
      <c r="L348" s="119"/>
      <c r="M348" s="119"/>
      <c r="N348" s="119"/>
    </row>
    <row r="349" spans="1:14" ht="16.5" customHeight="1" outlineLevel="1" x14ac:dyDescent="0.2">
      <c r="A349" s="121" t="s">
        <v>456</v>
      </c>
      <c r="B349" s="188" t="s">
        <v>437</v>
      </c>
      <c r="H349" s="120"/>
      <c r="I349" s="119"/>
      <c r="J349" s="119"/>
      <c r="K349" s="119"/>
      <c r="L349" s="119"/>
      <c r="M349" s="119"/>
      <c r="N349" s="119"/>
    </row>
    <row r="350" spans="1:14" ht="16.5" customHeight="1" outlineLevel="1" x14ac:dyDescent="0.2">
      <c r="A350" s="121" t="s">
        <v>457</v>
      </c>
      <c r="B350" s="188" t="s">
        <v>437</v>
      </c>
      <c r="H350" s="120"/>
      <c r="I350" s="119"/>
      <c r="J350" s="119"/>
      <c r="K350" s="119"/>
      <c r="L350" s="119"/>
      <c r="M350" s="119"/>
      <c r="N350" s="119"/>
    </row>
    <row r="351" spans="1:14" ht="16.5" customHeight="1" outlineLevel="1" x14ac:dyDescent="0.2">
      <c r="A351" s="121" t="s">
        <v>458</v>
      </c>
      <c r="B351" s="188" t="s">
        <v>437</v>
      </c>
      <c r="H351" s="120"/>
      <c r="I351" s="119"/>
      <c r="J351" s="119"/>
      <c r="K351" s="119"/>
      <c r="L351" s="119"/>
      <c r="M351" s="119"/>
      <c r="N351" s="119"/>
    </row>
    <row r="352" spans="1:14" ht="16.5" customHeight="1" outlineLevel="1" x14ac:dyDescent="0.2">
      <c r="A352" s="121" t="s">
        <v>459</v>
      </c>
      <c r="B352" s="188" t="s">
        <v>437</v>
      </c>
      <c r="H352" s="120"/>
      <c r="I352" s="119"/>
      <c r="J352" s="119"/>
      <c r="K352" s="119"/>
      <c r="L352" s="119"/>
      <c r="M352" s="119"/>
      <c r="N352" s="119"/>
    </row>
    <row r="353" spans="1:14" ht="16.5" customHeight="1" outlineLevel="1" x14ac:dyDescent="0.2">
      <c r="A353" s="121" t="s">
        <v>460</v>
      </c>
      <c r="B353" s="188" t="s">
        <v>437</v>
      </c>
      <c r="H353" s="120"/>
      <c r="I353" s="119"/>
      <c r="J353" s="119"/>
      <c r="K353" s="119"/>
      <c r="L353" s="119"/>
      <c r="M353" s="119"/>
      <c r="N353" s="119"/>
    </row>
    <row r="354" spans="1:14" ht="16.5" customHeight="1" outlineLevel="1" x14ac:dyDescent="0.2">
      <c r="A354" s="121" t="s">
        <v>461</v>
      </c>
      <c r="B354" s="188" t="s">
        <v>437</v>
      </c>
      <c r="H354" s="120"/>
      <c r="I354" s="119"/>
      <c r="J354" s="119"/>
      <c r="K354" s="119"/>
      <c r="L354" s="119"/>
      <c r="M354" s="119"/>
      <c r="N354" s="119"/>
    </row>
    <row r="355" spans="1:14" ht="16.5" customHeight="1" outlineLevel="1" x14ac:dyDescent="0.2">
      <c r="A355" s="121" t="s">
        <v>462</v>
      </c>
      <c r="B355" s="188" t="s">
        <v>437</v>
      </c>
      <c r="H355" s="120"/>
      <c r="I355" s="119"/>
      <c r="J355" s="119"/>
      <c r="K355" s="119"/>
      <c r="L355" s="119"/>
      <c r="M355" s="119"/>
      <c r="N355" s="119"/>
    </row>
    <row r="356" spans="1:14" ht="16.5" customHeight="1" outlineLevel="1" x14ac:dyDescent="0.2">
      <c r="A356" s="121" t="s">
        <v>463</v>
      </c>
      <c r="B356" s="188" t="s">
        <v>437</v>
      </c>
      <c r="H356" s="120"/>
      <c r="I356" s="119"/>
      <c r="J356" s="119"/>
      <c r="K356" s="119"/>
      <c r="L356" s="119"/>
      <c r="M356" s="119"/>
      <c r="N356" s="119"/>
    </row>
    <row r="357" spans="1:14" ht="16.5" customHeight="1" outlineLevel="1" x14ac:dyDescent="0.2">
      <c r="A357" s="121" t="s">
        <v>464</v>
      </c>
      <c r="B357" s="188" t="s">
        <v>437</v>
      </c>
      <c r="H357" s="120"/>
      <c r="I357" s="119"/>
      <c r="J357" s="119"/>
      <c r="K357" s="119"/>
      <c r="L357" s="119"/>
      <c r="M357" s="119"/>
      <c r="N357" s="119"/>
    </row>
    <row r="358" spans="1:14" ht="16.5" customHeight="1" outlineLevel="1" x14ac:dyDescent="0.2">
      <c r="A358" s="121" t="s">
        <v>465</v>
      </c>
      <c r="B358" s="188" t="s">
        <v>437</v>
      </c>
      <c r="H358" s="120"/>
      <c r="I358" s="119"/>
      <c r="J358" s="119"/>
      <c r="K358" s="119"/>
      <c r="L358" s="119"/>
      <c r="M358" s="119"/>
      <c r="N358" s="119"/>
    </row>
    <row r="359" spans="1:14" ht="16.5" customHeight="1" outlineLevel="1" x14ac:dyDescent="0.2">
      <c r="A359" s="121" t="s">
        <v>466</v>
      </c>
      <c r="B359" s="188" t="s">
        <v>437</v>
      </c>
      <c r="H359" s="120"/>
      <c r="I359" s="119"/>
      <c r="J359" s="119"/>
      <c r="K359" s="119"/>
      <c r="L359" s="119"/>
      <c r="M359" s="119"/>
      <c r="N359" s="119"/>
    </row>
    <row r="360" spans="1:14" ht="16.5" customHeight="1" outlineLevel="1" x14ac:dyDescent="0.2">
      <c r="A360" s="121" t="s">
        <v>467</v>
      </c>
      <c r="B360" s="188" t="s">
        <v>437</v>
      </c>
      <c r="H360" s="120"/>
      <c r="I360" s="119"/>
      <c r="J360" s="119"/>
      <c r="K360" s="119"/>
      <c r="L360" s="119"/>
      <c r="M360" s="119"/>
      <c r="N360" s="119"/>
    </row>
    <row r="361" spans="1:14" ht="16.5" customHeight="1" outlineLevel="1" x14ac:dyDescent="0.2">
      <c r="A361" s="121" t="s">
        <v>468</v>
      </c>
      <c r="B361" s="188" t="s">
        <v>437</v>
      </c>
      <c r="H361" s="120"/>
      <c r="I361" s="119"/>
      <c r="J361" s="119"/>
      <c r="K361" s="119"/>
      <c r="L361" s="119"/>
      <c r="M361" s="119"/>
      <c r="N361" s="119"/>
    </row>
    <row r="362" spans="1:14" ht="16.5" customHeight="1" outlineLevel="1" x14ac:dyDescent="0.2">
      <c r="A362" s="121" t="s">
        <v>469</v>
      </c>
      <c r="B362" s="188" t="s">
        <v>437</v>
      </c>
      <c r="H362" s="120"/>
      <c r="I362" s="119"/>
      <c r="J362" s="119"/>
      <c r="K362" s="119"/>
      <c r="L362" s="119"/>
      <c r="M362" s="119"/>
      <c r="N362" s="119"/>
    </row>
    <row r="363" spans="1:14" ht="16.5" customHeight="1" outlineLevel="1" x14ac:dyDescent="0.2">
      <c r="A363" s="121" t="s">
        <v>470</v>
      </c>
      <c r="B363" s="188" t="s">
        <v>437</v>
      </c>
      <c r="H363" s="120"/>
      <c r="I363" s="119"/>
      <c r="J363" s="119"/>
      <c r="K363" s="119"/>
      <c r="L363" s="119"/>
      <c r="M363" s="119"/>
      <c r="N363" s="119"/>
    </row>
    <row r="364" spans="1:14" ht="16.5" customHeight="1" outlineLevel="1" x14ac:dyDescent="0.2">
      <c r="A364" s="121" t="s">
        <v>471</v>
      </c>
      <c r="B364" s="188" t="s">
        <v>437</v>
      </c>
      <c r="H364" s="120"/>
      <c r="I364" s="119"/>
      <c r="J364" s="119"/>
      <c r="K364" s="119"/>
      <c r="L364" s="119"/>
      <c r="M364" s="119"/>
      <c r="N364" s="119"/>
    </row>
    <row r="365" spans="1:14" ht="16.5" customHeight="1" outlineLevel="1" x14ac:dyDescent="0.2">
      <c r="A365" s="121" t="s">
        <v>472</v>
      </c>
      <c r="B365" s="188" t="s">
        <v>437</v>
      </c>
      <c r="H365" s="120"/>
      <c r="I365" s="119"/>
      <c r="J365" s="119"/>
      <c r="K365" s="119"/>
      <c r="L365" s="119"/>
      <c r="M365" s="119"/>
      <c r="N365" s="119"/>
    </row>
    <row r="366" spans="1:14" ht="16.5" customHeight="1" x14ac:dyDescent="0.2">
      <c r="H366" s="120"/>
      <c r="I366" s="119"/>
      <c r="J366" s="119"/>
      <c r="K366" s="119"/>
      <c r="L366" s="119"/>
      <c r="M366" s="119"/>
      <c r="N366" s="119"/>
    </row>
    <row r="367" spans="1:14" ht="16.5" customHeight="1" x14ac:dyDescent="0.2">
      <c r="H367" s="120"/>
      <c r="I367" s="119"/>
      <c r="J367" s="119"/>
      <c r="K367" s="119"/>
      <c r="L367" s="119"/>
      <c r="M367" s="119"/>
      <c r="N367" s="119"/>
    </row>
    <row r="368" spans="1:14" ht="16.5" customHeight="1" x14ac:dyDescent="0.2">
      <c r="H368" s="120"/>
      <c r="I368" s="119"/>
      <c r="J368" s="119"/>
      <c r="K368" s="119"/>
      <c r="L368" s="119"/>
      <c r="M368" s="119"/>
      <c r="N368" s="119"/>
    </row>
    <row r="369" spans="8:8" s="119" customFormat="1" ht="16.5" customHeight="1" x14ac:dyDescent="0.2">
      <c r="H369" s="120"/>
    </row>
    <row r="370" spans="8:8" s="119" customFormat="1" ht="16.5" customHeight="1" x14ac:dyDescent="0.2">
      <c r="H370" s="120"/>
    </row>
    <row r="371" spans="8:8" s="119" customFormat="1" ht="16.5" customHeight="1" x14ac:dyDescent="0.2">
      <c r="H371" s="120"/>
    </row>
    <row r="372" spans="8:8" s="119" customFormat="1" ht="16.5" customHeight="1" x14ac:dyDescent="0.2">
      <c r="H372" s="120"/>
    </row>
    <row r="373" spans="8:8" s="119" customFormat="1" ht="16.5" customHeight="1" x14ac:dyDescent="0.2">
      <c r="H373" s="120"/>
    </row>
    <row r="374" spans="8:8" s="119" customFormat="1" ht="16.5" customHeight="1" x14ac:dyDescent="0.2">
      <c r="H374" s="120"/>
    </row>
    <row r="375" spans="8:8" s="119" customFormat="1" ht="16.5" customHeight="1" x14ac:dyDescent="0.2">
      <c r="H375" s="120"/>
    </row>
    <row r="376" spans="8:8" s="119" customFormat="1" ht="16.5" customHeight="1" x14ac:dyDescent="0.2">
      <c r="H376" s="120"/>
    </row>
    <row r="377" spans="8:8" s="119" customFormat="1" ht="16.5" customHeight="1" x14ac:dyDescent="0.2">
      <c r="H377" s="120"/>
    </row>
    <row r="378" spans="8:8" s="119" customFormat="1" ht="16.5" customHeight="1" x14ac:dyDescent="0.2">
      <c r="H378" s="120"/>
    </row>
    <row r="379" spans="8:8" s="119" customFormat="1" ht="16.5" customHeight="1" x14ac:dyDescent="0.2">
      <c r="H379" s="120"/>
    </row>
    <row r="380" spans="8:8" s="119" customFormat="1" ht="16.5" customHeight="1" x14ac:dyDescent="0.2">
      <c r="H380" s="120"/>
    </row>
    <row r="381" spans="8:8" s="119" customFormat="1" ht="16.5" customHeight="1" x14ac:dyDescent="0.2">
      <c r="H381" s="120"/>
    </row>
    <row r="382" spans="8:8" s="119" customFormat="1" ht="16.5" customHeight="1" x14ac:dyDescent="0.2">
      <c r="H382" s="120"/>
    </row>
    <row r="383" spans="8:8" s="119" customFormat="1" ht="16.5" customHeight="1" x14ac:dyDescent="0.2">
      <c r="H383" s="120"/>
    </row>
    <row r="384" spans="8:8" s="119" customFormat="1" ht="16.5" customHeight="1" x14ac:dyDescent="0.2">
      <c r="H384" s="120"/>
    </row>
    <row r="385" spans="8:8" s="119" customFormat="1" ht="16.5" customHeight="1" x14ac:dyDescent="0.2">
      <c r="H385" s="120"/>
    </row>
    <row r="386" spans="8:8" s="119" customFormat="1" ht="16.5" customHeight="1" x14ac:dyDescent="0.2">
      <c r="H386" s="120"/>
    </row>
    <row r="387" spans="8:8" s="119" customFormat="1" ht="16.5" customHeight="1" x14ac:dyDescent="0.2">
      <c r="H387" s="120"/>
    </row>
    <row r="388" spans="8:8" s="119" customFormat="1" ht="16.5" customHeight="1" x14ac:dyDescent="0.2">
      <c r="H388" s="120"/>
    </row>
    <row r="389" spans="8:8" s="119" customFormat="1" ht="16.5" customHeight="1" x14ac:dyDescent="0.2">
      <c r="H389" s="120"/>
    </row>
    <row r="390" spans="8:8" s="119" customFormat="1" ht="16.5" customHeight="1" x14ac:dyDescent="0.2">
      <c r="H390" s="120"/>
    </row>
    <row r="391" spans="8:8" s="119" customFormat="1" x14ac:dyDescent="0.2">
      <c r="H391" s="120"/>
    </row>
    <row r="392" spans="8:8" s="119" customFormat="1" x14ac:dyDescent="0.2">
      <c r="H392" s="120"/>
    </row>
    <row r="393" spans="8:8" s="119" customFormat="1" x14ac:dyDescent="0.2">
      <c r="H393" s="120"/>
    </row>
    <row r="394" spans="8:8" s="119" customFormat="1" x14ac:dyDescent="0.2">
      <c r="H394" s="120"/>
    </row>
    <row r="395" spans="8:8" s="119" customFormat="1" x14ac:dyDescent="0.2">
      <c r="H395" s="120"/>
    </row>
    <row r="396" spans="8:8" s="119" customFormat="1" x14ac:dyDescent="0.2">
      <c r="H396" s="120"/>
    </row>
    <row r="397" spans="8:8" s="119" customFormat="1" x14ac:dyDescent="0.2">
      <c r="H397" s="120"/>
    </row>
    <row r="398" spans="8:8" s="119" customFormat="1" x14ac:dyDescent="0.2">
      <c r="H398" s="120"/>
    </row>
    <row r="399" spans="8:8" s="119" customFormat="1" x14ac:dyDescent="0.2">
      <c r="H399" s="120"/>
    </row>
    <row r="400" spans="8:8" s="119" customFormat="1" x14ac:dyDescent="0.2">
      <c r="H400" s="120"/>
    </row>
    <row r="401" spans="8:8" s="119" customFormat="1" x14ac:dyDescent="0.2">
      <c r="H401" s="120"/>
    </row>
    <row r="402" spans="8:8" s="119" customFormat="1" x14ac:dyDescent="0.2">
      <c r="H402" s="120"/>
    </row>
    <row r="403" spans="8:8" s="119" customFormat="1" x14ac:dyDescent="0.2">
      <c r="H403" s="120"/>
    </row>
    <row r="404" spans="8:8" s="119" customFormat="1" x14ac:dyDescent="0.2">
      <c r="H404" s="120"/>
    </row>
    <row r="405" spans="8:8" s="119" customFormat="1" x14ac:dyDescent="0.2">
      <c r="H405" s="120"/>
    </row>
    <row r="406" spans="8:8" s="119" customFormat="1" x14ac:dyDescent="0.2">
      <c r="H406" s="120"/>
    </row>
    <row r="407" spans="8:8" s="119" customFormat="1" x14ac:dyDescent="0.2">
      <c r="H407" s="120"/>
    </row>
    <row r="408" spans="8:8" s="119" customFormat="1" x14ac:dyDescent="0.2">
      <c r="H408" s="120"/>
    </row>
    <row r="409" spans="8:8" s="119" customFormat="1" x14ac:dyDescent="0.2">
      <c r="H409" s="120"/>
    </row>
    <row r="410" spans="8:8" s="119" customFormat="1" x14ac:dyDescent="0.2">
      <c r="H410" s="120"/>
    </row>
    <row r="411" spans="8:8" s="119" customFormat="1" x14ac:dyDescent="0.2">
      <c r="H411" s="120"/>
    </row>
    <row r="412" spans="8:8" s="119" customFormat="1" x14ac:dyDescent="0.2">
      <c r="H412" s="120"/>
    </row>
    <row r="413" spans="8:8" s="119" customFormat="1" x14ac:dyDescent="0.2">
      <c r="H413" s="120"/>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7FA12F44-98EC-491B-A7C6-05A661F612E5}"/>
    <hyperlink ref="B7" location="'A. HTT General'!B26" display="2. Regulatory Summary" xr:uid="{0EBDDFE9-42C2-40AF-9815-659BCFA126C4}"/>
    <hyperlink ref="B8" location="'A. HTT General'!B36" display="3. General Cover Pool / Covered Bond Information" xr:uid="{F29888C3-C28B-4D1A-BB25-358DA9F1BB96}"/>
    <hyperlink ref="B9" location="'A. HTT General'!B285" display="4. References to Capital Requirements Regulation (CRR) 129(7)" xr:uid="{0F366F68-83A0-4254-A5F2-505B92AEC1AD}"/>
    <hyperlink ref="B11" location="'A. HTT General'!B319" display="6. Other relevant information" xr:uid="{11FC59CA-82C9-47ED-8D1C-78F921F24CBA}"/>
    <hyperlink ref="C289" location="'A. HTT General'!A39" display="'A. HTT General'!A39" xr:uid="{CAEC5F75-E971-48AF-8898-8A617AD34EE5}"/>
    <hyperlink ref="C291" location="'B1. HTT Mortgage Assets'!B43" display="'B1. HTT Mortgage Assets'!B43" xr:uid="{295A0772-DE7C-4331-A7A0-1F458FC6A88D}"/>
    <hyperlink ref="C292" location="'A. HTT General'!A52" display="'A. HTT General'!A52" xr:uid="{A751D3B5-35D3-4A06-878E-116C87AD6F79}"/>
    <hyperlink ref="C297" location="'A. HTT General'!B163" display="'A. HTT General'!B163" xr:uid="{5E141071-6BFC-4A2F-B930-E2FBF24E85AA}"/>
    <hyperlink ref="C298" location="'A. HTT General'!B137" display="'A. HTT General'!B137" xr:uid="{45AB1848-73D6-4A81-B913-F428412DA2B5}"/>
    <hyperlink ref="C302" location="'C. HTT Harmonised Glossary'!B18" display="'C. HTT Harmonised Glossary'!B18" xr:uid="{0692F40D-BFDA-46D0-AF61-22A247D8815F}"/>
    <hyperlink ref="C303" location="'A. HTT General'!B65" display="'A. HTT General'!B65" xr:uid="{5FE3EBAF-2FA8-47BB-945D-B217E1A14323}"/>
    <hyperlink ref="C304" location="'A. HTT General'!B88" display="'A. HTT General'!B88" xr:uid="{F0FA9D0C-D4AE-4137-BB2B-C61D8D898576}"/>
    <hyperlink ref="C307" location="'B1. HTT Mortgage Assets'!B179" display="'B1. HTT Mortgage Assets'!B179" xr:uid="{3ADE52C6-DDC5-4C01-9AF6-5361375BBFDB}"/>
    <hyperlink ref="B27" r:id="rId1" display="Basel Compliance (Y/N)" xr:uid="{D96CE4B8-B020-43F6-ABE3-F94831218B6C}"/>
    <hyperlink ref="B29" r:id="rId2" xr:uid="{4A0E34AD-6D17-49B4-9B54-674693E49B5B}"/>
    <hyperlink ref="B30" r:id="rId3" xr:uid="{C96DCE85-2DD5-40B4-8636-41C0ECB82924}"/>
    <hyperlink ref="B10" location="'A. HTT General'!B311" display="5. References to Capital Requirements Regulation (CRR) 129(1)" xr:uid="{B37F0AA8-EB43-4C86-A5D9-3A21E8AD2A89}"/>
    <hyperlink ref="C293" location="'B1. HTT Mortgage Assets'!B186" display="'B1. HTT Mortgage Assets'!B186" xr:uid="{145B6C40-3944-401A-B14B-F3645328A8DA}"/>
    <hyperlink ref="C288" location="'A. HTT General'!A38" display="'A. HTT General'!A38" xr:uid="{AA43D87C-9CD0-47D3-9290-167C10DA05CA}"/>
    <hyperlink ref="C296" location="'A. HTT General'!B111" display="'A. HTT General'!B111" xr:uid="{ECA89972-59C4-4C33-B142-92BDE6604885}"/>
    <hyperlink ref="C295" location="'B1. HTT Mortgage Assets'!B149" display="'B1. HTT Mortgage Assets'!B149" xr:uid="{8C2DF267-4FAD-4610-930F-3A9CC4E831CC}"/>
    <hyperlink ref="C294" location="'C. HTT Harmonised Glossary'!B20" display="link to Glossary HG.1.15" xr:uid="{2747D003-C273-4A89-B62E-AC77739EBC87}"/>
    <hyperlink ref="C306" location="'A. HTT General'!B44" display="'A. HTT General'!B44" xr:uid="{69E20BE2-4AC0-4606-9838-A65AB68FCC42}"/>
    <hyperlink ref="C300" location="'B1. HTT Mortgage Assets'!B215" display="215 LTV residential mortgage" xr:uid="{0B24DBF5-4BFD-4B3A-B14F-3EDEC1BEB384}"/>
    <hyperlink ref="C301" location="'A. HTT General'!B230" display="230 Derivatives and Swaps" xr:uid="{131DD1B3-591C-4416-9516-D38E4C6A61F5}"/>
    <hyperlink ref="B28" r:id="rId4" display="CBD Compliance (Y/N)" xr:uid="{0A9E7581-4844-45F2-A459-E37A11585165}"/>
    <hyperlink ref="C305" location="'C. HTT Harmonised Glossary'!B12" display="link to Glossary HG 1.7" xr:uid="{E633BD1D-3F35-4D89-8305-2B594D65642E}"/>
    <hyperlink ref="B44" location="'C. HTT Harmonised Glossary'!B6" display="2. Over-collateralisation (OC) " xr:uid="{96DA2C55-3E6F-44C9-9EFF-8E6466C17DD1}"/>
  </hyperlinks>
  <pageMargins left="0.7" right="0.7" top="0.75" bottom="0.75" header="0.3" footer="0.3"/>
  <pageSetup scale="34" orientation="portrait" r:id="rId5"/>
  <headerFooter>
    <oddFooter>&amp;R&amp;1#&amp;"Calibri"&amp;10&amp;K0078D7Classification : Internal</oddFooter>
  </headerFooter>
  <rowBreaks count="2" manualBreakCount="2">
    <brk id="129"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4CB-1057-4051-AA2A-32EA0554D41F}">
  <sheetPr>
    <tabColor theme="9" tint="-0.249977111117893"/>
  </sheetPr>
  <dimension ref="A1:N423"/>
  <sheetViews>
    <sheetView view="pageBreakPreview" zoomScale="85" zoomScaleNormal="85" zoomScaleSheetLayoutView="85" workbookViewId="0"/>
  </sheetViews>
  <sheetFormatPr defaultColWidth="8.85546875" defaultRowHeight="15" outlineLevelRow="1" x14ac:dyDescent="0.2"/>
  <cols>
    <col min="1" max="1" width="13.85546875" style="121" customWidth="1"/>
    <col min="2" max="2" width="62.85546875" style="121" customWidth="1"/>
    <col min="3" max="3" width="41" style="121" customWidth="1"/>
    <col min="4" max="4" width="40.85546875" style="121" customWidth="1"/>
    <col min="5" max="5" width="6.7109375" style="121" customWidth="1"/>
    <col min="6" max="6" width="41.5703125" style="121" customWidth="1"/>
    <col min="7" max="7" width="41.5703125" style="120" customWidth="1"/>
    <col min="8" max="16384" width="8.85546875" style="119"/>
  </cols>
  <sheetData>
    <row r="1" spans="1:7" ht="31.5" x14ac:dyDescent="0.2">
      <c r="A1" s="150" t="s">
        <v>822</v>
      </c>
      <c r="B1" s="150"/>
      <c r="C1" s="120"/>
      <c r="D1" s="120"/>
      <c r="E1" s="120"/>
      <c r="F1" s="152" t="s">
        <v>1287</v>
      </c>
    </row>
    <row r="2" spans="1:7" ht="15.75" thickBot="1" x14ac:dyDescent="0.25">
      <c r="A2" s="120"/>
      <c r="B2" s="120"/>
      <c r="C2" s="120"/>
      <c r="D2" s="120"/>
      <c r="E2" s="120"/>
      <c r="F2" s="120"/>
    </row>
    <row r="3" spans="1:7" ht="19.5" thickBot="1" x14ac:dyDescent="0.25">
      <c r="A3" s="146"/>
      <c r="B3" s="148" t="s">
        <v>0</v>
      </c>
      <c r="C3" s="272" t="s">
        <v>1</v>
      </c>
      <c r="D3" s="146"/>
      <c r="E3" s="146"/>
      <c r="F3" s="120"/>
      <c r="G3" s="146"/>
    </row>
    <row r="4" spans="1:7" ht="15.75" thickBot="1" x14ac:dyDescent="0.25"/>
    <row r="5" spans="1:7" ht="18.75" x14ac:dyDescent="0.2">
      <c r="A5" s="143"/>
      <c r="B5" s="144" t="s">
        <v>473</v>
      </c>
      <c r="C5" s="143"/>
      <c r="E5" s="132"/>
      <c r="F5" s="132"/>
    </row>
    <row r="6" spans="1:7" x14ac:dyDescent="0.2">
      <c r="B6" s="271" t="s">
        <v>474</v>
      </c>
    </row>
    <row r="7" spans="1:7" x14ac:dyDescent="0.2">
      <c r="B7" s="270" t="s">
        <v>475</v>
      </c>
    </row>
    <row r="8" spans="1:7" ht="15.75" thickBot="1" x14ac:dyDescent="0.25">
      <c r="B8" s="269" t="s">
        <v>476</v>
      </c>
    </row>
    <row r="9" spans="1:7" x14ac:dyDescent="0.2">
      <c r="B9" s="268"/>
    </row>
    <row r="10" spans="1:7" ht="37.5" x14ac:dyDescent="0.2">
      <c r="A10" s="128" t="s">
        <v>5</v>
      </c>
      <c r="B10" s="128" t="s">
        <v>474</v>
      </c>
      <c r="C10" s="127"/>
      <c r="D10" s="127"/>
      <c r="E10" s="127"/>
      <c r="F10" s="127"/>
      <c r="G10" s="189"/>
    </row>
    <row r="11" spans="1:7" ht="15" customHeight="1" x14ac:dyDescent="0.2">
      <c r="A11" s="124"/>
      <c r="B11" s="125" t="s">
        <v>477</v>
      </c>
      <c r="C11" s="124" t="s">
        <v>59</v>
      </c>
      <c r="D11" s="124"/>
      <c r="E11" s="124"/>
      <c r="F11" s="123" t="s">
        <v>478</v>
      </c>
      <c r="G11" s="123"/>
    </row>
    <row r="12" spans="1:7" x14ac:dyDescent="0.2">
      <c r="A12" s="121" t="s">
        <v>479</v>
      </c>
      <c r="B12" s="121" t="s">
        <v>480</v>
      </c>
      <c r="C12" s="210">
        <v>3577.3366686499999</v>
      </c>
      <c r="F12" s="211">
        <f>IF($C$15=0,"",IF(C12="[for completion]","",C12/$C$15))</f>
        <v>1</v>
      </c>
    </row>
    <row r="13" spans="1:7" x14ac:dyDescent="0.2">
      <c r="A13" s="121" t="s">
        <v>481</v>
      </c>
      <c r="B13" s="121" t="s">
        <v>482</v>
      </c>
      <c r="C13" s="210">
        <v>0</v>
      </c>
      <c r="F13" s="211">
        <f>IF($C$15=0,"",IF(C13="[for completion]","",C13/$C$15))</f>
        <v>0</v>
      </c>
    </row>
    <row r="14" spans="1:7" x14ac:dyDescent="0.2">
      <c r="A14" s="121" t="s">
        <v>483</v>
      </c>
      <c r="B14" s="121" t="s">
        <v>70</v>
      </c>
      <c r="C14" s="210">
        <v>0</v>
      </c>
      <c r="F14" s="211">
        <f>IF($C$15=0,"",IF(C14="[for completion]","",C14/$C$15))</f>
        <v>0</v>
      </c>
    </row>
    <row r="15" spans="1:7" x14ac:dyDescent="0.2">
      <c r="A15" s="121" t="s">
        <v>484</v>
      </c>
      <c r="B15" s="267" t="s">
        <v>72</v>
      </c>
      <c r="C15" s="210">
        <f>SUM(C12:C14)</f>
        <v>3577.3366686499999</v>
      </c>
      <c r="F15" s="250">
        <f>SUM(F12:F14)</f>
        <v>1</v>
      </c>
    </row>
    <row r="16" spans="1:7" outlineLevel="1" x14ac:dyDescent="0.2">
      <c r="A16" s="121" t="s">
        <v>485</v>
      </c>
      <c r="B16" s="188" t="s">
        <v>486</v>
      </c>
      <c r="C16" s="210"/>
      <c r="F16" s="211">
        <f>IF($C$15=0,"",IF(C16="[for completion]","",C16/$C$15))</f>
        <v>0</v>
      </c>
    </row>
    <row r="17" spans="1:7" outlineLevel="1" x14ac:dyDescent="0.2">
      <c r="A17" s="121" t="s">
        <v>487</v>
      </c>
      <c r="B17" s="188" t="s">
        <v>488</v>
      </c>
      <c r="C17" s="210"/>
      <c r="F17" s="211">
        <f>IF($C$15=0,"",IF(C17="[for completion]","",C17/$C$15))</f>
        <v>0</v>
      </c>
    </row>
    <row r="18" spans="1:7" outlineLevel="1" x14ac:dyDescent="0.2">
      <c r="A18" s="121" t="s">
        <v>489</v>
      </c>
      <c r="B18" s="188"/>
      <c r="C18" s="210"/>
      <c r="F18" s="211">
        <f>IF($C$15=0,"",IF(C18="[for completion]","",C18/$C$15))</f>
        <v>0</v>
      </c>
    </row>
    <row r="19" spans="1:7" outlineLevel="1" x14ac:dyDescent="0.2">
      <c r="A19" s="121" t="s">
        <v>490</v>
      </c>
      <c r="B19" s="188"/>
      <c r="C19" s="210"/>
      <c r="F19" s="211">
        <f>IF($C$15=0,"",IF(C19="[for completion]","",C19/$C$15))</f>
        <v>0</v>
      </c>
    </row>
    <row r="20" spans="1:7" outlineLevel="1" x14ac:dyDescent="0.2">
      <c r="A20" s="121" t="s">
        <v>491</v>
      </c>
      <c r="B20" s="188"/>
      <c r="C20" s="210"/>
      <c r="F20" s="211">
        <f>IF($C$15=0,"",IF(C20="[for completion]","",C20/$C$15))</f>
        <v>0</v>
      </c>
    </row>
    <row r="21" spans="1:7" outlineLevel="1" x14ac:dyDescent="0.2">
      <c r="A21" s="121" t="s">
        <v>492</v>
      </c>
      <c r="B21" s="188"/>
      <c r="C21" s="210"/>
      <c r="F21" s="211">
        <f>IF($C$15=0,"",IF(C21="[for completion]","",C21/$C$15))</f>
        <v>0</v>
      </c>
    </row>
    <row r="22" spans="1:7" outlineLevel="1" x14ac:dyDescent="0.2">
      <c r="A22" s="121" t="s">
        <v>493</v>
      </c>
      <c r="B22" s="188"/>
      <c r="C22" s="210"/>
      <c r="F22" s="211">
        <f>IF($C$15=0,"",IF(C22="[for completion]","",C22/$C$15))</f>
        <v>0</v>
      </c>
    </row>
    <row r="23" spans="1:7" outlineLevel="1" x14ac:dyDescent="0.2">
      <c r="A23" s="121" t="s">
        <v>494</v>
      </c>
      <c r="B23" s="188"/>
      <c r="C23" s="210"/>
      <c r="F23" s="211">
        <f>IF($C$15=0,"",IF(C23="[for completion]","",C23/$C$15))</f>
        <v>0</v>
      </c>
    </row>
    <row r="24" spans="1:7" outlineLevel="1" x14ac:dyDescent="0.2">
      <c r="A24" s="121" t="s">
        <v>495</v>
      </c>
      <c r="B24" s="188"/>
      <c r="C24" s="210"/>
      <c r="F24" s="211">
        <f>IF($C$15=0,"",IF(C24="[for completion]","",C24/$C$15))</f>
        <v>0</v>
      </c>
    </row>
    <row r="25" spans="1:7" outlineLevel="1" x14ac:dyDescent="0.2">
      <c r="A25" s="121" t="s">
        <v>496</v>
      </c>
      <c r="B25" s="188"/>
      <c r="C25" s="210"/>
      <c r="F25" s="211">
        <f>IF($C$15=0,"",IF(C25="[for completion]","",C25/$C$15))</f>
        <v>0</v>
      </c>
    </row>
    <row r="26" spans="1:7" outlineLevel="1" x14ac:dyDescent="0.2">
      <c r="A26" s="121" t="s">
        <v>1710</v>
      </c>
      <c r="B26" s="188"/>
      <c r="C26" s="238"/>
      <c r="D26" s="119"/>
      <c r="E26" s="119"/>
      <c r="F26" s="211">
        <f>IF($C$15=0,"",IF(C26="[for completion]","",C26/$C$15))</f>
        <v>0</v>
      </c>
    </row>
    <row r="27" spans="1:7" ht="15" customHeight="1" x14ac:dyDescent="0.2">
      <c r="A27" s="124"/>
      <c r="B27" s="125" t="s">
        <v>497</v>
      </c>
      <c r="C27" s="124" t="s">
        <v>498</v>
      </c>
      <c r="D27" s="124" t="s">
        <v>499</v>
      </c>
      <c r="E27" s="137"/>
      <c r="F27" s="124" t="s">
        <v>500</v>
      </c>
      <c r="G27" s="123"/>
    </row>
    <row r="28" spans="1:7" x14ac:dyDescent="0.2">
      <c r="A28" s="121" t="s">
        <v>501</v>
      </c>
      <c r="B28" s="121" t="s">
        <v>502</v>
      </c>
      <c r="C28" s="210">
        <v>50180</v>
      </c>
      <c r="D28" s="254"/>
      <c r="F28" s="254">
        <f>IF(AND(C28="[For completion]",D28="[For completion]"),"[For completion]",SUM(C28:D28))</f>
        <v>50180</v>
      </c>
    </row>
    <row r="29" spans="1:7" outlineLevel="1" x14ac:dyDescent="0.2">
      <c r="A29" s="121" t="s">
        <v>503</v>
      </c>
      <c r="B29" s="135" t="s">
        <v>1709</v>
      </c>
      <c r="C29" s="210">
        <v>26568</v>
      </c>
      <c r="D29" s="254"/>
      <c r="F29" s="254">
        <f>IF(AND(C29="[For completion]",D29="[For completion]"),"[For completion]",SUM(C29:D29))</f>
        <v>26568</v>
      </c>
    </row>
    <row r="30" spans="1:7" outlineLevel="1" x14ac:dyDescent="0.2">
      <c r="A30" s="121" t="s">
        <v>505</v>
      </c>
      <c r="B30" s="135" t="s">
        <v>506</v>
      </c>
      <c r="C30" s="254"/>
      <c r="D30" s="254"/>
      <c r="F30" s="254"/>
    </row>
    <row r="31" spans="1:7" outlineLevel="1" x14ac:dyDescent="0.2">
      <c r="A31" s="121" t="s">
        <v>507</v>
      </c>
      <c r="B31" s="135"/>
    </row>
    <row r="32" spans="1:7" outlineLevel="1" x14ac:dyDescent="0.2">
      <c r="A32" s="121" t="s">
        <v>508</v>
      </c>
      <c r="B32" s="135"/>
    </row>
    <row r="33" spans="1:7" outlineLevel="1" x14ac:dyDescent="0.2">
      <c r="A33" s="121" t="s">
        <v>509</v>
      </c>
      <c r="B33" s="135"/>
    </row>
    <row r="34" spans="1:7" outlineLevel="1" x14ac:dyDescent="0.2">
      <c r="A34" s="121" t="s">
        <v>510</v>
      </c>
      <c r="B34" s="135"/>
    </row>
    <row r="35" spans="1:7" ht="15" customHeight="1" x14ac:dyDescent="0.2">
      <c r="A35" s="124"/>
      <c r="B35" s="125" t="s">
        <v>511</v>
      </c>
      <c r="C35" s="124" t="s">
        <v>512</v>
      </c>
      <c r="D35" s="124" t="s">
        <v>513</v>
      </c>
      <c r="E35" s="137"/>
      <c r="F35" s="123" t="s">
        <v>478</v>
      </c>
      <c r="G35" s="123"/>
    </row>
    <row r="36" spans="1:7" x14ac:dyDescent="0.2">
      <c r="A36" s="121" t="s">
        <v>514</v>
      </c>
      <c r="B36" s="121" t="s">
        <v>515</v>
      </c>
      <c r="C36" s="251">
        <v>7.3121838235794502E-3</v>
      </c>
      <c r="D36" s="250"/>
      <c r="E36" s="248"/>
      <c r="F36" s="251">
        <v>7.3121838235794502E-3</v>
      </c>
    </row>
    <row r="37" spans="1:7" outlineLevel="1" x14ac:dyDescent="0.2">
      <c r="A37" s="121" t="s">
        <v>516</v>
      </c>
      <c r="C37" s="250"/>
      <c r="D37" s="250"/>
      <c r="E37" s="248"/>
      <c r="F37" s="250"/>
    </row>
    <row r="38" spans="1:7" outlineLevel="1" x14ac:dyDescent="0.2">
      <c r="A38" s="121" t="s">
        <v>517</v>
      </c>
      <c r="C38" s="250"/>
      <c r="D38" s="250"/>
      <c r="E38" s="248"/>
      <c r="F38" s="250"/>
    </row>
    <row r="39" spans="1:7" outlineLevel="1" x14ac:dyDescent="0.2">
      <c r="A39" s="121" t="s">
        <v>518</v>
      </c>
      <c r="C39" s="250"/>
      <c r="D39" s="250"/>
      <c r="E39" s="248"/>
      <c r="F39" s="250"/>
    </row>
    <row r="40" spans="1:7" outlineLevel="1" x14ac:dyDescent="0.2">
      <c r="A40" s="121" t="s">
        <v>519</v>
      </c>
      <c r="C40" s="250"/>
      <c r="D40" s="250"/>
      <c r="E40" s="248"/>
      <c r="F40" s="250"/>
    </row>
    <row r="41" spans="1:7" outlineLevel="1" x14ac:dyDescent="0.2">
      <c r="A41" s="121" t="s">
        <v>520</v>
      </c>
      <c r="C41" s="250"/>
      <c r="D41" s="250"/>
      <c r="E41" s="248"/>
      <c r="F41" s="250"/>
    </row>
    <row r="42" spans="1:7" outlineLevel="1" x14ac:dyDescent="0.2">
      <c r="A42" s="121" t="s">
        <v>521</v>
      </c>
      <c r="C42" s="250"/>
      <c r="D42" s="250"/>
      <c r="E42" s="248"/>
      <c r="F42" s="250"/>
    </row>
    <row r="43" spans="1:7" ht="15" customHeight="1" x14ac:dyDescent="0.2">
      <c r="A43" s="124"/>
      <c r="B43" s="125" t="s">
        <v>522</v>
      </c>
      <c r="C43" s="124" t="s">
        <v>512</v>
      </c>
      <c r="D43" s="124" t="s">
        <v>513</v>
      </c>
      <c r="E43" s="137"/>
      <c r="F43" s="123" t="s">
        <v>478</v>
      </c>
      <c r="G43" s="123"/>
    </row>
    <row r="44" spans="1:7" x14ac:dyDescent="0.2">
      <c r="A44" s="121" t="s">
        <v>523</v>
      </c>
      <c r="B44" s="265" t="s">
        <v>524</v>
      </c>
      <c r="C44" s="264">
        <f>SUM(C45:C71)</f>
        <v>1</v>
      </c>
      <c r="D44" s="264">
        <f>SUM(D45:D71)</f>
        <v>0</v>
      </c>
      <c r="E44" s="250"/>
      <c r="F44" s="264">
        <f>SUM(F45:F71)</f>
        <v>1</v>
      </c>
      <c r="G44" s="121"/>
    </row>
    <row r="45" spans="1:7" x14ac:dyDescent="0.2">
      <c r="A45" s="121" t="s">
        <v>525</v>
      </c>
      <c r="B45" s="121" t="s">
        <v>526</v>
      </c>
      <c r="C45" s="210"/>
      <c r="D45" s="250"/>
      <c r="E45" s="250"/>
      <c r="F45" s="210"/>
      <c r="G45" s="121"/>
    </row>
    <row r="46" spans="1:7" x14ac:dyDescent="0.2">
      <c r="A46" s="121" t="s">
        <v>527</v>
      </c>
      <c r="B46" s="121" t="s">
        <v>8</v>
      </c>
      <c r="C46" s="266">
        <v>1</v>
      </c>
      <c r="D46" s="250"/>
      <c r="E46" s="250"/>
      <c r="F46" s="266">
        <v>1</v>
      </c>
      <c r="G46" s="121"/>
    </row>
    <row r="47" spans="1:7" x14ac:dyDescent="0.2">
      <c r="A47" s="121" t="s">
        <v>528</v>
      </c>
      <c r="B47" s="121" t="s">
        <v>529</v>
      </c>
      <c r="C47" s="210"/>
      <c r="D47" s="250"/>
      <c r="E47" s="250"/>
      <c r="F47" s="210"/>
      <c r="G47" s="121"/>
    </row>
    <row r="48" spans="1:7" x14ac:dyDescent="0.2">
      <c r="A48" s="121" t="s">
        <v>530</v>
      </c>
      <c r="B48" s="121" t="s">
        <v>531</v>
      </c>
      <c r="C48" s="210"/>
      <c r="D48" s="250"/>
      <c r="E48" s="250"/>
      <c r="F48" s="210"/>
      <c r="G48" s="121"/>
    </row>
    <row r="49" spans="1:7" x14ac:dyDescent="0.2">
      <c r="A49" s="121" t="s">
        <v>532</v>
      </c>
      <c r="B49" s="121" t="s">
        <v>533</v>
      </c>
      <c r="C49" s="210"/>
      <c r="D49" s="250"/>
      <c r="E49" s="250"/>
      <c r="F49" s="210"/>
      <c r="G49" s="121"/>
    </row>
    <row r="50" spans="1:7" x14ac:dyDescent="0.2">
      <c r="A50" s="121" t="s">
        <v>534</v>
      </c>
      <c r="B50" s="121" t="s">
        <v>1708</v>
      </c>
      <c r="C50" s="210"/>
      <c r="D50" s="250"/>
      <c r="E50" s="250"/>
      <c r="F50" s="210"/>
      <c r="G50" s="121"/>
    </row>
    <row r="51" spans="1:7" x14ac:dyDescent="0.2">
      <c r="A51" s="121" t="s">
        <v>535</v>
      </c>
      <c r="B51" s="121" t="s">
        <v>536</v>
      </c>
      <c r="C51" s="210"/>
      <c r="D51" s="250"/>
      <c r="E51" s="250"/>
      <c r="F51" s="210"/>
      <c r="G51" s="121"/>
    </row>
    <row r="52" spans="1:7" x14ac:dyDescent="0.2">
      <c r="A52" s="121" t="s">
        <v>537</v>
      </c>
      <c r="B52" s="121" t="s">
        <v>538</v>
      </c>
      <c r="C52" s="210"/>
      <c r="D52" s="250"/>
      <c r="E52" s="250"/>
      <c r="F52" s="210"/>
      <c r="G52" s="121"/>
    </row>
    <row r="53" spans="1:7" x14ac:dyDescent="0.2">
      <c r="A53" s="121" t="s">
        <v>539</v>
      </c>
      <c r="B53" s="121" t="s">
        <v>540</v>
      </c>
      <c r="C53" s="210"/>
      <c r="D53" s="250"/>
      <c r="E53" s="250"/>
      <c r="F53" s="210"/>
      <c r="G53" s="121"/>
    </row>
    <row r="54" spans="1:7" x14ac:dyDescent="0.2">
      <c r="A54" s="121" t="s">
        <v>541</v>
      </c>
      <c r="B54" s="121" t="s">
        <v>542</v>
      </c>
      <c r="C54" s="210"/>
      <c r="D54" s="250"/>
      <c r="E54" s="250"/>
      <c r="F54" s="210"/>
      <c r="G54" s="121"/>
    </row>
    <row r="55" spans="1:7" x14ac:dyDescent="0.2">
      <c r="A55" s="121" t="s">
        <v>543</v>
      </c>
      <c r="B55" s="121" t="s">
        <v>544</v>
      </c>
      <c r="C55" s="210"/>
      <c r="D55" s="250"/>
      <c r="E55" s="250"/>
      <c r="F55" s="210"/>
      <c r="G55" s="121"/>
    </row>
    <row r="56" spans="1:7" x14ac:dyDescent="0.2">
      <c r="A56" s="121" t="s">
        <v>545</v>
      </c>
      <c r="B56" s="121" t="s">
        <v>546</v>
      </c>
      <c r="C56" s="210"/>
      <c r="D56" s="250"/>
      <c r="E56" s="250"/>
      <c r="F56" s="210"/>
      <c r="G56" s="121"/>
    </row>
    <row r="57" spans="1:7" x14ac:dyDescent="0.2">
      <c r="A57" s="121" t="s">
        <v>547</v>
      </c>
      <c r="B57" s="121" t="s">
        <v>548</v>
      </c>
      <c r="C57" s="210"/>
      <c r="D57" s="250"/>
      <c r="E57" s="250"/>
      <c r="F57" s="210"/>
      <c r="G57" s="121"/>
    </row>
    <row r="58" spans="1:7" x14ac:dyDescent="0.2">
      <c r="A58" s="121" t="s">
        <v>549</v>
      </c>
      <c r="B58" s="121" t="s">
        <v>550</v>
      </c>
      <c r="C58" s="210"/>
      <c r="D58" s="250"/>
      <c r="E58" s="250"/>
      <c r="F58" s="210"/>
      <c r="G58" s="121"/>
    </row>
    <row r="59" spans="1:7" x14ac:dyDescent="0.2">
      <c r="A59" s="121" t="s">
        <v>551</v>
      </c>
      <c r="B59" s="121" t="s">
        <v>552</v>
      </c>
      <c r="C59" s="210"/>
      <c r="D59" s="250"/>
      <c r="E59" s="250"/>
      <c r="F59" s="210"/>
      <c r="G59" s="121"/>
    </row>
    <row r="60" spans="1:7" x14ac:dyDescent="0.2">
      <c r="A60" s="121" t="s">
        <v>553</v>
      </c>
      <c r="B60" s="121" t="s">
        <v>554</v>
      </c>
      <c r="C60" s="210"/>
      <c r="D60" s="250"/>
      <c r="E60" s="250"/>
      <c r="F60" s="210"/>
      <c r="G60" s="121"/>
    </row>
    <row r="61" spans="1:7" x14ac:dyDescent="0.2">
      <c r="A61" s="121" t="s">
        <v>555</v>
      </c>
      <c r="B61" s="121" t="s">
        <v>556</v>
      </c>
      <c r="C61" s="210"/>
      <c r="D61" s="250"/>
      <c r="E61" s="250"/>
      <c r="F61" s="210"/>
      <c r="G61" s="121"/>
    </row>
    <row r="62" spans="1:7" x14ac:dyDescent="0.2">
      <c r="A62" s="121" t="s">
        <v>557</v>
      </c>
      <c r="B62" s="121" t="s">
        <v>558</v>
      </c>
      <c r="C62" s="210"/>
      <c r="D62" s="250"/>
      <c r="E62" s="250"/>
      <c r="F62" s="210"/>
      <c r="G62" s="121"/>
    </row>
    <row r="63" spans="1:7" x14ac:dyDescent="0.2">
      <c r="A63" s="121" t="s">
        <v>559</v>
      </c>
      <c r="B63" s="121" t="s">
        <v>560</v>
      </c>
      <c r="C63" s="210"/>
      <c r="D63" s="250"/>
      <c r="E63" s="250"/>
      <c r="F63" s="210"/>
      <c r="G63" s="121"/>
    </row>
    <row r="64" spans="1:7" x14ac:dyDescent="0.2">
      <c r="A64" s="121" t="s">
        <v>561</v>
      </c>
      <c r="B64" s="121" t="s">
        <v>562</v>
      </c>
      <c r="C64" s="210"/>
      <c r="D64" s="250"/>
      <c r="E64" s="250"/>
      <c r="F64" s="210"/>
      <c r="G64" s="121"/>
    </row>
    <row r="65" spans="1:7" x14ac:dyDescent="0.2">
      <c r="A65" s="121" t="s">
        <v>563</v>
      </c>
      <c r="B65" s="121" t="s">
        <v>564</v>
      </c>
      <c r="C65" s="210"/>
      <c r="D65" s="250"/>
      <c r="E65" s="250"/>
      <c r="F65" s="210"/>
      <c r="G65" s="121"/>
    </row>
    <row r="66" spans="1:7" x14ac:dyDescent="0.2">
      <c r="A66" s="121" t="s">
        <v>565</v>
      </c>
      <c r="B66" s="121" t="s">
        <v>566</v>
      </c>
      <c r="C66" s="210"/>
      <c r="D66" s="250"/>
      <c r="E66" s="250"/>
      <c r="F66" s="210"/>
      <c r="G66" s="121"/>
    </row>
    <row r="67" spans="1:7" x14ac:dyDescent="0.2">
      <c r="A67" s="121" t="s">
        <v>567</v>
      </c>
      <c r="B67" s="121" t="s">
        <v>568</v>
      </c>
      <c r="C67" s="210"/>
      <c r="D67" s="250"/>
      <c r="E67" s="250"/>
      <c r="F67" s="210"/>
      <c r="G67" s="121"/>
    </row>
    <row r="68" spans="1:7" x14ac:dyDescent="0.2">
      <c r="A68" s="121" t="s">
        <v>569</v>
      </c>
      <c r="B68" s="121" t="s">
        <v>570</v>
      </c>
      <c r="C68" s="210"/>
      <c r="D68" s="250"/>
      <c r="E68" s="250"/>
      <c r="F68" s="210"/>
      <c r="G68" s="121"/>
    </row>
    <row r="69" spans="1:7" x14ac:dyDescent="0.2">
      <c r="A69" s="121" t="s">
        <v>571</v>
      </c>
      <c r="B69" s="121" t="s">
        <v>572</v>
      </c>
      <c r="C69" s="210"/>
      <c r="D69" s="250"/>
      <c r="E69" s="250"/>
      <c r="F69" s="210"/>
      <c r="G69" s="121"/>
    </row>
    <row r="70" spans="1:7" x14ac:dyDescent="0.2">
      <c r="A70" s="121" t="s">
        <v>573</v>
      </c>
      <c r="B70" s="121" t="s">
        <v>574</v>
      </c>
      <c r="C70" s="210"/>
      <c r="D70" s="250"/>
      <c r="E70" s="250"/>
      <c r="F70" s="210"/>
      <c r="G70" s="121"/>
    </row>
    <row r="71" spans="1:7" x14ac:dyDescent="0.2">
      <c r="A71" s="121" t="s">
        <v>575</v>
      </c>
      <c r="B71" s="121" t="s">
        <v>576</v>
      </c>
      <c r="C71" s="210"/>
      <c r="D71" s="250"/>
      <c r="E71" s="250"/>
      <c r="F71" s="210"/>
      <c r="G71" s="121"/>
    </row>
    <row r="72" spans="1:7" x14ac:dyDescent="0.2">
      <c r="A72" s="121" t="s">
        <v>577</v>
      </c>
      <c r="B72" s="265" t="s">
        <v>262</v>
      </c>
      <c r="C72" s="264">
        <f>SUM(C73:C75)</f>
        <v>0</v>
      </c>
      <c r="D72" s="264">
        <f>SUM(D73:D75)</f>
        <v>0</v>
      </c>
      <c r="E72" s="250"/>
      <c r="F72" s="264">
        <f>SUM(F73:F75)</f>
        <v>0</v>
      </c>
      <c r="G72" s="121"/>
    </row>
    <row r="73" spans="1:7" x14ac:dyDescent="0.2">
      <c r="A73" s="121" t="s">
        <v>578</v>
      </c>
      <c r="B73" s="121" t="s">
        <v>579</v>
      </c>
      <c r="C73" s="210"/>
      <c r="D73" s="250"/>
      <c r="E73" s="250"/>
      <c r="F73" s="210"/>
      <c r="G73" s="121"/>
    </row>
    <row r="74" spans="1:7" x14ac:dyDescent="0.2">
      <c r="A74" s="121" t="s">
        <v>580</v>
      </c>
      <c r="B74" s="121" t="s">
        <v>581</v>
      </c>
      <c r="C74" s="210"/>
      <c r="D74" s="250"/>
      <c r="E74" s="250"/>
      <c r="F74" s="210"/>
      <c r="G74" s="121"/>
    </row>
    <row r="75" spans="1:7" x14ac:dyDescent="0.2">
      <c r="A75" s="121" t="s">
        <v>582</v>
      </c>
      <c r="B75" s="121" t="s">
        <v>583</v>
      </c>
      <c r="C75" s="210"/>
      <c r="D75" s="250"/>
      <c r="E75" s="250"/>
      <c r="F75" s="210"/>
      <c r="G75" s="121"/>
    </row>
    <row r="76" spans="1:7" x14ac:dyDescent="0.2">
      <c r="A76" s="121" t="s">
        <v>584</v>
      </c>
      <c r="B76" s="265" t="s">
        <v>70</v>
      </c>
      <c r="C76" s="264">
        <f>SUM(C77:C87)</f>
        <v>0</v>
      </c>
      <c r="D76" s="264">
        <f>SUM(D77:D87)</f>
        <v>0</v>
      </c>
      <c r="E76" s="250"/>
      <c r="F76" s="264">
        <f>SUM(F77:F87)</f>
        <v>0</v>
      </c>
      <c r="G76" s="121"/>
    </row>
    <row r="77" spans="1:7" x14ac:dyDescent="0.2">
      <c r="A77" s="121" t="s">
        <v>585</v>
      </c>
      <c r="B77" s="129" t="s">
        <v>264</v>
      </c>
      <c r="C77" s="210"/>
      <c r="D77" s="250"/>
      <c r="E77" s="250"/>
      <c r="F77" s="210"/>
      <c r="G77" s="121"/>
    </row>
    <row r="78" spans="1:7" x14ac:dyDescent="0.2">
      <c r="A78" s="121" t="s">
        <v>586</v>
      </c>
      <c r="B78" s="121" t="s">
        <v>587</v>
      </c>
      <c r="C78" s="210"/>
      <c r="D78" s="250"/>
      <c r="E78" s="250"/>
      <c r="F78" s="210"/>
      <c r="G78" s="121"/>
    </row>
    <row r="79" spans="1:7" x14ac:dyDescent="0.2">
      <c r="A79" s="121" t="s">
        <v>588</v>
      </c>
      <c r="B79" s="129" t="s">
        <v>266</v>
      </c>
      <c r="C79" s="210"/>
      <c r="D79" s="250"/>
      <c r="E79" s="250"/>
      <c r="F79" s="210"/>
      <c r="G79" s="121"/>
    </row>
    <row r="80" spans="1:7" x14ac:dyDescent="0.2">
      <c r="A80" s="121" t="s">
        <v>589</v>
      </c>
      <c r="B80" s="129" t="s">
        <v>268</v>
      </c>
      <c r="C80" s="210"/>
      <c r="D80" s="250"/>
      <c r="E80" s="250"/>
      <c r="F80" s="210"/>
      <c r="G80" s="121"/>
    </row>
    <row r="81" spans="1:7" x14ac:dyDescent="0.2">
      <c r="A81" s="121" t="s">
        <v>590</v>
      </c>
      <c r="B81" s="129" t="s">
        <v>270</v>
      </c>
      <c r="C81" s="210"/>
      <c r="D81" s="250"/>
      <c r="E81" s="250"/>
      <c r="F81" s="210"/>
      <c r="G81" s="121"/>
    </row>
    <row r="82" spans="1:7" x14ac:dyDescent="0.2">
      <c r="A82" s="121" t="s">
        <v>591</v>
      </c>
      <c r="B82" s="129" t="s">
        <v>272</v>
      </c>
      <c r="C82" s="210"/>
      <c r="D82" s="250"/>
      <c r="E82" s="250"/>
      <c r="F82" s="210"/>
      <c r="G82" s="121"/>
    </row>
    <row r="83" spans="1:7" x14ac:dyDescent="0.2">
      <c r="A83" s="121" t="s">
        <v>592</v>
      </c>
      <c r="B83" s="129" t="s">
        <v>274</v>
      </c>
      <c r="C83" s="210"/>
      <c r="D83" s="250"/>
      <c r="E83" s="250"/>
      <c r="F83" s="210"/>
      <c r="G83" s="121"/>
    </row>
    <row r="84" spans="1:7" x14ac:dyDescent="0.2">
      <c r="A84" s="121" t="s">
        <v>593</v>
      </c>
      <c r="B84" s="129" t="s">
        <v>276</v>
      </c>
      <c r="C84" s="210"/>
      <c r="D84" s="250"/>
      <c r="E84" s="250"/>
      <c r="F84" s="210"/>
      <c r="G84" s="121"/>
    </row>
    <row r="85" spans="1:7" x14ac:dyDescent="0.2">
      <c r="A85" s="121" t="s">
        <v>594</v>
      </c>
      <c r="B85" s="129" t="s">
        <v>278</v>
      </c>
      <c r="C85" s="210"/>
      <c r="D85" s="250"/>
      <c r="E85" s="250"/>
      <c r="F85" s="210"/>
      <c r="G85" s="121"/>
    </row>
    <row r="86" spans="1:7" x14ac:dyDescent="0.2">
      <c r="A86" s="121" t="s">
        <v>595</v>
      </c>
      <c r="B86" s="129" t="s">
        <v>280</v>
      </c>
      <c r="C86" s="210"/>
      <c r="D86" s="250"/>
      <c r="E86" s="250"/>
      <c r="F86" s="210"/>
      <c r="G86" s="121"/>
    </row>
    <row r="87" spans="1:7" x14ac:dyDescent="0.2">
      <c r="A87" s="121" t="s">
        <v>596</v>
      </c>
      <c r="B87" s="129" t="s">
        <v>70</v>
      </c>
      <c r="C87" s="210"/>
      <c r="D87" s="250"/>
      <c r="E87" s="250"/>
      <c r="F87" s="210"/>
      <c r="G87" s="121"/>
    </row>
    <row r="88" spans="1:7" outlineLevel="1" x14ac:dyDescent="0.2">
      <c r="A88" s="121" t="s">
        <v>597</v>
      </c>
      <c r="B88" s="188" t="s">
        <v>178</v>
      </c>
      <c r="C88" s="250"/>
      <c r="D88" s="250"/>
      <c r="E88" s="250"/>
      <c r="F88" s="250"/>
      <c r="G88" s="121"/>
    </row>
    <row r="89" spans="1:7" outlineLevel="1" x14ac:dyDescent="0.2">
      <c r="A89" s="121" t="s">
        <v>598</v>
      </c>
      <c r="B89" s="188" t="s">
        <v>178</v>
      </c>
      <c r="C89" s="250"/>
      <c r="D89" s="250"/>
      <c r="E89" s="250"/>
      <c r="F89" s="250"/>
      <c r="G89" s="121"/>
    </row>
    <row r="90" spans="1:7" outlineLevel="1" x14ac:dyDescent="0.2">
      <c r="A90" s="121" t="s">
        <v>599</v>
      </c>
      <c r="B90" s="188" t="s">
        <v>178</v>
      </c>
      <c r="C90" s="250"/>
      <c r="D90" s="250"/>
      <c r="E90" s="250"/>
      <c r="F90" s="250"/>
      <c r="G90" s="121"/>
    </row>
    <row r="91" spans="1:7" outlineLevel="1" x14ac:dyDescent="0.2">
      <c r="A91" s="121" t="s">
        <v>600</v>
      </c>
      <c r="B91" s="188" t="s">
        <v>178</v>
      </c>
      <c r="C91" s="250"/>
      <c r="D91" s="250"/>
      <c r="E91" s="250"/>
      <c r="F91" s="250"/>
      <c r="G91" s="121"/>
    </row>
    <row r="92" spans="1:7" outlineLevel="1" x14ac:dyDescent="0.2">
      <c r="A92" s="121" t="s">
        <v>601</v>
      </c>
      <c r="B92" s="188" t="s">
        <v>178</v>
      </c>
      <c r="C92" s="250"/>
      <c r="D92" s="250"/>
      <c r="E92" s="250"/>
      <c r="F92" s="250"/>
      <c r="G92" s="121"/>
    </row>
    <row r="93" spans="1:7" outlineLevel="1" x14ac:dyDescent="0.2">
      <c r="A93" s="121" t="s">
        <v>602</v>
      </c>
      <c r="B93" s="188" t="s">
        <v>178</v>
      </c>
      <c r="C93" s="250"/>
      <c r="D93" s="250"/>
      <c r="E93" s="250"/>
      <c r="F93" s="250"/>
      <c r="G93" s="121"/>
    </row>
    <row r="94" spans="1:7" outlineLevel="1" x14ac:dyDescent="0.2">
      <c r="A94" s="121" t="s">
        <v>603</v>
      </c>
      <c r="B94" s="188" t="s">
        <v>178</v>
      </c>
      <c r="C94" s="250"/>
      <c r="D94" s="250"/>
      <c r="E94" s="250"/>
      <c r="F94" s="250"/>
      <c r="G94" s="121"/>
    </row>
    <row r="95" spans="1:7" outlineLevel="1" x14ac:dyDescent="0.2">
      <c r="A95" s="121" t="s">
        <v>604</v>
      </c>
      <c r="B95" s="188" t="s">
        <v>178</v>
      </c>
      <c r="C95" s="250"/>
      <c r="D95" s="250"/>
      <c r="E95" s="250"/>
      <c r="F95" s="250"/>
      <c r="G95" s="121"/>
    </row>
    <row r="96" spans="1:7" outlineLevel="1" x14ac:dyDescent="0.2">
      <c r="A96" s="121" t="s">
        <v>605</v>
      </c>
      <c r="B96" s="188" t="s">
        <v>178</v>
      </c>
      <c r="C96" s="250"/>
      <c r="D96" s="250"/>
      <c r="E96" s="250"/>
      <c r="F96" s="250"/>
      <c r="G96" s="121"/>
    </row>
    <row r="97" spans="1:7" outlineLevel="1" x14ac:dyDescent="0.2">
      <c r="A97" s="121" t="s">
        <v>606</v>
      </c>
      <c r="B97" s="188" t="s">
        <v>178</v>
      </c>
      <c r="C97" s="250"/>
      <c r="D97" s="250"/>
      <c r="E97" s="250"/>
      <c r="F97" s="250"/>
      <c r="G97" s="121"/>
    </row>
    <row r="98" spans="1:7" ht="15" customHeight="1" x14ac:dyDescent="0.2">
      <c r="A98" s="124"/>
      <c r="B98" s="230" t="s">
        <v>1707</v>
      </c>
      <c r="C98" s="124" t="s">
        <v>512</v>
      </c>
      <c r="D98" s="124" t="s">
        <v>513</v>
      </c>
      <c r="E98" s="137"/>
      <c r="F98" s="123" t="s">
        <v>478</v>
      </c>
      <c r="G98" s="123"/>
    </row>
    <row r="99" spans="1:7" x14ac:dyDescent="0.2">
      <c r="A99" s="121" t="s">
        <v>607</v>
      </c>
      <c r="B99" s="251" t="s">
        <v>608</v>
      </c>
      <c r="C99" s="251">
        <v>0.16747546225110799</v>
      </c>
      <c r="D99" s="250"/>
      <c r="E99" s="250"/>
      <c r="F99" s="251">
        <v>0.16747546225110799</v>
      </c>
      <c r="G99" s="121"/>
    </row>
    <row r="100" spans="1:7" x14ac:dyDescent="0.2">
      <c r="A100" s="121" t="s">
        <v>609</v>
      </c>
      <c r="B100" s="251" t="s">
        <v>610</v>
      </c>
      <c r="C100" s="251">
        <v>0.13539378131910099</v>
      </c>
      <c r="D100" s="250"/>
      <c r="E100" s="250"/>
      <c r="F100" s="251">
        <v>0.13539378131910099</v>
      </c>
      <c r="G100" s="121"/>
    </row>
    <row r="101" spans="1:7" x14ac:dyDescent="0.2">
      <c r="A101" s="121" t="s">
        <v>611</v>
      </c>
      <c r="B101" s="251" t="s">
        <v>612</v>
      </c>
      <c r="C101" s="251">
        <v>0.14819418030902401</v>
      </c>
      <c r="D101" s="250"/>
      <c r="E101" s="250"/>
      <c r="F101" s="251">
        <v>0.14819418030902401</v>
      </c>
      <c r="G101" s="121"/>
    </row>
    <row r="102" spans="1:7" x14ac:dyDescent="0.2">
      <c r="A102" s="121" t="s">
        <v>613</v>
      </c>
      <c r="B102" s="251" t="s">
        <v>614</v>
      </c>
      <c r="C102" s="251">
        <v>0.101714171438976</v>
      </c>
      <c r="D102" s="250"/>
      <c r="E102" s="250"/>
      <c r="F102" s="251">
        <v>0.101714171438976</v>
      </c>
      <c r="G102" s="121"/>
    </row>
    <row r="103" spans="1:7" x14ac:dyDescent="0.2">
      <c r="A103" s="121" t="s">
        <v>615</v>
      </c>
      <c r="B103" s="251" t="s">
        <v>616</v>
      </c>
      <c r="C103" s="251">
        <v>0.10722821498787199</v>
      </c>
      <c r="D103" s="250"/>
      <c r="E103" s="250"/>
      <c r="F103" s="251">
        <v>0.10722821498787199</v>
      </c>
      <c r="G103" s="121"/>
    </row>
    <row r="104" spans="1:7" x14ac:dyDescent="0.2">
      <c r="A104" s="121" t="s">
        <v>617</v>
      </c>
      <c r="B104" s="251" t="s">
        <v>618</v>
      </c>
      <c r="C104" s="251">
        <v>6.8965988754171106E-2</v>
      </c>
      <c r="D104" s="250"/>
      <c r="E104" s="250"/>
      <c r="F104" s="251">
        <v>6.8965988754171106E-2</v>
      </c>
      <c r="G104" s="121"/>
    </row>
    <row r="105" spans="1:7" x14ac:dyDescent="0.2">
      <c r="A105" s="121" t="s">
        <v>619</v>
      </c>
      <c r="B105" s="251" t="s">
        <v>620</v>
      </c>
      <c r="C105" s="251">
        <v>7.8992767995929206E-2</v>
      </c>
      <c r="D105" s="250"/>
      <c r="E105" s="250"/>
      <c r="F105" s="251">
        <v>7.8992767995929206E-2</v>
      </c>
      <c r="G105" s="121"/>
    </row>
    <row r="106" spans="1:7" x14ac:dyDescent="0.2">
      <c r="A106" s="121" t="s">
        <v>621</v>
      </c>
      <c r="B106" s="251" t="s">
        <v>622</v>
      </c>
      <c r="C106" s="251">
        <v>6.2832528850247704E-2</v>
      </c>
      <c r="D106" s="250"/>
      <c r="E106" s="250"/>
      <c r="F106" s="251">
        <v>6.2832528850247704E-2</v>
      </c>
      <c r="G106" s="121"/>
    </row>
    <row r="107" spans="1:7" x14ac:dyDescent="0.2">
      <c r="A107" s="121" t="s">
        <v>623</v>
      </c>
      <c r="B107" s="251" t="s">
        <v>624</v>
      </c>
      <c r="C107" s="251">
        <v>5.4860715294113502E-2</v>
      </c>
      <c r="D107" s="250"/>
      <c r="E107" s="250"/>
      <c r="F107" s="251">
        <v>5.4860715294113502E-2</v>
      </c>
      <c r="G107" s="121"/>
    </row>
    <row r="108" spans="1:7" x14ac:dyDescent="0.2">
      <c r="A108" s="121" t="s">
        <v>625</v>
      </c>
      <c r="B108" s="251" t="s">
        <v>626</v>
      </c>
      <c r="C108" s="251">
        <v>4.2345362539547203E-2</v>
      </c>
      <c r="D108" s="250"/>
      <c r="E108" s="250"/>
      <c r="F108" s="251">
        <v>4.2345362539547203E-2</v>
      </c>
      <c r="G108" s="121"/>
    </row>
    <row r="109" spans="1:7" x14ac:dyDescent="0.2">
      <c r="A109" s="121" t="s">
        <v>627</v>
      </c>
      <c r="B109" s="251" t="s">
        <v>560</v>
      </c>
      <c r="C109" s="251">
        <v>3.0455450194212499E-2</v>
      </c>
      <c r="D109" s="250"/>
      <c r="E109" s="250"/>
      <c r="F109" s="251">
        <v>3.0455450194212499E-2</v>
      </c>
      <c r="G109" s="121"/>
    </row>
    <row r="110" spans="1:7" x14ac:dyDescent="0.2">
      <c r="A110" s="121" t="s">
        <v>628</v>
      </c>
      <c r="B110" s="251" t="s">
        <v>70</v>
      </c>
      <c r="C110" s="251">
        <v>1.5413760656977399E-3</v>
      </c>
      <c r="D110" s="250"/>
      <c r="E110" s="250"/>
      <c r="F110" s="251">
        <v>1.5413760656977399E-3</v>
      </c>
      <c r="G110" s="121"/>
    </row>
    <row r="111" spans="1:7" hidden="1" x14ac:dyDescent="0.2">
      <c r="A111" s="121" t="s">
        <v>629</v>
      </c>
      <c r="B111" s="129"/>
      <c r="C111" s="251"/>
      <c r="D111" s="250"/>
      <c r="E111" s="250"/>
      <c r="F111" s="250"/>
      <c r="G111" s="121"/>
    </row>
    <row r="112" spans="1:7" hidden="1" x14ac:dyDescent="0.2">
      <c r="A112" s="121" t="s">
        <v>630</v>
      </c>
      <c r="B112" s="129"/>
      <c r="C112" s="251"/>
      <c r="D112" s="250"/>
      <c r="E112" s="250"/>
      <c r="F112" s="250"/>
      <c r="G112" s="121"/>
    </row>
    <row r="113" spans="1:7" hidden="1" x14ac:dyDescent="0.2">
      <c r="A113" s="121" t="s">
        <v>631</v>
      </c>
      <c r="B113" s="129"/>
      <c r="C113" s="250"/>
      <c r="D113" s="250"/>
      <c r="E113" s="250"/>
      <c r="F113" s="250"/>
      <c r="G113" s="121"/>
    </row>
    <row r="114" spans="1:7" hidden="1" x14ac:dyDescent="0.2">
      <c r="A114" s="121" t="s">
        <v>632</v>
      </c>
      <c r="B114" s="129"/>
      <c r="C114" s="250"/>
      <c r="D114" s="250"/>
      <c r="E114" s="250"/>
      <c r="F114" s="250"/>
      <c r="G114" s="121"/>
    </row>
    <row r="115" spans="1:7" hidden="1" x14ac:dyDescent="0.2">
      <c r="A115" s="121" t="s">
        <v>633</v>
      </c>
      <c r="B115" s="129"/>
      <c r="C115" s="250"/>
      <c r="D115" s="250"/>
      <c r="E115" s="250"/>
      <c r="F115" s="250"/>
      <c r="G115" s="121"/>
    </row>
    <row r="116" spans="1:7" hidden="1" x14ac:dyDescent="0.2">
      <c r="A116" s="121" t="s">
        <v>634</v>
      </c>
      <c r="B116" s="129"/>
      <c r="C116" s="250"/>
      <c r="D116" s="250"/>
      <c r="E116" s="250"/>
      <c r="F116" s="250"/>
      <c r="G116" s="121"/>
    </row>
    <row r="117" spans="1:7" hidden="1" x14ac:dyDescent="0.2">
      <c r="A117" s="121" t="s">
        <v>635</v>
      </c>
      <c r="B117" s="129"/>
      <c r="C117" s="250"/>
      <c r="D117" s="250"/>
      <c r="E117" s="250"/>
      <c r="F117" s="250"/>
      <c r="G117" s="121"/>
    </row>
    <row r="118" spans="1:7" hidden="1" x14ac:dyDescent="0.2">
      <c r="A118" s="121" t="s">
        <v>636</v>
      </c>
      <c r="B118" s="129"/>
      <c r="C118" s="250"/>
      <c r="D118" s="250"/>
      <c r="E118" s="250"/>
      <c r="F118" s="250"/>
      <c r="G118" s="121"/>
    </row>
    <row r="119" spans="1:7" hidden="1" x14ac:dyDescent="0.2">
      <c r="A119" s="121" t="s">
        <v>637</v>
      </c>
      <c r="B119" s="129"/>
      <c r="C119" s="250"/>
      <c r="D119" s="250"/>
      <c r="E119" s="250"/>
      <c r="F119" s="250"/>
      <c r="G119" s="121"/>
    </row>
    <row r="120" spans="1:7" hidden="1" x14ac:dyDescent="0.2">
      <c r="A120" s="121" t="s">
        <v>638</v>
      </c>
      <c r="B120" s="129"/>
      <c r="C120" s="250"/>
      <c r="D120" s="250"/>
      <c r="E120" s="250"/>
      <c r="F120" s="250"/>
      <c r="G120" s="121"/>
    </row>
    <row r="121" spans="1:7" hidden="1" x14ac:dyDescent="0.2">
      <c r="A121" s="121" t="s">
        <v>639</v>
      </c>
      <c r="B121" s="129"/>
      <c r="C121" s="250"/>
      <c r="D121" s="250"/>
      <c r="E121" s="250"/>
      <c r="F121" s="250"/>
      <c r="G121" s="121"/>
    </row>
    <row r="122" spans="1:7" hidden="1" x14ac:dyDescent="0.2">
      <c r="A122" s="121" t="s">
        <v>640</v>
      </c>
      <c r="B122" s="129"/>
      <c r="C122" s="250"/>
      <c r="D122" s="250"/>
      <c r="E122" s="250"/>
      <c r="F122" s="250"/>
      <c r="G122" s="121"/>
    </row>
    <row r="123" spans="1:7" hidden="1" x14ac:dyDescent="0.2">
      <c r="A123" s="121" t="s">
        <v>641</v>
      </c>
      <c r="B123" s="129"/>
      <c r="C123" s="250"/>
      <c r="D123" s="250"/>
      <c r="E123" s="250"/>
      <c r="F123" s="250"/>
      <c r="G123" s="121"/>
    </row>
    <row r="124" spans="1:7" hidden="1" x14ac:dyDescent="0.2">
      <c r="A124" s="121" t="s">
        <v>642</v>
      </c>
      <c r="B124" s="129"/>
      <c r="C124" s="250"/>
      <c r="D124" s="250"/>
      <c r="E124" s="250"/>
      <c r="F124" s="250"/>
      <c r="G124" s="121"/>
    </row>
    <row r="125" spans="1:7" hidden="1" x14ac:dyDescent="0.2">
      <c r="A125" s="121" t="s">
        <v>643</v>
      </c>
      <c r="B125" s="129"/>
      <c r="C125" s="250"/>
      <c r="D125" s="250"/>
      <c r="E125" s="250"/>
      <c r="F125" s="250"/>
      <c r="G125" s="121"/>
    </row>
    <row r="126" spans="1:7" hidden="1" x14ac:dyDescent="0.2">
      <c r="A126" s="121" t="s">
        <v>644</v>
      </c>
      <c r="B126" s="129"/>
      <c r="C126" s="250"/>
      <c r="D126" s="250"/>
      <c r="E126" s="250"/>
      <c r="F126" s="250"/>
      <c r="G126" s="121"/>
    </row>
    <row r="127" spans="1:7" hidden="1" x14ac:dyDescent="0.2">
      <c r="A127" s="121" t="s">
        <v>645</v>
      </c>
      <c r="B127" s="129"/>
      <c r="C127" s="250"/>
      <c r="D127" s="250"/>
      <c r="E127" s="250"/>
      <c r="F127" s="250"/>
      <c r="G127" s="121"/>
    </row>
    <row r="128" spans="1:7" hidden="1" x14ac:dyDescent="0.2">
      <c r="A128" s="121" t="s">
        <v>646</v>
      </c>
      <c r="B128" s="129"/>
      <c r="C128" s="250"/>
      <c r="D128" s="250"/>
      <c r="E128" s="250"/>
      <c r="F128" s="250"/>
      <c r="G128" s="121"/>
    </row>
    <row r="129" spans="1:7" hidden="1" x14ac:dyDescent="0.2">
      <c r="A129" s="121" t="s">
        <v>647</v>
      </c>
      <c r="B129" s="129"/>
      <c r="C129" s="250"/>
      <c r="D129" s="250"/>
      <c r="E129" s="250"/>
      <c r="F129" s="250"/>
      <c r="G129" s="121"/>
    </row>
    <row r="130" spans="1:7" hidden="1" x14ac:dyDescent="0.2">
      <c r="A130" s="121" t="s">
        <v>1706</v>
      </c>
      <c r="B130" s="129"/>
      <c r="C130" s="250"/>
      <c r="D130" s="250"/>
      <c r="E130" s="250"/>
      <c r="F130" s="250"/>
      <c r="G130" s="121"/>
    </row>
    <row r="131" spans="1:7" hidden="1" x14ac:dyDescent="0.2">
      <c r="A131" s="121" t="s">
        <v>1705</v>
      </c>
      <c r="B131" s="129"/>
      <c r="C131" s="250"/>
      <c r="D131" s="250"/>
      <c r="E131" s="250"/>
      <c r="F131" s="250"/>
      <c r="G131" s="121"/>
    </row>
    <row r="132" spans="1:7" hidden="1" x14ac:dyDescent="0.2">
      <c r="A132" s="121" t="s">
        <v>1704</v>
      </c>
      <c r="B132" s="129"/>
      <c r="C132" s="250"/>
      <c r="D132" s="250"/>
      <c r="E132" s="250"/>
      <c r="F132" s="250"/>
      <c r="G132" s="121"/>
    </row>
    <row r="133" spans="1:7" hidden="1" x14ac:dyDescent="0.2">
      <c r="A133" s="121" t="s">
        <v>1703</v>
      </c>
      <c r="B133" s="129"/>
      <c r="C133" s="250"/>
      <c r="D133" s="250"/>
      <c r="E133" s="250"/>
      <c r="F133" s="250"/>
      <c r="G133" s="121"/>
    </row>
    <row r="134" spans="1:7" hidden="1" x14ac:dyDescent="0.2">
      <c r="A134" s="121" t="s">
        <v>1702</v>
      </c>
      <c r="B134" s="129"/>
      <c r="C134" s="250"/>
      <c r="D134" s="250"/>
      <c r="E134" s="250"/>
      <c r="F134" s="250"/>
      <c r="G134" s="121"/>
    </row>
    <row r="135" spans="1:7" hidden="1" x14ac:dyDescent="0.2">
      <c r="A135" s="121" t="s">
        <v>1701</v>
      </c>
      <c r="B135" s="129"/>
      <c r="C135" s="250"/>
      <c r="D135" s="250"/>
      <c r="E135" s="250"/>
      <c r="F135" s="250"/>
      <c r="G135" s="121"/>
    </row>
    <row r="136" spans="1:7" hidden="1" x14ac:dyDescent="0.2">
      <c r="A136" s="121" t="s">
        <v>1700</v>
      </c>
      <c r="B136" s="129"/>
      <c r="C136" s="250"/>
      <c r="D136" s="250"/>
      <c r="E136" s="250"/>
      <c r="F136" s="250"/>
      <c r="G136" s="121"/>
    </row>
    <row r="137" spans="1:7" hidden="1" x14ac:dyDescent="0.2">
      <c r="A137" s="121" t="s">
        <v>1699</v>
      </c>
      <c r="B137" s="129"/>
      <c r="C137" s="250"/>
      <c r="D137" s="250"/>
      <c r="E137" s="250"/>
      <c r="F137" s="250"/>
      <c r="G137" s="121"/>
    </row>
    <row r="138" spans="1:7" hidden="1" x14ac:dyDescent="0.2">
      <c r="A138" s="121" t="s">
        <v>1698</v>
      </c>
      <c r="B138" s="129"/>
      <c r="C138" s="250"/>
      <c r="D138" s="250"/>
      <c r="E138" s="250"/>
      <c r="F138" s="250"/>
      <c r="G138" s="121"/>
    </row>
    <row r="139" spans="1:7" hidden="1" x14ac:dyDescent="0.2">
      <c r="A139" s="121" t="s">
        <v>1697</v>
      </c>
      <c r="B139" s="129"/>
      <c r="C139" s="250"/>
      <c r="D139" s="250"/>
      <c r="E139" s="250"/>
      <c r="F139" s="250"/>
      <c r="G139" s="121"/>
    </row>
    <row r="140" spans="1:7" hidden="1" x14ac:dyDescent="0.2">
      <c r="A140" s="121" t="s">
        <v>1696</v>
      </c>
      <c r="B140" s="129"/>
      <c r="C140" s="250"/>
      <c r="D140" s="250"/>
      <c r="E140" s="250"/>
      <c r="F140" s="250"/>
      <c r="G140" s="121"/>
    </row>
    <row r="141" spans="1:7" hidden="1" x14ac:dyDescent="0.2">
      <c r="A141" s="121" t="s">
        <v>1695</v>
      </c>
      <c r="B141" s="129"/>
      <c r="C141" s="250"/>
      <c r="D141" s="250"/>
      <c r="E141" s="250"/>
      <c r="F141" s="250"/>
      <c r="G141" s="121"/>
    </row>
    <row r="142" spans="1:7" hidden="1" x14ac:dyDescent="0.2">
      <c r="A142" s="121" t="s">
        <v>1694</v>
      </c>
      <c r="B142" s="129"/>
      <c r="C142" s="250"/>
      <c r="D142" s="250"/>
      <c r="E142" s="250"/>
      <c r="F142" s="250"/>
      <c r="G142" s="121"/>
    </row>
    <row r="143" spans="1:7" hidden="1" x14ac:dyDescent="0.2">
      <c r="A143" s="121" t="s">
        <v>1693</v>
      </c>
      <c r="B143" s="129"/>
      <c r="C143" s="250"/>
      <c r="D143" s="250"/>
      <c r="E143" s="250"/>
      <c r="F143" s="250"/>
      <c r="G143" s="121"/>
    </row>
    <row r="144" spans="1:7" hidden="1" x14ac:dyDescent="0.2">
      <c r="A144" s="121" t="s">
        <v>1692</v>
      </c>
      <c r="B144" s="129"/>
      <c r="C144" s="250"/>
      <c r="D144" s="250"/>
      <c r="E144" s="250"/>
      <c r="F144" s="250"/>
      <c r="G144" s="121"/>
    </row>
    <row r="145" spans="1:7" hidden="1" x14ac:dyDescent="0.2">
      <c r="A145" s="121" t="s">
        <v>1691</v>
      </c>
      <c r="B145" s="129"/>
      <c r="C145" s="250"/>
      <c r="D145" s="250"/>
      <c r="E145" s="250"/>
      <c r="F145" s="250"/>
      <c r="G145" s="121"/>
    </row>
    <row r="146" spans="1:7" hidden="1" x14ac:dyDescent="0.2">
      <c r="A146" s="121" t="s">
        <v>1690</v>
      </c>
      <c r="B146" s="129"/>
      <c r="C146" s="250"/>
      <c r="D146" s="250"/>
      <c r="E146" s="250"/>
      <c r="F146" s="250"/>
      <c r="G146" s="121"/>
    </row>
    <row r="147" spans="1:7" hidden="1" x14ac:dyDescent="0.2">
      <c r="A147" s="121" t="s">
        <v>1689</v>
      </c>
      <c r="B147" s="129"/>
      <c r="C147" s="250"/>
      <c r="D147" s="250"/>
      <c r="E147" s="250"/>
      <c r="F147" s="250"/>
      <c r="G147" s="121"/>
    </row>
    <row r="148" spans="1:7" hidden="1" x14ac:dyDescent="0.2">
      <c r="A148" s="121" t="s">
        <v>1688</v>
      </c>
      <c r="B148" s="129"/>
      <c r="C148" s="250"/>
      <c r="D148" s="250"/>
      <c r="E148" s="250"/>
      <c r="F148" s="250"/>
      <c r="G148" s="121"/>
    </row>
    <row r="149" spans="1:7" ht="15" customHeight="1" x14ac:dyDescent="0.2">
      <c r="A149" s="124"/>
      <c r="B149" s="125" t="s">
        <v>648</v>
      </c>
      <c r="C149" s="124" t="s">
        <v>512</v>
      </c>
      <c r="D149" s="124" t="s">
        <v>513</v>
      </c>
      <c r="E149" s="137"/>
      <c r="F149" s="123" t="s">
        <v>478</v>
      </c>
      <c r="G149" s="123"/>
    </row>
    <row r="150" spans="1:7" x14ac:dyDescent="0.2">
      <c r="A150" s="121" t="s">
        <v>649</v>
      </c>
      <c r="B150" s="121" t="s">
        <v>650</v>
      </c>
      <c r="C150" s="251">
        <v>0.92040927033367004</v>
      </c>
      <c r="D150" s="250"/>
      <c r="E150" s="262"/>
      <c r="F150" s="251">
        <v>0.92040927033367004</v>
      </c>
    </row>
    <row r="151" spans="1:7" x14ac:dyDescent="0.2">
      <c r="A151" s="121" t="s">
        <v>651</v>
      </c>
      <c r="B151" s="121" t="s">
        <v>652</v>
      </c>
      <c r="C151" s="251">
        <v>0</v>
      </c>
      <c r="D151" s="250"/>
      <c r="E151" s="262"/>
      <c r="F151" s="251">
        <v>0</v>
      </c>
    </row>
    <row r="152" spans="1:7" x14ac:dyDescent="0.2">
      <c r="A152" s="121" t="s">
        <v>653</v>
      </c>
      <c r="B152" s="121" t="s">
        <v>70</v>
      </c>
      <c r="C152" s="251">
        <v>7.95907296663384E-2</v>
      </c>
      <c r="D152" s="250"/>
      <c r="E152" s="262"/>
      <c r="F152" s="251">
        <v>7.95907296663384E-2</v>
      </c>
    </row>
    <row r="153" spans="1:7" hidden="1" outlineLevel="1" x14ac:dyDescent="0.2">
      <c r="A153" s="121" t="s">
        <v>654</v>
      </c>
      <c r="C153" s="250"/>
      <c r="D153" s="250"/>
      <c r="E153" s="262"/>
      <c r="F153" s="250"/>
    </row>
    <row r="154" spans="1:7" hidden="1" outlineLevel="1" x14ac:dyDescent="0.2">
      <c r="A154" s="121" t="s">
        <v>655</v>
      </c>
      <c r="C154" s="250"/>
      <c r="D154" s="250"/>
      <c r="E154" s="262"/>
      <c r="F154" s="250"/>
    </row>
    <row r="155" spans="1:7" hidden="1" outlineLevel="1" x14ac:dyDescent="0.2">
      <c r="A155" s="121" t="s">
        <v>656</v>
      </c>
      <c r="C155" s="250"/>
      <c r="D155" s="250"/>
      <c r="E155" s="262"/>
      <c r="F155" s="250"/>
    </row>
    <row r="156" spans="1:7" hidden="1" outlineLevel="1" x14ac:dyDescent="0.2">
      <c r="A156" s="121" t="s">
        <v>657</v>
      </c>
      <c r="C156" s="250"/>
      <c r="D156" s="250"/>
      <c r="E156" s="262"/>
      <c r="F156" s="250"/>
    </row>
    <row r="157" spans="1:7" hidden="1" outlineLevel="1" x14ac:dyDescent="0.2">
      <c r="A157" s="121" t="s">
        <v>658</v>
      </c>
      <c r="C157" s="250"/>
      <c r="D157" s="250"/>
      <c r="E157" s="262"/>
      <c r="F157" s="250"/>
    </row>
    <row r="158" spans="1:7" hidden="1" outlineLevel="1" x14ac:dyDescent="0.2">
      <c r="A158" s="121" t="s">
        <v>659</v>
      </c>
      <c r="C158" s="250"/>
      <c r="D158" s="250"/>
      <c r="E158" s="262"/>
      <c r="F158" s="250"/>
    </row>
    <row r="159" spans="1:7" ht="15" customHeight="1" collapsed="1" x14ac:dyDescent="0.2">
      <c r="A159" s="124"/>
      <c r="B159" s="125" t="s">
        <v>660</v>
      </c>
      <c r="C159" s="124" t="s">
        <v>512</v>
      </c>
      <c r="D159" s="124" t="s">
        <v>513</v>
      </c>
      <c r="E159" s="137"/>
      <c r="F159" s="123" t="s">
        <v>478</v>
      </c>
      <c r="G159" s="123"/>
    </row>
    <row r="160" spans="1:7" x14ac:dyDescent="0.2">
      <c r="A160" s="121" t="s">
        <v>661</v>
      </c>
      <c r="B160" s="121" t="s">
        <v>662</v>
      </c>
      <c r="C160" s="251">
        <v>2.6530301766597701E-2</v>
      </c>
      <c r="D160" s="250"/>
      <c r="E160" s="262"/>
      <c r="F160" s="251">
        <v>2.6530301766597701E-2</v>
      </c>
    </row>
    <row r="161" spans="1:7" x14ac:dyDescent="0.2">
      <c r="A161" s="121" t="s">
        <v>663</v>
      </c>
      <c r="B161" s="121" t="s">
        <v>664</v>
      </c>
      <c r="C161" s="251">
        <v>0.97346969823340201</v>
      </c>
      <c r="D161" s="250"/>
      <c r="E161" s="262"/>
      <c r="F161" s="251">
        <v>0.97346969823340201</v>
      </c>
    </row>
    <row r="162" spans="1:7" x14ac:dyDescent="0.2">
      <c r="A162" s="121" t="s">
        <v>665</v>
      </c>
      <c r="B162" s="121" t="s">
        <v>70</v>
      </c>
      <c r="C162" s="251">
        <v>0</v>
      </c>
      <c r="D162" s="250"/>
      <c r="E162" s="262"/>
      <c r="F162" s="251">
        <v>0</v>
      </c>
    </row>
    <row r="163" spans="1:7" hidden="1" outlineLevel="1" x14ac:dyDescent="0.2">
      <c r="A163" s="121" t="s">
        <v>666</v>
      </c>
      <c r="E163" s="120"/>
    </row>
    <row r="164" spans="1:7" hidden="1" outlineLevel="1" x14ac:dyDescent="0.2">
      <c r="A164" s="121" t="s">
        <v>667</v>
      </c>
      <c r="E164" s="120"/>
    </row>
    <row r="165" spans="1:7" hidden="1" outlineLevel="1" x14ac:dyDescent="0.2">
      <c r="A165" s="121" t="s">
        <v>668</v>
      </c>
      <c r="E165" s="120"/>
    </row>
    <row r="166" spans="1:7" hidden="1" outlineLevel="1" x14ac:dyDescent="0.2">
      <c r="A166" s="121" t="s">
        <v>669</v>
      </c>
      <c r="E166" s="120"/>
    </row>
    <row r="167" spans="1:7" hidden="1" outlineLevel="1" x14ac:dyDescent="0.2">
      <c r="A167" s="121" t="s">
        <v>670</v>
      </c>
      <c r="E167" s="120"/>
    </row>
    <row r="168" spans="1:7" hidden="1" outlineLevel="1" x14ac:dyDescent="0.2">
      <c r="A168" s="121" t="s">
        <v>671</v>
      </c>
      <c r="E168" s="120"/>
    </row>
    <row r="169" spans="1:7" ht="15" customHeight="1" collapsed="1" x14ac:dyDescent="0.2">
      <c r="A169" s="124"/>
      <c r="B169" s="125" t="s">
        <v>672</v>
      </c>
      <c r="C169" s="124" t="s">
        <v>512</v>
      </c>
      <c r="D169" s="124" t="s">
        <v>513</v>
      </c>
      <c r="E169" s="137"/>
      <c r="F169" s="123" t="s">
        <v>478</v>
      </c>
      <c r="G169" s="123"/>
    </row>
    <row r="170" spans="1:7" x14ac:dyDescent="0.2">
      <c r="A170" s="121" t="s">
        <v>673</v>
      </c>
      <c r="B170" s="216" t="s">
        <v>674</v>
      </c>
      <c r="C170" s="251">
        <v>4.44707588257372E-2</v>
      </c>
      <c r="D170" s="251"/>
      <c r="E170" s="262"/>
      <c r="F170" s="251">
        <v>4.44707588257372E-2</v>
      </c>
    </row>
    <row r="171" spans="1:7" x14ac:dyDescent="0.2">
      <c r="A171" s="121" t="s">
        <v>675</v>
      </c>
      <c r="B171" s="216" t="s">
        <v>1687</v>
      </c>
      <c r="C171" s="251">
        <v>0.103330012791191</v>
      </c>
      <c r="D171" s="250"/>
      <c r="E171" s="262"/>
      <c r="F171" s="251">
        <v>0.103330012791191</v>
      </c>
    </row>
    <row r="172" spans="1:7" x14ac:dyDescent="0.2">
      <c r="A172" s="121" t="s">
        <v>676</v>
      </c>
      <c r="B172" s="216" t="s">
        <v>1686</v>
      </c>
      <c r="C172" s="251">
        <v>0.203382780781036</v>
      </c>
      <c r="D172" s="250"/>
      <c r="E172" s="250"/>
      <c r="F172" s="251">
        <v>0.203382780781036</v>
      </c>
    </row>
    <row r="173" spans="1:7" x14ac:dyDescent="0.2">
      <c r="A173" s="121" t="s">
        <v>677</v>
      </c>
      <c r="B173" s="216" t="s">
        <v>1685</v>
      </c>
      <c r="C173" s="251">
        <v>0.14375825954174901</v>
      </c>
      <c r="D173" s="250"/>
      <c r="E173" s="250"/>
      <c r="F173" s="251">
        <v>0.14375825954174901</v>
      </c>
    </row>
    <row r="174" spans="1:7" x14ac:dyDescent="0.2">
      <c r="A174" s="121" t="s">
        <v>678</v>
      </c>
      <c r="B174" s="216" t="s">
        <v>1684</v>
      </c>
      <c r="C174" s="251">
        <v>0.50505818806028702</v>
      </c>
      <c r="D174" s="250"/>
      <c r="E174" s="250"/>
      <c r="F174" s="251">
        <v>0.50505818806028702</v>
      </c>
    </row>
    <row r="175" spans="1:7" hidden="1" outlineLevel="1" x14ac:dyDescent="0.2">
      <c r="A175" s="121" t="s">
        <v>679</v>
      </c>
      <c r="B175" s="135"/>
      <c r="C175" s="250"/>
      <c r="D175" s="250"/>
      <c r="E175" s="250"/>
      <c r="F175" s="250"/>
    </row>
    <row r="176" spans="1:7" hidden="1" outlineLevel="1" x14ac:dyDescent="0.2">
      <c r="A176" s="121" t="s">
        <v>680</v>
      </c>
      <c r="B176" s="135"/>
      <c r="C176" s="250"/>
      <c r="D176" s="250"/>
      <c r="E176" s="250"/>
      <c r="F176" s="250"/>
    </row>
    <row r="177" spans="1:7" hidden="1" outlineLevel="1" x14ac:dyDescent="0.2">
      <c r="A177" s="121" t="s">
        <v>681</v>
      </c>
      <c r="B177" s="216"/>
      <c r="C177" s="250"/>
      <c r="D177" s="250"/>
      <c r="E177" s="250"/>
      <c r="F177" s="250"/>
    </row>
    <row r="178" spans="1:7" hidden="1" outlineLevel="1" x14ac:dyDescent="0.2">
      <c r="A178" s="121" t="s">
        <v>682</v>
      </c>
      <c r="B178" s="216"/>
      <c r="C178" s="250"/>
      <c r="D178" s="250"/>
      <c r="E178" s="250"/>
      <c r="F178" s="250"/>
    </row>
    <row r="179" spans="1:7" ht="15" customHeight="1" collapsed="1" x14ac:dyDescent="0.2">
      <c r="A179" s="124"/>
      <c r="B179" s="230" t="s">
        <v>683</v>
      </c>
      <c r="C179" s="124" t="s">
        <v>512</v>
      </c>
      <c r="D179" s="124" t="s">
        <v>513</v>
      </c>
      <c r="E179" s="124"/>
      <c r="F179" s="124" t="s">
        <v>478</v>
      </c>
      <c r="G179" s="123"/>
    </row>
    <row r="180" spans="1:7" x14ac:dyDescent="0.2">
      <c r="A180" s="121" t="s">
        <v>684</v>
      </c>
      <c r="B180" s="121" t="s">
        <v>1683</v>
      </c>
      <c r="C180" s="239">
        <v>2.3533681841516601E-4</v>
      </c>
      <c r="D180" s="239"/>
      <c r="E180" s="262"/>
      <c r="F180" s="239">
        <v>2.3533681841516601E-4</v>
      </c>
    </row>
    <row r="181" spans="1:7" outlineLevel="1" x14ac:dyDescent="0.2">
      <c r="A181" s="121" t="s">
        <v>685</v>
      </c>
      <c r="B181" s="121" t="s">
        <v>686</v>
      </c>
      <c r="C181" s="239">
        <v>2.7953757016036699E-19</v>
      </c>
      <c r="D181" s="239"/>
      <c r="E181" s="262"/>
      <c r="F181" s="239">
        <v>2.7953757016036699E-19</v>
      </c>
      <c r="G181" s="250"/>
    </row>
    <row r="182" spans="1:7" outlineLevel="1" x14ac:dyDescent="0.2">
      <c r="A182" s="121" t="s">
        <v>687</v>
      </c>
      <c r="B182" s="263"/>
      <c r="C182" s="250"/>
      <c r="D182" s="250"/>
      <c r="E182" s="262"/>
      <c r="F182" s="250"/>
    </row>
    <row r="183" spans="1:7" outlineLevel="1" x14ac:dyDescent="0.2">
      <c r="A183" s="121" t="s">
        <v>688</v>
      </c>
      <c r="B183" s="263"/>
      <c r="D183" s="250"/>
      <c r="E183" s="262"/>
      <c r="F183" s="250"/>
    </row>
    <row r="184" spans="1:7" outlineLevel="1" x14ac:dyDescent="0.2">
      <c r="A184" s="121" t="s">
        <v>689</v>
      </c>
      <c r="B184" s="263"/>
      <c r="C184" s="250"/>
      <c r="D184" s="250"/>
      <c r="E184" s="262"/>
      <c r="F184" s="250"/>
    </row>
    <row r="185" spans="1:7" ht="18.75" x14ac:dyDescent="0.2">
      <c r="A185" s="260"/>
      <c r="B185" s="261" t="s">
        <v>475</v>
      </c>
      <c r="C185" s="260"/>
      <c r="D185" s="260"/>
      <c r="E185" s="260"/>
      <c r="F185" s="259"/>
      <c r="G185" s="259"/>
    </row>
    <row r="186" spans="1:7" ht="15" customHeight="1" x14ac:dyDescent="0.2">
      <c r="A186" s="124"/>
      <c r="B186" s="125" t="s">
        <v>690</v>
      </c>
      <c r="C186" s="124" t="s">
        <v>691</v>
      </c>
      <c r="D186" s="124" t="s">
        <v>692</v>
      </c>
      <c r="E186" s="137"/>
      <c r="F186" s="124" t="s">
        <v>512</v>
      </c>
      <c r="G186" s="124" t="s">
        <v>693</v>
      </c>
    </row>
    <row r="187" spans="1:7" x14ac:dyDescent="0.2">
      <c r="A187" s="121" t="s">
        <v>694</v>
      </c>
      <c r="B187" s="129" t="s">
        <v>695</v>
      </c>
      <c r="C187" s="255">
        <v>71.290089052411204</v>
      </c>
      <c r="E187" s="223"/>
      <c r="F187" s="151"/>
      <c r="G187" s="151"/>
    </row>
    <row r="188" spans="1:7" x14ac:dyDescent="0.2">
      <c r="A188" s="223"/>
      <c r="B188" s="258"/>
      <c r="C188" s="223"/>
      <c r="D188" s="223"/>
      <c r="E188" s="223"/>
      <c r="F188" s="151"/>
      <c r="G188" s="151"/>
    </row>
    <row r="189" spans="1:7" x14ac:dyDescent="0.2">
      <c r="B189" s="129" t="s">
        <v>696</v>
      </c>
      <c r="C189" s="223"/>
      <c r="D189" s="223"/>
      <c r="E189" s="223"/>
      <c r="F189" s="151"/>
      <c r="G189" s="151"/>
    </row>
    <row r="190" spans="1:7" x14ac:dyDescent="0.2">
      <c r="A190" s="121" t="s">
        <v>697</v>
      </c>
      <c r="B190" s="255" t="s">
        <v>698</v>
      </c>
      <c r="C190" s="255">
        <v>1511.7373372499901</v>
      </c>
      <c r="D190" s="256">
        <v>38316</v>
      </c>
      <c r="E190" s="223"/>
      <c r="F190" s="211">
        <f>IF($C$214=0,"",IF(C190="[for completion]","",IF(C190="","",C190/$C$214)))</f>
        <v>0.42258738197556539</v>
      </c>
      <c r="G190" s="211">
        <f>IF($D$214=0,"",IF(D190="[for completion]","",IF(D190="","",D190/$D$214)))</f>
        <v>0.76357114388202474</v>
      </c>
    </row>
    <row r="191" spans="1:7" x14ac:dyDescent="0.2">
      <c r="A191" s="121" t="s">
        <v>699</v>
      </c>
      <c r="B191" s="255" t="s">
        <v>700</v>
      </c>
      <c r="C191" s="255">
        <v>1247.8837274800001</v>
      </c>
      <c r="D191" s="256">
        <v>9047</v>
      </c>
      <c r="E191" s="223"/>
      <c r="F191" s="211">
        <f>IF($C$214=0,"",IF(C191="[for completion]","",IF(C191="","",C191/$C$214)))</f>
        <v>0.34883038502242075</v>
      </c>
      <c r="G191" s="211">
        <f>IF($D$214=0,"",IF(D191="[for completion]","",IF(D191="","",D191/$D$214)))</f>
        <v>0.18029095257074532</v>
      </c>
    </row>
    <row r="192" spans="1:7" x14ac:dyDescent="0.2">
      <c r="A192" s="121" t="s">
        <v>701</v>
      </c>
      <c r="B192" s="255" t="s">
        <v>702</v>
      </c>
      <c r="C192" s="255">
        <v>481.56216510000002</v>
      </c>
      <c r="D192" s="256">
        <v>2011</v>
      </c>
      <c r="E192" s="223"/>
      <c r="F192" s="211">
        <f>IF($C$214=0,"",IF(C192="[for completion]","",IF(C192="","",C192/$C$214)))</f>
        <v>0.13461471751321946</v>
      </c>
      <c r="G192" s="211">
        <f>IF($D$214=0,"",IF(D192="[for completion]","",IF(D192="","",D192/$D$214)))</f>
        <v>4.0075727381426861E-2</v>
      </c>
    </row>
    <row r="193" spans="1:7" x14ac:dyDescent="0.2">
      <c r="A193" s="121" t="s">
        <v>703</v>
      </c>
      <c r="B193" s="255" t="s">
        <v>704</v>
      </c>
      <c r="C193" s="255">
        <v>181.90191109</v>
      </c>
      <c r="D193" s="256">
        <v>535</v>
      </c>
      <c r="E193" s="223"/>
      <c r="F193" s="211">
        <f>IF($C$214=0,"",IF(C193="[for completion]","",IF(C193="","",C193/$C$214)))</f>
        <v>5.0848418233625702E-2</v>
      </c>
      <c r="G193" s="211">
        <f>IF($D$214=0,"",IF(D193="[for completion]","",IF(D193="","",D193/$D$214)))</f>
        <v>1.0661618174571542E-2</v>
      </c>
    </row>
    <row r="194" spans="1:7" x14ac:dyDescent="0.2">
      <c r="A194" s="121" t="s">
        <v>705</v>
      </c>
      <c r="B194" s="255" t="s">
        <v>706</v>
      </c>
      <c r="C194" s="255">
        <v>154.25152772999999</v>
      </c>
      <c r="D194" s="256">
        <v>271</v>
      </c>
      <c r="E194" s="223"/>
      <c r="F194" s="211">
        <f>IF($C$214=0,"",IF(C194="[for completion]","",IF(C194="","",C194/$C$214)))</f>
        <v>4.3119097255168659E-2</v>
      </c>
      <c r="G194" s="211">
        <f>IF($D$214=0,"",IF(D194="[for completion]","",IF(D194="","",D194/$D$214)))</f>
        <v>5.4005579912315667E-3</v>
      </c>
    </row>
    <row r="195" spans="1:7" hidden="1" x14ac:dyDescent="0.2">
      <c r="A195" s="121" t="s">
        <v>707</v>
      </c>
      <c r="B195" s="129"/>
      <c r="C195" s="255"/>
      <c r="D195" s="254"/>
      <c r="E195" s="223"/>
      <c r="F195" s="211" t="str">
        <f>IF($C$214=0,"",IF(C195="[for completion]","",IF(C195="","",C195/$C$214)))</f>
        <v/>
      </c>
      <c r="G195" s="211" t="str">
        <f>IF($D$214=0,"",IF(D195="[for completion]","",IF(D195="","",D195/$D$214)))</f>
        <v/>
      </c>
    </row>
    <row r="196" spans="1:7" hidden="1" x14ac:dyDescent="0.2">
      <c r="A196" s="121" t="s">
        <v>708</v>
      </c>
      <c r="B196" s="129"/>
      <c r="C196" s="255"/>
      <c r="D196" s="254"/>
      <c r="E196" s="223"/>
      <c r="F196" s="211" t="str">
        <f>IF($C$214=0,"",IF(C196="[for completion]","",IF(C196="","",C196/$C$214)))</f>
        <v/>
      </c>
      <c r="G196" s="211" t="str">
        <f>IF($D$214=0,"",IF(D196="[for completion]","",IF(D196="","",D196/$D$214)))</f>
        <v/>
      </c>
    </row>
    <row r="197" spans="1:7" hidden="1" x14ac:dyDescent="0.2">
      <c r="A197" s="121" t="s">
        <v>709</v>
      </c>
      <c r="B197" s="129"/>
      <c r="C197" s="255"/>
      <c r="D197" s="254"/>
      <c r="E197" s="223"/>
      <c r="F197" s="211" t="str">
        <f>IF($C$214=0,"",IF(C197="[for completion]","",IF(C197="","",C197/$C$214)))</f>
        <v/>
      </c>
      <c r="G197" s="211" t="str">
        <f>IF($D$214=0,"",IF(D197="[for completion]","",IF(D197="","",D197/$D$214)))</f>
        <v/>
      </c>
    </row>
    <row r="198" spans="1:7" hidden="1" x14ac:dyDescent="0.2">
      <c r="A198" s="121" t="s">
        <v>710</v>
      </c>
      <c r="B198" s="129"/>
      <c r="C198" s="210"/>
      <c r="D198" s="254"/>
      <c r="E198" s="223"/>
      <c r="F198" s="211" t="str">
        <f>IF($C$214=0,"",IF(C198="[for completion]","",IF(C198="","",C198/$C$214)))</f>
        <v/>
      </c>
      <c r="G198" s="211" t="str">
        <f>IF($D$214=0,"",IF(D198="[for completion]","",IF(D198="","",D198/$D$214)))</f>
        <v/>
      </c>
    </row>
    <row r="199" spans="1:7" hidden="1" x14ac:dyDescent="0.2">
      <c r="A199" s="121" t="s">
        <v>711</v>
      </c>
      <c r="B199" s="129"/>
      <c r="C199" s="210"/>
      <c r="D199" s="254"/>
      <c r="E199" s="129"/>
      <c r="F199" s="211" t="str">
        <f>IF($C$214=0,"",IF(C199="[for completion]","",IF(C199="","",C199/$C$214)))</f>
        <v/>
      </c>
      <c r="G199" s="211" t="str">
        <f>IF($D$214=0,"",IF(D199="[for completion]","",IF(D199="","",D199/$D$214)))</f>
        <v/>
      </c>
    </row>
    <row r="200" spans="1:7" hidden="1" x14ac:dyDescent="0.2">
      <c r="A200" s="121" t="s">
        <v>712</v>
      </c>
      <c r="B200" s="129"/>
      <c r="C200" s="210"/>
      <c r="D200" s="254"/>
      <c r="E200" s="129"/>
      <c r="F200" s="211" t="str">
        <f>IF($C$214=0,"",IF(C200="[for completion]","",IF(C200="","",C200/$C$214)))</f>
        <v/>
      </c>
      <c r="G200" s="211" t="str">
        <f>IF($D$214=0,"",IF(D200="[for completion]","",IF(D200="","",D200/$D$214)))</f>
        <v/>
      </c>
    </row>
    <row r="201" spans="1:7" hidden="1" x14ac:dyDescent="0.2">
      <c r="A201" s="121" t="s">
        <v>713</v>
      </c>
      <c r="B201" s="129"/>
      <c r="C201" s="210"/>
      <c r="D201" s="254"/>
      <c r="E201" s="129"/>
      <c r="F201" s="211" t="str">
        <f>IF($C$214=0,"",IF(C201="[for completion]","",IF(C201="","",C201/$C$214)))</f>
        <v/>
      </c>
      <c r="G201" s="211" t="str">
        <f>IF($D$214=0,"",IF(D201="[for completion]","",IF(D201="","",D201/$D$214)))</f>
        <v/>
      </c>
    </row>
    <row r="202" spans="1:7" hidden="1" x14ac:dyDescent="0.2">
      <c r="A202" s="121" t="s">
        <v>714</v>
      </c>
      <c r="B202" s="129"/>
      <c r="C202" s="210"/>
      <c r="D202" s="254"/>
      <c r="E202" s="129"/>
      <c r="F202" s="211" t="str">
        <f>IF($C$214=0,"",IF(C202="[for completion]","",IF(C202="","",C202/$C$214)))</f>
        <v/>
      </c>
      <c r="G202" s="211" t="str">
        <f>IF($D$214=0,"",IF(D202="[for completion]","",IF(D202="","",D202/$D$214)))</f>
        <v/>
      </c>
    </row>
    <row r="203" spans="1:7" hidden="1" x14ac:dyDescent="0.2">
      <c r="A203" s="121" t="s">
        <v>715</v>
      </c>
      <c r="B203" s="129"/>
      <c r="C203" s="210"/>
      <c r="D203" s="254"/>
      <c r="E203" s="129"/>
      <c r="F203" s="211" t="str">
        <f>IF($C$214=0,"",IF(C203="[for completion]","",IF(C203="","",C203/$C$214)))</f>
        <v/>
      </c>
      <c r="G203" s="211" t="str">
        <f>IF($D$214=0,"",IF(D203="[for completion]","",IF(D203="","",D203/$D$214)))</f>
        <v/>
      </c>
    </row>
    <row r="204" spans="1:7" hidden="1" x14ac:dyDescent="0.2">
      <c r="A204" s="121" t="s">
        <v>716</v>
      </c>
      <c r="B204" s="129"/>
      <c r="C204" s="210"/>
      <c r="D204" s="254"/>
      <c r="E204" s="129"/>
      <c r="F204" s="211" t="str">
        <f>IF($C$214=0,"",IF(C204="[for completion]","",IF(C204="","",C204/$C$214)))</f>
        <v/>
      </c>
      <c r="G204" s="211" t="str">
        <f>IF($D$214=0,"",IF(D204="[for completion]","",IF(D204="","",D204/$D$214)))</f>
        <v/>
      </c>
    </row>
    <row r="205" spans="1:7" hidden="1" x14ac:dyDescent="0.2">
      <c r="A205" s="121" t="s">
        <v>717</v>
      </c>
      <c r="B205" s="129"/>
      <c r="C205" s="210"/>
      <c r="D205" s="254"/>
      <c r="F205" s="211" t="str">
        <f>IF($C$214=0,"",IF(C205="[for completion]","",IF(C205="","",C205/$C$214)))</f>
        <v/>
      </c>
      <c r="G205" s="211" t="str">
        <f>IF($D$214=0,"",IF(D205="[for completion]","",IF(D205="","",D205/$D$214)))</f>
        <v/>
      </c>
    </row>
    <row r="206" spans="1:7" hidden="1" x14ac:dyDescent="0.2">
      <c r="A206" s="121" t="s">
        <v>718</v>
      </c>
      <c r="B206" s="129"/>
      <c r="C206" s="210"/>
      <c r="D206" s="254"/>
      <c r="E206" s="252"/>
      <c r="F206" s="211" t="str">
        <f>IF($C$214=0,"",IF(C206="[for completion]","",IF(C206="","",C206/$C$214)))</f>
        <v/>
      </c>
      <c r="G206" s="211" t="str">
        <f>IF($D$214=0,"",IF(D206="[for completion]","",IF(D206="","",D206/$D$214)))</f>
        <v/>
      </c>
    </row>
    <row r="207" spans="1:7" hidden="1" x14ac:dyDescent="0.2">
      <c r="A207" s="121" t="s">
        <v>719</v>
      </c>
      <c r="B207" s="129"/>
      <c r="C207" s="210"/>
      <c r="D207" s="254"/>
      <c r="E207" s="252"/>
      <c r="F207" s="211" t="str">
        <f>IF($C$214=0,"",IF(C207="[for completion]","",IF(C207="","",C207/$C$214)))</f>
        <v/>
      </c>
      <c r="G207" s="211" t="str">
        <f>IF($D$214=0,"",IF(D207="[for completion]","",IF(D207="","",D207/$D$214)))</f>
        <v/>
      </c>
    </row>
    <row r="208" spans="1:7" hidden="1" x14ac:dyDescent="0.2">
      <c r="A208" s="121" t="s">
        <v>720</v>
      </c>
      <c r="B208" s="129"/>
      <c r="C208" s="210"/>
      <c r="D208" s="254"/>
      <c r="E208" s="252"/>
      <c r="F208" s="211" t="str">
        <f>IF($C$214=0,"",IF(C208="[for completion]","",IF(C208="","",C208/$C$214)))</f>
        <v/>
      </c>
      <c r="G208" s="211" t="str">
        <f>IF($D$214=0,"",IF(D208="[for completion]","",IF(D208="","",D208/$D$214)))</f>
        <v/>
      </c>
    </row>
    <row r="209" spans="1:7" hidden="1" x14ac:dyDescent="0.2">
      <c r="A209" s="121" t="s">
        <v>721</v>
      </c>
      <c r="B209" s="129"/>
      <c r="C209" s="210"/>
      <c r="D209" s="254"/>
      <c r="E209" s="252"/>
      <c r="F209" s="211" t="str">
        <f>IF($C$214=0,"",IF(C209="[for completion]","",IF(C209="","",C209/$C$214)))</f>
        <v/>
      </c>
      <c r="G209" s="211" t="str">
        <f>IF($D$214=0,"",IF(D209="[for completion]","",IF(D209="","",D209/$D$214)))</f>
        <v/>
      </c>
    </row>
    <row r="210" spans="1:7" hidden="1" x14ac:dyDescent="0.2">
      <c r="A210" s="121" t="s">
        <v>722</v>
      </c>
      <c r="B210" s="129"/>
      <c r="C210" s="210"/>
      <c r="D210" s="254"/>
      <c r="E210" s="252"/>
      <c r="F210" s="211" t="str">
        <f>IF($C$214=0,"",IF(C210="[for completion]","",IF(C210="","",C210/$C$214)))</f>
        <v/>
      </c>
      <c r="G210" s="211" t="str">
        <f>IF($D$214=0,"",IF(D210="[for completion]","",IF(D210="","",D210/$D$214)))</f>
        <v/>
      </c>
    </row>
    <row r="211" spans="1:7" hidden="1" x14ac:dyDescent="0.2">
      <c r="A211" s="121" t="s">
        <v>723</v>
      </c>
      <c r="B211" s="129"/>
      <c r="C211" s="210"/>
      <c r="D211" s="254"/>
      <c r="E211" s="252"/>
      <c r="F211" s="211" t="str">
        <f>IF($C$214=0,"",IF(C211="[for completion]","",IF(C211="","",C211/$C$214)))</f>
        <v/>
      </c>
      <c r="G211" s="211" t="str">
        <f>IF($D$214=0,"",IF(D211="[for completion]","",IF(D211="","",D211/$D$214)))</f>
        <v/>
      </c>
    </row>
    <row r="212" spans="1:7" hidden="1" x14ac:dyDescent="0.2">
      <c r="A212" s="121" t="s">
        <v>724</v>
      </c>
      <c r="B212" s="129"/>
      <c r="C212" s="210"/>
      <c r="D212" s="254"/>
      <c r="E212" s="252"/>
      <c r="F212" s="211" t="str">
        <f>IF($C$214=0,"",IF(C212="[for completion]","",IF(C212="","",C212/$C$214)))</f>
        <v/>
      </c>
      <c r="G212" s="211" t="str">
        <f>IF($D$214=0,"",IF(D212="[for completion]","",IF(D212="","",D212/$D$214)))</f>
        <v/>
      </c>
    </row>
    <row r="213" spans="1:7" hidden="1" x14ac:dyDescent="0.2">
      <c r="A213" s="121" t="s">
        <v>725</v>
      </c>
      <c r="B213" s="129"/>
      <c r="C213" s="210"/>
      <c r="D213" s="254"/>
      <c r="E213" s="252"/>
      <c r="F213" s="211" t="str">
        <f>IF($C$214=0,"",IF(C213="[for completion]","",IF(C213="","",C213/$C$214)))</f>
        <v/>
      </c>
      <c r="G213" s="211" t="str">
        <f>IF($D$214=0,"",IF(D213="[for completion]","",IF(D213="","",D213/$D$214)))</f>
        <v/>
      </c>
    </row>
    <row r="214" spans="1:7" x14ac:dyDescent="0.2">
      <c r="A214" s="121" t="s">
        <v>726</v>
      </c>
      <c r="B214" s="219" t="s">
        <v>72</v>
      </c>
      <c r="C214" s="208">
        <f>SUM(C190:C213)</f>
        <v>3577.3366686499903</v>
      </c>
      <c r="D214" s="220">
        <f>SUM(D190:D213)</f>
        <v>50180</v>
      </c>
      <c r="E214" s="252"/>
      <c r="F214" s="257">
        <f>SUM(F190:F213)</f>
        <v>1</v>
      </c>
      <c r="G214" s="257">
        <f>SUM(G190:G213)</f>
        <v>1</v>
      </c>
    </row>
    <row r="215" spans="1:7" ht="15" customHeight="1" x14ac:dyDescent="0.2">
      <c r="A215" s="124"/>
      <c r="B215" s="124" t="s">
        <v>727</v>
      </c>
      <c r="C215" s="124" t="s">
        <v>691</v>
      </c>
      <c r="D215" s="124" t="s">
        <v>692</v>
      </c>
      <c r="E215" s="137"/>
      <c r="F215" s="124" t="s">
        <v>512</v>
      </c>
      <c r="G215" s="124" t="s">
        <v>693</v>
      </c>
    </row>
    <row r="216" spans="1:7" x14ac:dyDescent="0.2">
      <c r="A216" s="121" t="s">
        <v>728</v>
      </c>
      <c r="B216" s="121" t="s">
        <v>729</v>
      </c>
      <c r="C216" s="251">
        <v>0.57935512629730901</v>
      </c>
      <c r="D216" s="255"/>
      <c r="F216" s="248"/>
      <c r="G216" s="248"/>
    </row>
    <row r="217" spans="1:7" x14ac:dyDescent="0.2">
      <c r="F217" s="248"/>
      <c r="G217" s="248"/>
    </row>
    <row r="218" spans="1:7" x14ac:dyDescent="0.2">
      <c r="B218" s="129" t="s">
        <v>730</v>
      </c>
      <c r="F218" s="248"/>
      <c r="G218" s="248"/>
    </row>
    <row r="219" spans="1:7" x14ac:dyDescent="0.2">
      <c r="A219" s="121" t="s">
        <v>731</v>
      </c>
      <c r="B219" s="121" t="s">
        <v>732</v>
      </c>
      <c r="C219" s="255">
        <v>846.74786505999703</v>
      </c>
      <c r="D219" s="256">
        <v>22138</v>
      </c>
      <c r="F219" s="211">
        <f>IF($C$227=0,"",IF(C219="[for completion]","",C219/$C$227))</f>
        <v>0.23669784073734951</v>
      </c>
      <c r="G219" s="211">
        <f>IF($D$227=0,"",IF(D219="[for completion]","",D219/$D$227))</f>
        <v>0.44117178158628934</v>
      </c>
    </row>
    <row r="220" spans="1:7" x14ac:dyDescent="0.2">
      <c r="A220" s="121" t="s">
        <v>733</v>
      </c>
      <c r="B220" s="121" t="s">
        <v>734</v>
      </c>
      <c r="C220" s="255">
        <v>454.78485073000002</v>
      </c>
      <c r="D220" s="256">
        <v>6128</v>
      </c>
      <c r="F220" s="211">
        <f>IF($C$227=0,"",IF(C220="[for completion]","",C220/$C$227))</f>
        <v>0.12712945211880922</v>
      </c>
      <c r="G220" s="211">
        <f>IF($D$227=0,"",IF(D220="[for completion]","",D220/$D$227))</f>
        <v>0.12212036667995217</v>
      </c>
    </row>
    <row r="221" spans="1:7" x14ac:dyDescent="0.2">
      <c r="A221" s="121" t="s">
        <v>735</v>
      </c>
      <c r="B221" s="121" t="s">
        <v>736</v>
      </c>
      <c r="C221" s="255">
        <v>488.20151799000098</v>
      </c>
      <c r="D221" s="256">
        <v>5877</v>
      </c>
      <c r="F221" s="211">
        <f>IF($C$227=0,"",IF(C221="[for completion]","",C221/$C$227))</f>
        <v>0.13647066608752734</v>
      </c>
      <c r="G221" s="211">
        <f>IF($D$227=0,"",IF(D221="[for completion]","",D221/$D$227))</f>
        <v>0.11711837385412514</v>
      </c>
    </row>
    <row r="222" spans="1:7" x14ac:dyDescent="0.2">
      <c r="A222" s="121" t="s">
        <v>737</v>
      </c>
      <c r="B222" s="121" t="s">
        <v>738</v>
      </c>
      <c r="C222" s="255">
        <v>554.468785289999</v>
      </c>
      <c r="D222" s="256">
        <v>5841</v>
      </c>
      <c r="F222" s="211">
        <f>IF($C$227=0,"",IF(C222="[for completion]","",C222/$C$227))</f>
        <v>0.15499485696973631</v>
      </c>
      <c r="G222" s="211">
        <f>IF($D$227=0,"",IF(D222="[for completion]","",D222/$D$227))</f>
        <v>0.11640095655639697</v>
      </c>
    </row>
    <row r="223" spans="1:7" x14ac:dyDescent="0.2">
      <c r="A223" s="121" t="s">
        <v>739</v>
      </c>
      <c r="B223" s="121" t="s">
        <v>740</v>
      </c>
      <c r="C223" s="255">
        <v>628.27335735999702</v>
      </c>
      <c r="D223" s="256">
        <v>5729</v>
      </c>
      <c r="F223" s="211">
        <f>IF($C$227=0,"",IF(C223="[for completion]","",C223/$C$227))</f>
        <v>0.1756260077129092</v>
      </c>
      <c r="G223" s="211">
        <f>IF($D$227=0,"",IF(D223="[for completion]","",D223/$D$227))</f>
        <v>0.11416899163013153</v>
      </c>
    </row>
    <row r="224" spans="1:7" x14ac:dyDescent="0.2">
      <c r="A224" s="121" t="s">
        <v>741</v>
      </c>
      <c r="B224" s="121" t="s">
        <v>742</v>
      </c>
      <c r="C224" s="255">
        <v>446.48376748000101</v>
      </c>
      <c r="D224" s="256">
        <v>3295</v>
      </c>
      <c r="F224" s="211">
        <f>IF($C$227=0,"",IF(C224="[for completion]","",C224/$C$227))</f>
        <v>0.12480898747740557</v>
      </c>
      <c r="G224" s="211">
        <f>IF($D$227=0,"",IF(D224="[for completion]","",D224/$D$227))</f>
        <v>6.5663611000398567E-2</v>
      </c>
    </row>
    <row r="225" spans="1:7" x14ac:dyDescent="0.2">
      <c r="A225" s="121" t="s">
        <v>743</v>
      </c>
      <c r="B225" s="121" t="s">
        <v>744</v>
      </c>
      <c r="C225" s="255">
        <v>117.85767767999999</v>
      </c>
      <c r="D225" s="256">
        <v>801</v>
      </c>
      <c r="F225" s="211">
        <f>IF($C$227=0,"",IF(C225="[for completion]","",C225/$C$227))</f>
        <v>3.2945648843410863E-2</v>
      </c>
      <c r="G225" s="211">
        <f>IF($D$227=0,"",IF(D225="[for completion]","",D225/$D$227))</f>
        <v>1.5962534874451973E-2</v>
      </c>
    </row>
    <row r="226" spans="1:7" x14ac:dyDescent="0.2">
      <c r="A226" s="121" t="s">
        <v>745</v>
      </c>
      <c r="B226" s="121" t="s">
        <v>746</v>
      </c>
      <c r="C226" s="255">
        <v>40.518847059999999</v>
      </c>
      <c r="D226" s="256">
        <v>371</v>
      </c>
      <c r="F226" s="211">
        <f>IF($C$227=0,"",IF(C226="[for completion]","",C226/$C$227))</f>
        <v>1.1326540052851912E-2</v>
      </c>
      <c r="G226" s="211">
        <f>IF($D$227=0,"",IF(D226="[for completion]","",D226/$D$227))</f>
        <v>7.3933838182542845E-3</v>
      </c>
    </row>
    <row r="227" spans="1:7" x14ac:dyDescent="0.2">
      <c r="A227" s="121" t="s">
        <v>747</v>
      </c>
      <c r="B227" s="219" t="s">
        <v>72</v>
      </c>
      <c r="C227" s="210">
        <f>SUM(C219:C226)</f>
        <v>3577.3366686499953</v>
      </c>
      <c r="D227" s="254">
        <f>SUM(D219:D226)</f>
        <v>50180</v>
      </c>
      <c r="F227" s="250">
        <f>SUM(F219:F226)</f>
        <v>1</v>
      </c>
      <c r="G227" s="250">
        <f>SUM(G219:G226)</f>
        <v>0.99999999999999989</v>
      </c>
    </row>
    <row r="228" spans="1:7" outlineLevel="1" x14ac:dyDescent="0.2">
      <c r="A228" s="121" t="s">
        <v>748</v>
      </c>
      <c r="B228" s="188" t="s">
        <v>749</v>
      </c>
      <c r="C228" s="255">
        <v>14.608785060000001</v>
      </c>
      <c r="D228" s="256">
        <v>0</v>
      </c>
      <c r="F228" s="211">
        <f>IF($C$227=0,"",IF(C228="[for completion]","",C228/$C$227))</f>
        <v>4.0837042786674646E-3</v>
      </c>
      <c r="G228" s="211">
        <f>IF($D$227=0,"",IF(D228="[for completion]","",D228/$D$227))</f>
        <v>0</v>
      </c>
    </row>
    <row r="229" spans="1:7" outlineLevel="1" x14ac:dyDescent="0.2">
      <c r="A229" s="121" t="s">
        <v>750</v>
      </c>
      <c r="B229" s="188" t="s">
        <v>751</v>
      </c>
      <c r="C229" s="255">
        <v>2.9733451999999998</v>
      </c>
      <c r="D229" s="256">
        <v>0</v>
      </c>
      <c r="F229" s="211">
        <f>IF($C$227=0,"",IF(C229="[for completion]","",C229/$C$227))</f>
        <v>8.31161692455989E-4</v>
      </c>
      <c r="G229" s="211">
        <f>IF($D$227=0,"",IF(D229="[for completion]","",D229/$D$227))</f>
        <v>0</v>
      </c>
    </row>
    <row r="230" spans="1:7" outlineLevel="1" x14ac:dyDescent="0.2">
      <c r="A230" s="121" t="s">
        <v>752</v>
      </c>
      <c r="B230" s="188" t="s">
        <v>753</v>
      </c>
      <c r="C230" s="255">
        <v>4.24932614</v>
      </c>
      <c r="D230" s="256">
        <v>0</v>
      </c>
      <c r="F230" s="211">
        <f>IF($C$227=0,"",IF(C230="[for completion]","",C230/$C$227))</f>
        <v>1.1878463039945296E-3</v>
      </c>
      <c r="G230" s="211">
        <f>IF($D$227=0,"",IF(D230="[for completion]","",D230/$D$227))</f>
        <v>0</v>
      </c>
    </row>
    <row r="231" spans="1:7" outlineLevel="1" x14ac:dyDescent="0.2">
      <c r="A231" s="121" t="s">
        <v>754</v>
      </c>
      <c r="B231" s="188" t="s">
        <v>755</v>
      </c>
      <c r="C231" s="255">
        <v>3.91617104</v>
      </c>
      <c r="D231" s="256">
        <v>0</v>
      </c>
      <c r="F231" s="211">
        <f>IF($C$227=0,"",IF(C231="[for completion]","",C231/$C$227))</f>
        <v>1.0947169368539956E-3</v>
      </c>
      <c r="G231" s="211">
        <f>IF($D$227=0,"",IF(D231="[for completion]","",D231/$D$227))</f>
        <v>0</v>
      </c>
    </row>
    <row r="232" spans="1:7" outlineLevel="1" x14ac:dyDescent="0.2">
      <c r="A232" s="121" t="s">
        <v>756</v>
      </c>
      <c r="B232" s="188" t="s">
        <v>757</v>
      </c>
      <c r="C232" s="255">
        <v>1.0485364699999999</v>
      </c>
      <c r="D232" s="256">
        <v>0</v>
      </c>
      <c r="F232" s="211">
        <f>IF($C$227=0,"",IF(C232="[for completion]","",C232/$C$227))</f>
        <v>2.9310533704832804E-4</v>
      </c>
      <c r="G232" s="211">
        <f>IF($D$227=0,"",IF(D232="[for completion]","",D232/$D$227))</f>
        <v>0</v>
      </c>
    </row>
    <row r="233" spans="1:7" outlineLevel="1" x14ac:dyDescent="0.2">
      <c r="A233" s="121" t="s">
        <v>758</v>
      </c>
      <c r="B233" s="188" t="s">
        <v>759</v>
      </c>
      <c r="C233" s="255">
        <v>13.72268315</v>
      </c>
      <c r="D233" s="256">
        <v>0</v>
      </c>
      <c r="F233" s="211">
        <f>IF($C$227=0,"",IF(C233="[for completion]","",C233/$C$227))</f>
        <v>3.8360055038316049E-3</v>
      </c>
      <c r="G233" s="211">
        <f>IF($D$227=0,"",IF(D233="[for completion]","",D233/$D$227))</f>
        <v>0</v>
      </c>
    </row>
    <row r="234" spans="1:7" outlineLevel="1" x14ac:dyDescent="0.2">
      <c r="A234" s="121" t="s">
        <v>760</v>
      </c>
      <c r="B234" s="188"/>
      <c r="F234" s="211"/>
      <c r="G234" s="211"/>
    </row>
    <row r="235" spans="1:7" outlineLevel="1" x14ac:dyDescent="0.2">
      <c r="A235" s="121" t="s">
        <v>761</v>
      </c>
      <c r="B235" s="188"/>
      <c r="F235" s="211"/>
      <c r="G235" s="211"/>
    </row>
    <row r="236" spans="1:7" outlineLevel="1" x14ac:dyDescent="0.2">
      <c r="A236" s="121" t="s">
        <v>762</v>
      </c>
      <c r="B236" s="188"/>
      <c r="F236" s="211"/>
      <c r="G236" s="211"/>
    </row>
    <row r="237" spans="1:7" ht="15" customHeight="1" x14ac:dyDescent="0.2">
      <c r="A237" s="124"/>
      <c r="B237" s="124" t="s">
        <v>763</v>
      </c>
      <c r="C237" s="124" t="s">
        <v>691</v>
      </c>
      <c r="D237" s="124" t="s">
        <v>692</v>
      </c>
      <c r="E237" s="137"/>
      <c r="F237" s="124" t="s">
        <v>512</v>
      </c>
      <c r="G237" s="124" t="s">
        <v>693</v>
      </c>
    </row>
    <row r="238" spans="1:7" x14ac:dyDescent="0.2">
      <c r="A238" s="121" t="s">
        <v>764</v>
      </c>
      <c r="B238" s="121" t="s">
        <v>729</v>
      </c>
      <c r="C238" s="251">
        <v>0.51735007348754503</v>
      </c>
      <c r="F238" s="248"/>
      <c r="G238" s="248"/>
    </row>
    <row r="239" spans="1:7" x14ac:dyDescent="0.2">
      <c r="F239" s="248"/>
      <c r="G239" s="248"/>
    </row>
    <row r="240" spans="1:7" x14ac:dyDescent="0.2">
      <c r="B240" s="129" t="s">
        <v>730</v>
      </c>
      <c r="F240" s="248"/>
      <c r="G240" s="248"/>
    </row>
    <row r="241" spans="1:7" x14ac:dyDescent="0.2">
      <c r="A241" s="121" t="s">
        <v>765</v>
      </c>
      <c r="B241" s="121" t="s">
        <v>732</v>
      </c>
      <c r="C241" s="255">
        <v>1168.1016901599901</v>
      </c>
      <c r="D241" s="256">
        <v>27012</v>
      </c>
      <c r="F241" s="211">
        <f>IF($C$249=0,"",IF(C241="[Mark as ND1 if not relevant]","",C241/$C$249))</f>
        <v>0.32652830816754164</v>
      </c>
      <c r="G241" s="211">
        <f>IF($D$249=0,"",IF(D241="[Mark as ND1 if not relevant]","",D241/$D$249))</f>
        <v>0.53830211239537662</v>
      </c>
    </row>
    <row r="242" spans="1:7" x14ac:dyDescent="0.2">
      <c r="A242" s="121" t="s">
        <v>766</v>
      </c>
      <c r="B242" s="121" t="s">
        <v>734</v>
      </c>
      <c r="C242" s="255">
        <v>513.10679776999996</v>
      </c>
      <c r="D242" s="256">
        <v>6275</v>
      </c>
      <c r="F242" s="211">
        <f>IF($C$249=0,"",IF(C242="[Mark as ND1 if not relevant]","",C242/$C$249))</f>
        <v>0.14343262748139265</v>
      </c>
      <c r="G242" s="211">
        <f>IF($D$249=0,"",IF(D242="[Mark as ND1 if not relevant]","",D242/$D$249))</f>
        <v>0.12504982064567557</v>
      </c>
    </row>
    <row r="243" spans="1:7" x14ac:dyDescent="0.2">
      <c r="A243" s="121" t="s">
        <v>767</v>
      </c>
      <c r="B243" s="121" t="s">
        <v>736</v>
      </c>
      <c r="C243" s="255">
        <v>529.01616444000001</v>
      </c>
      <c r="D243" s="256">
        <v>5642</v>
      </c>
      <c r="F243" s="211">
        <f>IF($C$249=0,"",IF(C243="[Mark as ND1 if not relevant]","",C243/$C$249))</f>
        <v>0.14787989318311481</v>
      </c>
      <c r="G243" s="211">
        <f>IF($D$249=0,"",IF(D243="[Mark as ND1 if not relevant]","",D243/$D$249))</f>
        <v>0.11243523316062176</v>
      </c>
    </row>
    <row r="244" spans="1:7" x14ac:dyDescent="0.2">
      <c r="A244" s="121" t="s">
        <v>768</v>
      </c>
      <c r="B244" s="121" t="s">
        <v>738</v>
      </c>
      <c r="C244" s="255">
        <v>469.040802719998</v>
      </c>
      <c r="D244" s="256">
        <v>4472</v>
      </c>
      <c r="F244" s="211">
        <f>IF($C$249=0,"",IF(C244="[Mark as ND1 if not relevant]","",C244/$C$249))</f>
        <v>0.13111452629841636</v>
      </c>
      <c r="G244" s="211">
        <f>IF($D$249=0,"",IF(D244="[Mark as ND1 if not relevant]","",D244/$D$249))</f>
        <v>8.9119170984455959E-2</v>
      </c>
    </row>
    <row r="245" spans="1:7" x14ac:dyDescent="0.2">
      <c r="A245" s="121" t="s">
        <v>769</v>
      </c>
      <c r="B245" s="121" t="s">
        <v>740</v>
      </c>
      <c r="C245" s="255">
        <v>455.77076718999899</v>
      </c>
      <c r="D245" s="256">
        <v>3812</v>
      </c>
      <c r="F245" s="211">
        <f>IF($C$249=0,"",IF(C245="[Mark as ND1 if not relevant]","",C245/$C$249))</f>
        <v>0.1274050528104187</v>
      </c>
      <c r="G245" s="211">
        <f>IF($D$249=0,"",IF(D245="[Mark as ND1 if not relevant]","",D245/$D$249))</f>
        <v>7.5966520526106016E-2</v>
      </c>
    </row>
    <row r="246" spans="1:7" x14ac:dyDescent="0.2">
      <c r="A246" s="121" t="s">
        <v>770</v>
      </c>
      <c r="B246" s="121" t="s">
        <v>742</v>
      </c>
      <c r="C246" s="255">
        <v>316.00341873000099</v>
      </c>
      <c r="D246" s="256">
        <v>2126</v>
      </c>
      <c r="F246" s="211">
        <f>IF($C$249=0,"",IF(C246="[Mark as ND1 if not relevant]","",C246/$C$249))</f>
        <v>8.8334827834153515E-2</v>
      </c>
      <c r="G246" s="211">
        <f>IF($D$249=0,"",IF(D246="[Mark as ND1 if not relevant]","",D246/$D$249))</f>
        <v>4.2367477082502991E-2</v>
      </c>
    </row>
    <row r="247" spans="1:7" x14ac:dyDescent="0.2">
      <c r="A247" s="121" t="s">
        <v>771</v>
      </c>
      <c r="B247" s="121" t="s">
        <v>744</v>
      </c>
      <c r="C247" s="255">
        <v>103.1320844</v>
      </c>
      <c r="D247" s="256">
        <v>623</v>
      </c>
      <c r="F247" s="211">
        <f>IF($C$249=0,"",IF(C247="[Mark as ND1 if not relevant]","",C247/$C$249))</f>
        <v>2.8829292278749901E-2</v>
      </c>
      <c r="G247" s="211">
        <f>IF($D$249=0,"",IF(D247="[Mark as ND1 if not relevant]","",D247/$D$249))</f>
        <v>1.2415304902351534E-2</v>
      </c>
    </row>
    <row r="248" spans="1:7" x14ac:dyDescent="0.2">
      <c r="A248" s="121" t="s">
        <v>772</v>
      </c>
      <c r="B248" s="121" t="s">
        <v>746</v>
      </c>
      <c r="C248" s="255">
        <v>23.164943239999999</v>
      </c>
      <c r="D248" s="256">
        <v>218</v>
      </c>
      <c r="F248" s="211">
        <f>IF($C$249=0,"",IF(C248="[Mark as ND1 if not relevant]","",C248/$C$249))</f>
        <v>6.4754719462124218E-3</v>
      </c>
      <c r="G248" s="211">
        <f>IF($D$249=0,"",IF(D248="[Mark as ND1 if not relevant]","",D248/$D$249))</f>
        <v>4.3443603029095258E-3</v>
      </c>
    </row>
    <row r="249" spans="1:7" x14ac:dyDescent="0.2">
      <c r="A249" s="121" t="s">
        <v>773</v>
      </c>
      <c r="B249" s="219" t="s">
        <v>72</v>
      </c>
      <c r="C249" s="210">
        <f>SUM(C241:C248)</f>
        <v>3577.336668649988</v>
      </c>
      <c r="D249" s="254">
        <f>SUM(D241:D248)</f>
        <v>50180</v>
      </c>
      <c r="F249" s="250">
        <f>SUM(F241:F248)</f>
        <v>0.99999999999999989</v>
      </c>
      <c r="G249" s="250">
        <f>SUM(G241:G248)</f>
        <v>1</v>
      </c>
    </row>
    <row r="250" spans="1:7" outlineLevel="1" x14ac:dyDescent="0.2">
      <c r="A250" s="121" t="s">
        <v>774</v>
      </c>
      <c r="B250" s="188" t="s">
        <v>749</v>
      </c>
      <c r="C250" s="255">
        <v>4.0611066400000002</v>
      </c>
      <c r="D250" s="254"/>
      <c r="F250" s="211">
        <f>IF($C$249=0,"",IF(C250="[for completion]","",C250/$C$249))</f>
        <v>1.1352318823077327E-3</v>
      </c>
      <c r="G250" s="211">
        <f>IF($D$249=0,"",IF(D250="[for completion]","",D250/$D$249))</f>
        <v>0</v>
      </c>
    </row>
    <row r="251" spans="1:7" outlineLevel="1" x14ac:dyDescent="0.2">
      <c r="A251" s="121" t="s">
        <v>775</v>
      </c>
      <c r="B251" s="188" t="s">
        <v>751</v>
      </c>
      <c r="C251" s="255">
        <v>3.96878771</v>
      </c>
      <c r="D251" s="254"/>
      <c r="F251" s="211">
        <f>IF($C$249=0,"",IF(C251="[for completion]","",C251/$C$249))</f>
        <v>1.1094252729357277E-3</v>
      </c>
      <c r="G251" s="211">
        <f>IF($D$249=0,"",IF(D251="[for completion]","",D251/$D$249))</f>
        <v>0</v>
      </c>
    </row>
    <row r="252" spans="1:7" outlineLevel="1" x14ac:dyDescent="0.2">
      <c r="A252" s="121" t="s">
        <v>776</v>
      </c>
      <c r="B252" s="188" t="s">
        <v>753</v>
      </c>
      <c r="C252" s="255">
        <v>3.6509172300000001</v>
      </c>
      <c r="D252" s="254"/>
      <c r="F252" s="211">
        <f>IF($C$249=0,"",IF(C252="[for completion]","",C252/$C$249))</f>
        <v>1.0205685313308182E-3</v>
      </c>
      <c r="G252" s="211">
        <f>IF($D$249=0,"",IF(D252="[for completion]","",D252/$D$249))</f>
        <v>0</v>
      </c>
    </row>
    <row r="253" spans="1:7" outlineLevel="1" x14ac:dyDescent="0.2">
      <c r="A253" s="121" t="s">
        <v>777</v>
      </c>
      <c r="B253" s="188" t="s">
        <v>755</v>
      </c>
      <c r="C253" s="255">
        <v>1.3123593099999999</v>
      </c>
      <c r="D253" s="254"/>
      <c r="F253" s="211">
        <f>IF($C$249=0,"",IF(C253="[for completion]","",C253/$C$249))</f>
        <v>3.6685373269473598E-4</v>
      </c>
      <c r="G253" s="211">
        <f>IF($D$249=0,"",IF(D253="[for completion]","",D253/$D$249))</f>
        <v>0</v>
      </c>
    </row>
    <row r="254" spans="1:7" outlineLevel="1" x14ac:dyDescent="0.2">
      <c r="A254" s="121" t="s">
        <v>778</v>
      </c>
      <c r="B254" s="188" t="s">
        <v>757</v>
      </c>
      <c r="C254" s="255">
        <v>1.09986994</v>
      </c>
      <c r="D254" s="254"/>
      <c r="F254" s="211">
        <f>IF($C$249=0,"",IF(C254="[for completion]","",C254/$C$249))</f>
        <v>3.0745497052002879E-4</v>
      </c>
      <c r="G254" s="211">
        <f>IF($D$249=0,"",IF(D254="[for completion]","",D254/$D$249))</f>
        <v>0</v>
      </c>
    </row>
    <row r="255" spans="1:7" outlineLevel="1" x14ac:dyDescent="0.2">
      <c r="A255" s="121" t="s">
        <v>779</v>
      </c>
      <c r="B255" s="188" t="s">
        <v>759</v>
      </c>
      <c r="C255" s="255">
        <v>9.0719024099999999</v>
      </c>
      <c r="D255" s="254"/>
      <c r="F255" s="211">
        <f>IF($C$249=0,"",IF(C255="[for completion]","",C255/$C$249))</f>
        <v>2.5359375564233786E-3</v>
      </c>
      <c r="G255" s="211">
        <f>IF($D$249=0,"",IF(D255="[for completion]","",D255/$D$249))</f>
        <v>0</v>
      </c>
    </row>
    <row r="256" spans="1:7" outlineLevel="1" x14ac:dyDescent="0.2">
      <c r="A256" s="121" t="s">
        <v>780</v>
      </c>
      <c r="B256" s="188"/>
      <c r="F256" s="215"/>
      <c r="G256" s="215"/>
    </row>
    <row r="257" spans="1:14" outlineLevel="1" x14ac:dyDescent="0.2">
      <c r="A257" s="121" t="s">
        <v>781</v>
      </c>
      <c r="B257" s="188"/>
      <c r="F257" s="215"/>
      <c r="G257" s="215"/>
    </row>
    <row r="258" spans="1:14" outlineLevel="1" x14ac:dyDescent="0.2">
      <c r="A258" s="121" t="s">
        <v>782</v>
      </c>
      <c r="B258" s="188"/>
      <c r="F258" s="215"/>
      <c r="G258" s="215"/>
    </row>
    <row r="259" spans="1:14" ht="15" customHeight="1" x14ac:dyDescent="0.2">
      <c r="A259" s="124"/>
      <c r="B259" s="227" t="s">
        <v>783</v>
      </c>
      <c r="C259" s="124" t="s">
        <v>512</v>
      </c>
      <c r="D259" s="124"/>
      <c r="E259" s="137"/>
      <c r="F259" s="124"/>
      <c r="G259" s="124"/>
    </row>
    <row r="260" spans="1:14" x14ac:dyDescent="0.2">
      <c r="A260" s="121" t="s">
        <v>784</v>
      </c>
      <c r="B260" s="121" t="s">
        <v>1682</v>
      </c>
      <c r="C260" s="251">
        <v>0.81867598998727098</v>
      </c>
      <c r="E260" s="252"/>
      <c r="F260" s="252"/>
      <c r="G260" s="252"/>
    </row>
    <row r="261" spans="1:14" x14ac:dyDescent="0.2">
      <c r="A261" s="121" t="s">
        <v>786</v>
      </c>
      <c r="B261" s="121" t="s">
        <v>787</v>
      </c>
      <c r="C261" s="251"/>
      <c r="E261" s="252"/>
      <c r="F261" s="252"/>
    </row>
    <row r="262" spans="1:14" x14ac:dyDescent="0.2">
      <c r="A262" s="121" t="s">
        <v>788</v>
      </c>
      <c r="B262" s="121" t="s">
        <v>789</v>
      </c>
      <c r="C262" s="251"/>
      <c r="E262" s="252"/>
      <c r="F262" s="252"/>
    </row>
    <row r="263" spans="1:14" x14ac:dyDescent="0.2">
      <c r="A263" s="121" t="s">
        <v>790</v>
      </c>
      <c r="B263" s="121" t="s">
        <v>791</v>
      </c>
      <c r="C263" s="251"/>
      <c r="E263" s="252"/>
      <c r="F263" s="252"/>
    </row>
    <row r="264" spans="1:14" x14ac:dyDescent="0.2">
      <c r="A264" s="121" t="s">
        <v>792</v>
      </c>
      <c r="B264" s="129" t="s">
        <v>793</v>
      </c>
      <c r="C264" s="251"/>
      <c r="D264" s="223"/>
      <c r="E264" s="223"/>
      <c r="F264" s="151"/>
      <c r="G264" s="151"/>
      <c r="H264" s="120"/>
      <c r="I264" s="121"/>
      <c r="J264" s="121"/>
      <c r="K264" s="121"/>
      <c r="L264" s="120"/>
      <c r="M264" s="120"/>
      <c r="N264" s="120"/>
    </row>
    <row r="265" spans="1:14" x14ac:dyDescent="0.2">
      <c r="A265" s="121" t="s">
        <v>794</v>
      </c>
      <c r="B265" s="121" t="s">
        <v>70</v>
      </c>
      <c r="C265" s="251">
        <v>0.18132401001272899</v>
      </c>
      <c r="E265" s="252"/>
      <c r="F265" s="252"/>
    </row>
    <row r="266" spans="1:14" outlineLevel="1" x14ac:dyDescent="0.2">
      <c r="A266" s="121" t="s">
        <v>796</v>
      </c>
      <c r="B266" s="188" t="s">
        <v>798</v>
      </c>
      <c r="C266" s="253"/>
      <c r="E266" s="252"/>
      <c r="F266" s="252"/>
    </row>
    <row r="267" spans="1:14" outlineLevel="1" x14ac:dyDescent="0.2">
      <c r="A267" s="121" t="s">
        <v>797</v>
      </c>
      <c r="B267" s="188" t="s">
        <v>800</v>
      </c>
      <c r="C267" s="250"/>
      <c r="E267" s="252"/>
      <c r="F267" s="252"/>
    </row>
    <row r="268" spans="1:14" outlineLevel="1" x14ac:dyDescent="0.2">
      <c r="A268" s="121" t="s">
        <v>799</v>
      </c>
      <c r="B268" s="188" t="s">
        <v>802</v>
      </c>
      <c r="C268" s="250"/>
      <c r="E268" s="252"/>
      <c r="F268" s="252"/>
    </row>
    <row r="269" spans="1:14" outlineLevel="1" x14ac:dyDescent="0.2">
      <c r="A269" s="121" t="s">
        <v>801</v>
      </c>
      <c r="B269" s="188" t="s">
        <v>804</v>
      </c>
      <c r="C269" s="250"/>
      <c r="E269" s="252"/>
      <c r="F269" s="252"/>
    </row>
    <row r="270" spans="1:14" outlineLevel="1" x14ac:dyDescent="0.2">
      <c r="A270" s="121" t="s">
        <v>803</v>
      </c>
      <c r="B270" s="188" t="s">
        <v>178</v>
      </c>
      <c r="C270" s="250"/>
      <c r="E270" s="252"/>
      <c r="F270" s="252"/>
    </row>
    <row r="271" spans="1:14" outlineLevel="1" x14ac:dyDescent="0.2">
      <c r="A271" s="121" t="s">
        <v>805</v>
      </c>
      <c r="B271" s="188" t="s">
        <v>178</v>
      </c>
      <c r="C271" s="250"/>
      <c r="E271" s="252"/>
      <c r="F271" s="252"/>
    </row>
    <row r="272" spans="1:14" outlineLevel="1" x14ac:dyDescent="0.2">
      <c r="A272" s="121" t="s">
        <v>806</v>
      </c>
      <c r="B272" s="188" t="s">
        <v>178</v>
      </c>
      <c r="C272" s="250"/>
      <c r="E272" s="252"/>
      <c r="F272" s="252"/>
    </row>
    <row r="273" spans="1:7" outlineLevel="1" x14ac:dyDescent="0.2">
      <c r="A273" s="121" t="s">
        <v>807</v>
      </c>
      <c r="B273" s="188" t="s">
        <v>178</v>
      </c>
      <c r="C273" s="250"/>
      <c r="E273" s="252"/>
      <c r="F273" s="252"/>
    </row>
    <row r="274" spans="1:7" outlineLevel="1" x14ac:dyDescent="0.2">
      <c r="A274" s="121" t="s">
        <v>808</v>
      </c>
      <c r="B274" s="188" t="s">
        <v>178</v>
      </c>
      <c r="C274" s="250"/>
      <c r="E274" s="252"/>
      <c r="F274" s="252"/>
    </row>
    <row r="275" spans="1:7" outlineLevel="1" x14ac:dyDescent="0.2">
      <c r="A275" s="121" t="s">
        <v>809</v>
      </c>
      <c r="B275" s="188" t="s">
        <v>178</v>
      </c>
      <c r="C275" s="250"/>
      <c r="E275" s="252"/>
      <c r="F275" s="252"/>
    </row>
    <row r="276" spans="1:7" ht="15" customHeight="1" x14ac:dyDescent="0.2">
      <c r="A276" s="124"/>
      <c r="B276" s="227" t="s">
        <v>810</v>
      </c>
      <c r="C276" s="124" t="s">
        <v>512</v>
      </c>
      <c r="D276" s="124"/>
      <c r="E276" s="137"/>
      <c r="F276" s="124"/>
      <c r="G276" s="123"/>
    </row>
    <row r="277" spans="1:7" x14ac:dyDescent="0.2">
      <c r="A277" s="121" t="s">
        <v>811</v>
      </c>
      <c r="B277" s="121" t="s">
        <v>812</v>
      </c>
      <c r="C277" s="251">
        <v>1</v>
      </c>
      <c r="E277" s="120"/>
      <c r="F277" s="120"/>
    </row>
    <row r="278" spans="1:7" x14ac:dyDescent="0.2">
      <c r="A278" s="121" t="s">
        <v>813</v>
      </c>
      <c r="B278" s="121" t="s">
        <v>814</v>
      </c>
      <c r="C278" s="250"/>
      <c r="E278" s="120"/>
      <c r="F278" s="120"/>
    </row>
    <row r="279" spans="1:7" x14ac:dyDescent="0.2">
      <c r="A279" s="121" t="s">
        <v>815</v>
      </c>
      <c r="B279" s="121" t="s">
        <v>70</v>
      </c>
      <c r="C279" s="250"/>
      <c r="E279" s="120"/>
      <c r="F279" s="120"/>
    </row>
    <row r="280" spans="1:7" outlineLevel="1" x14ac:dyDescent="0.2">
      <c r="A280" s="121" t="s">
        <v>816</v>
      </c>
      <c r="C280" s="250"/>
      <c r="E280" s="120"/>
      <c r="F280" s="120"/>
    </row>
    <row r="281" spans="1:7" outlineLevel="1" x14ac:dyDescent="0.2">
      <c r="A281" s="121" t="s">
        <v>817</v>
      </c>
      <c r="C281" s="250"/>
      <c r="E281" s="120"/>
      <c r="F281" s="120"/>
    </row>
    <row r="282" spans="1:7" outlineLevel="1" x14ac:dyDescent="0.2">
      <c r="A282" s="121" t="s">
        <v>818</v>
      </c>
      <c r="C282" s="250"/>
      <c r="E282" s="120"/>
      <c r="F282" s="120"/>
    </row>
    <row r="283" spans="1:7" outlineLevel="1" x14ac:dyDescent="0.2">
      <c r="A283" s="121" t="s">
        <v>819</v>
      </c>
      <c r="C283" s="250"/>
      <c r="E283" s="120"/>
      <c r="F283" s="120"/>
    </row>
    <row r="284" spans="1:7" outlineLevel="1" x14ac:dyDescent="0.2">
      <c r="A284" s="121" t="s">
        <v>820</v>
      </c>
      <c r="C284" s="250"/>
      <c r="E284" s="120"/>
      <c r="F284" s="120"/>
    </row>
    <row r="285" spans="1:7" outlineLevel="1" x14ac:dyDescent="0.2">
      <c r="A285" s="121" t="s">
        <v>821</v>
      </c>
      <c r="C285" s="250"/>
      <c r="E285" s="120"/>
      <c r="F285" s="120"/>
    </row>
    <row r="286" spans="1:7" ht="15" customHeight="1" x14ac:dyDescent="0.2">
      <c r="A286" s="124"/>
      <c r="B286" s="227" t="s">
        <v>1681</v>
      </c>
      <c r="C286" s="124" t="s">
        <v>59</v>
      </c>
      <c r="D286" s="124" t="s">
        <v>1587</v>
      </c>
      <c r="E286" s="137"/>
      <c r="F286" s="124" t="s">
        <v>512</v>
      </c>
      <c r="G286" s="124" t="s">
        <v>1586</v>
      </c>
    </row>
    <row r="287" spans="1:7" s="154" customFormat="1" x14ac:dyDescent="0.25">
      <c r="A287" s="121" t="s">
        <v>1680</v>
      </c>
      <c r="B287" s="129"/>
      <c r="C287" s="210"/>
      <c r="D287" s="121"/>
      <c r="E287" s="132"/>
      <c r="F287" s="211" t="str">
        <f>IF($C$305=0,"",IF(C287="[For completion]","",C287/$C$305))</f>
        <v/>
      </c>
      <c r="G287" s="211" t="str">
        <f>IF($D$305=0,"",IF(D287="[For completion]","",D287/$D$305))</f>
        <v/>
      </c>
    </row>
    <row r="288" spans="1:7" s="154" customFormat="1" x14ac:dyDescent="0.25">
      <c r="A288" s="121" t="s">
        <v>1679</v>
      </c>
      <c r="B288" s="129"/>
      <c r="C288" s="210"/>
      <c r="D288" s="121"/>
      <c r="E288" s="132"/>
      <c r="F288" s="211" t="str">
        <f>IF($C$305=0,"",IF(C288="[For completion]","",C288/$C$305))</f>
        <v/>
      </c>
      <c r="G288" s="211" t="str">
        <f>IF($D$305=0,"",IF(D288="[For completion]","",D288/$D$305))</f>
        <v/>
      </c>
    </row>
    <row r="289" spans="1:7" s="154" customFormat="1" x14ac:dyDescent="0.25">
      <c r="A289" s="121" t="s">
        <v>1678</v>
      </c>
      <c r="B289" s="129"/>
      <c r="C289" s="210"/>
      <c r="D289" s="121"/>
      <c r="E289" s="132"/>
      <c r="F289" s="211" t="str">
        <f>IF($C$305=0,"",IF(C289="[For completion]","",C289/$C$305))</f>
        <v/>
      </c>
      <c r="G289" s="211" t="str">
        <f>IF($D$305=0,"",IF(D289="[For completion]","",D289/$D$305))</f>
        <v/>
      </c>
    </row>
    <row r="290" spans="1:7" s="154" customFormat="1" x14ac:dyDescent="0.25">
      <c r="A290" s="121" t="s">
        <v>1677</v>
      </c>
      <c r="B290" s="129"/>
      <c r="C290" s="210"/>
      <c r="D290" s="121"/>
      <c r="E290" s="132"/>
      <c r="F290" s="211" t="str">
        <f>IF($C$305=0,"",IF(C290="[For completion]","",C290/$C$305))</f>
        <v/>
      </c>
      <c r="G290" s="211" t="str">
        <f>IF($D$305=0,"",IF(D290="[For completion]","",D290/$D$305))</f>
        <v/>
      </c>
    </row>
    <row r="291" spans="1:7" s="154" customFormat="1" x14ac:dyDescent="0.25">
      <c r="A291" s="121" t="s">
        <v>1676</v>
      </c>
      <c r="B291" s="129"/>
      <c r="C291" s="210"/>
      <c r="D291" s="121"/>
      <c r="E291" s="132"/>
      <c r="F291" s="211" t="str">
        <f>IF($C$305=0,"",IF(C291="[For completion]","",C291/$C$305))</f>
        <v/>
      </c>
      <c r="G291" s="211" t="str">
        <f>IF($D$305=0,"",IF(D291="[For completion]","",D291/$D$305))</f>
        <v/>
      </c>
    </row>
    <row r="292" spans="1:7" s="154" customFormat="1" x14ac:dyDescent="0.25">
      <c r="A292" s="121" t="s">
        <v>1675</v>
      </c>
      <c r="B292" s="129"/>
      <c r="C292" s="210"/>
      <c r="D292" s="121"/>
      <c r="E292" s="132"/>
      <c r="F292" s="211" t="str">
        <f>IF($C$305=0,"",IF(C292="[For completion]","",C292/$C$305))</f>
        <v/>
      </c>
      <c r="G292" s="211" t="str">
        <f>IF($D$305=0,"",IF(D292="[For completion]","",D292/$D$305))</f>
        <v/>
      </c>
    </row>
    <row r="293" spans="1:7" s="154" customFormat="1" x14ac:dyDescent="0.25">
      <c r="A293" s="121" t="s">
        <v>1674</v>
      </c>
      <c r="B293" s="129"/>
      <c r="C293" s="210"/>
      <c r="D293" s="121"/>
      <c r="E293" s="132"/>
      <c r="F293" s="211" t="str">
        <f>IF($C$305=0,"",IF(C293="[For completion]","",C293/$C$305))</f>
        <v/>
      </c>
      <c r="G293" s="211" t="str">
        <f>IF($D$305=0,"",IF(D293="[For completion]","",D293/$D$305))</f>
        <v/>
      </c>
    </row>
    <row r="294" spans="1:7" s="154" customFormat="1" x14ac:dyDescent="0.25">
      <c r="A294" s="121" t="s">
        <v>1673</v>
      </c>
      <c r="B294" s="129"/>
      <c r="C294" s="210"/>
      <c r="D294" s="121"/>
      <c r="E294" s="132"/>
      <c r="F294" s="211" t="str">
        <f>IF($C$305=0,"",IF(C294="[For completion]","",C294/$C$305))</f>
        <v/>
      </c>
      <c r="G294" s="211" t="str">
        <f>IF($D$305=0,"",IF(D294="[For completion]","",D294/$D$305))</f>
        <v/>
      </c>
    </row>
    <row r="295" spans="1:7" s="154" customFormat="1" x14ac:dyDescent="0.25">
      <c r="A295" s="121" t="s">
        <v>1672</v>
      </c>
      <c r="B295" s="129"/>
      <c r="C295" s="210"/>
      <c r="D295" s="121"/>
      <c r="E295" s="132"/>
      <c r="F295" s="211" t="str">
        <f>IF($C$305=0,"",IF(C295="[For completion]","",C295/$C$305))</f>
        <v/>
      </c>
      <c r="G295" s="211" t="str">
        <f>IF($D$305=0,"",IF(D295="[For completion]","",D295/$D$305))</f>
        <v/>
      </c>
    </row>
    <row r="296" spans="1:7" s="154" customFormat="1" x14ac:dyDescent="0.25">
      <c r="A296" s="121" t="s">
        <v>1671</v>
      </c>
      <c r="B296" s="129"/>
      <c r="C296" s="210"/>
      <c r="D296" s="121"/>
      <c r="E296" s="132"/>
      <c r="F296" s="211" t="str">
        <f>IF($C$305=0,"",IF(C296="[For completion]","",C296/$C$305))</f>
        <v/>
      </c>
      <c r="G296" s="211" t="str">
        <f>IF($D$305=0,"",IF(D296="[For completion]","",D296/$D$305))</f>
        <v/>
      </c>
    </row>
    <row r="297" spans="1:7" s="154" customFormat="1" x14ac:dyDescent="0.25">
      <c r="A297" s="121" t="s">
        <v>1670</v>
      </c>
      <c r="B297" s="129"/>
      <c r="C297" s="210"/>
      <c r="D297" s="121"/>
      <c r="E297" s="132"/>
      <c r="F297" s="211" t="str">
        <f>IF($C$305=0,"",IF(C297="[For completion]","",C297/$C$305))</f>
        <v/>
      </c>
      <c r="G297" s="211" t="str">
        <f>IF($D$305=0,"",IF(D297="[For completion]","",D297/$D$305))</f>
        <v/>
      </c>
    </row>
    <row r="298" spans="1:7" s="154" customFormat="1" x14ac:dyDescent="0.25">
      <c r="A298" s="121" t="s">
        <v>1669</v>
      </c>
      <c r="B298" s="129"/>
      <c r="C298" s="210"/>
      <c r="D298" s="121"/>
      <c r="E298" s="132"/>
      <c r="F298" s="211" t="str">
        <f>IF($C$305=0,"",IF(C298="[For completion]","",C298/$C$305))</f>
        <v/>
      </c>
      <c r="G298" s="211" t="str">
        <f>IF($D$305=0,"",IF(D298="[For completion]","",D298/$D$305))</f>
        <v/>
      </c>
    </row>
    <row r="299" spans="1:7" s="154" customFormat="1" x14ac:dyDescent="0.25">
      <c r="A299" s="121" t="s">
        <v>1668</v>
      </c>
      <c r="B299" s="129"/>
      <c r="C299" s="210"/>
      <c r="D299" s="121"/>
      <c r="E299" s="132"/>
      <c r="F299" s="211" t="str">
        <f>IF($C$305=0,"",IF(C299="[For completion]","",C299/$C$305))</f>
        <v/>
      </c>
      <c r="G299" s="211" t="str">
        <f>IF($D$305=0,"",IF(D299="[For completion]","",D299/$D$305))</f>
        <v/>
      </c>
    </row>
    <row r="300" spans="1:7" s="154" customFormat="1" x14ac:dyDescent="0.25">
      <c r="A300" s="121" t="s">
        <v>1667</v>
      </c>
      <c r="B300" s="129"/>
      <c r="C300" s="210"/>
      <c r="D300" s="121"/>
      <c r="E300" s="132"/>
      <c r="F300" s="211" t="str">
        <f>IF($C$305=0,"",IF(C300="[For completion]","",C300/$C$305))</f>
        <v/>
      </c>
      <c r="G300" s="211" t="str">
        <f>IF($D$305=0,"",IF(D300="[For completion]","",D300/$D$305))</f>
        <v/>
      </c>
    </row>
    <row r="301" spans="1:7" s="154" customFormat="1" x14ac:dyDescent="0.25">
      <c r="A301" s="121" t="s">
        <v>1666</v>
      </c>
      <c r="B301" s="129"/>
      <c r="C301" s="210"/>
      <c r="D301" s="121"/>
      <c r="E301" s="132"/>
      <c r="F301" s="211" t="str">
        <f>IF($C$305=0,"",IF(C301="[For completion]","",C301/$C$305))</f>
        <v/>
      </c>
      <c r="G301" s="211" t="str">
        <f>IF($D$305=0,"",IF(D301="[For completion]","",D301/$D$305))</f>
        <v/>
      </c>
    </row>
    <row r="302" spans="1:7" s="154" customFormat="1" x14ac:dyDescent="0.25">
      <c r="A302" s="121" t="s">
        <v>1665</v>
      </c>
      <c r="B302" s="129"/>
      <c r="C302" s="210"/>
      <c r="D302" s="121"/>
      <c r="E302" s="132"/>
      <c r="F302" s="211" t="str">
        <f>IF($C$305=0,"",IF(C302="[For completion]","",C302/$C$305))</f>
        <v/>
      </c>
      <c r="G302" s="211" t="str">
        <f>IF($D$305=0,"",IF(D302="[For completion]","",D302/$D$305))</f>
        <v/>
      </c>
    </row>
    <row r="303" spans="1:7" s="154" customFormat="1" x14ac:dyDescent="0.25">
      <c r="A303" s="121" t="s">
        <v>1664</v>
      </c>
      <c r="B303" s="129"/>
      <c r="C303" s="210"/>
      <c r="D303" s="121"/>
      <c r="E303" s="132"/>
      <c r="F303" s="211" t="str">
        <f>IF($C$305=0,"",IF(C303="[For completion]","",C303/$C$305))</f>
        <v/>
      </c>
      <c r="G303" s="211" t="str">
        <f>IF($D$305=0,"",IF(D303="[For completion]","",D303/$D$305))</f>
        <v/>
      </c>
    </row>
    <row r="304" spans="1:7" s="154" customFormat="1" x14ac:dyDescent="0.25">
      <c r="A304" s="121" t="s">
        <v>1663</v>
      </c>
      <c r="B304" s="129" t="s">
        <v>1558</v>
      </c>
      <c r="C304" s="210"/>
      <c r="D304" s="121"/>
      <c r="E304" s="132"/>
      <c r="F304" s="211"/>
      <c r="G304" s="211"/>
    </row>
    <row r="305" spans="1:7" s="154" customFormat="1" x14ac:dyDescent="0.25">
      <c r="A305" s="121" t="s">
        <v>1662</v>
      </c>
      <c r="B305" s="129" t="s">
        <v>72</v>
      </c>
      <c r="C305" s="210">
        <f>SUM(C287:C304)</f>
        <v>0</v>
      </c>
      <c r="D305" s="121">
        <f>SUM(D287:D304)</f>
        <v>0</v>
      </c>
      <c r="E305" s="132"/>
      <c r="F305" s="248">
        <f>SUM(F287:F304)</f>
        <v>0</v>
      </c>
      <c r="G305" s="248">
        <f>SUM(G287:G304)</f>
        <v>0</v>
      </c>
    </row>
    <row r="306" spans="1:7" s="154" customFormat="1" x14ac:dyDescent="0.25">
      <c r="A306" s="121" t="s">
        <v>1661</v>
      </c>
      <c r="B306" s="129"/>
      <c r="C306" s="121"/>
      <c r="D306" s="121"/>
      <c r="E306" s="132"/>
      <c r="F306" s="132"/>
      <c r="G306" s="132"/>
    </row>
    <row r="307" spans="1:7" s="154" customFormat="1" x14ac:dyDescent="0.25">
      <c r="A307" s="121" t="s">
        <v>1660</v>
      </c>
      <c r="B307" s="129"/>
      <c r="C307" s="121"/>
      <c r="D307" s="121"/>
      <c r="E307" s="132"/>
      <c r="F307" s="132"/>
      <c r="G307" s="132"/>
    </row>
    <row r="308" spans="1:7" s="154" customFormat="1" x14ac:dyDescent="0.25">
      <c r="A308" s="121" t="s">
        <v>1659</v>
      </c>
      <c r="B308" s="129"/>
      <c r="C308" s="121"/>
      <c r="D308" s="121"/>
      <c r="E308" s="132"/>
      <c r="F308" s="132"/>
      <c r="G308" s="132"/>
    </row>
    <row r="309" spans="1:7" ht="15" customHeight="1" x14ac:dyDescent="0.2">
      <c r="A309" s="124"/>
      <c r="B309" s="227" t="s">
        <v>1658</v>
      </c>
      <c r="C309" s="124" t="s">
        <v>59</v>
      </c>
      <c r="D309" s="124" t="s">
        <v>1587</v>
      </c>
      <c r="E309" s="137"/>
      <c r="F309" s="124" t="s">
        <v>512</v>
      </c>
      <c r="G309" s="124" t="s">
        <v>1586</v>
      </c>
    </row>
    <row r="310" spans="1:7" s="154" customFormat="1" x14ac:dyDescent="0.25">
      <c r="A310" s="121" t="s">
        <v>1657</v>
      </c>
      <c r="B310" s="129"/>
      <c r="C310" s="210"/>
      <c r="D310" s="121"/>
      <c r="E310" s="132"/>
      <c r="F310" s="211" t="str">
        <f>IF($C$328=0,"",IF(C310="[For completion]","",C310/$C$328))</f>
        <v/>
      </c>
      <c r="G310" s="211" t="str">
        <f>IF($D$328=0,"",IF(D310="[For completion]","",D310/$D$328))</f>
        <v/>
      </c>
    </row>
    <row r="311" spans="1:7" s="154" customFormat="1" x14ac:dyDescent="0.25">
      <c r="A311" s="121" t="s">
        <v>1656</v>
      </c>
      <c r="B311" s="129"/>
      <c r="C311" s="210"/>
      <c r="D311" s="121"/>
      <c r="E311" s="132"/>
      <c r="F311" s="211" t="str">
        <f>IF($C$328=0,"",IF(C311="[For completion]","",C311/$C$328))</f>
        <v/>
      </c>
      <c r="G311" s="211" t="str">
        <f>IF($D$328=0,"",IF(D311="[For completion]","",D311/$D$328))</f>
        <v/>
      </c>
    </row>
    <row r="312" spans="1:7" s="154" customFormat="1" x14ac:dyDescent="0.25">
      <c r="A312" s="121" t="s">
        <v>1655</v>
      </c>
      <c r="B312" s="129"/>
      <c r="C312" s="210"/>
      <c r="D312" s="121"/>
      <c r="E312" s="132"/>
      <c r="F312" s="211" t="str">
        <f>IF($C$328=0,"",IF(C312="[For completion]","",C312/$C$328))</f>
        <v/>
      </c>
      <c r="G312" s="211" t="str">
        <f>IF($D$328=0,"",IF(D312="[For completion]","",D312/$D$328))</f>
        <v/>
      </c>
    </row>
    <row r="313" spans="1:7" s="154" customFormat="1" x14ac:dyDescent="0.25">
      <c r="A313" s="121" t="s">
        <v>1654</v>
      </c>
      <c r="B313" s="129"/>
      <c r="C313" s="210"/>
      <c r="D313" s="121"/>
      <c r="E313" s="132"/>
      <c r="F313" s="211" t="str">
        <f>IF($C$328=0,"",IF(C313="[For completion]","",C313/$C$328))</f>
        <v/>
      </c>
      <c r="G313" s="211" t="str">
        <f>IF($D$328=0,"",IF(D313="[For completion]","",D313/$D$328))</f>
        <v/>
      </c>
    </row>
    <row r="314" spans="1:7" s="154" customFormat="1" x14ac:dyDescent="0.25">
      <c r="A314" s="121" t="s">
        <v>1653</v>
      </c>
      <c r="B314" s="129"/>
      <c r="C314" s="210"/>
      <c r="D314" s="121"/>
      <c r="E314" s="132"/>
      <c r="F314" s="211" t="str">
        <f>IF($C$328=0,"",IF(C314="[For completion]","",C314/$C$328))</f>
        <v/>
      </c>
      <c r="G314" s="211" t="str">
        <f>IF($D$328=0,"",IF(D314="[For completion]","",D314/$D$328))</f>
        <v/>
      </c>
    </row>
    <row r="315" spans="1:7" s="154" customFormat="1" x14ac:dyDescent="0.25">
      <c r="A315" s="121" t="s">
        <v>1652</v>
      </c>
      <c r="B315" s="129"/>
      <c r="C315" s="210"/>
      <c r="D315" s="121"/>
      <c r="E315" s="132"/>
      <c r="F315" s="211" t="str">
        <f>IF($C$328=0,"",IF(C315="[For completion]","",C315/$C$328))</f>
        <v/>
      </c>
      <c r="G315" s="211" t="str">
        <f>IF($D$328=0,"",IF(D315="[For completion]","",D315/$D$328))</f>
        <v/>
      </c>
    </row>
    <row r="316" spans="1:7" s="154" customFormat="1" x14ac:dyDescent="0.25">
      <c r="A316" s="121" t="s">
        <v>1651</v>
      </c>
      <c r="B316" s="129"/>
      <c r="C316" s="210"/>
      <c r="D316" s="121"/>
      <c r="E316" s="132"/>
      <c r="F316" s="211" t="str">
        <f>IF($C$328=0,"",IF(C316="[For completion]","",C316/$C$328))</f>
        <v/>
      </c>
      <c r="G316" s="211" t="str">
        <f>IF($D$328=0,"",IF(D316="[For completion]","",D316/$D$328))</f>
        <v/>
      </c>
    </row>
    <row r="317" spans="1:7" s="154" customFormat="1" x14ac:dyDescent="0.25">
      <c r="A317" s="121" t="s">
        <v>1650</v>
      </c>
      <c r="B317" s="129"/>
      <c r="C317" s="210"/>
      <c r="D317" s="121"/>
      <c r="E317" s="132"/>
      <c r="F317" s="211" t="str">
        <f>IF($C$328=0,"",IF(C317="[For completion]","",C317/$C$328))</f>
        <v/>
      </c>
      <c r="G317" s="211" t="str">
        <f>IF($D$328=0,"",IF(D317="[For completion]","",D317/$D$328))</f>
        <v/>
      </c>
    </row>
    <row r="318" spans="1:7" s="154" customFormat="1" x14ac:dyDescent="0.25">
      <c r="A318" s="121" t="s">
        <v>1649</v>
      </c>
      <c r="B318" s="129"/>
      <c r="C318" s="210"/>
      <c r="D318" s="121"/>
      <c r="E318" s="132"/>
      <c r="F318" s="211" t="str">
        <f>IF($C$328=0,"",IF(C318="[For completion]","",C318/$C$328))</f>
        <v/>
      </c>
      <c r="G318" s="211" t="str">
        <f>IF($D$328=0,"",IF(D318="[For completion]","",D318/$D$328))</f>
        <v/>
      </c>
    </row>
    <row r="319" spans="1:7" s="154" customFormat="1" x14ac:dyDescent="0.25">
      <c r="A319" s="121" t="s">
        <v>1648</v>
      </c>
      <c r="B319" s="129"/>
      <c r="C319" s="210"/>
      <c r="D319" s="121"/>
      <c r="E319" s="132"/>
      <c r="F319" s="211" t="str">
        <f>IF($C$328=0,"",IF(C319="[For completion]","",C319/$C$328))</f>
        <v/>
      </c>
      <c r="G319" s="211" t="str">
        <f>IF($D$328=0,"",IF(D319="[For completion]","",D319/$D$328))</f>
        <v/>
      </c>
    </row>
    <row r="320" spans="1:7" s="154" customFormat="1" x14ac:dyDescent="0.25">
      <c r="A320" s="121" t="s">
        <v>1647</v>
      </c>
      <c r="B320" s="129"/>
      <c r="C320" s="210"/>
      <c r="D320" s="121"/>
      <c r="E320" s="132"/>
      <c r="F320" s="211" t="str">
        <f>IF($C$328=0,"",IF(C320="[For completion]","",C320/$C$328))</f>
        <v/>
      </c>
      <c r="G320" s="211" t="str">
        <f>IF($D$328=0,"",IF(D320="[For completion]","",D320/$D$328))</f>
        <v/>
      </c>
    </row>
    <row r="321" spans="1:7" s="154" customFormat="1" x14ac:dyDescent="0.25">
      <c r="A321" s="121" t="s">
        <v>1646</v>
      </c>
      <c r="B321" s="129"/>
      <c r="C321" s="210"/>
      <c r="D321" s="121"/>
      <c r="E321" s="132"/>
      <c r="F321" s="211" t="str">
        <f>IF($C$328=0,"",IF(C321="[For completion]","",C321/$C$328))</f>
        <v/>
      </c>
      <c r="G321" s="211" t="str">
        <f>IF($D$328=0,"",IF(D321="[For completion]","",D321/$D$328))</f>
        <v/>
      </c>
    </row>
    <row r="322" spans="1:7" s="154" customFormat="1" x14ac:dyDescent="0.25">
      <c r="A322" s="121" t="s">
        <v>1645</v>
      </c>
      <c r="B322" s="129"/>
      <c r="C322" s="210"/>
      <c r="D322" s="121"/>
      <c r="E322" s="132"/>
      <c r="F322" s="211" t="str">
        <f>IF($C$328=0,"",IF(C322="[For completion]","",C322/$C$328))</f>
        <v/>
      </c>
      <c r="G322" s="211" t="str">
        <f>IF($D$328=0,"",IF(D322="[For completion]","",D322/$D$328))</f>
        <v/>
      </c>
    </row>
    <row r="323" spans="1:7" s="154" customFormat="1" x14ac:dyDescent="0.25">
      <c r="A323" s="121" t="s">
        <v>1644</v>
      </c>
      <c r="B323" s="129"/>
      <c r="C323" s="210"/>
      <c r="D323" s="121"/>
      <c r="E323" s="132"/>
      <c r="F323" s="211" t="str">
        <f>IF($C$328=0,"",IF(C323="[For completion]","",C323/$C$328))</f>
        <v/>
      </c>
      <c r="G323" s="211" t="str">
        <f>IF($D$328=0,"",IF(D323="[For completion]","",D323/$D$328))</f>
        <v/>
      </c>
    </row>
    <row r="324" spans="1:7" s="154" customFormat="1" x14ac:dyDescent="0.25">
      <c r="A324" s="121" t="s">
        <v>1643</v>
      </c>
      <c r="B324" s="129"/>
      <c r="C324" s="210"/>
      <c r="D324" s="121"/>
      <c r="E324" s="132"/>
      <c r="F324" s="211" t="str">
        <f>IF($C$328=0,"",IF(C324="[For completion]","",C324/$C$328))</f>
        <v/>
      </c>
      <c r="G324" s="211" t="str">
        <f>IF($D$328=0,"",IF(D324="[For completion]","",D324/$D$328))</f>
        <v/>
      </c>
    </row>
    <row r="325" spans="1:7" s="154" customFormat="1" x14ac:dyDescent="0.25">
      <c r="A325" s="121" t="s">
        <v>1642</v>
      </c>
      <c r="B325" s="129"/>
      <c r="C325" s="210"/>
      <c r="D325" s="121"/>
      <c r="E325" s="132"/>
      <c r="F325" s="211" t="str">
        <f>IF($C$328=0,"",IF(C325="[For completion]","",C325/$C$328))</f>
        <v/>
      </c>
      <c r="G325" s="211" t="str">
        <f>IF($D$328=0,"",IF(D325="[For completion]","",D325/$D$328))</f>
        <v/>
      </c>
    </row>
    <row r="326" spans="1:7" s="154" customFormat="1" x14ac:dyDescent="0.25">
      <c r="A326" s="121" t="s">
        <v>1641</v>
      </c>
      <c r="B326" s="129"/>
      <c r="C326" s="210"/>
      <c r="D326" s="121"/>
      <c r="E326" s="132"/>
      <c r="F326" s="211" t="str">
        <f>IF($C$328=0,"",IF(C326="[For completion]","",C326/$C$328))</f>
        <v/>
      </c>
      <c r="G326" s="211" t="str">
        <f>IF($D$328=0,"",IF(D326="[For completion]","",D326/$D$328))</f>
        <v/>
      </c>
    </row>
    <row r="327" spans="1:7" s="154" customFormat="1" x14ac:dyDescent="0.25">
      <c r="A327" s="121" t="s">
        <v>1640</v>
      </c>
      <c r="B327" s="129" t="s">
        <v>1558</v>
      </c>
      <c r="C327" s="210"/>
      <c r="D327" s="121"/>
      <c r="E327" s="132"/>
      <c r="F327" s="211"/>
      <c r="G327" s="211" t="str">
        <f>IF($D$328=0,"",IF(D327="[For completion]","",D327/$D$328))</f>
        <v/>
      </c>
    </row>
    <row r="328" spans="1:7" s="154" customFormat="1" x14ac:dyDescent="0.25">
      <c r="A328" s="121" t="s">
        <v>1639</v>
      </c>
      <c r="B328" s="129" t="s">
        <v>72</v>
      </c>
      <c r="C328" s="210">
        <f>SUM(C310:C327)</f>
        <v>0</v>
      </c>
      <c r="D328" s="121">
        <f>SUM(D310:D327)</f>
        <v>0</v>
      </c>
      <c r="E328" s="132"/>
      <c r="F328" s="248">
        <f>SUM(F310:F327)</f>
        <v>0</v>
      </c>
      <c r="G328" s="248">
        <f>SUM(G310:G327)</f>
        <v>0</v>
      </c>
    </row>
    <row r="329" spans="1:7" s="154" customFormat="1" x14ac:dyDescent="0.25">
      <c r="A329" s="121" t="s">
        <v>1638</v>
      </c>
      <c r="B329" s="129"/>
      <c r="C329" s="121"/>
      <c r="D329" s="121"/>
      <c r="E329" s="132"/>
      <c r="F329" s="132"/>
      <c r="G329" s="132"/>
    </row>
    <row r="330" spans="1:7" s="154" customFormat="1" x14ac:dyDescent="0.25">
      <c r="A330" s="121" t="s">
        <v>1637</v>
      </c>
      <c r="B330" s="129"/>
      <c r="C330" s="121"/>
      <c r="D330" s="121"/>
      <c r="E330" s="132"/>
      <c r="F330" s="132"/>
      <c r="G330" s="132"/>
    </row>
    <row r="331" spans="1:7" s="154" customFormat="1" x14ac:dyDescent="0.25">
      <c r="A331" s="121" t="s">
        <v>1636</v>
      </c>
      <c r="B331" s="129"/>
      <c r="C331" s="121"/>
      <c r="D331" s="121"/>
      <c r="E331" s="132"/>
      <c r="F331" s="132"/>
      <c r="G331" s="132"/>
    </row>
    <row r="332" spans="1:7" ht="15" customHeight="1" x14ac:dyDescent="0.2">
      <c r="A332" s="124"/>
      <c r="B332" s="227" t="s">
        <v>1635</v>
      </c>
      <c r="C332" s="124" t="s">
        <v>59</v>
      </c>
      <c r="D332" s="124" t="s">
        <v>1587</v>
      </c>
      <c r="E332" s="137"/>
      <c r="F332" s="124" t="s">
        <v>512</v>
      </c>
      <c r="G332" s="124" t="s">
        <v>1586</v>
      </c>
    </row>
    <row r="333" spans="1:7" s="154" customFormat="1" x14ac:dyDescent="0.25">
      <c r="A333" s="121" t="s">
        <v>1634</v>
      </c>
      <c r="B333" s="129" t="s">
        <v>1633</v>
      </c>
      <c r="C333" s="210"/>
      <c r="D333" s="121"/>
      <c r="E333" s="132"/>
      <c r="F333" s="211" t="str">
        <f>IF($C$346=0,"",IF(C333="[For completion]","",C333/$C$346))</f>
        <v/>
      </c>
      <c r="G333" s="211" t="str">
        <f>IF($D$346=0,"",IF(D333="[For completion]","",D333/$D$346))</f>
        <v/>
      </c>
    </row>
    <row r="334" spans="1:7" s="154" customFormat="1" x14ac:dyDescent="0.25">
      <c r="A334" s="121" t="s">
        <v>1632</v>
      </c>
      <c r="B334" s="129" t="s">
        <v>1631</v>
      </c>
      <c r="C334" s="210"/>
      <c r="D334" s="121"/>
      <c r="E334" s="132"/>
      <c r="F334" s="211" t="str">
        <f>IF($C$346=0,"",IF(C334="[For completion]","",C334/$C$346))</f>
        <v/>
      </c>
      <c r="G334" s="211" t="str">
        <f>IF($D$346=0,"",IF(D334="[For completion]","",D334/$D$346))</f>
        <v/>
      </c>
    </row>
    <row r="335" spans="1:7" s="154" customFormat="1" x14ac:dyDescent="0.25">
      <c r="A335" s="121" t="s">
        <v>1630</v>
      </c>
      <c r="B335" s="129" t="s">
        <v>1629</v>
      </c>
      <c r="C335" s="210"/>
      <c r="D335" s="121"/>
      <c r="E335" s="132"/>
      <c r="F335" s="211" t="str">
        <f>IF($C$346=0,"",IF(C335="[For completion]","",C335/$C$346))</f>
        <v/>
      </c>
      <c r="G335" s="211" t="str">
        <f>IF($D$346=0,"",IF(D335="[For completion]","",D335/$D$346))</f>
        <v/>
      </c>
    </row>
    <row r="336" spans="1:7" s="154" customFormat="1" x14ac:dyDescent="0.25">
      <c r="A336" s="121" t="s">
        <v>1628</v>
      </c>
      <c r="B336" s="129" t="s">
        <v>1627</v>
      </c>
      <c r="C336" s="210"/>
      <c r="D336" s="121"/>
      <c r="E336" s="132"/>
      <c r="F336" s="211" t="str">
        <f>IF($C$346=0,"",IF(C336="[For completion]","",C336/$C$346))</f>
        <v/>
      </c>
      <c r="G336" s="211" t="str">
        <f>IF($D$346=0,"",IF(D336="[For completion]","",D336/$D$346))</f>
        <v/>
      </c>
    </row>
    <row r="337" spans="1:7" s="154" customFormat="1" x14ac:dyDescent="0.25">
      <c r="A337" s="121" t="s">
        <v>1626</v>
      </c>
      <c r="B337" s="129" t="s">
        <v>1625</v>
      </c>
      <c r="C337" s="210"/>
      <c r="D337" s="121"/>
      <c r="E337" s="132"/>
      <c r="F337" s="211" t="str">
        <f>IF($C$346=0,"",IF(C337="[For completion]","",C337/$C$346))</f>
        <v/>
      </c>
      <c r="G337" s="211" t="str">
        <f>IF($D$346=0,"",IF(D337="[For completion]","",D337/$D$346))</f>
        <v/>
      </c>
    </row>
    <row r="338" spans="1:7" s="154" customFormat="1" x14ac:dyDescent="0.25">
      <c r="A338" s="121" t="s">
        <v>1624</v>
      </c>
      <c r="B338" s="129" t="s">
        <v>1623</v>
      </c>
      <c r="C338" s="210"/>
      <c r="D338" s="121"/>
      <c r="E338" s="132"/>
      <c r="F338" s="211" t="str">
        <f>IF($C$346=0,"",IF(C338="[For completion]","",C338/$C$346))</f>
        <v/>
      </c>
      <c r="G338" s="211" t="str">
        <f>IF($D$346=0,"",IF(D338="[For completion]","",D338/$D$346))</f>
        <v/>
      </c>
    </row>
    <row r="339" spans="1:7" s="154" customFormat="1" x14ac:dyDescent="0.25">
      <c r="A339" s="121" t="s">
        <v>1622</v>
      </c>
      <c r="B339" s="129" t="s">
        <v>1621</v>
      </c>
      <c r="C339" s="210"/>
      <c r="D339" s="121"/>
      <c r="E339" s="132"/>
      <c r="F339" s="211" t="str">
        <f>IF($C$346=0,"",IF(C339="[For completion]","",C339/$C$346))</f>
        <v/>
      </c>
      <c r="G339" s="211" t="str">
        <f>IF($D$346=0,"",IF(D339="[For completion]","",D339/$D$346))</f>
        <v/>
      </c>
    </row>
    <row r="340" spans="1:7" s="154" customFormat="1" x14ac:dyDescent="0.25">
      <c r="A340" s="121" t="s">
        <v>1620</v>
      </c>
      <c r="B340" s="129" t="s">
        <v>1619</v>
      </c>
      <c r="C340" s="210"/>
      <c r="D340" s="121"/>
      <c r="E340" s="132"/>
      <c r="F340" s="211" t="str">
        <f>IF($C$346=0,"",IF(C340="[For completion]","",C340/$C$346))</f>
        <v/>
      </c>
      <c r="G340" s="211" t="str">
        <f>IF($D$346=0,"",IF(D340="[For completion]","",D340/$D$346))</f>
        <v/>
      </c>
    </row>
    <row r="341" spans="1:7" s="154" customFormat="1" x14ac:dyDescent="0.25">
      <c r="A341" s="121" t="s">
        <v>1618</v>
      </c>
      <c r="B341" s="129" t="s">
        <v>1617</v>
      </c>
      <c r="C341" s="210"/>
      <c r="D341" s="121"/>
      <c r="E341" s="132"/>
      <c r="F341" s="211" t="str">
        <f>IF($C$346=0,"",IF(C341="[For completion]","",C341/$C$346))</f>
        <v/>
      </c>
      <c r="G341" s="211" t="str">
        <f>IF($D$346=0,"",IF(D341="[For completion]","",D341/$D$346))</f>
        <v/>
      </c>
    </row>
    <row r="342" spans="1:7" s="154" customFormat="1" x14ac:dyDescent="0.25">
      <c r="A342" s="121" t="s">
        <v>1616</v>
      </c>
      <c r="B342" s="121" t="s">
        <v>1615</v>
      </c>
      <c r="C342" s="210"/>
      <c r="D342" s="121"/>
      <c r="F342" s="211" t="str">
        <f>IF($C$346=0,"",IF(C342="[For completion]","",C342/$C$346))</f>
        <v/>
      </c>
      <c r="G342" s="211" t="str">
        <f>IF($D$346=0,"",IF(D342="[For completion]","",D342/$D$346))</f>
        <v/>
      </c>
    </row>
    <row r="343" spans="1:7" s="154" customFormat="1" x14ac:dyDescent="0.25">
      <c r="A343" s="121" t="s">
        <v>1614</v>
      </c>
      <c r="B343" s="121" t="s">
        <v>1613</v>
      </c>
      <c r="C343" s="210"/>
      <c r="D343" s="121"/>
      <c r="F343" s="211" t="str">
        <f>IF($C$346=0,"",IF(C343="[For completion]","",C343/$C$346))</f>
        <v/>
      </c>
      <c r="G343" s="211" t="str">
        <f>IF($D$346=0,"",IF(D343="[For completion]","",D343/$D$346))</f>
        <v/>
      </c>
    </row>
    <row r="344" spans="1:7" s="154" customFormat="1" x14ac:dyDescent="0.25">
      <c r="A344" s="121" t="s">
        <v>1612</v>
      </c>
      <c r="B344" s="129" t="s">
        <v>1611</v>
      </c>
      <c r="C344" s="210"/>
      <c r="D344" s="121"/>
      <c r="E344" s="132"/>
      <c r="F344" s="211" t="str">
        <f>IF($C$346=0,"",IF(C344="[For completion]","",C344/$C$346))</f>
        <v/>
      </c>
      <c r="G344" s="211" t="str">
        <f>IF($D$346=0,"",IF(D344="[For completion]","",D344/$D$346))</f>
        <v/>
      </c>
    </row>
    <row r="345" spans="1:7" s="154" customFormat="1" x14ac:dyDescent="0.25">
      <c r="A345" s="121" t="s">
        <v>1610</v>
      </c>
      <c r="B345" s="121" t="s">
        <v>1558</v>
      </c>
      <c r="C345" s="210"/>
      <c r="D345" s="121"/>
      <c r="F345" s="211" t="str">
        <f>IF($C$346=0,"",IF(C345="[For completion]","",C345/$C$346))</f>
        <v/>
      </c>
      <c r="G345" s="211" t="str">
        <f>IF($D$346=0,"",IF(D345="[For completion]","",D345/$D$346))</f>
        <v/>
      </c>
    </row>
    <row r="346" spans="1:7" s="154" customFormat="1" x14ac:dyDescent="0.25">
      <c r="A346" s="121" t="s">
        <v>1609</v>
      </c>
      <c r="B346" s="129" t="s">
        <v>72</v>
      </c>
      <c r="C346" s="210">
        <f>SUM(C333:C345)</f>
        <v>0</v>
      </c>
      <c r="D346" s="121">
        <f>SUM(D333:D345)</f>
        <v>0</v>
      </c>
      <c r="E346" s="132"/>
      <c r="F346" s="248">
        <f>SUM(F333:F345)</f>
        <v>0</v>
      </c>
      <c r="G346" s="248">
        <f>SUM(G333:G345)</f>
        <v>0</v>
      </c>
    </row>
    <row r="347" spans="1:7" s="154" customFormat="1" x14ac:dyDescent="0.25">
      <c r="A347" s="121" t="s">
        <v>1608</v>
      </c>
      <c r="B347" s="129"/>
      <c r="C347" s="210"/>
      <c r="D347" s="121"/>
      <c r="E347" s="132"/>
      <c r="F347" s="248"/>
      <c r="G347" s="248"/>
    </row>
    <row r="348" spans="1:7" s="154" customFormat="1" x14ac:dyDescent="0.25">
      <c r="A348" s="121" t="s">
        <v>1607</v>
      </c>
      <c r="B348" s="129"/>
      <c r="C348" s="210"/>
      <c r="D348" s="121"/>
      <c r="E348" s="132"/>
      <c r="F348" s="248"/>
      <c r="G348" s="248"/>
    </row>
    <row r="349" spans="1:7" s="154" customFormat="1" x14ac:dyDescent="0.25">
      <c r="A349" s="121" t="s">
        <v>1606</v>
      </c>
    </row>
    <row r="350" spans="1:7" s="154" customFormat="1" x14ac:dyDescent="0.25">
      <c r="A350" s="121" t="s">
        <v>1605</v>
      </c>
    </row>
    <row r="351" spans="1:7" s="154" customFormat="1" x14ac:dyDescent="0.25">
      <c r="A351" s="121" t="s">
        <v>1604</v>
      </c>
      <c r="B351" s="129"/>
      <c r="C351" s="210"/>
      <c r="D351" s="121"/>
      <c r="E351" s="132"/>
      <c r="F351" s="248"/>
      <c r="G351" s="248"/>
    </row>
    <row r="352" spans="1:7" s="154" customFormat="1" x14ac:dyDescent="0.25">
      <c r="A352" s="121" t="s">
        <v>1603</v>
      </c>
      <c r="B352" s="129"/>
      <c r="C352" s="210"/>
      <c r="D352" s="121"/>
      <c r="E352" s="132"/>
      <c r="F352" s="248"/>
      <c r="G352" s="248"/>
    </row>
    <row r="353" spans="1:7" s="154" customFormat="1" x14ac:dyDescent="0.25">
      <c r="A353" s="121" t="s">
        <v>1602</v>
      </c>
      <c r="B353" s="129"/>
      <c r="C353" s="210"/>
      <c r="D353" s="121"/>
      <c r="E353" s="132"/>
      <c r="F353" s="248"/>
      <c r="G353" s="248"/>
    </row>
    <row r="354" spans="1:7" s="154" customFormat="1" x14ac:dyDescent="0.25">
      <c r="A354" s="121" t="s">
        <v>1601</v>
      </c>
      <c r="B354" s="129"/>
      <c r="C354" s="210"/>
      <c r="D354" s="121"/>
      <c r="E354" s="132"/>
      <c r="F354" s="248"/>
      <c r="G354" s="248"/>
    </row>
    <row r="355" spans="1:7" s="154" customFormat="1" x14ac:dyDescent="0.25">
      <c r="A355" s="121" t="s">
        <v>1600</v>
      </c>
      <c r="B355" s="129"/>
      <c r="C355" s="121"/>
      <c r="D355" s="121"/>
      <c r="E355" s="132"/>
      <c r="F355" s="132"/>
      <c r="G355" s="132"/>
    </row>
    <row r="356" spans="1:7" s="154" customFormat="1" x14ac:dyDescent="0.25">
      <c r="A356" s="121" t="s">
        <v>1599</v>
      </c>
      <c r="B356" s="129"/>
      <c r="C356" s="121"/>
      <c r="D356" s="121"/>
      <c r="E356" s="132"/>
      <c r="F356" s="132"/>
      <c r="G356" s="132"/>
    </row>
    <row r="357" spans="1:7" ht="15" customHeight="1" x14ac:dyDescent="0.2">
      <c r="A357" s="124"/>
      <c r="B357" s="227" t="s">
        <v>1598</v>
      </c>
      <c r="C357" s="124" t="s">
        <v>59</v>
      </c>
      <c r="D357" s="124" t="s">
        <v>1587</v>
      </c>
      <c r="E357" s="137"/>
      <c r="F357" s="124" t="s">
        <v>512</v>
      </c>
      <c r="G357" s="124" t="s">
        <v>1586</v>
      </c>
    </row>
    <row r="358" spans="1:7" s="154" customFormat="1" x14ac:dyDescent="0.25">
      <c r="A358" s="121" t="s">
        <v>1597</v>
      </c>
      <c r="B358" s="129" t="s">
        <v>1572</v>
      </c>
      <c r="C358" s="210"/>
      <c r="D358" s="121"/>
      <c r="E358" s="132"/>
      <c r="F358" s="211" t="str">
        <f>IF($C$365=0,"",IF(C358="[For completion]","",C358/$C$365))</f>
        <v/>
      </c>
      <c r="G358" s="211" t="str">
        <f>IF($D$365=0,"",IF(D358="[For completion]","",D358/$D$365))</f>
        <v/>
      </c>
    </row>
    <row r="359" spans="1:7" s="154" customFormat="1" x14ac:dyDescent="0.25">
      <c r="A359" s="121" t="s">
        <v>1596</v>
      </c>
      <c r="B359" s="249" t="s">
        <v>1570</v>
      </c>
      <c r="C359" s="210"/>
      <c r="D359" s="121"/>
      <c r="E359" s="132"/>
      <c r="F359" s="211" t="str">
        <f>IF($C$365=0,"",IF(C359="[For completion]","",C359/$C$365))</f>
        <v/>
      </c>
      <c r="G359" s="211" t="str">
        <f>IF($D$365=0,"",IF(D359="[For completion]","",D359/$D$365))</f>
        <v/>
      </c>
    </row>
    <row r="360" spans="1:7" s="154" customFormat="1" x14ac:dyDescent="0.25">
      <c r="A360" s="121" t="s">
        <v>1595</v>
      </c>
      <c r="B360" s="129" t="s">
        <v>1568</v>
      </c>
      <c r="C360" s="210"/>
      <c r="D360" s="121"/>
      <c r="E360" s="132"/>
      <c r="F360" s="211" t="str">
        <f>IF($C$365=0,"",IF(C360="[For completion]","",C360/$C$365))</f>
        <v/>
      </c>
      <c r="G360" s="211" t="str">
        <f>IF($D$365=0,"",IF(D360="[For completion]","",D360/$D$365))</f>
        <v/>
      </c>
    </row>
    <row r="361" spans="1:7" s="154" customFormat="1" x14ac:dyDescent="0.25">
      <c r="A361" s="121" t="s">
        <v>1594</v>
      </c>
      <c r="B361" s="129" t="s">
        <v>1566</v>
      </c>
      <c r="C361" s="210"/>
      <c r="D361" s="121"/>
      <c r="E361" s="132"/>
      <c r="F361" s="211" t="str">
        <f>IF($C$365=0,"",IF(C361="[For completion]","",C361/$C$365))</f>
        <v/>
      </c>
      <c r="G361" s="211" t="str">
        <f>IF($D$365=0,"",IF(D361="[For completion]","",D361/$D$365))</f>
        <v/>
      </c>
    </row>
    <row r="362" spans="1:7" s="154" customFormat="1" x14ac:dyDescent="0.25">
      <c r="A362" s="121" t="s">
        <v>1593</v>
      </c>
      <c r="B362" s="129" t="s">
        <v>1564</v>
      </c>
      <c r="C362" s="210"/>
      <c r="D362" s="121"/>
      <c r="E362" s="132"/>
      <c r="F362" s="211" t="str">
        <f>IF($C$365=0,"",IF(C362="[For completion]","",C362/$C$365))</f>
        <v/>
      </c>
      <c r="G362" s="211" t="str">
        <f>IF($D$365=0,"",IF(D362="[For completion]","",D362/$D$365))</f>
        <v/>
      </c>
    </row>
    <row r="363" spans="1:7" s="154" customFormat="1" x14ac:dyDescent="0.25">
      <c r="A363" s="121" t="s">
        <v>1592</v>
      </c>
      <c r="B363" s="129" t="s">
        <v>1562</v>
      </c>
      <c r="C363" s="210"/>
      <c r="D363" s="121"/>
      <c r="E363" s="132"/>
      <c r="F363" s="211" t="str">
        <f>IF($C$365=0,"",IF(C363="[For completion]","",C363/$C$365))</f>
        <v/>
      </c>
      <c r="G363" s="211" t="str">
        <f>IF($D$365=0,"",IF(D363="[For completion]","",D363/$D$365))</f>
        <v/>
      </c>
    </row>
    <row r="364" spans="1:7" s="154" customFormat="1" x14ac:dyDescent="0.25">
      <c r="A364" s="121" t="s">
        <v>1591</v>
      </c>
      <c r="B364" s="129" t="s">
        <v>1560</v>
      </c>
      <c r="C364" s="210"/>
      <c r="D364" s="121"/>
      <c r="E364" s="132"/>
      <c r="F364" s="211" t="str">
        <f>IF($C$365=0,"",IF(C364="[For completion]","",C364/$C$365))</f>
        <v/>
      </c>
      <c r="G364" s="211" t="str">
        <f>IF($D$365=0,"",IF(D364="[For completion]","",D364/$D$365))</f>
        <v/>
      </c>
    </row>
    <row r="365" spans="1:7" s="154" customFormat="1" x14ac:dyDescent="0.25">
      <c r="A365" s="121" t="s">
        <v>1590</v>
      </c>
      <c r="B365" s="129" t="s">
        <v>72</v>
      </c>
      <c r="C365" s="210">
        <f>SUM(C358:C364)</f>
        <v>0</v>
      </c>
      <c r="D365" s="121">
        <f>SUM(D358:D364)</f>
        <v>0</v>
      </c>
      <c r="E365" s="132"/>
      <c r="F365" s="248">
        <f>SUM(F358:F364)</f>
        <v>0</v>
      </c>
      <c r="G365" s="248">
        <f>SUM(G358:G364)</f>
        <v>0</v>
      </c>
    </row>
    <row r="366" spans="1:7" s="154" customFormat="1" x14ac:dyDescent="0.25">
      <c r="A366" s="121" t="s">
        <v>1589</v>
      </c>
      <c r="B366" s="129"/>
      <c r="C366" s="121"/>
      <c r="D366" s="121"/>
      <c r="E366" s="132"/>
      <c r="F366" s="132"/>
      <c r="G366" s="132"/>
    </row>
    <row r="367" spans="1:7" ht="15" customHeight="1" x14ac:dyDescent="0.2">
      <c r="A367" s="124"/>
      <c r="B367" s="227" t="s">
        <v>1588</v>
      </c>
      <c r="C367" s="124" t="s">
        <v>59</v>
      </c>
      <c r="D367" s="124" t="s">
        <v>1587</v>
      </c>
      <c r="E367" s="137"/>
      <c r="F367" s="124" t="s">
        <v>512</v>
      </c>
      <c r="G367" s="124" t="s">
        <v>1586</v>
      </c>
    </row>
    <row r="368" spans="1:7" s="154" customFormat="1" x14ac:dyDescent="0.25">
      <c r="A368" s="121" t="s">
        <v>1585</v>
      </c>
      <c r="B368" s="129" t="s">
        <v>1584</v>
      </c>
      <c r="C368" s="210"/>
      <c r="D368" s="121"/>
      <c r="E368" s="132"/>
      <c r="F368" s="211" t="str">
        <f>IF($C$372=0,"",IF(C368="[For completion]","",C368/$C$372))</f>
        <v/>
      </c>
      <c r="G368" s="211" t="str">
        <f>IF($D$372=0,"",IF(D368="[For completion]","",D368/$D$372))</f>
        <v/>
      </c>
    </row>
    <row r="369" spans="1:7" s="154" customFormat="1" x14ac:dyDescent="0.25">
      <c r="A369" s="121" t="s">
        <v>1583</v>
      </c>
      <c r="B369" s="249" t="s">
        <v>1582</v>
      </c>
      <c r="C369" s="210"/>
      <c r="D369" s="121"/>
      <c r="E369" s="132"/>
      <c r="F369" s="211" t="str">
        <f>IF($C$372=0,"",IF(C369="[For completion]","",C369/$C$372))</f>
        <v/>
      </c>
      <c r="G369" s="211" t="str">
        <f>IF($D$372=0,"",IF(D369="[For completion]","",D369/$D$372))</f>
        <v/>
      </c>
    </row>
    <row r="370" spans="1:7" s="154" customFormat="1" x14ac:dyDescent="0.25">
      <c r="A370" s="121" t="s">
        <v>1581</v>
      </c>
      <c r="B370" s="129" t="s">
        <v>1560</v>
      </c>
      <c r="C370" s="210"/>
      <c r="D370" s="121"/>
      <c r="E370" s="132"/>
      <c r="F370" s="211" t="str">
        <f>IF($C$372=0,"",IF(C370="[For completion]","",C370/$C$372))</f>
        <v/>
      </c>
      <c r="G370" s="211" t="str">
        <f>IF($D$372=0,"",IF(D370="[For completion]","",D370/$D$372))</f>
        <v/>
      </c>
    </row>
    <row r="371" spans="1:7" s="154" customFormat="1" x14ac:dyDescent="0.25">
      <c r="A371" s="121" t="s">
        <v>1580</v>
      </c>
      <c r="B371" s="121" t="s">
        <v>1558</v>
      </c>
      <c r="C371" s="210"/>
      <c r="D371" s="121"/>
      <c r="E371" s="132"/>
      <c r="F371" s="211" t="str">
        <f>IF($C$372=0,"",IF(C371="[For completion]","",C371/$C$372))</f>
        <v/>
      </c>
      <c r="G371" s="211" t="str">
        <f>IF($D$372=0,"",IF(D371="[For completion]","",D371/$D$372))</f>
        <v/>
      </c>
    </row>
    <row r="372" spans="1:7" s="154" customFormat="1" x14ac:dyDescent="0.25">
      <c r="A372" s="121" t="s">
        <v>1579</v>
      </c>
      <c r="B372" s="129" t="s">
        <v>72</v>
      </c>
      <c r="C372" s="210">
        <f>SUM(C368:C371)</f>
        <v>0</v>
      </c>
      <c r="D372" s="121">
        <f>SUM(D368:D371)</f>
        <v>0</v>
      </c>
      <c r="E372" s="132"/>
      <c r="F372" s="248">
        <f>SUM(F368:F371)</f>
        <v>0</v>
      </c>
      <c r="G372" s="248">
        <f>SUM(G368:G371)</f>
        <v>0</v>
      </c>
    </row>
    <row r="373" spans="1:7" s="154" customFormat="1" x14ac:dyDescent="0.25">
      <c r="A373" s="121" t="s">
        <v>1578</v>
      </c>
      <c r="B373" s="129"/>
      <c r="C373" s="121"/>
      <c r="D373" s="121"/>
      <c r="E373" s="132"/>
      <c r="F373" s="132"/>
      <c r="G373" s="132"/>
    </row>
    <row r="374" spans="1:7" ht="15" customHeight="1" x14ac:dyDescent="0.2">
      <c r="A374" s="124"/>
      <c r="B374" s="227" t="s">
        <v>1577</v>
      </c>
      <c r="C374" s="124" t="s">
        <v>1576</v>
      </c>
      <c r="D374" s="124" t="s">
        <v>1575</v>
      </c>
      <c r="E374" s="137"/>
      <c r="F374" s="124" t="s">
        <v>1574</v>
      </c>
      <c r="G374" s="124"/>
    </row>
    <row r="375" spans="1:7" s="154" customFormat="1" x14ac:dyDescent="0.25">
      <c r="A375" s="121" t="s">
        <v>1573</v>
      </c>
      <c r="B375" s="129" t="s">
        <v>1572</v>
      </c>
      <c r="C375" s="210"/>
      <c r="D375" s="210"/>
      <c r="E375" s="120"/>
      <c r="F375" s="210"/>
      <c r="G375" s="211" t="str">
        <f>IF($D$393=0,"",IF(D375="[For completion]","",D375/$D$393))</f>
        <v/>
      </c>
    </row>
    <row r="376" spans="1:7" s="154" customFormat="1" x14ac:dyDescent="0.25">
      <c r="A376" s="121" t="s">
        <v>1571</v>
      </c>
      <c r="B376" s="129" t="s">
        <v>1570</v>
      </c>
      <c r="C376" s="210"/>
      <c r="D376" s="210"/>
      <c r="E376" s="120"/>
      <c r="F376" s="210"/>
      <c r="G376" s="211" t="str">
        <f>IF($D$393=0,"",IF(D376="[For completion]","",D376/$D$393))</f>
        <v/>
      </c>
    </row>
    <row r="377" spans="1:7" s="154" customFormat="1" x14ac:dyDescent="0.25">
      <c r="A377" s="121" t="s">
        <v>1569</v>
      </c>
      <c r="B377" s="129" t="s">
        <v>1568</v>
      </c>
      <c r="C377" s="210"/>
      <c r="D377" s="210"/>
      <c r="E377" s="120"/>
      <c r="F377" s="210"/>
      <c r="G377" s="211" t="str">
        <f>IF($D$393=0,"",IF(D377="[For completion]","",D377/$D$393))</f>
        <v/>
      </c>
    </row>
    <row r="378" spans="1:7" s="154" customFormat="1" x14ac:dyDescent="0.25">
      <c r="A378" s="121" t="s">
        <v>1567</v>
      </c>
      <c r="B378" s="129" t="s">
        <v>1566</v>
      </c>
      <c r="C378" s="210"/>
      <c r="D378" s="210"/>
      <c r="E378" s="120"/>
      <c r="F378" s="210"/>
      <c r="G378" s="211" t="str">
        <f>IF($D$393=0,"",IF(D378="[For completion]","",D378/$D$393))</f>
        <v/>
      </c>
    </row>
    <row r="379" spans="1:7" s="154" customFormat="1" x14ac:dyDescent="0.25">
      <c r="A379" s="121" t="s">
        <v>1565</v>
      </c>
      <c r="B379" s="129" t="s">
        <v>1564</v>
      </c>
      <c r="C379" s="210"/>
      <c r="D379" s="210"/>
      <c r="E379" s="120"/>
      <c r="F379" s="210"/>
      <c r="G379" s="211" t="str">
        <f>IF($D$393=0,"",IF(D379="[For completion]","",D379/$D$393))</f>
        <v/>
      </c>
    </row>
    <row r="380" spans="1:7" s="154" customFormat="1" x14ac:dyDescent="0.25">
      <c r="A380" s="121" t="s">
        <v>1563</v>
      </c>
      <c r="B380" s="129" t="s">
        <v>1562</v>
      </c>
      <c r="C380" s="210"/>
      <c r="D380" s="210"/>
      <c r="E380" s="120"/>
      <c r="F380" s="210"/>
      <c r="G380" s="211" t="str">
        <f>IF($D$393=0,"",IF(D380="[For completion]","",D380/$D$393))</f>
        <v/>
      </c>
    </row>
    <row r="381" spans="1:7" s="154" customFormat="1" x14ac:dyDescent="0.25">
      <c r="A381" s="121" t="s">
        <v>1561</v>
      </c>
      <c r="B381" s="129" t="s">
        <v>1560</v>
      </c>
      <c r="C381" s="210"/>
      <c r="D381" s="210"/>
      <c r="E381" s="120"/>
      <c r="F381" s="210"/>
      <c r="G381" s="211" t="str">
        <f>IF($D$393=0,"",IF(D381="[For completion]","",D381/$D$393))</f>
        <v/>
      </c>
    </row>
    <row r="382" spans="1:7" s="154" customFormat="1" x14ac:dyDescent="0.25">
      <c r="A382" s="121" t="s">
        <v>1559</v>
      </c>
      <c r="B382" s="129" t="s">
        <v>1558</v>
      </c>
      <c r="C382" s="210"/>
      <c r="D382" s="210"/>
      <c r="E382" s="120"/>
      <c r="F382" s="210"/>
      <c r="G382" s="211" t="str">
        <f>IF($D$393=0,"",IF(D382="[For completion]","",D382/$D$393))</f>
        <v/>
      </c>
    </row>
    <row r="383" spans="1:7" s="154" customFormat="1" x14ac:dyDescent="0.25">
      <c r="A383" s="121" t="s">
        <v>1557</v>
      </c>
      <c r="B383" s="129" t="s">
        <v>72</v>
      </c>
      <c r="C383" s="210">
        <f>SUM(C375:C382)</f>
        <v>0</v>
      </c>
      <c r="D383" s="210">
        <f>SUM(D375:D382)</f>
        <v>0</v>
      </c>
      <c r="E383" s="120"/>
      <c r="F383" s="121"/>
      <c r="G383" s="211" t="str">
        <f>IF($D$393=0,"",IF(D383="[For completion]","",D383/$D$393))</f>
        <v/>
      </c>
    </row>
    <row r="384" spans="1:7" s="154" customFormat="1" ht="14.25" customHeight="1" x14ac:dyDescent="0.25">
      <c r="A384" s="121" t="s">
        <v>1556</v>
      </c>
      <c r="B384" s="129" t="s">
        <v>1555</v>
      </c>
      <c r="C384" s="121"/>
      <c r="D384" s="121"/>
      <c r="E384" s="121"/>
      <c r="F384" s="210"/>
      <c r="G384" s="211" t="str">
        <f>IF($D$393=0,"",IF(D384="[For completion]","",D384/$D$393))</f>
        <v/>
      </c>
    </row>
    <row r="385" spans="1:7" s="154" customFormat="1" ht="14.25" hidden="1" customHeight="1" x14ac:dyDescent="0.25">
      <c r="A385" s="121" t="s">
        <v>1554</v>
      </c>
      <c r="B385" s="129"/>
      <c r="C385" s="210"/>
      <c r="D385" s="121"/>
      <c r="E385" s="120"/>
      <c r="F385" s="211"/>
      <c r="G385" s="211" t="str">
        <f>IF($D$393=0,"",IF(D385="[For completion]","",D385/$D$393))</f>
        <v/>
      </c>
    </row>
    <row r="386" spans="1:7" s="154" customFormat="1" ht="14.25" hidden="1" customHeight="1" x14ac:dyDescent="0.25">
      <c r="A386" s="121" t="s">
        <v>1553</v>
      </c>
      <c r="B386" s="129"/>
      <c r="C386" s="210"/>
      <c r="D386" s="121"/>
      <c r="E386" s="120"/>
      <c r="F386" s="211"/>
      <c r="G386" s="211" t="str">
        <f>IF($D$393=0,"",IF(D386="[For completion]","",D386/$D$393))</f>
        <v/>
      </c>
    </row>
    <row r="387" spans="1:7" s="154" customFormat="1" ht="14.25" hidden="1" customHeight="1" x14ac:dyDescent="0.25">
      <c r="A387" s="121" t="s">
        <v>1552</v>
      </c>
      <c r="B387" s="129"/>
      <c r="C387" s="210"/>
      <c r="D387" s="121"/>
      <c r="E387" s="120"/>
      <c r="F387" s="211"/>
      <c r="G387" s="211" t="str">
        <f>IF($D$393=0,"",IF(D387="[For completion]","",D387/$D$393))</f>
        <v/>
      </c>
    </row>
    <row r="388" spans="1:7" s="154" customFormat="1" ht="14.25" hidden="1" customHeight="1" x14ac:dyDescent="0.25">
      <c r="A388" s="121" t="s">
        <v>1551</v>
      </c>
      <c r="B388" s="129"/>
      <c r="C388" s="210"/>
      <c r="D388" s="121"/>
      <c r="E388" s="120"/>
      <c r="F388" s="211"/>
      <c r="G388" s="211" t="str">
        <f>IF($D$393=0,"",IF(D388="[For completion]","",D388/$D$393))</f>
        <v/>
      </c>
    </row>
    <row r="389" spans="1:7" s="154" customFormat="1" ht="14.25" hidden="1" customHeight="1" x14ac:dyDescent="0.25">
      <c r="A389" s="121" t="s">
        <v>1550</v>
      </c>
      <c r="B389" s="129"/>
      <c r="C389" s="210"/>
      <c r="D389" s="121"/>
      <c r="E389" s="120"/>
      <c r="F389" s="211"/>
      <c r="G389" s="211" t="str">
        <f>IF($D$393=0,"",IF(D389="[For completion]","",D389/$D$393))</f>
        <v/>
      </c>
    </row>
    <row r="390" spans="1:7" s="154" customFormat="1" ht="14.25" hidden="1" customHeight="1" x14ac:dyDescent="0.25">
      <c r="A390" s="121" t="s">
        <v>1549</v>
      </c>
      <c r="B390" s="129"/>
      <c r="C390" s="210"/>
      <c r="D390" s="121"/>
      <c r="E390" s="120"/>
      <c r="F390" s="211"/>
      <c r="G390" s="211" t="str">
        <f>IF($D$393=0,"",IF(D390="[For completion]","",D390/$D$393))</f>
        <v/>
      </c>
    </row>
    <row r="391" spans="1:7" s="154" customFormat="1" ht="14.25" hidden="1" customHeight="1" x14ac:dyDescent="0.25">
      <c r="A391" s="121" t="s">
        <v>1548</v>
      </c>
      <c r="B391" s="129"/>
      <c r="C391" s="210"/>
      <c r="D391" s="121"/>
      <c r="E391" s="120"/>
      <c r="F391" s="211"/>
      <c r="G391" s="211" t="str">
        <f>IF($D$393=0,"",IF(D391="[For completion]","",D391/$D$393))</f>
        <v/>
      </c>
    </row>
    <row r="392" spans="1:7" s="154" customFormat="1" ht="14.25" hidden="1" customHeight="1" x14ac:dyDescent="0.25">
      <c r="A392" s="121" t="s">
        <v>1547</v>
      </c>
      <c r="B392" s="129"/>
      <c r="C392" s="210"/>
      <c r="D392" s="121"/>
      <c r="E392" s="120"/>
      <c r="F392" s="211"/>
      <c r="G392" s="211" t="str">
        <f>IF($D$393=0,"",IF(D392="[For completion]","",D392/$D$393))</f>
        <v/>
      </c>
    </row>
    <row r="393" spans="1:7" s="154" customFormat="1" ht="14.25" hidden="1" customHeight="1" x14ac:dyDescent="0.25">
      <c r="A393" s="121" t="s">
        <v>1546</v>
      </c>
      <c r="B393" s="129"/>
      <c r="C393" s="210"/>
      <c r="D393" s="121"/>
      <c r="E393" s="120"/>
      <c r="F393" s="211"/>
      <c r="G393" s="211" t="str">
        <f>IF($D$393=0,"",IF(D393="[For completion]","",D393/$D$393))</f>
        <v/>
      </c>
    </row>
    <row r="394" spans="1:7" s="154" customFormat="1" ht="14.25" hidden="1" customHeight="1" x14ac:dyDescent="0.25">
      <c r="A394" s="121" t="s">
        <v>1545</v>
      </c>
      <c r="B394" s="121"/>
      <c r="C394" s="247"/>
      <c r="D394" s="121"/>
      <c r="E394" s="120"/>
      <c r="F394" s="120"/>
      <c r="G394" s="120"/>
    </row>
    <row r="395" spans="1:7" s="154" customFormat="1" ht="14.25" hidden="1" customHeight="1" x14ac:dyDescent="0.25">
      <c r="A395" s="121" t="s">
        <v>1544</v>
      </c>
      <c r="B395" s="121"/>
      <c r="C395" s="247"/>
      <c r="D395" s="121"/>
      <c r="E395" s="120"/>
      <c r="F395" s="120"/>
      <c r="G395" s="120"/>
    </row>
    <row r="396" spans="1:7" s="154" customFormat="1" ht="14.25" hidden="1" customHeight="1" x14ac:dyDescent="0.25">
      <c r="A396" s="121" t="s">
        <v>1543</v>
      </c>
      <c r="B396" s="121"/>
      <c r="C396" s="247"/>
      <c r="D396" s="121"/>
      <c r="E396" s="120"/>
      <c r="F396" s="120"/>
      <c r="G396" s="120"/>
    </row>
    <row r="397" spans="1:7" s="154" customFormat="1" ht="14.25" hidden="1" customHeight="1" x14ac:dyDescent="0.25">
      <c r="A397" s="121" t="s">
        <v>1542</v>
      </c>
      <c r="B397" s="121"/>
      <c r="C397" s="247"/>
      <c r="D397" s="121"/>
      <c r="E397" s="120"/>
      <c r="F397" s="120"/>
      <c r="G397" s="120"/>
    </row>
    <row r="398" spans="1:7" s="154" customFormat="1" ht="14.25" hidden="1" customHeight="1" x14ac:dyDescent="0.25">
      <c r="A398" s="121" t="s">
        <v>1541</v>
      </c>
      <c r="B398" s="121"/>
      <c r="C398" s="247"/>
      <c r="D398" s="121"/>
      <c r="E398" s="120"/>
      <c r="F398" s="120"/>
      <c r="G398" s="120"/>
    </row>
    <row r="399" spans="1:7" s="154" customFormat="1" ht="14.25" hidden="1" customHeight="1" x14ac:dyDescent="0.25">
      <c r="A399" s="121" t="s">
        <v>1540</v>
      </c>
      <c r="B399" s="121"/>
      <c r="C399" s="247"/>
      <c r="D399" s="121"/>
      <c r="E399" s="120"/>
      <c r="F399" s="120"/>
      <c r="G399" s="120"/>
    </row>
    <row r="400" spans="1:7" s="154" customFormat="1" ht="14.25" hidden="1" customHeight="1" x14ac:dyDescent="0.25">
      <c r="A400" s="121" t="s">
        <v>1539</v>
      </c>
      <c r="B400" s="121"/>
      <c r="C400" s="247"/>
      <c r="D400" s="121"/>
      <c r="E400" s="120"/>
      <c r="F400" s="120"/>
      <c r="G400" s="120"/>
    </row>
    <row r="401" spans="1:7" s="154" customFormat="1" ht="14.25" hidden="1" customHeight="1" x14ac:dyDescent="0.25">
      <c r="A401" s="121" t="s">
        <v>1538</v>
      </c>
      <c r="B401" s="121"/>
      <c r="C401" s="247"/>
      <c r="D401" s="121"/>
      <c r="E401" s="120"/>
      <c r="F401" s="120"/>
      <c r="G401" s="120"/>
    </row>
    <row r="402" spans="1:7" s="154" customFormat="1" ht="14.25" hidden="1" customHeight="1" x14ac:dyDescent="0.25">
      <c r="A402" s="121" t="s">
        <v>1537</v>
      </c>
      <c r="B402" s="121"/>
      <c r="C402" s="247"/>
      <c r="D402" s="121"/>
      <c r="E402" s="120"/>
      <c r="F402" s="120"/>
      <c r="G402" s="120"/>
    </row>
    <row r="403" spans="1:7" s="154" customFormat="1" ht="14.25" hidden="1" customHeight="1" x14ac:dyDescent="0.25">
      <c r="A403" s="121" t="s">
        <v>1536</v>
      </c>
      <c r="B403" s="121"/>
      <c r="C403" s="247"/>
      <c r="D403" s="121"/>
      <c r="E403" s="120"/>
      <c r="F403" s="120"/>
      <c r="G403" s="120"/>
    </row>
    <row r="404" spans="1:7" s="154" customFormat="1" ht="14.25" hidden="1" customHeight="1" x14ac:dyDescent="0.25">
      <c r="A404" s="121" t="s">
        <v>1535</v>
      </c>
      <c r="B404" s="121"/>
      <c r="C404" s="247"/>
      <c r="D404" s="121"/>
      <c r="E404" s="120"/>
      <c r="F404" s="120"/>
      <c r="G404" s="120"/>
    </row>
    <row r="405" spans="1:7" s="154" customFormat="1" ht="14.25" hidden="1" customHeight="1" x14ac:dyDescent="0.25">
      <c r="A405" s="121" t="s">
        <v>1534</v>
      </c>
      <c r="B405" s="121"/>
      <c r="C405" s="247"/>
      <c r="D405" s="121"/>
      <c r="E405" s="120"/>
      <c r="F405" s="120"/>
      <c r="G405" s="120"/>
    </row>
    <row r="406" spans="1:7" s="154" customFormat="1" ht="14.25" hidden="1" customHeight="1" x14ac:dyDescent="0.25">
      <c r="A406" s="121" t="s">
        <v>1533</v>
      </c>
      <c r="B406" s="121"/>
      <c r="C406" s="247"/>
      <c r="D406" s="121"/>
      <c r="E406" s="120"/>
      <c r="F406" s="120"/>
      <c r="G406" s="120"/>
    </row>
    <row r="407" spans="1:7" s="154" customFormat="1" ht="14.25" hidden="1" customHeight="1" x14ac:dyDescent="0.25">
      <c r="A407" s="121" t="s">
        <v>1532</v>
      </c>
      <c r="B407" s="121"/>
      <c r="C407" s="247"/>
      <c r="D407" s="121"/>
      <c r="E407" s="120"/>
      <c r="F407" s="120"/>
      <c r="G407" s="120"/>
    </row>
    <row r="408" spans="1:7" s="154" customFormat="1" ht="14.25" hidden="1" customHeight="1" x14ac:dyDescent="0.25">
      <c r="A408" s="121" t="s">
        <v>1531</v>
      </c>
      <c r="B408" s="121"/>
      <c r="C408" s="247"/>
      <c r="D408" s="121"/>
      <c r="E408" s="120"/>
      <c r="F408" s="120"/>
      <c r="G408" s="120"/>
    </row>
    <row r="409" spans="1:7" s="154" customFormat="1" ht="14.25" hidden="1" customHeight="1" x14ac:dyDescent="0.25">
      <c r="A409" s="121" t="s">
        <v>1530</v>
      </c>
      <c r="B409" s="121"/>
      <c r="C409" s="247"/>
      <c r="D409" s="121"/>
      <c r="E409" s="120"/>
      <c r="F409" s="120"/>
      <c r="G409" s="120"/>
    </row>
    <row r="410" spans="1:7" s="154" customFormat="1" ht="14.25" hidden="1" customHeight="1" x14ac:dyDescent="0.25">
      <c r="A410" s="121" t="s">
        <v>1529</v>
      </c>
      <c r="B410" s="121"/>
      <c r="C410" s="247"/>
      <c r="D410" s="121"/>
      <c r="E410" s="120"/>
      <c r="F410" s="120"/>
      <c r="G410" s="120"/>
    </row>
    <row r="411" spans="1:7" s="154" customFormat="1" ht="14.25" hidden="1" customHeight="1" x14ac:dyDescent="0.25">
      <c r="A411" s="121" t="s">
        <v>1528</v>
      </c>
      <c r="B411" s="121"/>
      <c r="C411" s="247"/>
      <c r="D411" s="121"/>
      <c r="E411" s="120"/>
      <c r="F411" s="120"/>
      <c r="G411" s="120"/>
    </row>
    <row r="412" spans="1:7" s="154" customFormat="1" ht="14.25" hidden="1" customHeight="1" x14ac:dyDescent="0.25">
      <c r="A412" s="121" t="s">
        <v>1527</v>
      </c>
      <c r="B412" s="121"/>
      <c r="C412" s="247"/>
      <c r="D412" s="121"/>
      <c r="E412" s="120"/>
      <c r="F412" s="120"/>
      <c r="G412" s="120"/>
    </row>
    <row r="413" spans="1:7" s="154" customFormat="1" ht="14.25" hidden="1" customHeight="1" x14ac:dyDescent="0.25">
      <c r="A413" s="121" t="s">
        <v>1526</v>
      </c>
      <c r="B413" s="121"/>
      <c r="C413" s="247"/>
      <c r="D413" s="121"/>
      <c r="E413" s="120"/>
      <c r="F413" s="120"/>
      <c r="G413" s="120"/>
    </row>
    <row r="414" spans="1:7" s="154" customFormat="1" ht="14.25" hidden="1" customHeight="1" x14ac:dyDescent="0.25">
      <c r="A414" s="121" t="s">
        <v>1525</v>
      </c>
      <c r="B414" s="121"/>
      <c r="C414" s="247"/>
      <c r="D414" s="121"/>
      <c r="E414" s="120"/>
      <c r="F414" s="120"/>
      <c r="G414" s="120"/>
    </row>
    <row r="415" spans="1:7" s="154" customFormat="1" ht="14.25" hidden="1" customHeight="1" x14ac:dyDescent="0.25">
      <c r="A415" s="121" t="s">
        <v>1524</v>
      </c>
      <c r="B415" s="121"/>
      <c r="C415" s="247"/>
      <c r="D415" s="121"/>
      <c r="E415" s="120"/>
      <c r="F415" s="120"/>
      <c r="G415" s="120"/>
    </row>
    <row r="416" spans="1:7" s="154" customFormat="1" ht="14.25" hidden="1" customHeight="1" x14ac:dyDescent="0.25">
      <c r="A416" s="121" t="s">
        <v>1523</v>
      </c>
      <c r="B416" s="121"/>
      <c r="C416" s="247"/>
      <c r="D416" s="121"/>
      <c r="E416" s="120"/>
      <c r="F416" s="120"/>
      <c r="G416" s="120"/>
    </row>
    <row r="417" spans="1:7" s="154" customFormat="1" ht="14.25" hidden="1" customHeight="1" x14ac:dyDescent="0.25">
      <c r="A417" s="121" t="s">
        <v>1522</v>
      </c>
      <c r="B417" s="121"/>
      <c r="C417" s="247"/>
      <c r="D417" s="121"/>
      <c r="E417" s="120"/>
      <c r="F417" s="120"/>
      <c r="G417" s="120"/>
    </row>
    <row r="418" spans="1:7" s="154" customFormat="1" ht="14.25" hidden="1" customHeight="1" x14ac:dyDescent="0.25">
      <c r="A418" s="121" t="s">
        <v>1521</v>
      </c>
      <c r="B418" s="121"/>
      <c r="C418" s="247"/>
      <c r="D418" s="121"/>
      <c r="E418" s="120"/>
      <c r="F418" s="120"/>
      <c r="G418" s="120"/>
    </row>
    <row r="419" spans="1:7" s="154" customFormat="1" ht="14.25" hidden="1" customHeight="1" x14ac:dyDescent="0.25">
      <c r="A419" s="121" t="s">
        <v>1520</v>
      </c>
      <c r="B419" s="121"/>
      <c r="C419" s="247"/>
      <c r="D419" s="121"/>
      <c r="E419" s="120"/>
      <c r="F419" s="120"/>
      <c r="G419" s="120"/>
    </row>
    <row r="420" spans="1:7" s="154" customFormat="1" ht="14.25" hidden="1" customHeight="1" x14ac:dyDescent="0.25">
      <c r="A420" s="121" t="s">
        <v>1519</v>
      </c>
      <c r="B420" s="121"/>
      <c r="C420" s="247"/>
      <c r="D420" s="121"/>
      <c r="E420" s="120"/>
      <c r="F420" s="120"/>
      <c r="G420" s="120"/>
    </row>
    <row r="421" spans="1:7" s="154" customFormat="1" ht="14.25" hidden="1" customHeight="1" x14ac:dyDescent="0.25">
      <c r="A421" s="121" t="s">
        <v>1518</v>
      </c>
      <c r="B421" s="121"/>
      <c r="C421" s="247"/>
      <c r="D421" s="121"/>
      <c r="E421" s="120"/>
      <c r="F421" s="120"/>
      <c r="G421" s="120"/>
    </row>
    <row r="422" spans="1:7" s="154" customFormat="1" ht="14.25" hidden="1" customHeight="1" x14ac:dyDescent="0.25">
      <c r="A422" s="121" t="s">
        <v>1517</v>
      </c>
      <c r="B422" s="121"/>
      <c r="C422" s="247"/>
      <c r="D422" s="121"/>
      <c r="E422" s="120"/>
      <c r="F422" s="120"/>
      <c r="G422" s="120"/>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BC4E3F7B-7363-442D-A32D-D55516327D77}"/>
    <hyperlink ref="B7" location="'B1. HTT Mortgage Assets'!B166" display="7.A Residential Cover Pool" xr:uid="{4C054801-B336-4BD9-AC82-C59465EA1742}"/>
    <hyperlink ref="B8" location="'B1. HTT Mortgage Assets'!B267" display="7.B Commercial Cover Pool" xr:uid="{42376CE8-A19A-45D1-BB36-AC29AF812084}"/>
    <hyperlink ref="B149" location="'2. Harmonised Glossary'!A9" display="Breakdown by Interest Rate" xr:uid="{9F3952CE-B471-4570-8C31-FB19B5FBDD58}"/>
    <hyperlink ref="B11" location="'2. Harmonised Glossary'!A12" display="Property Type Information" xr:uid="{B6644217-983F-4AB0-AE97-137E3ADF2BE2}"/>
    <hyperlink ref="B215" location="'C. HTT Harmonised Glossary'!B13" display="11. Loan to Value (LTV) Information - UNINDEXED" xr:uid="{781C94C1-DFA6-49FD-91A4-3DEC8066DE5F}"/>
    <hyperlink ref="B237" location="'C. HTT Harmonised Glossary'!B16" display="12. Loan to Value (LTV) Information - INDEXED " xr:uid="{FD330F9C-BD6C-4249-8E31-632CCDFEA45F}"/>
    <hyperlink ref="B179" location="'C. HTT Harmonised Glossary'!B19" display="9. Non-Performing Loans (NPLs)" xr:uid="{2D1CE3A3-E7D5-4B0C-B852-5CD0CD9CCCB3}"/>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6BDAD-F4C1-4CDC-ABC3-8653DAA61919}">
  <sheetPr>
    <tabColor theme="9" tint="-0.249977111117893"/>
  </sheetPr>
  <dimension ref="A1:C403"/>
  <sheetViews>
    <sheetView zoomScaleNormal="100" workbookViewId="0"/>
  </sheetViews>
  <sheetFormatPr defaultColWidth="11.42578125" defaultRowHeight="15" outlineLevelRow="1" x14ac:dyDescent="0.25"/>
  <cols>
    <col min="1" max="1" width="16.28515625" style="154" customWidth="1"/>
    <col min="2" max="2" width="89.85546875" style="121" bestFit="1" customWidth="1"/>
    <col min="3" max="3" width="134.7109375" style="154" customWidth="1"/>
    <col min="4" max="16384" width="11.42578125" style="154"/>
  </cols>
  <sheetData>
    <row r="1" spans="1:3" ht="31.5" x14ac:dyDescent="0.25">
      <c r="A1" s="150" t="s">
        <v>1804</v>
      </c>
      <c r="B1" s="150"/>
      <c r="C1" s="152" t="s">
        <v>1287</v>
      </c>
    </row>
    <row r="2" spans="1:3" x14ac:dyDescent="0.25">
      <c r="B2" s="120"/>
      <c r="C2" s="120"/>
    </row>
    <row r="3" spans="1:3" x14ac:dyDescent="0.25">
      <c r="A3" s="282" t="s">
        <v>1803</v>
      </c>
      <c r="B3" s="281"/>
      <c r="C3" s="120"/>
    </row>
    <row r="4" spans="1:3" x14ac:dyDescent="0.25">
      <c r="C4" s="120"/>
    </row>
    <row r="5" spans="1:3" ht="37.5" x14ac:dyDescent="0.25">
      <c r="A5" s="128" t="s">
        <v>5</v>
      </c>
      <c r="B5" s="128" t="s">
        <v>1802</v>
      </c>
      <c r="C5" s="145" t="s">
        <v>1718</v>
      </c>
    </row>
    <row r="6" spans="1:3" ht="30" customHeight="1" x14ac:dyDescent="0.25">
      <c r="A6" s="209" t="s">
        <v>1801</v>
      </c>
      <c r="B6" s="223" t="s">
        <v>1800</v>
      </c>
      <c r="C6" s="280" t="s">
        <v>1799</v>
      </c>
    </row>
    <row r="7" spans="1:3" ht="28.5" customHeight="1" x14ac:dyDescent="0.25">
      <c r="A7" s="209" t="s">
        <v>1798</v>
      </c>
      <c r="B7" s="223" t="s">
        <v>1797</v>
      </c>
      <c r="C7" s="280" t="s">
        <v>1796</v>
      </c>
    </row>
    <row r="8" spans="1:3" ht="30" x14ac:dyDescent="0.25">
      <c r="A8" s="209" t="s">
        <v>1795</v>
      </c>
      <c r="B8" s="223" t="s">
        <v>1794</v>
      </c>
      <c r="C8" s="280" t="s">
        <v>1793</v>
      </c>
    </row>
    <row r="9" spans="1:3" ht="14.25" customHeight="1" x14ac:dyDescent="0.25">
      <c r="A9" s="209" t="s">
        <v>1792</v>
      </c>
      <c r="B9" s="223" t="s">
        <v>1791</v>
      </c>
      <c r="C9" s="279" t="s">
        <v>1790</v>
      </c>
    </row>
    <row r="10" spans="1:3" ht="46.5" customHeight="1" x14ac:dyDescent="0.25">
      <c r="A10" s="209" t="s">
        <v>1789</v>
      </c>
      <c r="B10" s="223" t="s">
        <v>1788</v>
      </c>
      <c r="C10" s="280" t="s">
        <v>1787</v>
      </c>
    </row>
    <row r="11" spans="1:3" ht="14.25" customHeight="1" x14ac:dyDescent="0.25">
      <c r="A11" s="209" t="s">
        <v>1786</v>
      </c>
      <c r="B11" s="223" t="s">
        <v>1785</v>
      </c>
      <c r="C11" s="279" t="s">
        <v>1784</v>
      </c>
    </row>
    <row r="12" spans="1:3" ht="14.25" customHeight="1" x14ac:dyDescent="0.25">
      <c r="A12" s="209" t="s">
        <v>1783</v>
      </c>
      <c r="B12" s="223" t="s">
        <v>1782</v>
      </c>
      <c r="C12" s="133" t="s">
        <v>1781</v>
      </c>
    </row>
    <row r="13" spans="1:3" ht="30" x14ac:dyDescent="0.25">
      <c r="A13" s="209" t="s">
        <v>1780</v>
      </c>
      <c r="B13" s="223" t="s">
        <v>1779</v>
      </c>
      <c r="C13" s="133" t="s">
        <v>1778</v>
      </c>
    </row>
    <row r="14" spans="1:3" ht="14.25" customHeight="1" x14ac:dyDescent="0.25">
      <c r="A14" s="209" t="s">
        <v>1777</v>
      </c>
      <c r="B14" s="223" t="s">
        <v>1776</v>
      </c>
      <c r="C14" s="133" t="s">
        <v>1775</v>
      </c>
    </row>
    <row r="15" spans="1:3" ht="14.25" customHeight="1" x14ac:dyDescent="0.25">
      <c r="A15" s="209" t="s">
        <v>1774</v>
      </c>
      <c r="B15" s="223" t="s">
        <v>1773</v>
      </c>
      <c r="C15" s="133" t="s">
        <v>1772</v>
      </c>
    </row>
    <row r="16" spans="1:3" ht="14.25" customHeight="1" x14ac:dyDescent="0.25">
      <c r="A16" s="209" t="s">
        <v>1771</v>
      </c>
      <c r="B16" s="223" t="s">
        <v>1770</v>
      </c>
      <c r="C16" s="133" t="s">
        <v>1769</v>
      </c>
    </row>
    <row r="17" spans="1:3" ht="30" x14ac:dyDescent="0.25">
      <c r="A17" s="209" t="s">
        <v>1768</v>
      </c>
      <c r="B17" s="242" t="s">
        <v>1767</v>
      </c>
      <c r="C17" s="133" t="s">
        <v>1766</v>
      </c>
    </row>
    <row r="18" spans="1:3" ht="45" x14ac:dyDescent="0.25">
      <c r="A18" s="209" t="s">
        <v>1765</v>
      </c>
      <c r="B18" s="242" t="s">
        <v>1764</v>
      </c>
      <c r="C18" s="133" t="s">
        <v>1763</v>
      </c>
    </row>
    <row r="19" spans="1:3" ht="14.25" customHeight="1" x14ac:dyDescent="0.25">
      <c r="A19" s="209" t="s">
        <v>1762</v>
      </c>
      <c r="B19" s="242" t="s">
        <v>1761</v>
      </c>
      <c r="C19" s="133" t="s">
        <v>1760</v>
      </c>
    </row>
    <row r="20" spans="1:3" ht="30" x14ac:dyDescent="0.25">
      <c r="A20" s="209" t="s">
        <v>1759</v>
      </c>
      <c r="B20" s="223" t="s">
        <v>1758</v>
      </c>
      <c r="C20" s="133" t="s">
        <v>1757</v>
      </c>
    </row>
    <row r="21" spans="1:3" ht="14.25" customHeight="1" x14ac:dyDescent="0.25">
      <c r="A21" s="209" t="s">
        <v>1756</v>
      </c>
      <c r="B21" s="135" t="s">
        <v>1755</v>
      </c>
      <c r="C21" s="133" t="s">
        <v>1754</v>
      </c>
    </row>
    <row r="22" spans="1:3" ht="14.25" customHeight="1" x14ac:dyDescent="0.25">
      <c r="A22" s="209" t="s">
        <v>1753</v>
      </c>
      <c r="B22" s="154"/>
      <c r="C22" s="275"/>
    </row>
    <row r="23" spans="1:3" ht="14.25" customHeight="1" outlineLevel="1" x14ac:dyDescent="0.25">
      <c r="A23" s="209" t="s">
        <v>1752</v>
      </c>
      <c r="C23" s="133"/>
    </row>
    <row r="24" spans="1:3" ht="14.25" customHeight="1" outlineLevel="1" x14ac:dyDescent="0.25">
      <c r="A24" s="209" t="s">
        <v>1751</v>
      </c>
      <c r="B24" s="258"/>
      <c r="C24" s="133"/>
    </row>
    <row r="25" spans="1:3" ht="14.25" customHeight="1" outlineLevel="1" x14ac:dyDescent="0.25">
      <c r="A25" s="209" t="s">
        <v>1750</v>
      </c>
      <c r="B25" s="258"/>
      <c r="C25" s="133"/>
    </row>
    <row r="26" spans="1:3" ht="14.25" customHeight="1" outlineLevel="1" x14ac:dyDescent="0.25">
      <c r="A26" s="209" t="s">
        <v>1749</v>
      </c>
      <c r="B26" s="258"/>
      <c r="C26" s="133"/>
    </row>
    <row r="27" spans="1:3" ht="14.25" customHeight="1" outlineLevel="1" x14ac:dyDescent="0.25">
      <c r="A27" s="209" t="s">
        <v>1748</v>
      </c>
      <c r="B27" s="258"/>
      <c r="C27" s="133"/>
    </row>
    <row r="28" spans="1:3" ht="14.25" customHeight="1" outlineLevel="1" x14ac:dyDescent="0.25">
      <c r="A28" s="128"/>
      <c r="B28" s="128" t="s">
        <v>1747</v>
      </c>
      <c r="C28" s="145" t="s">
        <v>1718</v>
      </c>
    </row>
    <row r="29" spans="1:3" ht="14.25" customHeight="1" outlineLevel="1" x14ac:dyDescent="0.25">
      <c r="A29" s="209" t="s">
        <v>1746</v>
      </c>
      <c r="B29" s="223" t="s">
        <v>1745</v>
      </c>
      <c r="C29" s="133"/>
    </row>
    <row r="30" spans="1:3" ht="14.25" customHeight="1" outlineLevel="1" x14ac:dyDescent="0.25">
      <c r="A30" s="209" t="s">
        <v>1744</v>
      </c>
      <c r="B30" s="223" t="s">
        <v>1743</v>
      </c>
      <c r="C30" s="133"/>
    </row>
    <row r="31" spans="1:3" ht="14.25" customHeight="1" outlineLevel="1" x14ac:dyDescent="0.25">
      <c r="A31" s="209" t="s">
        <v>1742</v>
      </c>
      <c r="B31" s="223" t="s">
        <v>1741</v>
      </c>
      <c r="C31" s="133"/>
    </row>
    <row r="32" spans="1:3" ht="14.25" customHeight="1" outlineLevel="1" x14ac:dyDescent="0.25">
      <c r="A32" s="209" t="s">
        <v>1740</v>
      </c>
      <c r="B32" s="277" t="s">
        <v>1739</v>
      </c>
      <c r="C32" s="133"/>
    </row>
    <row r="33" spans="1:3" ht="14.25" customHeight="1" outlineLevel="1" x14ac:dyDescent="0.25">
      <c r="A33" s="209" t="s">
        <v>1738</v>
      </c>
      <c r="B33" s="278"/>
      <c r="C33" s="133"/>
    </row>
    <row r="34" spans="1:3" ht="14.25" customHeight="1" outlineLevel="1" x14ac:dyDescent="0.25">
      <c r="A34" s="209" t="s">
        <v>1737</v>
      </c>
      <c r="B34" s="278"/>
      <c r="C34" s="133"/>
    </row>
    <row r="35" spans="1:3" ht="14.25" customHeight="1" outlineLevel="1" x14ac:dyDescent="0.25">
      <c r="A35" s="209" t="s">
        <v>1736</v>
      </c>
      <c r="B35" s="278"/>
      <c r="C35" s="133"/>
    </row>
    <row r="36" spans="1:3" ht="14.25" customHeight="1" outlineLevel="1" x14ac:dyDescent="0.25">
      <c r="A36" s="209" t="s">
        <v>1735</v>
      </c>
      <c r="B36" s="278"/>
      <c r="C36" s="133"/>
    </row>
    <row r="37" spans="1:3" ht="14.25" customHeight="1" outlineLevel="1" x14ac:dyDescent="0.25">
      <c r="A37" s="209" t="s">
        <v>1734</v>
      </c>
      <c r="B37" s="278"/>
      <c r="C37" s="133"/>
    </row>
    <row r="38" spans="1:3" ht="14.25" customHeight="1" outlineLevel="1" x14ac:dyDescent="0.25">
      <c r="A38" s="209" t="s">
        <v>1733</v>
      </c>
      <c r="B38" s="278"/>
      <c r="C38" s="133"/>
    </row>
    <row r="39" spans="1:3" ht="14.25" customHeight="1" outlineLevel="1" x14ac:dyDescent="0.25">
      <c r="A39" s="209" t="s">
        <v>1732</v>
      </c>
      <c r="B39" s="278"/>
      <c r="C39" s="133"/>
    </row>
    <row r="40" spans="1:3" ht="14.25" customHeight="1" outlineLevel="1" x14ac:dyDescent="0.25">
      <c r="A40" s="209" t="s">
        <v>1731</v>
      </c>
      <c r="B40" s="154"/>
      <c r="C40" s="133"/>
    </row>
    <row r="41" spans="1:3" ht="14.25" customHeight="1" outlineLevel="1" x14ac:dyDescent="0.25">
      <c r="A41" s="209" t="s">
        <v>1730</v>
      </c>
      <c r="B41" s="278"/>
      <c r="C41" s="133"/>
    </row>
    <row r="42" spans="1:3" ht="14.25" customHeight="1" outlineLevel="1" x14ac:dyDescent="0.25">
      <c r="A42" s="209" t="s">
        <v>1729</v>
      </c>
      <c r="B42" s="278"/>
      <c r="C42" s="133"/>
    </row>
    <row r="43" spans="1:3" ht="14.25" customHeight="1" outlineLevel="1" x14ac:dyDescent="0.25">
      <c r="A43" s="209" t="s">
        <v>1728</v>
      </c>
      <c r="B43" s="278"/>
      <c r="C43" s="133"/>
    </row>
    <row r="44" spans="1:3" ht="14.25" customHeight="1" x14ac:dyDescent="0.25">
      <c r="A44" s="128"/>
      <c r="B44" s="128" t="s">
        <v>1727</v>
      </c>
      <c r="C44" s="145" t="s">
        <v>1285</v>
      </c>
    </row>
    <row r="45" spans="1:3" ht="14.25" customHeight="1" x14ac:dyDescent="0.25">
      <c r="A45" s="209" t="s">
        <v>1726</v>
      </c>
      <c r="B45" s="242" t="s">
        <v>1284</v>
      </c>
      <c r="C45" s="121" t="s">
        <v>50</v>
      </c>
    </row>
    <row r="46" spans="1:3" ht="14.25" customHeight="1" x14ac:dyDescent="0.25">
      <c r="A46" s="209" t="s">
        <v>1725</v>
      </c>
      <c r="B46" s="242" t="s">
        <v>1282</v>
      </c>
      <c r="C46" s="121" t="s">
        <v>1281</v>
      </c>
    </row>
    <row r="47" spans="1:3" ht="14.25" customHeight="1" x14ac:dyDescent="0.25">
      <c r="A47" s="209" t="s">
        <v>1724</v>
      </c>
      <c r="B47" s="242" t="s">
        <v>1279</v>
      </c>
      <c r="C47" s="121" t="s">
        <v>1278</v>
      </c>
    </row>
    <row r="48" spans="1:3" ht="14.25" customHeight="1" outlineLevel="1" x14ac:dyDescent="0.25">
      <c r="A48" s="209" t="s">
        <v>1723</v>
      </c>
      <c r="B48" s="277" t="s">
        <v>1722</v>
      </c>
      <c r="C48" s="133" t="s">
        <v>1276</v>
      </c>
    </row>
    <row r="49" spans="1:3" ht="14.25" customHeight="1" outlineLevel="1" x14ac:dyDescent="0.25">
      <c r="A49" s="209" t="s">
        <v>1721</v>
      </c>
      <c r="B49" s="276"/>
      <c r="C49" s="133"/>
    </row>
    <row r="50" spans="1:3" ht="14.25" customHeight="1" outlineLevel="1" x14ac:dyDescent="0.25">
      <c r="A50" s="209" t="s">
        <v>1720</v>
      </c>
      <c r="B50" s="277"/>
      <c r="C50" s="133"/>
    </row>
    <row r="51" spans="1:3" ht="14.25" customHeight="1" x14ac:dyDescent="0.25">
      <c r="A51" s="128"/>
      <c r="B51" s="128" t="s">
        <v>1719</v>
      </c>
      <c r="C51" s="145" t="s">
        <v>1718</v>
      </c>
    </row>
    <row r="52" spans="1:3" ht="14.25" customHeight="1" x14ac:dyDescent="0.25">
      <c r="A52" s="209" t="s">
        <v>1717</v>
      </c>
      <c r="B52" s="223" t="s">
        <v>1716</v>
      </c>
      <c r="C52" s="121"/>
    </row>
    <row r="53" spans="1:3" ht="14.25" customHeight="1" x14ac:dyDescent="0.25">
      <c r="A53" s="209" t="s">
        <v>1715</v>
      </c>
      <c r="B53" s="276"/>
      <c r="C53" s="275"/>
    </row>
    <row r="54" spans="1:3" ht="14.25" customHeight="1" x14ac:dyDescent="0.25">
      <c r="A54" s="209" t="s">
        <v>1714</v>
      </c>
      <c r="B54" s="276"/>
      <c r="C54" s="275"/>
    </row>
    <row r="55" spans="1:3" ht="14.25" customHeight="1" x14ac:dyDescent="0.25">
      <c r="A55" s="209" t="s">
        <v>1713</v>
      </c>
      <c r="B55" s="276"/>
      <c r="C55" s="275"/>
    </row>
    <row r="56" spans="1:3" ht="14.25" customHeight="1" x14ac:dyDescent="0.25">
      <c r="A56" s="209" t="s">
        <v>1712</v>
      </c>
      <c r="B56" s="276"/>
      <c r="C56" s="275"/>
    </row>
    <row r="57" spans="1:3" ht="14.25" customHeight="1" x14ac:dyDescent="0.25">
      <c r="A57" s="209" t="s">
        <v>1711</v>
      </c>
      <c r="B57" s="276"/>
      <c r="C57" s="275"/>
    </row>
    <row r="58" spans="1:3" x14ac:dyDescent="0.25">
      <c r="B58" s="129"/>
    </row>
    <row r="59" spans="1:3" x14ac:dyDescent="0.25">
      <c r="B59" s="129"/>
    </row>
    <row r="60" spans="1:3" x14ac:dyDescent="0.25">
      <c r="B60" s="129"/>
    </row>
    <row r="61" spans="1:3" x14ac:dyDescent="0.25">
      <c r="B61" s="129"/>
    </row>
    <row r="62" spans="1:3" x14ac:dyDescent="0.25">
      <c r="B62" s="129"/>
    </row>
    <row r="63" spans="1:3" x14ac:dyDescent="0.25">
      <c r="B63" s="129"/>
    </row>
    <row r="64" spans="1:3" x14ac:dyDescent="0.25">
      <c r="B64" s="129"/>
    </row>
    <row r="65" spans="2:2" x14ac:dyDescent="0.25">
      <c r="B65" s="129"/>
    </row>
    <row r="66" spans="2:2" x14ac:dyDescent="0.25">
      <c r="B66" s="129"/>
    </row>
    <row r="67" spans="2:2" x14ac:dyDescent="0.25">
      <c r="B67" s="129"/>
    </row>
    <row r="68" spans="2:2" x14ac:dyDescent="0.25">
      <c r="B68" s="129"/>
    </row>
    <row r="69" spans="2:2" x14ac:dyDescent="0.25">
      <c r="B69" s="129"/>
    </row>
    <row r="70" spans="2:2" x14ac:dyDescent="0.25">
      <c r="B70" s="129"/>
    </row>
    <row r="71" spans="2:2" x14ac:dyDescent="0.25">
      <c r="B71" s="129"/>
    </row>
    <row r="72" spans="2:2" x14ac:dyDescent="0.25">
      <c r="B72" s="129"/>
    </row>
    <row r="73" spans="2:2" x14ac:dyDescent="0.25">
      <c r="B73" s="129"/>
    </row>
    <row r="74" spans="2:2" x14ac:dyDescent="0.25">
      <c r="B74" s="129"/>
    </row>
    <row r="75" spans="2:2" x14ac:dyDescent="0.25">
      <c r="B75" s="129"/>
    </row>
    <row r="76" spans="2:2" x14ac:dyDescent="0.25">
      <c r="B76" s="129"/>
    </row>
    <row r="77" spans="2:2" x14ac:dyDescent="0.25">
      <c r="B77" s="129"/>
    </row>
    <row r="78" spans="2:2" x14ac:dyDescent="0.25">
      <c r="B78" s="129"/>
    </row>
    <row r="79" spans="2:2" x14ac:dyDescent="0.25">
      <c r="B79" s="129"/>
    </row>
    <row r="80" spans="2:2" x14ac:dyDescent="0.25">
      <c r="B80" s="129"/>
    </row>
    <row r="81" spans="2:2" x14ac:dyDescent="0.25">
      <c r="B81" s="129"/>
    </row>
    <row r="82" spans="2:2" x14ac:dyDescent="0.25">
      <c r="B82" s="129"/>
    </row>
    <row r="83" spans="2:2" x14ac:dyDescent="0.25">
      <c r="B83" s="129"/>
    </row>
    <row r="84" spans="2:2" x14ac:dyDescent="0.25">
      <c r="B84" s="129"/>
    </row>
    <row r="85" spans="2:2" x14ac:dyDescent="0.25">
      <c r="B85" s="129"/>
    </row>
    <row r="86" spans="2:2" x14ac:dyDescent="0.25">
      <c r="B86" s="129"/>
    </row>
    <row r="87" spans="2:2" x14ac:dyDescent="0.25">
      <c r="B87" s="129"/>
    </row>
    <row r="88" spans="2:2" x14ac:dyDescent="0.25">
      <c r="B88" s="129"/>
    </row>
    <row r="89" spans="2:2" x14ac:dyDescent="0.25">
      <c r="B89" s="129"/>
    </row>
    <row r="90" spans="2:2" x14ac:dyDescent="0.25">
      <c r="B90" s="129"/>
    </row>
    <row r="91" spans="2:2" x14ac:dyDescent="0.25">
      <c r="B91" s="129"/>
    </row>
    <row r="92" spans="2:2" x14ac:dyDescent="0.25">
      <c r="B92" s="129"/>
    </row>
    <row r="93" spans="2:2" x14ac:dyDescent="0.25">
      <c r="B93" s="129"/>
    </row>
    <row r="94" spans="2:2" x14ac:dyDescent="0.25">
      <c r="B94" s="129"/>
    </row>
    <row r="95" spans="2:2" x14ac:dyDescent="0.25">
      <c r="B95" s="129"/>
    </row>
    <row r="96" spans="2:2" x14ac:dyDescent="0.25">
      <c r="B96" s="129"/>
    </row>
    <row r="97" spans="2:2" x14ac:dyDescent="0.25">
      <c r="B97" s="129"/>
    </row>
    <row r="98" spans="2:2" x14ac:dyDescent="0.25">
      <c r="B98" s="129"/>
    </row>
    <row r="99" spans="2:2" x14ac:dyDescent="0.25">
      <c r="B99" s="129"/>
    </row>
    <row r="100" spans="2:2" x14ac:dyDescent="0.25">
      <c r="B100" s="129"/>
    </row>
    <row r="101" spans="2:2" x14ac:dyDescent="0.25">
      <c r="B101" s="129"/>
    </row>
    <row r="102" spans="2:2" x14ac:dyDescent="0.25">
      <c r="B102" s="129"/>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3" spans="2:2" x14ac:dyDescent="0.25">
      <c r="B113" s="129"/>
    </row>
    <row r="114" spans="2:2" x14ac:dyDescent="0.25">
      <c r="B114" s="129"/>
    </row>
    <row r="115" spans="2:2" x14ac:dyDescent="0.25">
      <c r="B115" s="129"/>
    </row>
    <row r="116" spans="2:2" x14ac:dyDescent="0.25">
      <c r="B116" s="129"/>
    </row>
    <row r="117" spans="2:2" x14ac:dyDescent="0.25">
      <c r="B117" s="129"/>
    </row>
    <row r="118" spans="2:2" x14ac:dyDescent="0.25">
      <c r="B118" s="129"/>
    </row>
    <row r="119" spans="2:2" x14ac:dyDescent="0.25">
      <c r="B119" s="129"/>
    </row>
    <row r="120" spans="2:2" x14ac:dyDescent="0.25">
      <c r="B120" s="129"/>
    </row>
    <row r="121" spans="2:2" x14ac:dyDescent="0.25">
      <c r="B121" s="216"/>
    </row>
    <row r="122" spans="2:2" x14ac:dyDescent="0.25">
      <c r="B122" s="129"/>
    </row>
    <row r="123" spans="2:2" x14ac:dyDescent="0.25">
      <c r="B123" s="129"/>
    </row>
    <row r="124" spans="2:2" x14ac:dyDescent="0.25">
      <c r="B124" s="129"/>
    </row>
    <row r="125" spans="2:2" x14ac:dyDescent="0.25">
      <c r="B125" s="129"/>
    </row>
    <row r="126" spans="2:2" x14ac:dyDescent="0.25">
      <c r="B126" s="129"/>
    </row>
    <row r="127" spans="2:2" x14ac:dyDescent="0.25">
      <c r="B127" s="129"/>
    </row>
    <row r="128" spans="2:2" x14ac:dyDescent="0.25">
      <c r="B128" s="129"/>
    </row>
    <row r="129" spans="2:2" x14ac:dyDescent="0.25">
      <c r="B129" s="129"/>
    </row>
    <row r="130" spans="2:2" x14ac:dyDescent="0.25">
      <c r="B130" s="129"/>
    </row>
    <row r="131" spans="2:2" x14ac:dyDescent="0.25">
      <c r="B131" s="129"/>
    </row>
    <row r="132" spans="2:2" x14ac:dyDescent="0.25">
      <c r="B132" s="129"/>
    </row>
    <row r="133" spans="2:2" x14ac:dyDescent="0.25">
      <c r="B133" s="129"/>
    </row>
    <row r="134" spans="2:2" x14ac:dyDescent="0.25">
      <c r="B134" s="129"/>
    </row>
    <row r="135" spans="2:2" x14ac:dyDescent="0.25">
      <c r="B135" s="129"/>
    </row>
    <row r="136" spans="2:2" x14ac:dyDescent="0.25">
      <c r="B136" s="129"/>
    </row>
    <row r="137" spans="2:2" x14ac:dyDescent="0.25">
      <c r="B137" s="129"/>
    </row>
    <row r="138" spans="2:2" x14ac:dyDescent="0.25">
      <c r="B138" s="129"/>
    </row>
    <row r="140" spans="2:2" x14ac:dyDescent="0.25">
      <c r="B140" s="129"/>
    </row>
    <row r="141" spans="2:2" x14ac:dyDescent="0.25">
      <c r="B141" s="129"/>
    </row>
    <row r="142" spans="2:2" x14ac:dyDescent="0.25">
      <c r="B142" s="129"/>
    </row>
    <row r="147" spans="2:2" x14ac:dyDescent="0.25">
      <c r="B147" s="132"/>
    </row>
    <row r="148" spans="2:2" x14ac:dyDescent="0.25">
      <c r="B148" s="274"/>
    </row>
    <row r="154" spans="2:2" x14ac:dyDescent="0.25">
      <c r="B154" s="242"/>
    </row>
    <row r="155" spans="2:2" x14ac:dyDescent="0.25">
      <c r="B155" s="129"/>
    </row>
    <row r="157" spans="2:2" x14ac:dyDescent="0.25">
      <c r="B157" s="129"/>
    </row>
    <row r="158" spans="2:2" x14ac:dyDescent="0.25">
      <c r="B158" s="129"/>
    </row>
    <row r="159" spans="2:2" x14ac:dyDescent="0.25">
      <c r="B159" s="129"/>
    </row>
    <row r="160" spans="2:2" x14ac:dyDescent="0.25">
      <c r="B160" s="129"/>
    </row>
    <row r="161" spans="2:2" x14ac:dyDescent="0.25">
      <c r="B161" s="129"/>
    </row>
    <row r="162" spans="2:2" x14ac:dyDescent="0.25">
      <c r="B162" s="129"/>
    </row>
    <row r="163" spans="2:2" x14ac:dyDescent="0.25">
      <c r="B163" s="129"/>
    </row>
    <row r="164" spans="2:2" x14ac:dyDescent="0.25">
      <c r="B164" s="129"/>
    </row>
    <row r="165" spans="2:2" x14ac:dyDescent="0.25">
      <c r="B165" s="129"/>
    </row>
    <row r="166" spans="2:2" x14ac:dyDescent="0.25">
      <c r="B166" s="129"/>
    </row>
    <row r="167" spans="2:2" x14ac:dyDescent="0.25">
      <c r="B167" s="129"/>
    </row>
    <row r="168" spans="2:2" x14ac:dyDescent="0.25">
      <c r="B168" s="129"/>
    </row>
    <row r="265" spans="2:2" x14ac:dyDescent="0.25">
      <c r="B265" s="223"/>
    </row>
    <row r="266" spans="2:2" x14ac:dyDescent="0.25">
      <c r="B266" s="129"/>
    </row>
    <row r="267" spans="2:2" x14ac:dyDescent="0.25">
      <c r="B267" s="129"/>
    </row>
    <row r="270" spans="2:2" x14ac:dyDescent="0.25">
      <c r="B270" s="129"/>
    </row>
    <row r="286" spans="2:2" x14ac:dyDescent="0.25">
      <c r="B286" s="223"/>
    </row>
    <row r="316" spans="2:2" x14ac:dyDescent="0.25">
      <c r="B316" s="132"/>
    </row>
    <row r="317" spans="2:2" x14ac:dyDescent="0.25">
      <c r="B317" s="129"/>
    </row>
    <row r="319" spans="2:2" x14ac:dyDescent="0.25">
      <c r="B319" s="129"/>
    </row>
    <row r="320" spans="2:2" x14ac:dyDescent="0.25">
      <c r="B320" s="129"/>
    </row>
    <row r="321" spans="2:2" x14ac:dyDescent="0.25">
      <c r="B321" s="129"/>
    </row>
    <row r="322" spans="2:2" x14ac:dyDescent="0.25">
      <c r="B322" s="129"/>
    </row>
    <row r="323" spans="2:2" x14ac:dyDescent="0.25">
      <c r="B323" s="129"/>
    </row>
    <row r="324" spans="2:2" x14ac:dyDescent="0.25">
      <c r="B324" s="129"/>
    </row>
    <row r="325" spans="2:2" x14ac:dyDescent="0.25">
      <c r="B325" s="129"/>
    </row>
    <row r="326" spans="2:2" x14ac:dyDescent="0.25">
      <c r="B326" s="129"/>
    </row>
    <row r="327" spans="2:2" x14ac:dyDescent="0.25">
      <c r="B327" s="129"/>
    </row>
    <row r="328" spans="2:2" x14ac:dyDescent="0.25">
      <c r="B328" s="129"/>
    </row>
    <row r="329" spans="2:2" x14ac:dyDescent="0.25">
      <c r="B329" s="129"/>
    </row>
    <row r="330" spans="2:2" x14ac:dyDescent="0.25">
      <c r="B330" s="129"/>
    </row>
    <row r="342" spans="2:2" x14ac:dyDescent="0.25">
      <c r="B342" s="129"/>
    </row>
    <row r="343" spans="2:2" x14ac:dyDescent="0.25">
      <c r="B343" s="129"/>
    </row>
    <row r="344" spans="2:2" x14ac:dyDescent="0.25">
      <c r="B344" s="129"/>
    </row>
    <row r="345" spans="2:2" x14ac:dyDescent="0.25">
      <c r="B345" s="129"/>
    </row>
    <row r="346" spans="2:2" x14ac:dyDescent="0.25">
      <c r="B346" s="129"/>
    </row>
    <row r="347" spans="2:2" x14ac:dyDescent="0.25">
      <c r="B347" s="129"/>
    </row>
    <row r="348" spans="2:2" x14ac:dyDescent="0.25">
      <c r="B348" s="129"/>
    </row>
    <row r="349" spans="2:2" x14ac:dyDescent="0.25">
      <c r="B349" s="129"/>
    </row>
    <row r="350" spans="2:2" x14ac:dyDescent="0.25">
      <c r="B350" s="129"/>
    </row>
    <row r="352" spans="2:2" x14ac:dyDescent="0.25">
      <c r="B352" s="129"/>
    </row>
    <row r="353" spans="2:2" x14ac:dyDescent="0.25">
      <c r="B353" s="129"/>
    </row>
    <row r="354" spans="2:2" x14ac:dyDescent="0.25">
      <c r="B354" s="129"/>
    </row>
    <row r="355" spans="2:2" x14ac:dyDescent="0.25">
      <c r="B355" s="129"/>
    </row>
    <row r="356" spans="2:2" x14ac:dyDescent="0.25">
      <c r="B356" s="129"/>
    </row>
    <row r="358" spans="2:2" x14ac:dyDescent="0.25">
      <c r="B358" s="129"/>
    </row>
    <row r="361" spans="2:2" x14ac:dyDescent="0.25">
      <c r="B361" s="129"/>
    </row>
    <row r="364" spans="2:2" x14ac:dyDescent="0.25">
      <c r="B364" s="129"/>
    </row>
    <row r="365" spans="2:2" x14ac:dyDescent="0.25">
      <c r="B365" s="129"/>
    </row>
    <row r="366" spans="2:2" x14ac:dyDescent="0.25">
      <c r="B366" s="129"/>
    </row>
    <row r="367" spans="2:2" x14ac:dyDescent="0.25">
      <c r="B367" s="129"/>
    </row>
    <row r="368" spans="2:2" x14ac:dyDescent="0.25">
      <c r="B368" s="129"/>
    </row>
    <row r="369" spans="2:2" x14ac:dyDescent="0.25">
      <c r="B369" s="129"/>
    </row>
    <row r="370" spans="2:2" x14ac:dyDescent="0.25">
      <c r="B370" s="129"/>
    </row>
    <row r="371" spans="2:2" x14ac:dyDescent="0.25">
      <c r="B371" s="129"/>
    </row>
    <row r="372" spans="2:2" x14ac:dyDescent="0.25">
      <c r="B372" s="129"/>
    </row>
    <row r="373" spans="2:2" x14ac:dyDescent="0.25">
      <c r="B373" s="129"/>
    </row>
    <row r="374" spans="2:2" x14ac:dyDescent="0.25">
      <c r="B374" s="129"/>
    </row>
    <row r="375" spans="2:2" x14ac:dyDescent="0.25">
      <c r="B375" s="129"/>
    </row>
    <row r="376" spans="2:2" x14ac:dyDescent="0.25">
      <c r="B376" s="129"/>
    </row>
    <row r="377" spans="2:2" x14ac:dyDescent="0.25">
      <c r="B377" s="129"/>
    </row>
    <row r="378" spans="2:2" x14ac:dyDescent="0.25">
      <c r="B378" s="129"/>
    </row>
    <row r="379" spans="2:2" x14ac:dyDescent="0.25">
      <c r="B379" s="129"/>
    </row>
    <row r="380" spans="2:2" x14ac:dyDescent="0.25">
      <c r="B380" s="129"/>
    </row>
    <row r="381" spans="2:2" x14ac:dyDescent="0.25">
      <c r="B381" s="129"/>
    </row>
    <row r="382" spans="2:2" x14ac:dyDescent="0.25">
      <c r="B382" s="129"/>
    </row>
    <row r="386" spans="2:2" x14ac:dyDescent="0.25">
      <c r="B386" s="132"/>
    </row>
    <row r="403" spans="2:2" x14ac:dyDescent="0.25">
      <c r="B403" s="273"/>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I11" sqref="I11"/>
    </sheetView>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8.25" x14ac:dyDescent="0.15"/>
    <row r="2" spans="2:12" s="1" customFormat="1" ht="8.25" x14ac:dyDescent="0.15">
      <c r="B2" s="75"/>
    </row>
    <row r="3" spans="2:12" s="1" customFormat="1" ht="18" x14ac:dyDescent="0.15">
      <c r="B3" s="75"/>
      <c r="D3" s="81" t="s">
        <v>14</v>
      </c>
      <c r="E3" s="81"/>
      <c r="F3" s="81"/>
      <c r="G3" s="81"/>
      <c r="H3" s="81"/>
      <c r="I3" s="81"/>
      <c r="J3" s="81"/>
      <c r="K3" s="81"/>
      <c r="L3" s="81"/>
    </row>
    <row r="4" spans="2:12" s="1" customFormat="1" ht="8.25" x14ac:dyDescent="0.15">
      <c r="B4" s="75"/>
    </row>
    <row r="5" spans="2:12" s="1" customFormat="1" ht="8.25" x14ac:dyDescent="0.15"/>
    <row r="6" spans="2:12" s="1" customFormat="1" ht="15.75" x14ac:dyDescent="0.15">
      <c r="B6" s="77" t="s">
        <v>948</v>
      </c>
      <c r="C6" s="77"/>
      <c r="D6" s="77"/>
      <c r="E6" s="77"/>
      <c r="F6" s="77"/>
      <c r="G6" s="77"/>
      <c r="H6" s="77"/>
      <c r="I6" s="77"/>
      <c r="J6" s="77"/>
      <c r="K6" s="77"/>
    </row>
    <row r="7" spans="2:12" s="1" customFormat="1" ht="8.25" x14ac:dyDescent="0.15"/>
    <row r="8" spans="2:12" s="1" customFormat="1" ht="15.75" x14ac:dyDescent="0.15">
      <c r="B8" s="71" t="s">
        <v>949</v>
      </c>
      <c r="C8" s="71"/>
      <c r="D8" s="71"/>
      <c r="E8" s="71"/>
      <c r="F8" s="71"/>
      <c r="G8" s="71"/>
      <c r="H8" s="71"/>
      <c r="I8" s="71"/>
      <c r="J8" s="71"/>
      <c r="K8" s="71"/>
    </row>
    <row r="9" spans="2:12" s="1" customFormat="1" ht="8.25" x14ac:dyDescent="0.15"/>
    <row r="10" spans="2:12" s="1" customFormat="1" ht="8.25" x14ac:dyDescent="0.15">
      <c r="B10" s="70" t="s">
        <v>949</v>
      </c>
    </row>
    <row r="11" spans="2:12" s="1" customFormat="1" x14ac:dyDescent="0.15">
      <c r="B11" s="70"/>
      <c r="C11" s="78">
        <v>45412</v>
      </c>
      <c r="D11" s="78"/>
    </row>
    <row r="12" spans="2:12" s="1" customFormat="1" ht="8.25" x14ac:dyDescent="0.15">
      <c r="B12" s="70"/>
    </row>
    <row r="13" spans="2:12" s="1" customFormat="1" ht="8.25" x14ac:dyDescent="0.15"/>
    <row r="14" spans="2:12" s="1" customFormat="1" ht="15.75" x14ac:dyDescent="0.15">
      <c r="B14" s="71" t="s">
        <v>950</v>
      </c>
      <c r="C14" s="71"/>
      <c r="D14" s="71"/>
      <c r="E14" s="71"/>
      <c r="F14" s="71"/>
      <c r="G14" s="71"/>
      <c r="H14" s="71"/>
      <c r="I14" s="71"/>
      <c r="J14" s="71"/>
      <c r="K14" s="71"/>
    </row>
    <row r="15" spans="2:12" s="1" customFormat="1" ht="8.25" x14ac:dyDescent="0.15"/>
    <row r="16" spans="2:12" s="1" customFormat="1" x14ac:dyDescent="0.15">
      <c r="B16" s="72" t="s">
        <v>930</v>
      </c>
      <c r="C16" s="72"/>
      <c r="D16" s="79"/>
      <c r="E16" s="79"/>
      <c r="F16" s="79"/>
      <c r="G16" s="79"/>
      <c r="H16" s="79"/>
      <c r="I16" s="79"/>
      <c r="J16" s="79"/>
      <c r="K16" s="79"/>
    </row>
    <row r="17" spans="2:11" s="1" customFormat="1" x14ac:dyDescent="0.15">
      <c r="B17" s="73" t="s">
        <v>931</v>
      </c>
      <c r="C17" s="73"/>
      <c r="D17" s="73" t="s">
        <v>932</v>
      </c>
      <c r="E17" s="73"/>
      <c r="F17" s="73" t="s">
        <v>933</v>
      </c>
      <c r="G17" s="73"/>
      <c r="H17" s="73"/>
      <c r="I17" s="73"/>
      <c r="J17" s="73"/>
      <c r="K17" s="73"/>
    </row>
    <row r="18" spans="2:11" s="1" customFormat="1" ht="8.25" x14ac:dyDescent="0.15"/>
    <row r="19" spans="2:11" s="1" customFormat="1" x14ac:dyDescent="0.15">
      <c r="B19" s="74" t="s">
        <v>934</v>
      </c>
      <c r="C19" s="74"/>
      <c r="D19" s="74"/>
      <c r="E19" s="74"/>
      <c r="F19" s="79"/>
      <c r="G19" s="79"/>
      <c r="H19" s="79"/>
      <c r="I19" s="79"/>
      <c r="J19" s="80"/>
      <c r="K19" s="80"/>
    </row>
    <row r="20" spans="2:11" s="1" customFormat="1" x14ac:dyDescent="0.15">
      <c r="B20" s="76" t="s">
        <v>935</v>
      </c>
      <c r="C20" s="76"/>
      <c r="D20" s="76" t="s">
        <v>936</v>
      </c>
      <c r="E20" s="76"/>
      <c r="F20" s="76"/>
      <c r="G20" s="76" t="s">
        <v>937</v>
      </c>
      <c r="H20" s="76"/>
      <c r="I20" s="76"/>
      <c r="J20" s="76"/>
      <c r="K20" s="76"/>
    </row>
    <row r="21" spans="2:11" s="1" customFormat="1" ht="8.25" x14ac:dyDescent="0.15"/>
    <row r="22" spans="2:11" s="1" customFormat="1" x14ac:dyDescent="0.15">
      <c r="B22" s="74" t="s">
        <v>938</v>
      </c>
      <c r="C22" s="74"/>
      <c r="D22" s="74"/>
      <c r="E22" s="74"/>
      <c r="F22" s="74"/>
      <c r="G22" s="74"/>
      <c r="H22" s="79"/>
      <c r="I22" s="79"/>
      <c r="J22" s="79"/>
      <c r="K22" s="6"/>
    </row>
    <row r="23" spans="2:11" s="1" customFormat="1" x14ac:dyDescent="0.15">
      <c r="B23" s="76" t="s">
        <v>939</v>
      </c>
      <c r="C23" s="76"/>
      <c r="D23" s="76" t="s">
        <v>940</v>
      </c>
      <c r="E23" s="76"/>
      <c r="F23" s="76"/>
      <c r="G23" s="76" t="s">
        <v>941</v>
      </c>
      <c r="H23" s="76"/>
      <c r="I23" s="76"/>
      <c r="J23" s="76"/>
      <c r="K23" s="76"/>
    </row>
    <row r="24" spans="2:11" s="1" customFormat="1" ht="8.25" x14ac:dyDescent="0.15"/>
    <row r="25" spans="2:11" s="1" customFormat="1" x14ac:dyDescent="0.15">
      <c r="B25" s="74" t="s">
        <v>942</v>
      </c>
      <c r="C25" s="74"/>
      <c r="D25" s="80"/>
      <c r="E25" s="80"/>
      <c r="F25" s="80"/>
      <c r="G25" s="80"/>
      <c r="H25" s="80"/>
      <c r="I25" s="80"/>
      <c r="J25" s="80"/>
      <c r="K25" s="80"/>
    </row>
    <row r="26" spans="2:11" s="1" customFormat="1" x14ac:dyDescent="0.15">
      <c r="B26" s="76" t="s">
        <v>943</v>
      </c>
      <c r="C26" s="76"/>
      <c r="D26" s="69"/>
      <c r="E26" s="69"/>
      <c r="F26" s="69"/>
      <c r="G26" s="69"/>
      <c r="H26" s="69"/>
      <c r="I26" s="69"/>
      <c r="J26" s="69"/>
      <c r="K26" s="69"/>
    </row>
    <row r="27" spans="2:11" s="1" customFormat="1" ht="8.25" x14ac:dyDescent="0.15"/>
    <row r="28" spans="2:11" s="1" customFormat="1" x14ac:dyDescent="0.15">
      <c r="B28" s="74" t="s">
        <v>944</v>
      </c>
      <c r="C28" s="74"/>
      <c r="D28" s="74"/>
      <c r="E28" s="74"/>
      <c r="F28" s="74"/>
      <c r="G28" s="74"/>
      <c r="H28" s="74"/>
      <c r="I28" s="74"/>
      <c r="J28" s="74"/>
      <c r="K28" s="74"/>
    </row>
    <row r="29" spans="2:11" s="1" customFormat="1" x14ac:dyDescent="0.15">
      <c r="B29" s="76" t="s">
        <v>945</v>
      </c>
      <c r="C29" s="76"/>
      <c r="D29" s="76"/>
      <c r="E29" s="76"/>
      <c r="F29" s="76"/>
      <c r="G29" s="76"/>
      <c r="H29" s="76"/>
      <c r="I29" s="76"/>
      <c r="J29" s="76"/>
      <c r="K29" s="76"/>
    </row>
    <row r="30" spans="2:11" s="1" customFormat="1" x14ac:dyDescent="0.15">
      <c r="B30" s="76" t="s">
        <v>946</v>
      </c>
      <c r="C30" s="76"/>
      <c r="D30" s="76"/>
      <c r="E30" s="76"/>
      <c r="F30" s="76"/>
      <c r="G30" s="76"/>
      <c r="H30" s="76"/>
      <c r="I30" s="76"/>
      <c r="J30" s="76"/>
      <c r="K30" s="76"/>
    </row>
    <row r="31" spans="2:11" s="1" customFormat="1" x14ac:dyDescent="0.15">
      <c r="B31" s="76" t="s">
        <v>947</v>
      </c>
      <c r="C31" s="76"/>
      <c r="D31" s="76"/>
      <c r="E31" s="76"/>
      <c r="F31" s="76"/>
      <c r="G31" s="76"/>
      <c r="H31" s="76"/>
      <c r="I31" s="76"/>
      <c r="J31" s="76"/>
      <c r="K31" s="76"/>
    </row>
    <row r="32" spans="2:11" s="1" customFormat="1" ht="8.25"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B22" sqref="B22"/>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8.25" x14ac:dyDescent="0.15"/>
    <row r="2" spans="2:14" s="1" customFormat="1" ht="18" x14ac:dyDescent="0.15">
      <c r="B2" s="75"/>
      <c r="C2" s="75"/>
      <c r="D2" s="81" t="s">
        <v>14</v>
      </c>
      <c r="E2" s="81"/>
      <c r="F2" s="81"/>
      <c r="G2" s="81"/>
      <c r="H2" s="81"/>
      <c r="I2" s="81"/>
    </row>
    <row r="3" spans="2:14" s="1" customFormat="1" ht="8.25" x14ac:dyDescent="0.15">
      <c r="B3" s="75"/>
      <c r="C3" s="75"/>
    </row>
    <row r="4" spans="2:14" s="1" customFormat="1" ht="8.25" x14ac:dyDescent="0.15"/>
    <row r="5" spans="2:14" s="1" customFormat="1" ht="15.75" x14ac:dyDescent="0.15">
      <c r="B5" s="77" t="s">
        <v>981</v>
      </c>
      <c r="C5" s="77"/>
      <c r="D5" s="77"/>
      <c r="E5" s="77"/>
      <c r="F5" s="77"/>
      <c r="G5" s="77"/>
      <c r="H5" s="77"/>
      <c r="I5" s="77"/>
      <c r="J5" s="77"/>
    </row>
    <row r="6" spans="2:14" s="1" customFormat="1" ht="8.25" x14ac:dyDescent="0.15"/>
    <row r="7" spans="2:14" s="1" customFormat="1" ht="15.75" x14ac:dyDescent="0.15">
      <c r="B7" s="71" t="s">
        <v>982</v>
      </c>
      <c r="C7" s="71"/>
      <c r="D7" s="71"/>
      <c r="E7" s="71"/>
      <c r="F7" s="71"/>
      <c r="G7" s="71"/>
      <c r="H7" s="71"/>
      <c r="I7" s="71"/>
      <c r="J7" s="71"/>
      <c r="K7" s="71"/>
      <c r="L7" s="71"/>
      <c r="M7" s="71"/>
      <c r="N7" s="71"/>
    </row>
    <row r="8" spans="2:14" s="1" customFormat="1" ht="8.25" x14ac:dyDescent="0.15"/>
    <row r="9" spans="2:14" s="1" customFormat="1" ht="22.5" x14ac:dyDescent="0.15">
      <c r="B9" s="10" t="s">
        <v>951</v>
      </c>
      <c r="C9" s="10" t="s">
        <v>952</v>
      </c>
      <c r="D9" s="10" t="s">
        <v>953</v>
      </c>
      <c r="E9" s="84" t="s">
        <v>954</v>
      </c>
      <c r="F9" s="84"/>
      <c r="G9" s="11" t="s">
        <v>955</v>
      </c>
      <c r="H9" s="10" t="s">
        <v>956</v>
      </c>
      <c r="I9" s="11" t="s">
        <v>957</v>
      </c>
      <c r="J9" s="10" t="s">
        <v>958</v>
      </c>
      <c r="K9" s="11" t="s">
        <v>959</v>
      </c>
      <c r="L9" s="11" t="s">
        <v>960</v>
      </c>
      <c r="M9" s="11" t="s">
        <v>961</v>
      </c>
      <c r="N9" s="11" t="s">
        <v>976</v>
      </c>
    </row>
    <row r="10" spans="2:14" s="1" customFormat="1" ht="11.25" x14ac:dyDescent="0.15">
      <c r="B10" s="12" t="s">
        <v>962</v>
      </c>
      <c r="C10" s="12" t="s">
        <v>963</v>
      </c>
      <c r="D10" s="13">
        <v>500000000</v>
      </c>
      <c r="E10" s="82">
        <v>42817</v>
      </c>
      <c r="F10" s="82"/>
      <c r="G10" s="14">
        <v>45558</v>
      </c>
      <c r="H10" s="12" t="s">
        <v>1</v>
      </c>
      <c r="I10" s="12" t="s">
        <v>964</v>
      </c>
      <c r="J10" s="15">
        <v>5.0000000000000001E-3</v>
      </c>
      <c r="K10" s="12" t="s">
        <v>965</v>
      </c>
      <c r="L10" s="12" t="s">
        <v>966</v>
      </c>
      <c r="M10" s="16">
        <v>0.4</v>
      </c>
      <c r="N10" s="12" t="s">
        <v>977</v>
      </c>
    </row>
    <row r="11" spans="2:14" s="1" customFormat="1" ht="11.25" x14ac:dyDescent="0.15">
      <c r="B11" s="12" t="s">
        <v>967</v>
      </c>
      <c r="C11" s="12" t="s">
        <v>968</v>
      </c>
      <c r="D11" s="13">
        <v>750000000</v>
      </c>
      <c r="E11" s="82">
        <v>43181</v>
      </c>
      <c r="F11" s="82"/>
      <c r="G11" s="14">
        <v>46834</v>
      </c>
      <c r="H11" s="12" t="s">
        <v>1</v>
      </c>
      <c r="I11" s="12" t="s">
        <v>964</v>
      </c>
      <c r="J11" s="15">
        <v>8.7500000000000008E-3</v>
      </c>
      <c r="K11" s="12" t="s">
        <v>965</v>
      </c>
      <c r="L11" s="12" t="s">
        <v>969</v>
      </c>
      <c r="M11" s="16">
        <v>3.8958904109588999</v>
      </c>
      <c r="N11" s="12" t="s">
        <v>978</v>
      </c>
    </row>
    <row r="12" spans="2:14" s="1" customFormat="1" ht="11.25" x14ac:dyDescent="0.15">
      <c r="B12" s="12" t="s">
        <v>970</v>
      </c>
      <c r="C12" s="12" t="s">
        <v>971</v>
      </c>
      <c r="D12" s="13">
        <v>500000000</v>
      </c>
      <c r="E12" s="82">
        <v>43377</v>
      </c>
      <c r="F12" s="82"/>
      <c r="G12" s="14">
        <v>45934</v>
      </c>
      <c r="H12" s="12" t="s">
        <v>1</v>
      </c>
      <c r="I12" s="12" t="s">
        <v>964</v>
      </c>
      <c r="J12" s="15">
        <v>6.2500000000000003E-3</v>
      </c>
      <c r="K12" s="12" t="s">
        <v>965</v>
      </c>
      <c r="L12" s="12" t="s">
        <v>972</v>
      </c>
      <c r="M12" s="16">
        <v>1.43013698630137</v>
      </c>
      <c r="N12" s="12" t="s">
        <v>979</v>
      </c>
    </row>
    <row r="13" spans="2:14" s="1" customFormat="1" ht="11.25" x14ac:dyDescent="0.15">
      <c r="B13" s="12" t="s">
        <v>973</v>
      </c>
      <c r="C13" s="12" t="s">
        <v>974</v>
      </c>
      <c r="D13" s="13">
        <v>1000000000</v>
      </c>
      <c r="E13" s="82">
        <v>45229</v>
      </c>
      <c r="F13" s="82"/>
      <c r="G13" s="14">
        <v>47056</v>
      </c>
      <c r="H13" s="12" t="s">
        <v>1</v>
      </c>
      <c r="I13" s="12" t="s">
        <v>964</v>
      </c>
      <c r="J13" s="15">
        <v>3.7499999999999999E-2</v>
      </c>
      <c r="K13" s="12" t="s">
        <v>965</v>
      </c>
      <c r="L13" s="12" t="s">
        <v>975</v>
      </c>
      <c r="M13" s="16">
        <v>4.5041095890411</v>
      </c>
      <c r="N13" s="12" t="s">
        <v>980</v>
      </c>
    </row>
    <row r="14" spans="2:14" s="1" customFormat="1" x14ac:dyDescent="0.15">
      <c r="B14" s="17"/>
      <c r="C14" s="18"/>
      <c r="D14" s="19">
        <v>2750000000</v>
      </c>
      <c r="E14" s="83"/>
      <c r="F14" s="83"/>
      <c r="G14" s="17"/>
      <c r="H14" s="17"/>
      <c r="I14" s="17"/>
      <c r="J14" s="17"/>
      <c r="K14" s="17"/>
      <c r="L14" s="17"/>
      <c r="M14" s="17"/>
      <c r="N14" s="17"/>
    </row>
    <row r="15" spans="2:14" s="1" customFormat="1" ht="8.25" x14ac:dyDescent="0.15"/>
    <row r="16" spans="2:14" s="1" customFormat="1" ht="15.75" x14ac:dyDescent="0.15">
      <c r="B16" s="71" t="s">
        <v>983</v>
      </c>
      <c r="C16" s="71"/>
      <c r="D16" s="71"/>
      <c r="E16" s="71"/>
      <c r="F16" s="71"/>
      <c r="G16" s="71"/>
      <c r="H16" s="71"/>
      <c r="I16" s="71"/>
      <c r="J16" s="71"/>
      <c r="K16" s="71"/>
      <c r="L16" s="71"/>
      <c r="M16" s="71"/>
      <c r="N16" s="71"/>
    </row>
    <row r="17" spans="2:7" s="1" customFormat="1" ht="8.25" x14ac:dyDescent="0.15"/>
    <row r="18" spans="2:7" s="1" customFormat="1" x14ac:dyDescent="0.15">
      <c r="B18" s="7" t="s">
        <v>984</v>
      </c>
      <c r="F18" s="85">
        <v>2750000000</v>
      </c>
      <c r="G18" s="85"/>
    </row>
    <row r="19" spans="2:7" s="1" customFormat="1" x14ac:dyDescent="0.2">
      <c r="B19" s="76" t="s">
        <v>985</v>
      </c>
      <c r="C19" s="76"/>
      <c r="D19" s="283"/>
      <c r="E19" s="283"/>
      <c r="F19" s="283"/>
      <c r="G19" s="20">
        <v>1.8068181818181799E-2</v>
      </c>
    </row>
    <row r="20" spans="2:7" s="1" customFormat="1" x14ac:dyDescent="0.15">
      <c r="B20" s="76" t="s">
        <v>986</v>
      </c>
      <c r="C20" s="76"/>
      <c r="F20" s="21"/>
      <c r="G20" s="22">
        <v>3.03312577833126</v>
      </c>
    </row>
    <row r="21" spans="2:7" s="1" customFormat="1" ht="8.25" x14ac:dyDescent="0.15">
      <c r="B21" s="76"/>
      <c r="C21" s="76"/>
    </row>
    <row r="22" spans="2:7" s="1" customFormat="1" ht="11.25" x14ac:dyDescent="0.15">
      <c r="B22" s="23" t="s">
        <v>987</v>
      </c>
    </row>
    <row r="23" spans="2:7" s="1" customFormat="1" ht="8.25" x14ac:dyDescent="0.15"/>
  </sheetData>
  <mergeCells count="14">
    <mergeCell ref="B16:N16"/>
    <mergeCell ref="B2:C3"/>
    <mergeCell ref="B20:C21"/>
    <mergeCell ref="B5:J5"/>
    <mergeCell ref="B7:N7"/>
    <mergeCell ref="D2:I2"/>
    <mergeCell ref="E10:F10"/>
    <mergeCell ref="E11:F11"/>
    <mergeCell ref="E12:F12"/>
    <mergeCell ref="E13:F13"/>
    <mergeCell ref="E14:F14"/>
    <mergeCell ref="E9:F9"/>
    <mergeCell ref="F18:G18"/>
    <mergeCell ref="B19:F1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75"/>
    </row>
    <row r="2" spans="2:6" s="1" customFormat="1" ht="22.9" customHeight="1" x14ac:dyDescent="0.15">
      <c r="B2" s="75"/>
      <c r="C2" s="81" t="s">
        <v>14</v>
      </c>
      <c r="D2" s="81"/>
      <c r="E2" s="81"/>
      <c r="F2" s="81"/>
    </row>
    <row r="3" spans="2:6" s="1" customFormat="1" ht="7.5" customHeight="1" x14ac:dyDescent="0.15">
      <c r="B3" s="75"/>
    </row>
    <row r="4" spans="2:6" s="1" customFormat="1" ht="4.3499999999999996" customHeight="1" x14ac:dyDescent="0.15"/>
    <row r="5" spans="2:6" s="1" customFormat="1" ht="33" customHeight="1" x14ac:dyDescent="0.15">
      <c r="B5" s="77" t="s">
        <v>1005</v>
      </c>
      <c r="C5" s="77"/>
      <c r="D5" s="77"/>
      <c r="E5" s="77"/>
      <c r="F5" s="77"/>
    </row>
    <row r="6" spans="2:6" s="1" customFormat="1" ht="9.6" customHeight="1" x14ac:dyDescent="0.15"/>
    <row r="7" spans="2:6" s="1" customFormat="1" ht="19.149999999999999" customHeight="1" x14ac:dyDescent="0.15">
      <c r="B7" s="86" t="s">
        <v>1006</v>
      </c>
      <c r="C7" s="86"/>
      <c r="D7" s="86"/>
      <c r="E7" s="86"/>
      <c r="F7" s="86"/>
    </row>
    <row r="8" spans="2:6" s="1" customFormat="1" ht="12.75" customHeight="1" x14ac:dyDescent="0.15"/>
    <row r="9" spans="2:6" s="1" customFormat="1" ht="15.95" customHeight="1" x14ac:dyDescent="0.15">
      <c r="B9" s="5" t="s">
        <v>988</v>
      </c>
      <c r="C9" s="24" t="s">
        <v>989</v>
      </c>
      <c r="D9" s="24" t="s">
        <v>990</v>
      </c>
      <c r="E9" s="24" t="s">
        <v>991</v>
      </c>
    </row>
    <row r="10" spans="2:6" s="1" customFormat="1" ht="14.85" customHeight="1" x14ac:dyDescent="0.15">
      <c r="B10" s="7" t="s">
        <v>992</v>
      </c>
      <c r="C10" s="25" t="s">
        <v>993</v>
      </c>
      <c r="D10" s="25" t="s">
        <v>994</v>
      </c>
      <c r="E10" s="25" t="s">
        <v>995</v>
      </c>
    </row>
    <row r="11" spans="2:6" s="1" customFormat="1" ht="14.85" customHeight="1" x14ac:dyDescent="0.15">
      <c r="B11" s="7" t="s">
        <v>996</v>
      </c>
      <c r="C11" s="25" t="s">
        <v>997</v>
      </c>
      <c r="D11" s="25" t="s">
        <v>994</v>
      </c>
      <c r="E11" s="25" t="s">
        <v>998</v>
      </c>
    </row>
    <row r="12" spans="2:6" s="1" customFormat="1" ht="14.85" customHeight="1" x14ac:dyDescent="0.15">
      <c r="B12" s="7" t="s">
        <v>999</v>
      </c>
      <c r="C12" s="25" t="s">
        <v>1000</v>
      </c>
      <c r="D12" s="25" t="s">
        <v>994</v>
      </c>
      <c r="E12" s="25" t="s">
        <v>1001</v>
      </c>
    </row>
    <row r="13" spans="2:6" s="1" customFormat="1" ht="28.7" customHeight="1" x14ac:dyDescent="0.15"/>
    <row r="14" spans="2:6" s="1" customFormat="1" ht="19.149999999999999" customHeight="1" x14ac:dyDescent="0.15">
      <c r="B14" s="86" t="s">
        <v>1007</v>
      </c>
      <c r="C14" s="86"/>
      <c r="D14" s="86"/>
      <c r="E14" s="86"/>
      <c r="F14" s="86"/>
    </row>
    <row r="15" spans="2:6" s="1" customFormat="1" ht="15.95" customHeight="1" x14ac:dyDescent="0.15"/>
    <row r="16" spans="2:6" s="1" customFormat="1" ht="15.95" customHeight="1" x14ac:dyDescent="0.15">
      <c r="B16" s="5" t="s">
        <v>988</v>
      </c>
      <c r="C16" s="24" t="s">
        <v>989</v>
      </c>
      <c r="D16" s="24" t="s">
        <v>990</v>
      </c>
    </row>
    <row r="17" spans="2:4" s="1" customFormat="1" ht="14.85" customHeight="1" x14ac:dyDescent="0.15">
      <c r="B17" s="7" t="s">
        <v>992</v>
      </c>
      <c r="C17" s="25" t="s">
        <v>1002</v>
      </c>
      <c r="D17" s="25"/>
    </row>
    <row r="18" spans="2:4" s="1" customFormat="1" ht="14.85" customHeight="1" x14ac:dyDescent="0.15">
      <c r="B18" s="7" t="s">
        <v>996</v>
      </c>
      <c r="C18" s="25" t="s">
        <v>1003</v>
      </c>
      <c r="D18" s="25" t="s">
        <v>994</v>
      </c>
    </row>
    <row r="19" spans="2:4" s="1" customFormat="1" ht="14.85" customHeight="1" x14ac:dyDescent="0.15">
      <c r="B19" s="7" t="s">
        <v>999</v>
      </c>
      <c r="C19" s="25" t="s">
        <v>1004</v>
      </c>
      <c r="D19" s="25" t="s">
        <v>994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75"/>
    </row>
    <row r="2" spans="2:4" s="1" customFormat="1" ht="22.9" customHeight="1" x14ac:dyDescent="0.15">
      <c r="B2" s="75"/>
      <c r="C2" s="8" t="s">
        <v>14</v>
      </c>
    </row>
    <row r="3" spans="2:4" s="1" customFormat="1" ht="5.85" customHeight="1" x14ac:dyDescent="0.15">
      <c r="B3" s="75"/>
      <c r="C3" s="87"/>
    </row>
    <row r="4" spans="2:4" s="1" customFormat="1" ht="11.1" customHeight="1" x14ac:dyDescent="0.15">
      <c r="C4" s="87"/>
    </row>
    <row r="5" spans="2:4" s="1" customFormat="1" ht="33" customHeight="1" x14ac:dyDescent="0.15">
      <c r="B5" s="77" t="s">
        <v>1063</v>
      </c>
      <c r="C5" s="77"/>
    </row>
    <row r="6" spans="2:4" s="1" customFormat="1" ht="14.45" customHeight="1" x14ac:dyDescent="0.15">
      <c r="B6" s="7" t="s">
        <v>1064</v>
      </c>
    </row>
    <row r="7" spans="2:4" s="1" customFormat="1" ht="2.1" customHeight="1" x14ac:dyDescent="0.15"/>
    <row r="8" spans="2:4" s="1" customFormat="1" ht="19.149999999999999" customHeight="1" x14ac:dyDescent="0.15">
      <c r="B8" s="71" t="s">
        <v>1065</v>
      </c>
      <c r="C8" s="71"/>
    </row>
    <row r="9" spans="2:4" s="1" customFormat="1" ht="5.25" customHeight="1" x14ac:dyDescent="0.15"/>
    <row r="10" spans="2:4" s="1" customFormat="1" ht="21.4" customHeight="1" x14ac:dyDescent="0.2">
      <c r="B10" s="26" t="s">
        <v>1008</v>
      </c>
      <c r="C10" s="27">
        <v>2750000000</v>
      </c>
      <c r="D10" s="28" t="s">
        <v>1009</v>
      </c>
    </row>
    <row r="11" spans="2:4" s="1" customFormat="1" ht="21.4" customHeight="1" x14ac:dyDescent="0.2">
      <c r="B11" s="26" t="s">
        <v>1010</v>
      </c>
      <c r="C11" s="27">
        <v>3577336668.6500001</v>
      </c>
      <c r="D11" s="28" t="s">
        <v>1011</v>
      </c>
    </row>
    <row r="12" spans="2:4" s="1" customFormat="1" ht="21.4" customHeight="1" x14ac:dyDescent="0.2">
      <c r="B12" s="26" t="s">
        <v>1012</v>
      </c>
      <c r="C12" s="27">
        <v>20000000</v>
      </c>
      <c r="D12" s="28" t="s">
        <v>1013</v>
      </c>
    </row>
    <row r="13" spans="2:4" s="1" customFormat="1" ht="21.4" customHeight="1" x14ac:dyDescent="0.2">
      <c r="B13" s="26" t="s">
        <v>1014</v>
      </c>
      <c r="C13" s="27">
        <v>159845715.24000001</v>
      </c>
      <c r="D13" s="28" t="s">
        <v>1015</v>
      </c>
    </row>
    <row r="14" spans="2:4" s="1" customFormat="1" ht="21.4" customHeight="1" x14ac:dyDescent="0.2">
      <c r="B14" s="26" t="s">
        <v>1016</v>
      </c>
      <c r="C14" s="29">
        <v>0.36624813959636299</v>
      </c>
      <c r="D14" s="30"/>
    </row>
    <row r="15" spans="2:4" s="1" customFormat="1" ht="5.25" customHeight="1" x14ac:dyDescent="0.15"/>
    <row r="16" spans="2:4" s="1" customFormat="1" ht="19.149999999999999" customHeight="1" x14ac:dyDescent="0.15">
      <c r="B16" s="71" t="s">
        <v>1066</v>
      </c>
      <c r="C16" s="71"/>
    </row>
    <row r="17" spans="2:4" s="1" customFormat="1" ht="5.25" customHeight="1" x14ac:dyDescent="0.15"/>
    <row r="18" spans="2:4" s="1" customFormat="1" ht="21.4" customHeight="1" x14ac:dyDescent="0.2">
      <c r="B18" s="26" t="s">
        <v>1017</v>
      </c>
      <c r="C18" s="27">
        <v>2906038892.8529301</v>
      </c>
      <c r="D18" s="28" t="s">
        <v>1018</v>
      </c>
    </row>
    <row r="19" spans="2:4" s="1" customFormat="1" ht="21.4" customHeight="1" x14ac:dyDescent="0.2">
      <c r="B19" s="26" t="s">
        <v>1019</v>
      </c>
      <c r="C19" s="29">
        <v>1.05674141558288</v>
      </c>
      <c r="D19" s="31" t="s">
        <v>1020</v>
      </c>
    </row>
    <row r="20" spans="2:4" s="1" customFormat="1" ht="21.4" customHeight="1" x14ac:dyDescent="0.2">
      <c r="B20" s="2" t="s">
        <v>1021</v>
      </c>
      <c r="C20" s="32" t="s">
        <v>1022</v>
      </c>
      <c r="D20" s="33" t="s">
        <v>1023</v>
      </c>
    </row>
    <row r="21" spans="2:4" s="1" customFormat="1" ht="5.25" customHeight="1" x14ac:dyDescent="0.15"/>
    <row r="22" spans="2:4" s="1" customFormat="1" ht="19.149999999999999" customHeight="1" x14ac:dyDescent="0.15">
      <c r="B22" s="71" t="s">
        <v>1067</v>
      </c>
      <c r="C22" s="71"/>
    </row>
    <row r="23" spans="2:4" s="1" customFormat="1" ht="5.25" customHeight="1" x14ac:dyDescent="0.15"/>
    <row r="24" spans="2:4" s="1" customFormat="1" ht="21.4" customHeight="1" x14ac:dyDescent="0.2">
      <c r="B24" s="26" t="s">
        <v>1024</v>
      </c>
      <c r="C24" s="27">
        <v>18746541.149999999</v>
      </c>
      <c r="D24" s="28" t="s">
        <v>1025</v>
      </c>
    </row>
    <row r="25" spans="2:4" s="1" customFormat="1" ht="21.4" customHeight="1" x14ac:dyDescent="0.2">
      <c r="B25" s="26" t="s">
        <v>1026</v>
      </c>
      <c r="C25" s="27">
        <v>159845715.24000001</v>
      </c>
      <c r="D25" s="28" t="s">
        <v>1027</v>
      </c>
    </row>
    <row r="26" spans="2:4" s="1" customFormat="1" ht="21.4" customHeight="1" x14ac:dyDescent="0.2">
      <c r="B26" s="26" t="s">
        <v>1028</v>
      </c>
      <c r="C26" s="34">
        <v>0</v>
      </c>
      <c r="D26" s="28" t="s">
        <v>1029</v>
      </c>
    </row>
    <row r="27" spans="2:4" s="1" customFormat="1" ht="21.4" customHeight="1" x14ac:dyDescent="0.2">
      <c r="B27" s="26" t="s">
        <v>1017</v>
      </c>
      <c r="C27" s="27">
        <v>2906038892.8529301</v>
      </c>
      <c r="D27" s="28"/>
    </row>
    <row r="28" spans="2:4" s="1" customFormat="1" ht="21.4" customHeight="1" x14ac:dyDescent="0.2">
      <c r="B28" s="26" t="s">
        <v>1030</v>
      </c>
      <c r="C28" s="29">
        <v>1.1216840542701501</v>
      </c>
      <c r="D28" s="31" t="s">
        <v>1020</v>
      </c>
    </row>
    <row r="29" spans="2:4" s="1" customFormat="1" ht="21.4" customHeight="1" x14ac:dyDescent="0.2">
      <c r="B29" s="2" t="s">
        <v>1031</v>
      </c>
      <c r="C29" s="32" t="s">
        <v>1022</v>
      </c>
      <c r="D29" s="33" t="s">
        <v>1032</v>
      </c>
    </row>
    <row r="30" spans="2:4" s="1" customFormat="1" ht="5.25" customHeight="1" x14ac:dyDescent="0.15"/>
    <row r="31" spans="2:4" s="1" customFormat="1" ht="19.149999999999999" customHeight="1" x14ac:dyDescent="0.15">
      <c r="B31" s="71" t="s">
        <v>1068</v>
      </c>
      <c r="C31" s="71"/>
    </row>
    <row r="32" spans="2:4" s="1" customFormat="1" ht="5.25" customHeight="1" x14ac:dyDescent="0.15"/>
    <row r="33" spans="2:4" s="1" customFormat="1" ht="21.4" customHeight="1" x14ac:dyDescent="0.2">
      <c r="B33" s="26" t="s">
        <v>1033</v>
      </c>
      <c r="C33" s="27">
        <v>525975312.85000002</v>
      </c>
      <c r="D33" s="28" t="s">
        <v>1034</v>
      </c>
    </row>
    <row r="34" spans="2:4" s="1" customFormat="1" ht="21.4" customHeight="1" x14ac:dyDescent="0.2">
      <c r="B34" s="26" t="s">
        <v>1035</v>
      </c>
      <c r="C34" s="27">
        <v>525975312.85000002</v>
      </c>
      <c r="D34" s="28"/>
    </row>
    <row r="35" spans="2:4" s="1" customFormat="1" ht="21.4" customHeight="1" x14ac:dyDescent="0.2">
      <c r="B35" s="26" t="s">
        <v>1036</v>
      </c>
      <c r="C35" s="35" t="s">
        <v>94</v>
      </c>
      <c r="D35" s="28"/>
    </row>
    <row r="36" spans="2:4" s="1" customFormat="1" ht="21.4" customHeight="1" x14ac:dyDescent="0.2">
      <c r="B36" s="26" t="s">
        <v>1037</v>
      </c>
      <c r="C36" s="35" t="s">
        <v>94</v>
      </c>
      <c r="D36" s="28"/>
    </row>
    <row r="37" spans="2:4" s="1" customFormat="1" ht="21.4" customHeight="1" x14ac:dyDescent="0.2">
      <c r="B37" s="26" t="s">
        <v>1038</v>
      </c>
      <c r="C37" s="35" t="s">
        <v>94</v>
      </c>
      <c r="D37" s="30"/>
    </row>
    <row r="38" spans="2:4" s="1" customFormat="1" ht="21.4" customHeight="1" x14ac:dyDescent="0.2">
      <c r="B38" s="26" t="s">
        <v>1039</v>
      </c>
      <c r="C38" s="27">
        <v>3084631149.2429199</v>
      </c>
      <c r="D38" s="28" t="s">
        <v>1040</v>
      </c>
    </row>
    <row r="39" spans="2:4" s="1" customFormat="1" ht="21.4" customHeight="1" x14ac:dyDescent="0.2">
      <c r="B39" s="26" t="s">
        <v>1017</v>
      </c>
      <c r="C39" s="27">
        <v>2906038892.8529301</v>
      </c>
      <c r="D39" s="30"/>
    </row>
    <row r="40" spans="2:4" s="1" customFormat="1" ht="21.4" customHeight="1" x14ac:dyDescent="0.2">
      <c r="B40" s="26" t="s">
        <v>1041</v>
      </c>
      <c r="C40" s="27">
        <v>18746541.149999999</v>
      </c>
      <c r="D40" s="30"/>
    </row>
    <row r="41" spans="2:4" s="1" customFormat="1" ht="21.4" customHeight="1" x14ac:dyDescent="0.2">
      <c r="B41" s="26" t="s">
        <v>1042</v>
      </c>
      <c r="C41" s="27">
        <v>159845715.24000001</v>
      </c>
      <c r="D41" s="30"/>
    </row>
    <row r="42" spans="2:4" s="1" customFormat="1" ht="21.4" customHeight="1" x14ac:dyDescent="0.2">
      <c r="B42" s="26" t="s">
        <v>1038</v>
      </c>
      <c r="C42" s="35" t="s">
        <v>94</v>
      </c>
      <c r="D42" s="30"/>
    </row>
    <row r="43" spans="2:4" s="1" customFormat="1" ht="21.4" customHeight="1" x14ac:dyDescent="0.2">
      <c r="B43" s="26" t="s">
        <v>1043</v>
      </c>
      <c r="C43" s="27">
        <v>222500000</v>
      </c>
      <c r="D43" s="28" t="s">
        <v>1044</v>
      </c>
    </row>
    <row r="44" spans="2:4" s="1" customFormat="1" ht="21.4" customHeight="1" x14ac:dyDescent="0.2">
      <c r="B44" s="26" t="s">
        <v>1045</v>
      </c>
      <c r="C44" s="27">
        <v>22745404.2769107</v>
      </c>
      <c r="D44" s="28" t="s">
        <v>1046</v>
      </c>
    </row>
    <row r="45" spans="2:4" s="1" customFormat="1" ht="21.4" customHeight="1" x14ac:dyDescent="0.2">
      <c r="B45" s="26" t="s">
        <v>1047</v>
      </c>
      <c r="C45" s="27">
        <v>2750000000</v>
      </c>
      <c r="D45" s="28" t="s">
        <v>1048</v>
      </c>
    </row>
    <row r="46" spans="2:4" s="1" customFormat="1" ht="21.4" customHeight="1" x14ac:dyDescent="0.2">
      <c r="B46" s="26" t="s">
        <v>1049</v>
      </c>
      <c r="C46" s="27">
        <v>615361057.81601405</v>
      </c>
      <c r="D46" s="30"/>
    </row>
    <row r="47" spans="2:4" s="1" customFormat="1" ht="21.4" customHeight="1" x14ac:dyDescent="0.2">
      <c r="B47" s="2" t="s">
        <v>1050</v>
      </c>
      <c r="C47" s="32" t="s">
        <v>1022</v>
      </c>
      <c r="D47" s="30"/>
    </row>
    <row r="48" spans="2:4" s="1" customFormat="1" ht="5.25" customHeight="1" x14ac:dyDescent="0.15"/>
    <row r="49" spans="2:4" s="1" customFormat="1" ht="19.7" customHeight="1" x14ac:dyDescent="0.15">
      <c r="B49" s="71" t="s">
        <v>1069</v>
      </c>
      <c r="C49" s="71"/>
    </row>
    <row r="50" spans="2:4" s="1" customFormat="1" ht="5.25" customHeight="1" x14ac:dyDescent="0.15"/>
    <row r="51" spans="2:4" s="1" customFormat="1" ht="21.4" customHeight="1" x14ac:dyDescent="0.2">
      <c r="B51" s="26" t="s">
        <v>1051</v>
      </c>
      <c r="C51" s="27">
        <v>360906826.99000299</v>
      </c>
      <c r="D51" s="28" t="s">
        <v>1052</v>
      </c>
    </row>
    <row r="52" spans="2:4" s="1" customFormat="1" ht="21.4" customHeight="1" x14ac:dyDescent="0.2">
      <c r="B52" s="26" t="s">
        <v>1053</v>
      </c>
      <c r="C52" s="27">
        <v>-46877067.834027499</v>
      </c>
      <c r="D52" s="28" t="s">
        <v>1054</v>
      </c>
    </row>
    <row r="53" spans="2:4" s="1" customFormat="1" ht="21.4" customHeight="1" x14ac:dyDescent="0.2">
      <c r="B53" s="26" t="s">
        <v>1055</v>
      </c>
      <c r="C53" s="27">
        <v>314029759.15597498</v>
      </c>
      <c r="D53" s="28"/>
    </row>
    <row r="54" spans="2:4" s="1" customFormat="1" ht="21.4" customHeight="1" x14ac:dyDescent="0.2">
      <c r="B54" s="2" t="s">
        <v>1056</v>
      </c>
      <c r="C54" s="32" t="s">
        <v>1022</v>
      </c>
      <c r="D54" s="28"/>
    </row>
    <row r="55" spans="2:4" s="1" customFormat="1" ht="21.4" customHeight="1" x14ac:dyDescent="0.2">
      <c r="B55" s="26" t="s">
        <v>1057</v>
      </c>
      <c r="C55" s="27">
        <v>17376540</v>
      </c>
      <c r="D55" s="28" t="s">
        <v>1058</v>
      </c>
    </row>
    <row r="56" spans="2:4" s="1" customFormat="1" ht="21.4" customHeight="1" x14ac:dyDescent="0.2">
      <c r="B56" s="26" t="s">
        <v>1059</v>
      </c>
      <c r="C56" s="27">
        <v>0</v>
      </c>
      <c r="D56" s="28" t="s">
        <v>1060</v>
      </c>
    </row>
    <row r="57" spans="2:4" s="1" customFormat="1" ht="21.4" customHeight="1" x14ac:dyDescent="0.2">
      <c r="B57" s="26" t="s">
        <v>1061</v>
      </c>
      <c r="C57" s="27">
        <v>17376540</v>
      </c>
      <c r="D57" s="28" t="s">
        <v>1062</v>
      </c>
    </row>
    <row r="58" spans="2:4" s="1" customFormat="1" ht="28.7"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0"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2024-05-06T16:19:09Z</dcterms:created>
  <dcterms:modified xsi:type="dcterms:W3CDTF">2024-05-15T12:20:44Z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2024-05-15T12:10:01Z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dcc15136-efaa-4fe5-ba60-fd7916770864</vt:lpwstr>
  </property>
  <property fmtid="{D5CDD505-2E9C-101B-9397-08002B2CF9AE}" pid="8" name="MSIP_Label_8ffbc0b8-e97b-47d1-beac-cb0955d66f3b_ContentBits">
    <vt:lpwstr>2</vt:lpwstr>
  </property>
</Properties>
</file>