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5\2025_08\"/>
    </mc:Choice>
  </mc:AlternateContent>
  <xr:revisionPtr revIDLastSave="0" documentId="13_ncr:1_{03FE3245-0157-4344-8A58-342532D369A5}" xr6:coauthVersionLast="47" xr6:coauthVersionMax="47" xr10:uidLastSave="{00000000-0000-0000-0000-000000000000}"/>
  <bookViews>
    <workbookView xWindow="22932" yWindow="-108" windowWidth="23256" windowHeight="12456"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Titles" localSheetId="0">Disclaimer!$2:$2</definedName>
    <definedName name="privacy_policy" localSheetId="0">Disclaimer!$A$136</definedName>
    <definedName name="_xlnm.Print_Area" localSheetId="4">'C. HTT Harmonised Glossary'!$A$1:$C$57</definedName>
    <definedName name="_xlnm.Print_Area" localSheetId="14">'D10. Amortisation Graph '!$A$1:$B$2</definedName>
    <definedName name="_xlnm.Print_Area" localSheetId="11">'D7. Stratification Graphs'!$A$1:$I$47</definedName>
    <definedName name="_xlnm.Print_Area" localSheetId="0">Disclaimer!$A$1:$A$170</definedName>
    <definedName name="_xlnm.Print_Area" localSheetId="1">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8" l="1"/>
  <c r="C15" i="18"/>
  <c r="F12" i="18" s="1"/>
  <c r="F16" i="18"/>
  <c r="F17" i="18"/>
  <c r="F19" i="18"/>
  <c r="F20" i="18"/>
  <c r="F21" i="18"/>
  <c r="F22" i="18"/>
  <c r="F23" i="18"/>
  <c r="F24" i="18"/>
  <c r="F25" i="18"/>
  <c r="F26" i="18"/>
  <c r="F28" i="18"/>
  <c r="F29" i="18"/>
  <c r="C44" i="18"/>
  <c r="D44" i="18"/>
  <c r="F44" i="18"/>
  <c r="C72" i="18"/>
  <c r="D72" i="18"/>
  <c r="F72" i="18"/>
  <c r="C76" i="18"/>
  <c r="D76" i="18"/>
  <c r="F76" i="18"/>
  <c r="F191" i="18"/>
  <c r="G191" i="18"/>
  <c r="G192" i="18"/>
  <c r="F193" i="18"/>
  <c r="F195" i="18"/>
  <c r="G195" i="18"/>
  <c r="G196" i="18"/>
  <c r="F197" i="18"/>
  <c r="F199" i="18"/>
  <c r="G199" i="18"/>
  <c r="G200" i="18"/>
  <c r="F201" i="18"/>
  <c r="F203" i="18"/>
  <c r="G203" i="18"/>
  <c r="G204" i="18"/>
  <c r="F205" i="18"/>
  <c r="G205" i="18"/>
  <c r="F207" i="18"/>
  <c r="G207" i="18"/>
  <c r="G208" i="18"/>
  <c r="F209" i="18"/>
  <c r="G209" i="18"/>
  <c r="F211" i="18"/>
  <c r="G211" i="18"/>
  <c r="G212" i="18"/>
  <c r="F213" i="18"/>
  <c r="G213" i="18"/>
  <c r="C214" i="18"/>
  <c r="F190" i="18" s="1"/>
  <c r="D214" i="18"/>
  <c r="G193" i="18" s="1"/>
  <c r="F220" i="18"/>
  <c r="G220" i="18"/>
  <c r="F222" i="18"/>
  <c r="G222" i="18"/>
  <c r="F224" i="18"/>
  <c r="G224" i="18"/>
  <c r="F226" i="18"/>
  <c r="G226" i="18"/>
  <c r="C227" i="18"/>
  <c r="F221" i="18" s="1"/>
  <c r="D227" i="18"/>
  <c r="G219" i="18" s="1"/>
  <c r="F229" i="18"/>
  <c r="G229" i="18"/>
  <c r="F230" i="18"/>
  <c r="G230" i="18"/>
  <c r="F231" i="18"/>
  <c r="G231" i="18"/>
  <c r="F232" i="18"/>
  <c r="F233" i="18"/>
  <c r="G233" i="18"/>
  <c r="F242" i="18"/>
  <c r="G242" i="18"/>
  <c r="F244" i="18"/>
  <c r="G244" i="18"/>
  <c r="F246" i="18"/>
  <c r="G246" i="18"/>
  <c r="F248" i="18"/>
  <c r="G248" i="18"/>
  <c r="C249" i="18"/>
  <c r="F243" i="18" s="1"/>
  <c r="D249" i="18"/>
  <c r="G241" i="18" s="1"/>
  <c r="F251" i="18"/>
  <c r="G251" i="18"/>
  <c r="F252" i="18"/>
  <c r="G252" i="18"/>
  <c r="F253" i="18"/>
  <c r="G253" i="18"/>
  <c r="F254" i="18"/>
  <c r="F255" i="18"/>
  <c r="G255" i="18"/>
  <c r="G287" i="18"/>
  <c r="F288" i="18"/>
  <c r="G288" i="18"/>
  <c r="F290" i="18"/>
  <c r="G290" i="18"/>
  <c r="G291" i="18"/>
  <c r="F292" i="18"/>
  <c r="G292" i="18"/>
  <c r="F294" i="18"/>
  <c r="G294" i="18"/>
  <c r="G295" i="18"/>
  <c r="F296" i="18"/>
  <c r="G296" i="18"/>
  <c r="F298" i="18"/>
  <c r="G298" i="18"/>
  <c r="G299" i="18"/>
  <c r="F300" i="18"/>
  <c r="G300" i="18"/>
  <c r="F302" i="18"/>
  <c r="G302" i="18"/>
  <c r="G303" i="18"/>
  <c r="F304" i="18"/>
  <c r="G304" i="18"/>
  <c r="C305" i="18"/>
  <c r="F289" i="18" s="1"/>
  <c r="D305" i="18"/>
  <c r="G289" i="18" s="1"/>
  <c r="G310" i="18"/>
  <c r="F311" i="18"/>
  <c r="G311" i="18"/>
  <c r="F313" i="18"/>
  <c r="G313" i="18"/>
  <c r="G314" i="18"/>
  <c r="F315" i="18"/>
  <c r="G315" i="18"/>
  <c r="F317" i="18"/>
  <c r="G317" i="18"/>
  <c r="G318" i="18"/>
  <c r="F319" i="18"/>
  <c r="G319" i="18"/>
  <c r="F321" i="18"/>
  <c r="G321" i="18"/>
  <c r="G322" i="18"/>
  <c r="F323" i="18"/>
  <c r="G323" i="18"/>
  <c r="F325" i="18"/>
  <c r="G325" i="18"/>
  <c r="G326" i="18"/>
  <c r="F327" i="18"/>
  <c r="G327" i="18"/>
  <c r="C328" i="18"/>
  <c r="F312" i="18" s="1"/>
  <c r="D328" i="18"/>
  <c r="G312" i="18" s="1"/>
  <c r="G336" i="18"/>
  <c r="G340" i="18"/>
  <c r="G342" i="18"/>
  <c r="G344" i="18"/>
  <c r="C346" i="18"/>
  <c r="F334" i="18" s="1"/>
  <c r="D346" i="18"/>
  <c r="G333" i="18" s="1"/>
  <c r="F358" i="18"/>
  <c r="G358" i="18"/>
  <c r="G359" i="18"/>
  <c r="F360" i="18"/>
  <c r="G360" i="18"/>
  <c r="F362" i="18"/>
  <c r="G362" i="18"/>
  <c r="G363" i="18"/>
  <c r="F364" i="18"/>
  <c r="G364" i="18"/>
  <c r="C365" i="18"/>
  <c r="F361" i="18" s="1"/>
  <c r="D365" i="18"/>
  <c r="G361" i="18" s="1"/>
  <c r="F369" i="18"/>
  <c r="G369" i="18"/>
  <c r="F371" i="18"/>
  <c r="G371" i="18"/>
  <c r="C372" i="18"/>
  <c r="F370" i="18" s="1"/>
  <c r="D372" i="18"/>
  <c r="G368" i="18" s="1"/>
  <c r="C382" i="18"/>
  <c r="D382" i="18"/>
  <c r="G382" i="18"/>
  <c r="G383" i="18"/>
  <c r="G384" i="18"/>
  <c r="G385" i="18"/>
  <c r="G386" i="18"/>
  <c r="G387" i="18"/>
  <c r="G388" i="18"/>
  <c r="G389" i="18"/>
  <c r="G390" i="18"/>
  <c r="G391" i="18"/>
  <c r="G392" i="18"/>
  <c r="G393" i="18"/>
  <c r="D45" i="17"/>
  <c r="C47" i="17"/>
  <c r="C58" i="17"/>
  <c r="F53" i="17" s="1"/>
  <c r="F71" i="17"/>
  <c r="G73" i="17"/>
  <c r="F75" i="17"/>
  <c r="C77" i="17"/>
  <c r="F72" i="17" s="1"/>
  <c r="D77" i="17"/>
  <c r="G70" i="17" s="1"/>
  <c r="F78" i="17"/>
  <c r="F82" i="17"/>
  <c r="F93" i="17"/>
  <c r="G93" i="17"/>
  <c r="G94" i="17"/>
  <c r="F95" i="17"/>
  <c r="F97" i="17"/>
  <c r="G97" i="17"/>
  <c r="G98" i="17"/>
  <c r="F99" i="17"/>
  <c r="C100" i="17"/>
  <c r="F96" i="17" s="1"/>
  <c r="D100" i="17"/>
  <c r="G95" i="17" s="1"/>
  <c r="G101" i="17"/>
  <c r="F102" i="17"/>
  <c r="F103" i="17"/>
  <c r="G103" i="17"/>
  <c r="F104" i="17"/>
  <c r="G104" i="17"/>
  <c r="G105" i="17"/>
  <c r="F112" i="17"/>
  <c r="F116" i="17"/>
  <c r="F120" i="17"/>
  <c r="F124" i="17"/>
  <c r="G126" i="17"/>
  <c r="F128" i="17"/>
  <c r="C131" i="17"/>
  <c r="F118" i="17" s="1"/>
  <c r="D131" i="17"/>
  <c r="G115" i="17" s="1"/>
  <c r="F138" i="17"/>
  <c r="F139" i="17"/>
  <c r="G139" i="17"/>
  <c r="F141" i="17"/>
  <c r="G141" i="17"/>
  <c r="F142" i="17"/>
  <c r="F143" i="17"/>
  <c r="G143" i="17"/>
  <c r="F145" i="17"/>
  <c r="G145" i="17"/>
  <c r="F146" i="17"/>
  <c r="F147" i="17"/>
  <c r="G147" i="17"/>
  <c r="F149" i="17"/>
  <c r="G149" i="17"/>
  <c r="F150" i="17"/>
  <c r="F151" i="17"/>
  <c r="G151" i="17"/>
  <c r="F153" i="17"/>
  <c r="G153" i="17"/>
  <c r="F154" i="17"/>
  <c r="F155" i="17"/>
  <c r="G155" i="17"/>
  <c r="C157" i="17"/>
  <c r="F140" i="17" s="1"/>
  <c r="D157" i="17"/>
  <c r="G140" i="17" s="1"/>
  <c r="F158" i="17"/>
  <c r="F159" i="17"/>
  <c r="G159" i="17"/>
  <c r="F160" i="17"/>
  <c r="G160" i="17"/>
  <c r="F161" i="17"/>
  <c r="G161" i="17"/>
  <c r="F162" i="17"/>
  <c r="G164" i="17"/>
  <c r="G167" i="17" s="1"/>
  <c r="G165" i="17"/>
  <c r="G166" i="17"/>
  <c r="C167" i="17"/>
  <c r="F165" i="17" s="1"/>
  <c r="D167" i="17"/>
  <c r="F174" i="17"/>
  <c r="F175" i="17"/>
  <c r="F176" i="17"/>
  <c r="F177" i="17"/>
  <c r="F179" i="17" s="1"/>
  <c r="F178" i="17"/>
  <c r="C179" i="17"/>
  <c r="F194" i="17"/>
  <c r="F195" i="17"/>
  <c r="F196" i="17"/>
  <c r="F197" i="17"/>
  <c r="F198" i="17"/>
  <c r="F199" i="17"/>
  <c r="F200" i="17"/>
  <c r="F201" i="17"/>
  <c r="F202" i="17"/>
  <c r="F203" i="17"/>
  <c r="F204" i="17"/>
  <c r="F205" i="17"/>
  <c r="F206" i="17"/>
  <c r="F207" i="17"/>
  <c r="F210" i="17"/>
  <c r="F211" i="17"/>
  <c r="F212" i="17"/>
  <c r="F213" i="17"/>
  <c r="F214" i="17"/>
  <c r="F215" i="17"/>
  <c r="F217" i="17"/>
  <c r="F220" i="17" s="1"/>
  <c r="G217" i="17"/>
  <c r="G220" i="17" s="1"/>
  <c r="F218" i="17"/>
  <c r="G218" i="17"/>
  <c r="F219" i="17"/>
  <c r="G219" i="17"/>
  <c r="C220" i="17"/>
  <c r="F221" i="17"/>
  <c r="G221" i="17"/>
  <c r="F222" i="17"/>
  <c r="G222" i="17"/>
  <c r="F223" i="17"/>
  <c r="G223" i="17"/>
  <c r="F224" i="17"/>
  <c r="G224" i="17"/>
  <c r="F225" i="17"/>
  <c r="G225" i="17"/>
  <c r="F226" i="17"/>
  <c r="G226" i="17"/>
  <c r="F227" i="17"/>
  <c r="G227" i="17"/>
  <c r="C288" i="17"/>
  <c r="C289" i="17"/>
  <c r="C291" i="17"/>
  <c r="G365" i="18" l="1"/>
  <c r="F15" i="18"/>
  <c r="G372" i="18"/>
  <c r="F342" i="18"/>
  <c r="G345" i="18"/>
  <c r="G337" i="18"/>
  <c r="F368" i="18"/>
  <c r="F372" i="18" s="1"/>
  <c r="F363" i="18"/>
  <c r="F359" i="18"/>
  <c r="F365" i="18" s="1"/>
  <c r="F345" i="18"/>
  <c r="F341" i="18"/>
  <c r="F337" i="18"/>
  <c r="F333" i="18"/>
  <c r="F326" i="18"/>
  <c r="F322" i="18"/>
  <c r="F318" i="18"/>
  <c r="F314" i="18"/>
  <c r="F310" i="18"/>
  <c r="F303" i="18"/>
  <c r="F299" i="18"/>
  <c r="F295" i="18"/>
  <c r="F291" i="18"/>
  <c r="F287" i="18"/>
  <c r="F245" i="18"/>
  <c r="F241" i="18"/>
  <c r="F223" i="18"/>
  <c r="F219" i="18"/>
  <c r="F227" i="18" s="1"/>
  <c r="F212" i="18"/>
  <c r="F208" i="18"/>
  <c r="F204" i="18"/>
  <c r="F200" i="18"/>
  <c r="F196" i="18"/>
  <c r="F192" i="18"/>
  <c r="F214" i="18" s="1"/>
  <c r="F18" i="18"/>
  <c r="F336" i="18"/>
  <c r="G370" i="18"/>
  <c r="G343" i="18"/>
  <c r="G339" i="18"/>
  <c r="G335" i="18"/>
  <c r="G324" i="18"/>
  <c r="G320" i="18"/>
  <c r="G316" i="18"/>
  <c r="G328" i="18" s="1"/>
  <c r="G301" i="18"/>
  <c r="G297" i="18"/>
  <c r="G293" i="18"/>
  <c r="G305" i="18" s="1"/>
  <c r="G254" i="18"/>
  <c r="G250" i="18"/>
  <c r="G247" i="18"/>
  <c r="G243" i="18"/>
  <c r="G249" i="18" s="1"/>
  <c r="G232" i="18"/>
  <c r="G228" i="18"/>
  <c r="G225" i="18"/>
  <c r="G221" i="18"/>
  <c r="G227" i="18" s="1"/>
  <c r="G210" i="18"/>
  <c r="G206" i="18"/>
  <c r="G202" i="18"/>
  <c r="G198" i="18"/>
  <c r="G194" i="18"/>
  <c r="G190" i="18"/>
  <c r="F344" i="18"/>
  <c r="F340" i="18"/>
  <c r="F343" i="18"/>
  <c r="F339" i="18"/>
  <c r="F335" i="18"/>
  <c r="F324" i="18"/>
  <c r="F320" i="18"/>
  <c r="F316" i="18"/>
  <c r="F301" i="18"/>
  <c r="F297" i="18"/>
  <c r="F293" i="18"/>
  <c r="F250" i="18"/>
  <c r="F247" i="18"/>
  <c r="F228" i="18"/>
  <c r="F225" i="18"/>
  <c r="F210" i="18"/>
  <c r="F206" i="18"/>
  <c r="F202" i="18"/>
  <c r="F198" i="18"/>
  <c r="F194" i="18"/>
  <c r="G201" i="18"/>
  <c r="G197" i="18"/>
  <c r="F14" i="18"/>
  <c r="G338" i="18"/>
  <c r="F338" i="18"/>
  <c r="G334" i="18"/>
  <c r="G346" i="18" s="1"/>
  <c r="G341" i="18"/>
  <c r="G245" i="18"/>
  <c r="G223" i="18"/>
  <c r="F157" i="17"/>
  <c r="F164" i="17"/>
  <c r="G127" i="17"/>
  <c r="G119" i="17"/>
  <c r="G74" i="17"/>
  <c r="G162" i="17"/>
  <c r="G158" i="17"/>
  <c r="G154" i="17"/>
  <c r="G150" i="17"/>
  <c r="G146" i="17"/>
  <c r="G142" i="17"/>
  <c r="G138" i="17"/>
  <c r="F127" i="17"/>
  <c r="F123" i="17"/>
  <c r="F119" i="17"/>
  <c r="F115" i="17"/>
  <c r="F105" i="17"/>
  <c r="F101" i="17"/>
  <c r="F98" i="17"/>
  <c r="F94" i="17"/>
  <c r="F81" i="17"/>
  <c r="F74" i="17"/>
  <c r="F70" i="17"/>
  <c r="F77" i="17" s="1"/>
  <c r="G118" i="17"/>
  <c r="G80" i="17"/>
  <c r="F122" i="17"/>
  <c r="F114" i="17"/>
  <c r="F80" i="17"/>
  <c r="F73" i="17"/>
  <c r="G135" i="17"/>
  <c r="G129" i="17"/>
  <c r="G125" i="17"/>
  <c r="G121" i="17"/>
  <c r="G117" i="17"/>
  <c r="G113" i="17"/>
  <c r="G96" i="17"/>
  <c r="G100" i="17" s="1"/>
  <c r="G87" i="17"/>
  <c r="G79" i="17"/>
  <c r="G76" i="17"/>
  <c r="G72" i="17"/>
  <c r="F57" i="17"/>
  <c r="G152" i="17"/>
  <c r="G148" i="17"/>
  <c r="G144" i="17"/>
  <c r="G134" i="17"/>
  <c r="F129" i="17"/>
  <c r="F125" i="17"/>
  <c r="F121" i="17"/>
  <c r="F117" i="17"/>
  <c r="F113" i="17"/>
  <c r="F131" i="17" s="1"/>
  <c r="G86" i="17"/>
  <c r="F79" i="17"/>
  <c r="F76" i="17"/>
  <c r="F56" i="17"/>
  <c r="F58" i="17" s="1"/>
  <c r="G122" i="17"/>
  <c r="G114" i="17"/>
  <c r="G136" i="17"/>
  <c r="F126" i="17"/>
  <c r="F166" i="17"/>
  <c r="F152" i="17"/>
  <c r="F148" i="17"/>
  <c r="F144" i="17"/>
  <c r="G133" i="17"/>
  <c r="G128" i="17"/>
  <c r="G124" i="17"/>
  <c r="G120" i="17"/>
  <c r="G116" i="17"/>
  <c r="G112" i="17"/>
  <c r="G102" i="17"/>
  <c r="G99" i="17"/>
  <c r="G82" i="17"/>
  <c r="G78" i="17"/>
  <c r="G75" i="17"/>
  <c r="G71" i="17"/>
  <c r="G77" i="17" s="1"/>
  <c r="G132" i="17"/>
  <c r="G123" i="17"/>
  <c r="G81" i="17"/>
  <c r="C292" i="17"/>
  <c r="C293" i="17"/>
  <c r="D293" i="17"/>
  <c r="C295" i="17"/>
  <c r="F249" i="18" l="1"/>
  <c r="F305" i="18"/>
  <c r="F346" i="18"/>
  <c r="G214" i="18"/>
  <c r="F328" i="18"/>
  <c r="G131" i="17"/>
  <c r="F100" i="17"/>
  <c r="G157" i="17"/>
  <c r="F167" i="17"/>
  <c r="C296" i="17"/>
  <c r="C297" i="17"/>
  <c r="C298" i="17"/>
  <c r="C302" i="17"/>
  <c r="C303" i="17"/>
  <c r="C304" i="17"/>
  <c r="C307" i="17"/>
  <c r="F9" i="16"/>
  <c r="F10" i="16"/>
</calcChain>
</file>

<file path=xl/sharedStrings.xml><?xml version="1.0" encoding="utf-8"?>
<sst xmlns="http://schemas.openxmlformats.org/spreadsheetml/2006/main" count="2352" uniqueCount="1799">
  <si>
    <t>Residential Mortgage Pandbrieven Programme</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</si>
  <si>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</si>
  <si>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</si>
  <si>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</si>
  <si>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</si>
  <si>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</si>
  <si>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</si>
  <si>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</si>
  <si>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</si>
  <si>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</si>
  <si>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</si>
  <si>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</si>
  <si>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</si>
  <si>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</si>
  <si>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</si>
  <si>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</si>
  <si>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</si>
  <si>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</si>
  <si>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</si>
  <si>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</si>
  <si>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</si>
  <si>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</si>
  <si>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</si>
  <si>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</si>
  <si>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</si>
  <si>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</si>
  <si>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</si>
  <si>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</si>
  <si>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</si>
  <si>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</si>
  <si>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</si>
  <si>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</si>
  <si>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</si>
  <si>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</si>
  <si>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</si>
  <si>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</si>
  <si>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</si>
  <si>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</si>
  <si>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</si>
  <si>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</si>
  <si>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</si>
  <si>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</si>
  <si>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</si>
  <si>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</si>
  <si>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</si>
  <si>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</si>
  <si>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</si>
  <si>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</si>
  <si>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</si>
  <si>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</si>
  <si>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</si>
  <si>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</si>
  <si>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</si>
  <si>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</si>
  <si>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</si>
  <si>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</si>
  <si>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</si>
  <si>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</si>
  <si>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</si>
  <si>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</si>
  <si>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</si>
  <si>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</si>
  <si>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</si>
  <si>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</si>
  <si>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</si>
  <si>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</si>
  <si>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</si>
  <si>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</si>
  <si>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</si>
  <si>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</si>
  <si>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</si>
  <si>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</si>
  <si>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</si>
  <si>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</si>
  <si>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</si>
  <si>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</si>
  <si>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</si>
  <si>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</si>
  <si>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</si>
  <si>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</si>
  <si>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</si>
  <si>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</si>
  <si>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</si>
  <si>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</si>
  <si>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</si>
  <si>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</si>
  <si>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</si>
  <si>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</si>
  <si>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</si>
  <si>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</si>
  <si>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</si>
  <si>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</si>
  <si>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</si>
  <si>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</si>
  <si>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</si>
  <si>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</si>
  <si>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</si>
  <si>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</si>
  <si>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</si>
  <si>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</si>
  <si>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</si>
  <si>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</si>
  <si>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</si>
  <si>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</si>
  <si>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</si>
  <si>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</si>
  <si>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</si>
  <si>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</si>
  <si>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</si>
  <si>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</si>
  <si>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</si>
  <si>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</si>
  <si>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</si>
  <si>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</si>
  <si>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</si>
  <si>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</si>
  <si>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</si>
  <si>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</si>
  <si>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</si>
  <si>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</si>
  <si>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</si>
  <si>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</si>
  <si>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</si>
  <si>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</si>
  <si>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</si>
  <si>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</si>
  <si>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</si>
  <si>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</si>
  <si>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</si>
  <si>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</si>
  <si>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</si>
  <si>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</si>
  <si>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</si>
  <si>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</si>
  <si>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</si>
  <si>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</si>
  <si>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</si>
  <si>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</si>
  <si>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</si>
  <si>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</si>
  <si>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</si>
  <si>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</si>
  <si>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</si>
  <si>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100.00%</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</si>
  <si>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</si>
  <si>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</si>
  <si>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</si>
  <si>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</si>
  <si>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</si>
  <si>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</si>
  <si>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</si>
  <si>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</si>
  <si>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</si>
  <si>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</si>
  <si>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</si>
  <si>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</si>
  <si>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</si>
  <si>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</si>
  <si>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</si>
  <si>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</si>
  <si>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</si>
  <si>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</si>
  <si>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</si>
  <si>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</si>
  <si>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</si>
  <si>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</si>
  <si>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</si>
  <si>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</si>
  <si>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</si>
  <si>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</si>
  <si>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</si>
  <si>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</si>
  <si>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</si>
  <si>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</si>
  <si>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</si>
  <si>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</si>
  <si>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</si>
  <si>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</si>
  <si>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</si>
  <si>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</si>
  <si>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</si>
  <si>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</si>
  <si>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</si>
  <si>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</si>
  <si>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</si>
  <si>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</si>
  <si>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</si>
  <si>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</si>
  <si>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</si>
  <si>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</si>
  <si>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</si>
  <si>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</si>
  <si>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</si>
  <si>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</si>
  <si>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</si>
  <si>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</si>
  <si>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</si>
  <si>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</si>
  <si>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</si>
  <si>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</si>
  <si>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</si>
  <si>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</si>
  <si>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</si>
  <si>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</si>
  <si>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</si>
  <si>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</si>
  <si>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</si>
  <si>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</si>
  <si>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</si>
  <si>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</si>
  <si>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</si>
  <si>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</si>
  <si>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</si>
  <si>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</si>
  <si>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</si>
  <si>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</si>
  <si>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</si>
  <si>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</si>
  <si>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</si>
  <si>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</si>
  <si>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</si>
  <si>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</si>
  <si>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</si>
  <si>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</si>
  <si>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</si>
  <si>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</si>
  <si>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</si>
  <si>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</si>
  <si>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</si>
  <si>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</si>
  <si>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</si>
  <si>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</si>
  <si>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</si>
  <si>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</si>
  <si>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</si>
  <si>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</si>
  <si>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</si>
  <si>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</si>
  <si>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</si>
  <si>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</si>
  <si>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</si>
  <si>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</si>
  <si>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</si>
  <si>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</si>
  <si>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</si>
  <si>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</si>
  <si>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</si>
  <si>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</si>
  <si>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</si>
  <si>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</si>
  <si>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</si>
  <si>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</si>
  <si>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</si>
  <si>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</si>
  <si>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</si>
  <si>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</si>
  <si>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</si>
  <si>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</si>
  <si>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</si>
  <si>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</si>
  <si>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</si>
  <si>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</si>
  <si>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</si>
  <si>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</si>
  <si>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</si>
  <si>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</si>
  <si>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</si>
  <si>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</si>
  <si>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</si>
  <si>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</si>
  <si>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</si>
  <si>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</si>
  <si>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</si>
  <si>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</si>
  <si>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</si>
  <si>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</si>
  <si>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</si>
  <si>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</si>
  <si>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</si>
  <si>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</si>
  <si>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</si>
  <si>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</si>
  <si>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</si>
  <si>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</si>
  <si>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</si>
  <si>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</si>
  <si>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</si>
  <si>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</si>
  <si>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</si>
  <si>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</si>
  <si>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</si>
  <si>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</si>
  <si>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</si>
  <si>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</si>
  <si>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</si>
  <si>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</si>
  <si>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</si>
  <si>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</si>
  <si>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</si>
  <si>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</si>
  <si>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</si>
  <si>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</si>
  <si>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</si>
  <si>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</si>
  <si>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</si>
  <si>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</si>
  <si>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</si>
  <si>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</si>
  <si>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</si>
  <si>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</si>
  <si>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</si>
  <si>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</si>
  <si>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</si>
  <si>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</si>
  <si>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</si>
  <si>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</si>
  <si>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</si>
  <si>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</si>
  <si>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</si>
  <si>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</si>
  <si>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</si>
  <si>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</si>
  <si>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</si>
  <si>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</si>
  <si>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</si>
  <si>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</si>
  <si>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</si>
  <si>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</si>
  <si>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</si>
  <si>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</si>
  <si>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</si>
  <si>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</si>
  <si>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</si>
  <si>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</si>
  <si>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</si>
  <si>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</si>
  <si>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</si>
  <si>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</si>
  <si>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</si>
  <si>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</si>
  <si>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</si>
  <si>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</si>
  <si>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</si>
  <si>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</si>
  <si>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</si>
  <si>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</si>
  <si>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</si>
  <si>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</si>
  <si>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</si>
  <si>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</si>
  <si>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</si>
  <si>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</si>
  <si>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</si>
  <si>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</si>
  <si>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</si>
  <si>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</si>
  <si>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</si>
  <si>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</si>
  <si>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</si>
  <si>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</si>
  <si>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</si>
  <si>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</si>
  <si>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</si>
  <si>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</si>
  <si>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</si>
  <si>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</si>
  <si>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</si>
  <si>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</si>
  <si>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</si>
  <si>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</si>
  <si>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</si>
  <si>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</si>
  <si>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</si>
  <si>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</si>
  <si>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</si>
  <si>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</si>
  <si>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</si>
  <si>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G.4.1.4</t>
  </si>
  <si>
    <t>G.4.1.5</t>
  </si>
  <si>
    <t>G.4.1.6</t>
  </si>
  <si>
    <t>G.4.1.7</t>
  </si>
  <si>
    <t>link to Glossary HG.1.15</t>
  </si>
  <si>
    <t>G.4.1.8</t>
  </si>
  <si>
    <t>G.4.1.9</t>
  </si>
  <si>
    <t>G.4.1.10</t>
  </si>
  <si>
    <t>G.4.1.11</t>
  </si>
  <si>
    <t>G.4.1.12</t>
  </si>
  <si>
    <t>G.4.1.13</t>
  </si>
  <si>
    <t>215 LTV Residential Mortgage</t>
  </si>
  <si>
    <t>G.4.1.14</t>
  </si>
  <si>
    <t>230 Derivatives and Swaps</t>
  </si>
  <si>
    <t>G.4.1.15</t>
  </si>
  <si>
    <t>G.4.1.16</t>
  </si>
  <si>
    <t>G.4.1.17</t>
  </si>
  <si>
    <t>G.4.1.18</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</si>
  <si>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</si>
  <si>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</si>
  <si>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</si>
  <si>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</si>
  <si>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</si>
  <si>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</si>
  <si>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</si>
  <si>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</si>
  <si>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</si>
  <si>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</si>
  <si>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</si>
  <si>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</si>
  <si>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</si>
  <si>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</si>
  <si>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</si>
  <si>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</si>
  <si>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</si>
  <si>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</si>
  <si>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</si>
  <si>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</si>
  <si>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</si>
  <si>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</si>
  <si>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</si>
  <si>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</si>
  <si>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</si>
  <si>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</si>
  <si>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</si>
  <si>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</si>
  <si>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</si>
  <si>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</si>
  <si>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</si>
  <si>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</si>
  <si>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</si>
  <si>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</si>
  <si>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</si>
  <si>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</si>
  <si>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</si>
  <si>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</si>
  <si>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</si>
  <si>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</si>
  <si>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</si>
  <si>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</si>
  <si>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</si>
  <si>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</si>
  <si>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</si>
  <si>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</si>
  <si>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</si>
  <si>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</si>
  <si>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</si>
  <si>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</si>
  <si>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</si>
  <si>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</si>
  <si>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</si>
  <si>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</si>
  <si>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</si>
  <si>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</si>
  <si>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</si>
  <si>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</si>
  <si>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</si>
  <si>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</si>
  <si>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</si>
  <si>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</si>
  <si>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</si>
  <si>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</si>
  <si>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</si>
  <si>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</si>
  <si>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</si>
  <si>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</si>
  <si>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</si>
  <si>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</si>
  <si>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</si>
  <si>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</si>
  <si>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</si>
  <si>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</si>
  <si>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</si>
  <si>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</si>
  <si>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</si>
  <si>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</si>
  <si>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</si>
  <si>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</si>
  <si>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</si>
  <si>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</si>
  <si>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</si>
  <si>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</si>
  <si>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</si>
  <si>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</si>
  <si>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</si>
  <si>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</si>
  <si>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</si>
  <si>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</si>
  <si>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</si>
  <si>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</si>
  <si>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</si>
  <si>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</si>
  <si>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</si>
  <si>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</si>
  <si>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</si>
  <si>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</si>
  <si>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</si>
  <si>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</si>
  <si>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</si>
  <si>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</si>
  <si>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</si>
  <si>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</si>
  <si>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</si>
  <si>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</si>
  <si>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</si>
  <si>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</si>
  <si>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</si>
  <si>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</si>
  <si>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</si>
  <si>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</si>
  <si>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</si>
  <si>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</si>
  <si>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</si>
  <si>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</si>
  <si>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</si>
  <si>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</si>
  <si>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</si>
  <si>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</si>
  <si>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</si>
  <si>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</si>
  <si>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</si>
  <si>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</si>
  <si>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</si>
  <si>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</si>
  <si>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</si>
  <si>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</si>
  <si>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</si>
  <si>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</si>
  <si>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</si>
  <si>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</si>
  <si>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</si>
  <si>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</si>
  <si>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</si>
  <si>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</si>
  <si>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</si>
  <si>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</si>
  <si>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</si>
  <si>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</si>
  <si>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</si>
  <si>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</si>
  <si>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</si>
  <si>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</si>
  <si>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</si>
  <si>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</si>
  <si>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</si>
  <si>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</si>
  <si>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</si>
  <si>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</si>
  <si>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</si>
  <si>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</si>
  <si>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</si>
  <si>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</si>
  <si>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</si>
  <si>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</si>
  <si>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</si>
  <si>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</si>
  <si>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</si>
  <si>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</si>
  <si>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</si>
  <si>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</si>
  <si>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</si>
  <si>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</si>
  <si>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</si>
  <si>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</si>
  <si>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</si>
  <si>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</si>
  <si>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</si>
  <si>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</si>
  <si>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</si>
  <si>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</si>
  <si>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</si>
  <si>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</si>
  <si>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</si>
  <si>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</si>
  <si>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</si>
  <si>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</si>
  <si>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</si>
  <si>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</si>
  <si>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</si>
  <si>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</si>
  <si>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</si>
  <si>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</si>
  <si>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</si>
  <si>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</si>
  <si>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</si>
  <si>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</si>
  <si>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</si>
  <si>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</si>
  <si>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</si>
  <si>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</si>
  <si>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</si>
  <si>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</si>
  <si>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</si>
  <si>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</si>
  <si>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</si>
  <si>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</si>
  <si>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</si>
  <si>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</si>
  <si>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</si>
  <si>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</si>
  <si>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</si>
  <si>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</si>
  <si>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</si>
  <si>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</si>
  <si>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</si>
  <si>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</si>
  <si>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</si>
  <si>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</si>
  <si>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</si>
  <si>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</si>
  <si>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</si>
  <si>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</si>
  <si>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</si>
  <si>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</si>
  <si>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</si>
  <si>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</si>
  <si>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</si>
  <si>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</si>
  <si>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</si>
  <si>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</si>
  <si>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</si>
  <si>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</si>
  <si>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</si>
  <si>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</si>
  <si>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</si>
  <si>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</si>
  <si>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</si>
  <si>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</si>
  <si>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</si>
  <si>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</si>
  <si>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</si>
  <si>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</si>
  <si>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</si>
  <si>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</si>
  <si>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</si>
  <si>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</si>
  <si>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</si>
  <si>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</si>
  <si>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</si>
  <si>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</si>
  <si>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</si>
  <si>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</si>
  <si>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</si>
  <si>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</si>
  <si>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</si>
  <si>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</si>
  <si>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</si>
  <si>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</si>
  <si>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</si>
  <si>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</si>
  <si>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</si>
  <si>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</si>
  <si>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</si>
  <si>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</si>
  <si>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</si>
  <si>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</si>
  <si>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</si>
  <si>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</si>
  <si>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</si>
  <si>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</si>
  <si>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</si>
  <si>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</si>
  <si>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</si>
  <si>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</si>
  <si>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</si>
  <si>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</si>
  <si>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</si>
  <si>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</si>
  <si>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</si>
  <si>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</si>
  <si>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</si>
  <si>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</si>
  <si>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</si>
  <si>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</si>
  <si>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</si>
  <si>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</si>
  <si>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</si>
  <si>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</si>
  <si>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</si>
  <si>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</si>
  <si>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</si>
  <si>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</si>
  <si>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</si>
  <si>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</si>
  <si>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</si>
  <si>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</si>
  <si>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</si>
  <si>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</si>
  <si>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</si>
  <si>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</si>
  <si>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</si>
  <si>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</si>
  <si>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</si>
  <si>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</si>
  <si>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</si>
  <si>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</si>
  <si>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</si>
  <si>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</si>
  <si>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</si>
  <si>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</si>
  <si>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</si>
  <si>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</si>
  <si>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</si>
  <si>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</si>
  <si>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</si>
  <si>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</si>
  <si>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</si>
  <si>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</si>
  <si>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</si>
  <si>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</si>
  <si>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</si>
  <si>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</si>
  <si>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</si>
  <si>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</si>
  <si>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</si>
  <si>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</si>
  <si>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</si>
  <si>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</si>
  <si>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</si>
  <si>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</si>
  <si>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</si>
  <si>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</si>
  <si>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</si>
  <si>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</si>
  <si>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</si>
  <si>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</si>
  <si>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</si>
  <si>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</si>
  <si>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</si>
  <si>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</si>
  <si>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</si>
  <si>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</si>
  <si>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</si>
  <si>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</si>
  <si>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</si>
  <si>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</si>
  <si>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</si>
  <si>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</si>
  <si>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</si>
  <si>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</si>
  <si>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</si>
  <si>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</si>
  <si>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</si>
  <si>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</si>
  <si>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</si>
  <si>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</si>
  <si>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</si>
  <si>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</si>
  <si>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</si>
  <si>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</si>
  <si>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</si>
  <si>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</si>
  <si>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</si>
  <si>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</si>
  <si>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</si>
  <si>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</si>
  <si>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</si>
  <si>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</si>
  <si>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</si>
  <si>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</si>
  <si>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</si>
  <si>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</si>
  <si>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</si>
  <si>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</si>
  <si>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</si>
  <si>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</si>
  <si>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</si>
  <si>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</si>
  <si>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</si>
  <si>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</si>
  <si>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</si>
  <si>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</si>
  <si>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</si>
  <si>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</si>
  <si>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</si>
  <si>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</si>
  <si>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</si>
  <si>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</si>
  <si>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</si>
  <si>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</si>
  <si>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</si>
  <si>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</si>
  <si>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</si>
  <si>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</si>
  <si>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</si>
  <si>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</si>
  <si>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</si>
  <si>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</si>
  <si>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</si>
  <si>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</si>
  <si>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</si>
  <si>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</si>
  <si>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</si>
  <si>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</si>
  <si>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</si>
  <si>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</si>
  <si>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</si>
  <si>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</si>
  <si>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</si>
  <si>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</si>
  <si>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</si>
  <si>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</si>
  <si>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</si>
  <si>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</si>
  <si>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</si>
  <si>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</si>
  <si>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</si>
  <si>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</si>
  <si>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</si>
  <si>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</si>
  <si>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</si>
  <si>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</si>
  <si>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</si>
  <si>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</si>
  <si>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</si>
  <si>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</si>
  <si>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</si>
  <si>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</si>
  <si>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</si>
  <si>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</si>
  <si>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</si>
  <si>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</si>
  <si>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</si>
  <si>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</si>
  <si>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</si>
  <si>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</si>
  <si>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</si>
  <si>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</si>
  <si>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</si>
  <si>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</si>
  <si>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</si>
  <si>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</si>
  <si>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</si>
  <si>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</si>
  <si>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</si>
  <si>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</si>
  <si>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</si>
  <si>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</si>
  <si>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</si>
  <si>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</si>
  <si>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</si>
  <si>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</si>
  <si>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</si>
  <si>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</si>
  <si>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</si>
  <si>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</si>
  <si>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</si>
  <si>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</si>
  <si>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</si>
  <si>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</si>
  <si>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</si>
  <si>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</si>
  <si>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</si>
  <si>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</si>
  <si>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</si>
  <si>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</si>
  <si>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</si>
  <si>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</si>
  <si>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</si>
  <si>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</si>
  <si>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</si>
  <si>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</si>
  <si>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</si>
  <si>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</si>
  <si>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</si>
  <si>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</si>
  <si>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</si>
  <si>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</si>
  <si>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</si>
  <si>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</si>
  <si>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</si>
  <si>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</si>
  <si>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</si>
  <si>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</si>
  <si>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</si>
  <si>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</si>
  <si>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</si>
  <si>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</si>
  <si>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</si>
  <si>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</si>
  <si>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</si>
  <si>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</si>
  <si>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</si>
  <si>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</si>
  <si>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</si>
  <si>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</si>
  <si>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</si>
  <si>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</si>
  <si>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</si>
  <si>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</si>
  <si>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</si>
  <si>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</si>
  <si>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</si>
  <si>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</si>
  <si>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</si>
  <si>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</si>
  <si>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</si>
  <si>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</si>
  <si>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</si>
  <si>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</si>
  <si>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</si>
  <si>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</si>
  <si>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</si>
  <si>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</si>
  <si>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</si>
  <si>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</si>
  <si>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</si>
  <si>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</si>
  <si>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</si>
  <si>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</si>
  <si>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</si>
  <si>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</si>
  <si>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</si>
  <si>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</si>
  <si>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</si>
  <si>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</si>
  <si>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</si>
  <si>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</si>
  <si>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</si>
  <si>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</si>
  <si>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</si>
  <si>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</si>
  <si>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</si>
  <si>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</si>
  <si>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</si>
  <si>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GOOSSE Philippe</t>
  </si>
  <si>
    <t>+ 32 2 565 22 62</t>
  </si>
  <si>
    <t>philippe.goosse@bnpparibasfortis.com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</si>
  <si>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</si>
  <si>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</si>
  <si>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</si>
  <si>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</si>
  <si>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</si>
  <si>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</si>
  <si>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</si>
  <si>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</si>
  <si>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</si>
  <si>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</si>
  <si>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</si>
  <si>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</si>
  <si>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</si>
  <si>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</si>
  <si>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</si>
  <si>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</si>
  <si>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</si>
  <si>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</si>
  <si>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</si>
  <si>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</si>
  <si>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</si>
  <si>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</si>
  <si>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</si>
  <si>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</si>
  <si>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</si>
  <si>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</si>
  <si>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</si>
  <si>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</si>
  <si>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</si>
  <si>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</si>
  <si>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</si>
  <si>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</si>
  <si>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22/03/2026</t>
  </si>
  <si>
    <t>BD@153515</t>
  </si>
  <si>
    <t>BE0002614924</t>
  </si>
  <si>
    <t>04/10/2025</t>
  </si>
  <si>
    <t>BD@258179</t>
  </si>
  <si>
    <t>BE0002974559</t>
  </si>
  <si>
    <t>30/10/2025</t>
  </si>
  <si>
    <t>Extended Maturity Date</t>
  </si>
  <si>
    <t>22/03/2029</t>
  </si>
  <si>
    <t>04/10/2026</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</si>
  <si>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</si>
  <si>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</si>
  <si>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</si>
  <si>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</si>
  <si>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</si>
  <si>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</si>
  <si>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</si>
  <si>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</si>
  <si>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</si>
  <si>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</si>
  <si>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</si>
  <si>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</si>
  <si>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</si>
  <si>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</si>
  <si>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</si>
  <si>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</si>
  <si>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</si>
  <si>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</si>
  <si>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</si>
  <si>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</si>
  <si>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</si>
  <si>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</si>
  <si>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</si>
  <si>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</si>
  <si>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</si>
  <si>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</si>
  <si>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</si>
  <si>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</si>
  <si>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</si>
  <si>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</si>
  <si>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</si>
  <si>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</si>
  <si>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</si>
  <si>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</si>
  <si>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</si>
  <si>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</si>
  <si>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</si>
  <si>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</si>
  <si>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</si>
  <si>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</si>
  <si>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</si>
  <si>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</si>
  <si>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</si>
  <si>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</si>
  <si>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</si>
  <si>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</si>
  <si>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</si>
  <si>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</si>
  <si>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</si>
  <si>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</si>
  <si>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</si>
  <si>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</si>
  <si>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</si>
  <si>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</si>
  <si>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</si>
  <si>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</si>
  <si>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</si>
  <si>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</si>
  <si>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</si>
  <si>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</si>
  <si>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</si>
  <si>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</si>
  <si>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</si>
  <si>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</si>
  <si>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</si>
  <si>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</si>
  <si>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</si>
  <si>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</si>
  <si>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</si>
  <si>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</si>
  <si>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</si>
  <si>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</si>
  <si>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</si>
  <si>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</si>
  <si>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</si>
  <si>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</si>
  <si>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</si>
  <si>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</si>
  <si>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</si>
  <si>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</si>
  <si>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</si>
  <si>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</si>
  <si>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</si>
  <si>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</si>
  <si>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</si>
  <si>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</si>
  <si>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</si>
  <si>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</si>
  <si>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</si>
  <si>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</si>
  <si>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</si>
  <si>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</si>
  <si>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</si>
  <si>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</si>
  <si>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</si>
  <si>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</si>
  <si>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</si>
  <si>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</si>
  <si>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</si>
  <si>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</si>
  <si>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</si>
  <si>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</si>
  <si>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</si>
  <si>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</si>
  <si>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</si>
  <si>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</si>
  <si>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</si>
  <si>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</si>
  <si>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</si>
  <si>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</si>
  <si>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</si>
  <si>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</si>
  <si>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</si>
  <si>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</si>
  <si>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</si>
  <si>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</si>
  <si>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</si>
  <si>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</si>
  <si>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</si>
  <si>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</si>
  <si>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</si>
  <si>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</si>
  <si>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</si>
  <si>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</si>
  <si>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</si>
  <si>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</si>
  <si>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</si>
  <si>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</si>
  <si>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</si>
  <si>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</si>
  <si>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</si>
  <si>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</si>
  <si>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</si>
  <si>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</si>
  <si>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</si>
  <si>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</si>
  <si>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</si>
  <si>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</si>
  <si>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</si>
  <si>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</si>
  <si>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</si>
  <si>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</si>
  <si>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</si>
  <si>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</si>
  <si>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</si>
  <si>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</si>
  <si>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</si>
  <si>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</si>
  <si>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</si>
  <si>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</si>
  <si>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</si>
  <si>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</si>
  <si>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</si>
  <si>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</si>
  <si>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</si>
  <si>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</si>
  <si>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</si>
  <si>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</si>
  <si>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</si>
  <si>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</si>
  <si>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</si>
  <si>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</si>
  <si>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</si>
  <si>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&gt;25 and &lt;=26</t>
  </si>
  <si>
    <t>&lt;0</t>
  </si>
  <si>
    <t>&gt;23 and &lt;=24</t>
  </si>
  <si>
    <t>&gt;24 and &lt;=25</t>
  </si>
  <si>
    <t>&gt;26 and &lt;=27</t>
  </si>
  <si>
    <t>&gt;27 and &lt;=28</t>
  </si>
  <si>
    <t>&gt;28 and &lt;=29</t>
  </si>
  <si>
    <t>&gt;29 and &lt;=30</t>
  </si>
  <si>
    <t>&gt;30 and &lt;=31</t>
  </si>
  <si>
    <t>&gt;33 and &lt;=34</t>
  </si>
  <si>
    <t>&gt;39 and &lt;=40</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</si>
  <si>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</si>
  <si>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</si>
  <si>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</si>
  <si>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</si>
  <si>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</si>
  <si>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</si>
  <si>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</si>
  <si>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</si>
  <si>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</si>
  <si>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</si>
  <si>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</si>
  <si>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</si>
  <si>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</si>
  <si>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</si>
  <si>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</si>
  <si>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</si>
  <si>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</si>
  <si>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</si>
  <si>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</si>
  <si>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</si>
  <si>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</si>
  <si>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7 - 7.5%</t>
  </si>
  <si>
    <t>Variable</t>
  </si>
  <si>
    <t>Variable With Cap</t>
  </si>
  <si>
    <t>2025</t>
  </si>
  <si>
    <t>2026</t>
  </si>
  <si>
    <t>2027</t>
  </si>
  <si>
    <t>2028</t>
  </si>
  <si>
    <t>2029</t>
  </si>
  <si>
    <t>2030</t>
  </si>
  <si>
    <t>2031</t>
  </si>
  <si>
    <t>2032</t>
  </si>
  <si>
    <t>2033</t>
  </si>
  <si>
    <t>2034</t>
  </si>
  <si>
    <t>2035</t>
  </si>
  <si>
    <t>2036</t>
  </si>
  <si>
    <t>2037</t>
  </si>
  <si>
    <t>2038</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</si>
  <si>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</si>
  <si>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</si>
  <si>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</si>
  <si>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</si>
  <si>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</si>
  <si>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</si>
  <si>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</si>
  <si>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</si>
  <si>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</si>
  <si>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</si>
  <si>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</si>
  <si>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</si>
  <si>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</si>
  <si>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</si>
  <si>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</si>
  <si>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</si>
  <si>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</si>
  <si>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</si>
  <si>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</si>
  <si>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</si>
  <si>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</si>
  <si>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</si>
  <si>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</si>
  <si>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</si>
  <si>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</si>
  <si>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</si>
  <si>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</si>
  <si>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</si>
  <si>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</si>
  <si>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</si>
  <si>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</si>
  <si>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</si>
  <si>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</si>
  <si>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</si>
  <si>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</si>
  <si>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</si>
  <si>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</si>
  <si>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</si>
  <si>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</si>
  <si>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</si>
  <si>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</si>
  <si>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</si>
  <si>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</si>
  <si>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</si>
  <si>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</si>
  <si>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</si>
  <si>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</si>
  <si>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</si>
  <si>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</si>
  <si>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</si>
  <si>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</si>
  <si>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</si>
  <si>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</si>
  <si>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</si>
  <si>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</si>
  <si>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</si>
  <si>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</si>
  <si>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</si>
  <si>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</si>
  <si>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</si>
  <si>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</si>
  <si>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</si>
  <si>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</si>
  <si>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</si>
  <si>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</si>
  <si>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</si>
  <si>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</si>
  <si>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</si>
  <si>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</si>
  <si>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</si>
  <si>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</si>
  <si>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</si>
  <si>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</si>
  <si>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</si>
  <si>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</si>
  <si>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</si>
  <si>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</si>
  <si>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</si>
  <si>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</si>
  <si>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</si>
  <si>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</si>
  <si>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</si>
  <si>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</si>
  <si>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</si>
  <si>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</si>
  <si>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</si>
  <si>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</si>
  <si>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</si>
  <si>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</si>
  <si>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</si>
  <si>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</si>
  <si>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</si>
  <si>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</si>
  <si>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</si>
  <si>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</si>
  <si>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</si>
  <si>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</si>
  <si>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</si>
  <si>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</si>
  <si>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</si>
  <si>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</si>
  <si>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</si>
  <si>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</si>
  <si>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</si>
  <si>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</si>
  <si>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</si>
  <si>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</si>
  <si>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</si>
  <si>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</si>
  <si>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</si>
  <si>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</si>
  <si>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</si>
  <si>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</si>
  <si>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</si>
  <si>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</si>
  <si>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</si>
  <si>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</si>
  <si>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</si>
  <si>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</si>
  <si>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</si>
  <si>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</si>
  <si>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</si>
  <si>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</si>
  <si>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</si>
  <si>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</si>
  <si>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</si>
  <si>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</si>
  <si>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</si>
  <si>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</si>
  <si>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</si>
  <si>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</si>
  <si>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</si>
  <si>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</si>
  <si>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</si>
  <si>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</si>
  <si>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</si>
  <si>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</si>
  <si>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</si>
  <si>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</si>
  <si>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</si>
  <si>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</si>
  <si>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</si>
  <si>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</si>
  <si>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</si>
  <si>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</si>
  <si>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</si>
  <si>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</si>
  <si>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</si>
  <si>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</si>
  <si>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</si>
  <si>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</si>
  <si>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</si>
  <si>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</si>
  <si>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</si>
  <si>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</si>
  <si>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</si>
  <si>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</si>
  <si>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</si>
  <si>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</si>
  <si>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</si>
  <si>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</si>
  <si>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</si>
  <si>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</si>
  <si>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</si>
  <si>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</si>
  <si>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</si>
  <si>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</si>
  <si>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</si>
  <si>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</si>
  <si>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</si>
  <si>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</si>
  <si>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</si>
  <si>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</si>
  <si>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</si>
  <si>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</si>
  <si>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</si>
  <si>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</si>
  <si>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</si>
  <si>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</si>
  <si>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</si>
  <si>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</si>
  <si>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</si>
  <si>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</si>
  <si>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</si>
  <si>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</si>
  <si>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</si>
  <si>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</si>
  <si>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</si>
  <si>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</si>
  <si>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</si>
  <si>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</si>
  <si>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</si>
  <si>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</si>
  <si>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</si>
  <si>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</si>
  <si>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</si>
  <si>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</si>
  <si>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</si>
  <si>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</si>
  <si>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</si>
  <si>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</si>
  <si>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</si>
  <si>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</si>
  <si>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</si>
  <si>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</si>
  <si>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</si>
  <si>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</si>
  <si>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</si>
  <si>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</si>
  <si>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</si>
  <si>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</si>
  <si>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</si>
  <si>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</si>
  <si>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</si>
  <si>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</si>
  <si>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</si>
  <si>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</si>
  <si>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</si>
  <si>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</si>
  <si>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</si>
  <si>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</si>
  <si>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</si>
  <si>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</si>
  <si>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</si>
  <si>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</si>
  <si>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</si>
  <si>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</si>
  <si>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</si>
  <si>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</si>
  <si>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</si>
  <si>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</si>
  <si>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</si>
  <si>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</si>
  <si>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</si>
  <si>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</si>
  <si>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</si>
  <si>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</si>
  <si>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</si>
  <si>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</si>
  <si>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</si>
  <si>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</si>
  <si>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</si>
  <si>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</si>
  <si>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</si>
  <si>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</si>
  <si>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</si>
  <si>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</si>
  <si>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</si>
  <si>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</si>
  <si>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</si>
  <si>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</si>
  <si>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Paying Agent</t>
  </si>
  <si>
    <t>Interest Covereage Test (passe/failed)</t>
  </si>
  <si>
    <t>NPV Test (passed/failed)</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</si>
  <si>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</si>
  <si>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</si>
  <si>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</si>
  <si>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</si>
  <si>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</si>
  <si>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</si>
  <si>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</si>
  <si>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</si>
  <si>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</si>
  <si>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</si>
  <si>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</si>
  <si>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</si>
  <si>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</si>
  <si>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</si>
  <si>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</si>
  <si>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</si>
  <si>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 xml:space="preserve">(c)        Loan size: </t>
  </si>
  <si>
    <t>(c)        Type of cover assets:</t>
  </si>
  <si>
    <t xml:space="preserve">(c)        Geographical distribution: </t>
  </si>
  <si>
    <t>[insert here link to the cover pool on the covered bond label website]</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</si>
  <si>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</si>
  <si>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</si>
  <si>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</si>
  <si>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</si>
  <si>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</si>
  <si>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</si>
  <si>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</si>
  <si>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Aptos Narrow"/>
        <family val="2"/>
        <scheme val="minor"/>
      </rPr>
      <t>other criteria</t>
    </r>
    <r>
      <rPr>
        <sz val="11"/>
        <rFont val="Aptos Narrow"/>
        <family val="2"/>
        <scheme val="minor"/>
      </rPr>
      <t>?</t>
    </r>
  </si>
  <si>
    <r>
      <t xml:space="preserve">Is sustainability based on </t>
    </r>
    <r>
      <rPr>
        <b/>
        <sz val="11"/>
        <rFont val="Aptos Narrow"/>
        <family val="2"/>
        <scheme val="minor"/>
      </rPr>
      <t>sustainable collateral assets present in the cover pool</t>
    </r>
    <r>
      <rPr>
        <sz val="11"/>
        <rFont val="Aptos Narrow"/>
        <family val="2"/>
        <scheme val="minor"/>
      </rPr>
      <t>?</t>
    </r>
  </si>
  <si>
    <r>
      <t>Is sustainability based on s</t>
    </r>
    <r>
      <rPr>
        <b/>
        <sz val="11"/>
        <rFont val="Aptos Narrow"/>
        <family val="2"/>
        <scheme val="minor"/>
      </rPr>
      <t>ustainable assets not present in the cover pool</t>
    </r>
    <r>
      <rPr>
        <sz val="11"/>
        <rFont val="Aptos Narrow"/>
        <family val="2"/>
        <scheme val="minor"/>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</si>
  <si>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</si>
  <si>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</si>
  <si>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</si>
  <si>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</si>
  <si>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</si>
  <si>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</si>
  <si>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</si>
  <si>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</si>
  <si>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</si>
  <si>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</si>
  <si>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</si>
  <si>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</si>
  <si>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</si>
  <si>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</si>
  <si>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</si>
  <si>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</si>
  <si>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</si>
  <si>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</si>
  <si>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</si>
  <si>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</si>
  <si>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</si>
  <si>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</si>
  <si>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</si>
  <si>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</si>
  <si>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</si>
  <si>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</si>
  <si>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</si>
  <si>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</si>
  <si>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</si>
  <si>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</si>
  <si>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</si>
  <si>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2025</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</si>
  <si>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</si>
  <si>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</si>
  <si>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</si>
  <si>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</si>
  <si>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</si>
  <si>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</si>
  <si>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</si>
  <si>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</si>
  <si>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</si>
  <si>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</si>
  <si>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</si>
  <si>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</si>
  <si>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</si>
  <si>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</si>
  <si>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</si>
  <si>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</si>
  <si>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</si>
  <si>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</si>
  <si>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</si>
  <si>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</si>
  <si>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</si>
  <si>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</si>
  <si>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</si>
  <si>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</si>
  <si>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</si>
  <si>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</si>
  <si>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</si>
  <si>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</si>
  <si>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</si>
  <si>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</si>
  <si>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</si>
  <si>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</si>
  <si>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</si>
  <si>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</si>
  <si>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</si>
  <si>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</si>
  <si>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</si>
  <si>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</si>
  <si>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</si>
  <si>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</si>
  <si>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Weighted Average</t>
  </si>
  <si>
    <t>M.7A.20.9</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</si>
  <si>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</si>
  <si>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</si>
  <si>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</si>
  <si>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</si>
  <si>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</si>
  <si>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</si>
  <si>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</si>
  <si>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</si>
  <si>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</si>
  <si>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</si>
  <si>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</si>
  <si>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</si>
  <si>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</si>
  <si>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</si>
  <si>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</si>
  <si>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</si>
  <si>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kg CO2/m2 (per year)</t>
  </si>
  <si>
    <t>Ton CO2 (per year) (LTV adjusted)</t>
  </si>
  <si>
    <t>Ton CO2 (per year)</t>
  </si>
  <si>
    <r>
      <t xml:space="preserve">20. CO2 emission - by dwelling type </t>
    </r>
    <r>
      <rPr>
        <b/>
        <i/>
        <sz val="10"/>
        <rFont val="Aptos Narrow"/>
        <family val="2"/>
        <scheme val="minor"/>
      </rPr>
      <t>- as per national availability</t>
    </r>
  </si>
  <si>
    <t>M.7A.19.6</t>
  </si>
  <si>
    <t>M.7A.19.5</t>
  </si>
  <si>
    <t>no data</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</si>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</sst>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00%"/>
    <numFmt numFmtId="172" formatCode="0.0"/>
    <numFmt numFmtId="173" formatCode="dd/mm/yyyy;@"/>
  </numFmts>
  <fonts count="67" x14ac:knownFonts="1">
    <font>
      <sz val="10"/>
      <color rgb="FF000000"/>
      <name val="Arial"/>
    </font>
    <font>
      <sz val="11"/>
      <color theme="1"/>
      <name val="Aptos Narrow"/>
      <family val="2"/>
      <scheme val="minor"/>
    </font>
    <font>
      <sz val="6"/>
      <color rgb="FF000000"/>
      <name val="Arial"/>
      <family val="2"/>
    </font>
    <font>
      <b/>
      <sz val="10"/>
      <color rgb="FF000000"/>
      <name val="Arial"/>
      <family val="2"/>
    </font>
    <font>
      <b/>
      <sz val="10"/>
      <color rgb="FFFFFFFF"/>
      <name val="Arial"/>
      <family val="2"/>
    </font>
    <font>
      <sz val="10"/>
      <color rgb="FF000000"/>
      <name val="Arial"/>
      <family val="2"/>
    </font>
    <font>
      <b/>
      <sz val="12"/>
      <color rgb="FF000000"/>
      <name val="Arial"/>
      <family val="2"/>
    </font>
    <font>
      <sz val="14"/>
      <color rgb="FF000000"/>
      <name val="Arial"/>
      <family val="2"/>
    </font>
    <font>
      <b/>
      <sz val="12"/>
      <color rgb="FFFFFFFF"/>
      <name val="Arial"/>
      <family val="2"/>
    </font>
    <font>
      <i/>
      <sz val="10"/>
      <color rgb="FF000000"/>
      <name val="Arial"/>
      <family val="2"/>
    </font>
    <font>
      <sz val="8"/>
      <color rgb="FF000000"/>
      <name val="Arial"/>
      <family val="2"/>
    </font>
    <font>
      <u/>
      <sz val="10"/>
      <color rgb="FF000000"/>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sz val="7"/>
      <color rgb="FF000000"/>
      <name val="Arial"/>
      <family val="2"/>
    </font>
    <font>
      <b/>
      <i/>
      <sz val="8"/>
      <color rgb="FF000000"/>
      <name val="Arial"/>
      <family val="2"/>
    </font>
    <font>
      <i/>
      <sz val="8"/>
      <color rgb="FF000000"/>
      <name val="Arial"/>
      <family val="2"/>
    </font>
    <font>
      <b/>
      <i/>
      <sz val="8"/>
      <color rgb="FFFF0000"/>
      <name val="Arial"/>
      <family val="2"/>
    </font>
    <font>
      <b/>
      <sz val="8"/>
      <color rgb="FFFFFFFF"/>
      <name val="Arial"/>
      <family val="2"/>
    </font>
    <font>
      <sz val="8"/>
      <color rgb="FFFFFFFF"/>
      <name val="Arial"/>
      <family val="2"/>
    </font>
    <font>
      <b/>
      <sz val="10"/>
      <color rgb="FFC0C0C0"/>
      <name val="Arial"/>
      <family val="2"/>
    </font>
    <font>
      <b/>
      <sz val="7"/>
      <color rgb="FFFFFFFF"/>
      <name val="Arial"/>
      <family val="2"/>
    </font>
    <font>
      <b/>
      <sz val="7"/>
      <color rgb="FF000000"/>
      <name val="Arial"/>
      <family val="2"/>
    </font>
    <font>
      <b/>
      <i/>
      <sz val="10"/>
      <color rgb="FF000000"/>
      <name val="Arial"/>
      <family val="2"/>
    </font>
    <font>
      <b/>
      <sz val="11"/>
      <color theme="0"/>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theme="1"/>
      <name val="Aptos Narrow"/>
      <family val="2"/>
      <scheme val="minor"/>
    </font>
    <font>
      <sz val="11"/>
      <name val="Aptos Narrow"/>
      <family val="2"/>
      <scheme val="minor"/>
    </font>
    <font>
      <i/>
      <sz val="11"/>
      <name val="Aptos Narrow"/>
      <family val="2"/>
      <scheme val="minor"/>
    </font>
    <font>
      <b/>
      <u/>
      <sz val="11"/>
      <name val="Aptos Narrow"/>
      <family val="2"/>
      <scheme val="minor"/>
    </font>
    <font>
      <b/>
      <sz val="11"/>
      <name val="Aptos Narrow"/>
      <family val="2"/>
      <scheme val="minor"/>
    </font>
    <font>
      <b/>
      <i/>
      <sz val="11"/>
      <name val="Aptos Narrow"/>
      <family val="2"/>
      <scheme val="minor"/>
    </font>
    <font>
      <b/>
      <sz val="14"/>
      <color theme="0"/>
      <name val="Aptos Narrow"/>
      <family val="2"/>
      <scheme val="minor"/>
    </font>
    <font>
      <sz val="11"/>
      <color theme="6" tint="-0.249977111117893"/>
      <name val="Aptos Narrow"/>
      <family val="2"/>
      <scheme val="minor"/>
    </font>
    <font>
      <i/>
      <sz val="9"/>
      <name val="Aptos Narrow"/>
      <family val="2"/>
      <scheme val="minor"/>
    </font>
    <font>
      <i/>
      <u/>
      <sz val="9"/>
      <name val="Aptos Narrow"/>
      <family val="2"/>
      <scheme val="minor"/>
    </font>
    <font>
      <sz val="10"/>
      <name val="Arial"/>
      <family val="2"/>
    </font>
    <font>
      <i/>
      <sz val="11"/>
      <color theme="1"/>
      <name val="Aptos Narrow"/>
      <family val="2"/>
      <scheme val="minor"/>
    </font>
    <font>
      <sz val="11"/>
      <name val="Calibri"/>
      <family val="2"/>
    </font>
    <font>
      <b/>
      <u/>
      <sz val="11"/>
      <color theme="10"/>
      <name val="Aptos Narrow"/>
      <family val="2"/>
      <scheme val="minor"/>
    </font>
    <font>
      <b/>
      <i/>
      <sz val="10"/>
      <name val="Aptos Narrow"/>
      <family val="2"/>
      <scheme val="minor"/>
    </font>
    <font>
      <b/>
      <i/>
      <sz val="14"/>
      <color theme="0"/>
      <name val="Aptos Narrow"/>
      <family val="2"/>
      <scheme val="minor"/>
    </font>
    <font>
      <u/>
      <sz val="11"/>
      <name val="Aptos Narrow"/>
      <family val="2"/>
      <scheme val="minor"/>
    </font>
    <font>
      <i/>
      <sz val="11"/>
      <color rgb="FF0070C0"/>
      <name val="Aptos Narrow"/>
      <family val="2"/>
      <scheme val="minor"/>
    </font>
    <font>
      <b/>
      <sz val="11"/>
      <color rgb="FFFF0000"/>
      <name val="Aptos Narrow"/>
      <family val="2"/>
      <scheme val="minor"/>
    </font>
  </fonts>
  <fills count="14">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tint="-0.249977111117893"/>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7">
    <xf numFmtId="0" fontId="0" fillId="0" borderId="0"/>
    <xf numFmtId="0" fontId="1" fillId="0" borderId="0"/>
    <xf numFmtId="0" fontId="41" fillId="0" borderId="0" applyNumberFormat="0" applyFill="0" applyBorder="0" applyAlignment="0" applyProtection="0"/>
    <xf numFmtId="0" fontId="1" fillId="0" borderId="0"/>
    <xf numFmtId="0" fontId="48" fillId="0" borderId="0"/>
    <xf numFmtId="9" fontId="1" fillId="0" borderId="0" applyFont="0" applyFill="0" applyBorder="0" applyAlignment="0" applyProtection="0"/>
    <xf numFmtId="9" fontId="48" fillId="0" borderId="0" applyFont="0" applyFill="0" applyBorder="0" applyAlignment="0" applyProtection="0"/>
  </cellStyleXfs>
  <cellXfs count="297">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0" fillId="2" borderId="7"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10" fillId="2" borderId="0" xfId="0" applyNumberFormat="1" applyFont="1" applyFill="1" applyAlignment="1">
      <alignment horizontal="left"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10" fillId="2" borderId="0" xfId="0" applyNumberFormat="1" applyFont="1" applyFill="1" applyAlignment="1">
      <alignment horizontal="right" vertical="center" wrapText="1"/>
    </xf>
    <xf numFmtId="49" fontId="3"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5"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1" fillId="0" borderId="0" xfId="1"/>
    <xf numFmtId="0" fontId="30" fillId="0" borderId="0" xfId="1" applyFont="1" applyAlignment="1">
      <alignment wrapText="1"/>
    </xf>
    <xf numFmtId="0" fontId="31" fillId="0" borderId="0" xfId="1" applyFont="1" applyAlignment="1">
      <alignment vertical="center" wrapText="1"/>
    </xf>
    <xf numFmtId="0" fontId="30"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horizontal="left" vertical="center" wrapText="1"/>
    </xf>
    <xf numFmtId="0" fontId="35" fillId="0" borderId="0" xfId="1" applyFont="1" applyAlignment="1">
      <alignment horizontal="left" vertical="center" wrapText="1"/>
    </xf>
    <xf numFmtId="0" fontId="33" fillId="0" borderId="0" xfId="1" applyFont="1" applyAlignment="1">
      <alignment vertical="center" wrapText="1"/>
    </xf>
    <xf numFmtId="0" fontId="36" fillId="0" borderId="0" xfId="1" applyFont="1" applyAlignment="1">
      <alignment vertical="center" wrapText="1"/>
    </xf>
    <xf numFmtId="0" fontId="37" fillId="0" borderId="0" xfId="1" applyFont="1" applyAlignment="1">
      <alignment wrapText="1"/>
    </xf>
    <xf numFmtId="0" fontId="37" fillId="0" borderId="0" xfId="1" applyFont="1" applyAlignment="1">
      <alignment vertical="center" wrapText="1"/>
    </xf>
    <xf numFmtId="0" fontId="38" fillId="0" borderId="0" xfId="1" applyFont="1" applyAlignment="1">
      <alignment horizontal="center" vertical="center"/>
    </xf>
    <xf numFmtId="0" fontId="39" fillId="0" borderId="0" xfId="1" applyFont="1" applyAlignment="1">
      <alignment horizontal="left" vertical="center"/>
    </xf>
    <xf numFmtId="0" fontId="40" fillId="0" borderId="8" xfId="1" applyFont="1" applyBorder="1"/>
    <xf numFmtId="0" fontId="40" fillId="0" borderId="9" xfId="1" applyFont="1" applyBorder="1"/>
    <xf numFmtId="0" fontId="40" fillId="0" borderId="10" xfId="1" applyFont="1" applyBorder="1"/>
    <xf numFmtId="0" fontId="40" fillId="0" borderId="11" xfId="1" applyFont="1" applyBorder="1"/>
    <xf numFmtId="0" fontId="40" fillId="0" borderId="0" xfId="1" applyFont="1"/>
    <xf numFmtId="0" fontId="1" fillId="0" borderId="0" xfId="1"/>
    <xf numFmtId="0" fontId="28" fillId="8" borderId="0" xfId="1" applyFont="1" applyFill="1" applyAlignment="1">
      <alignment horizontal="center"/>
    </xf>
    <xf numFmtId="0" fontId="40" fillId="0" borderId="12" xfId="1" applyFont="1" applyBorder="1"/>
    <xf numFmtId="0" fontId="28" fillId="0" borderId="0" xfId="2" applyFont="1" applyAlignment="1"/>
    <xf numFmtId="0" fontId="42" fillId="0" borderId="0" xfId="1" applyFont="1"/>
    <xf numFmtId="0" fontId="28" fillId="0" borderId="0" xfId="2" applyFont="1" applyAlignment="1"/>
    <xf numFmtId="0" fontId="28" fillId="9" borderId="0" xfId="2" applyFont="1" applyFill="1" applyBorder="1" applyAlignment="1">
      <alignment horizontal="center"/>
    </xf>
    <xf numFmtId="0" fontId="43" fillId="0" borderId="0" xfId="1" applyFont="1" applyAlignment="1">
      <alignment horizontal="center"/>
    </xf>
    <xf numFmtId="0" fontId="44" fillId="0" borderId="0" xfId="1" applyFont="1" applyAlignment="1">
      <alignment horizontal="center" vertical="center"/>
    </xf>
    <xf numFmtId="0" fontId="45" fillId="0" borderId="0" xfId="3" applyFont="1" applyAlignment="1">
      <alignment horizontal="center" vertical="center"/>
    </xf>
    <xf numFmtId="0" fontId="46" fillId="0" borderId="0" xfId="1" applyFont="1" applyAlignment="1">
      <alignment horizontal="center" vertical="center"/>
    </xf>
    <xf numFmtId="0" fontId="39" fillId="0" borderId="0" xfId="1" applyFont="1" applyAlignment="1">
      <alignment horizontal="center" vertical="center"/>
    </xf>
    <xf numFmtId="0" fontId="47" fillId="0" borderId="0" xfId="1" applyFont="1" applyAlignment="1">
      <alignment horizontal="center"/>
    </xf>
    <xf numFmtId="0" fontId="40" fillId="0" borderId="13" xfId="1" applyFont="1" applyBorder="1"/>
    <xf numFmtId="0" fontId="40" fillId="0" borderId="14" xfId="1" applyFont="1" applyBorder="1"/>
    <xf numFmtId="0" fontId="40" fillId="0" borderId="15" xfId="1" applyFont="1" applyBorder="1"/>
    <xf numFmtId="0" fontId="29" fillId="0" borderId="0" xfId="4" applyFont="1" applyAlignment="1">
      <alignment horizontal="center" vertical="center" wrapText="1"/>
    </xf>
    <xf numFmtId="0" fontId="48" fillId="0" borderId="0" xfId="4" applyAlignment="1">
      <alignment horizontal="center" vertical="center" wrapText="1"/>
    </xf>
    <xf numFmtId="0" fontId="49" fillId="0" borderId="0" xfId="4" applyFont="1" applyAlignment="1">
      <alignment horizontal="center" vertical="center" wrapText="1"/>
    </xf>
    <xf numFmtId="0" fontId="50" fillId="0" borderId="0" xfId="4" applyFont="1" applyAlignment="1">
      <alignment horizontal="right" vertical="center" wrapText="1"/>
    </xf>
    <xf numFmtId="0" fontId="50" fillId="0" borderId="0" xfId="4" applyFont="1" applyAlignment="1">
      <alignment horizontal="center" vertical="center" wrapText="1"/>
    </xf>
    <xf numFmtId="0" fontId="27" fillId="10" borderId="0" xfId="4" applyFont="1" applyFill="1" applyAlignment="1">
      <alignment horizontal="center" vertical="center" wrapText="1"/>
    </xf>
    <xf numFmtId="0" fontId="51" fillId="10" borderId="0" xfId="4" applyFont="1" applyFill="1" applyAlignment="1">
      <alignment horizontal="center" vertical="center" wrapText="1"/>
    </xf>
    <xf numFmtId="0" fontId="52" fillId="10" borderId="0" xfId="4" applyFont="1" applyFill="1" applyAlignment="1">
      <alignment horizontal="center" vertical="center" wrapText="1"/>
    </xf>
    <xf numFmtId="0" fontId="53" fillId="10" borderId="0" xfId="4" quotePrefix="1" applyFont="1" applyFill="1" applyAlignment="1">
      <alignment horizontal="center" vertical="center" wrapText="1"/>
    </xf>
    <xf numFmtId="0" fontId="48" fillId="9" borderId="0" xfId="4" applyFill="1" applyAlignment="1">
      <alignment horizontal="center" vertical="center" wrapText="1"/>
    </xf>
    <xf numFmtId="0" fontId="51" fillId="9" borderId="0" xfId="4" applyFont="1" applyFill="1" applyAlignment="1">
      <alignment horizontal="center" vertical="center" wrapText="1"/>
    </xf>
    <xf numFmtId="0" fontId="54" fillId="9" borderId="0" xfId="4" applyFont="1" applyFill="1" applyAlignment="1">
      <alignment horizontal="center" vertical="center" wrapText="1"/>
    </xf>
    <xf numFmtId="0" fontId="41" fillId="0" borderId="0" xfId="2" applyFill="1" applyBorder="1" applyAlignment="1">
      <alignment horizontal="center" vertical="center" wrapText="1"/>
    </xf>
    <xf numFmtId="0" fontId="50" fillId="0" borderId="0" xfId="4" quotePrefix="1" applyFont="1" applyAlignment="1">
      <alignment horizontal="center" vertical="center" wrapText="1"/>
    </xf>
    <xf numFmtId="4" fontId="49" fillId="0" borderId="0" xfId="1" applyNumberFormat="1" applyFont="1" applyAlignment="1">
      <alignment horizontal="center" vertical="center" wrapText="1"/>
    </xf>
    <xf numFmtId="0" fontId="55" fillId="0" borderId="0" xfId="4" applyFont="1" applyAlignment="1">
      <alignment horizontal="center" vertical="center" wrapText="1"/>
    </xf>
    <xf numFmtId="0" fontId="41" fillId="0" borderId="0" xfId="2" applyFill="1" applyAlignment="1">
      <alignment horizontal="center" vertical="center" wrapText="1"/>
    </xf>
    <xf numFmtId="0" fontId="49" fillId="0" borderId="0" xfId="4" applyFont="1" applyAlignment="1" applyProtection="1">
      <alignment horizontal="center" vertical="center" wrapText="1"/>
      <protection locked="0"/>
    </xf>
    <xf numFmtId="0" fontId="41" fillId="0" borderId="0" xfId="2" applyFill="1" applyAlignment="1">
      <alignment horizontal="center"/>
    </xf>
    <xf numFmtId="9" fontId="49" fillId="0" borderId="0" xfId="5" applyFont="1" applyFill="1" applyBorder="1" applyAlignment="1">
      <alignment horizontal="center" vertical="center" wrapText="1"/>
    </xf>
    <xf numFmtId="0" fontId="56" fillId="0" borderId="0" xfId="4" applyFont="1" applyAlignment="1">
      <alignment horizontal="center" vertical="center" wrapText="1"/>
    </xf>
    <xf numFmtId="0" fontId="57" fillId="0" borderId="0" xfId="4" applyFont="1" applyAlignment="1">
      <alignment horizontal="center" vertical="center" wrapText="1"/>
    </xf>
    <xf numFmtId="0" fontId="56" fillId="0" borderId="0" xfId="4" applyFont="1" applyAlignment="1">
      <alignment horizontal="left" vertical="center"/>
    </xf>
    <xf numFmtId="0" fontId="48" fillId="0" borderId="0" xfId="4"/>
    <xf numFmtId="0" fontId="41" fillId="0" borderId="0" xfId="2" applyFill="1" applyAlignment="1" applyProtection="1">
      <alignment horizontal="center" vertical="center" wrapText="1"/>
      <protection locked="0"/>
    </xf>
    <xf numFmtId="0" fontId="49" fillId="0" borderId="0" xfId="4" quotePrefix="1" applyFont="1" applyAlignment="1">
      <alignment horizontal="center" vertical="center" wrapText="1"/>
    </xf>
    <xf numFmtId="169" fontId="49" fillId="0" borderId="0" xfId="4" quotePrefix="1" applyNumberFormat="1" applyFont="1" applyAlignment="1">
      <alignment horizontal="center" vertical="center" wrapText="1"/>
    </xf>
    <xf numFmtId="0" fontId="48" fillId="0" borderId="0" xfId="4" applyAlignment="1">
      <alignment horizontal="center"/>
    </xf>
    <xf numFmtId="169" fontId="49" fillId="0" borderId="0" xfId="1" applyNumberFormat="1" applyFont="1" applyAlignment="1">
      <alignment horizontal="center" vertical="center" wrapText="1"/>
    </xf>
    <xf numFmtId="170" fontId="49" fillId="0" borderId="0" xfId="4" quotePrefix="1" applyNumberFormat="1" applyFont="1" applyAlignment="1">
      <alignment horizontal="center" vertical="center" wrapText="1"/>
    </xf>
    <xf numFmtId="9" fontId="0" fillId="0" borderId="0" xfId="5" quotePrefix="1" applyFont="1" applyFill="1" applyBorder="1" applyAlignment="1">
      <alignment horizontal="center" vertical="center" wrapText="1"/>
    </xf>
    <xf numFmtId="169" fontId="49" fillId="0" borderId="0" xfId="4" applyNumberFormat="1" applyFont="1" applyAlignment="1">
      <alignment horizontal="center" vertical="center" wrapText="1"/>
    </xf>
    <xf numFmtId="10" fontId="49" fillId="0" borderId="0" xfId="5" applyNumberFormat="1" applyFont="1" applyFill="1" applyBorder="1" applyAlignment="1">
      <alignment horizontal="center" vertical="center" wrapText="1"/>
    </xf>
    <xf numFmtId="0" fontId="48" fillId="0" borderId="0" xfId="4" quotePrefix="1" applyAlignment="1">
      <alignment horizontal="right" vertical="center" wrapText="1"/>
    </xf>
    <xf numFmtId="10" fontId="49" fillId="0" borderId="0" xfId="4" quotePrefix="1" applyNumberFormat="1" applyFont="1" applyAlignment="1">
      <alignment horizontal="center" vertical="center" wrapText="1"/>
    </xf>
    <xf numFmtId="0" fontId="48" fillId="0" borderId="0" xfId="4" quotePrefix="1" applyAlignment="1">
      <alignment horizontal="center" vertical="center" wrapText="1"/>
    </xf>
    <xf numFmtId="9" fontId="49" fillId="0" borderId="0" xfId="5" quotePrefix="1" applyFont="1" applyFill="1" applyBorder="1" applyAlignment="1">
      <alignment horizontal="center" vertical="center" wrapText="1"/>
    </xf>
    <xf numFmtId="170" fontId="49" fillId="0" borderId="0" xfId="5" quotePrefix="1" applyNumberFormat="1" applyFont="1" applyFill="1" applyBorder="1" applyAlignment="1">
      <alignment horizontal="center" vertical="center" wrapText="1"/>
    </xf>
    <xf numFmtId="10" fontId="49" fillId="0" borderId="0" xfId="5" quotePrefix="1" applyNumberFormat="1" applyFont="1" applyFill="1" applyBorder="1" applyAlignment="1">
      <alignment horizontal="center" vertical="center" wrapText="1"/>
    </xf>
    <xf numFmtId="0" fontId="49" fillId="0" borderId="0" xfId="4" quotePrefix="1" applyFont="1" applyAlignment="1">
      <alignment horizontal="right" vertical="center" wrapText="1"/>
    </xf>
    <xf numFmtId="3" fontId="49" fillId="0" borderId="0" xfId="4" quotePrefix="1" applyNumberFormat="1" applyFont="1" applyAlignment="1">
      <alignment horizontal="center" vertical="center" wrapText="1"/>
    </xf>
    <xf numFmtId="0" fontId="50" fillId="0" borderId="0" xfId="4" quotePrefix="1" applyFont="1" applyAlignment="1">
      <alignment horizontal="right" vertical="center" wrapText="1"/>
    </xf>
    <xf numFmtId="171" fontId="49" fillId="0" borderId="0" xfId="4" quotePrefix="1" applyNumberFormat="1" applyFont="1" applyAlignment="1">
      <alignment horizontal="center" vertical="center" wrapText="1"/>
    </xf>
    <xf numFmtId="169" fontId="50" fillId="0" borderId="0" xfId="4" quotePrefix="1" applyNumberFormat="1" applyFont="1" applyAlignment="1">
      <alignment horizontal="right" vertical="center" wrapText="1"/>
    </xf>
    <xf numFmtId="171" fontId="49" fillId="0" borderId="0" xfId="5" quotePrefix="1" applyNumberFormat="1" applyFont="1" applyFill="1" applyBorder="1" applyAlignment="1">
      <alignment horizontal="center" vertical="center" wrapText="1"/>
    </xf>
    <xf numFmtId="0" fontId="51" fillId="0" borderId="0" xfId="4" applyFont="1" applyAlignment="1">
      <alignment horizontal="center" vertical="center" wrapText="1"/>
    </xf>
    <xf numFmtId="0" fontId="52" fillId="0" borderId="0" xfId="4" applyFont="1" applyAlignment="1">
      <alignment horizontal="center" vertical="center" wrapText="1"/>
    </xf>
    <xf numFmtId="169" fontId="48" fillId="0" borderId="0" xfId="4" applyNumberFormat="1" applyAlignment="1">
      <alignment horizontal="center" vertical="center" wrapText="1"/>
    </xf>
    <xf numFmtId="0" fontId="48" fillId="0" borderId="0" xfId="4" applyAlignment="1">
      <alignment horizontal="right" vertical="center" wrapText="1"/>
    </xf>
    <xf numFmtId="170" fontId="0" fillId="0" borderId="0" xfId="5" quotePrefix="1" applyNumberFormat="1" applyFont="1" applyFill="1" applyBorder="1" applyAlignment="1">
      <alignment horizontal="center" vertical="center" wrapText="1"/>
    </xf>
    <xf numFmtId="4" fontId="48" fillId="0" borderId="0" xfId="4" applyNumberFormat="1" applyAlignment="1">
      <alignment horizontal="center" vertical="center" wrapText="1"/>
    </xf>
    <xf numFmtId="0" fontId="52" fillId="10" borderId="0" xfId="4" quotePrefix="1" applyFont="1" applyFill="1" applyAlignment="1">
      <alignment horizontal="center" vertical="center" wrapText="1"/>
    </xf>
    <xf numFmtId="170" fontId="49" fillId="0" borderId="0" xfId="5" applyNumberFormat="1" applyFont="1" applyFill="1" applyBorder="1" applyAlignment="1">
      <alignment horizontal="center" vertical="center" wrapText="1"/>
    </xf>
    <xf numFmtId="0" fontId="58" fillId="0" borderId="0" xfId="4" applyFont="1" applyAlignment="1">
      <alignment horizontal="center" vertical="center" wrapText="1"/>
    </xf>
    <xf numFmtId="0" fontId="53" fillId="10" borderId="0" xfId="4" applyFont="1" applyFill="1" applyAlignment="1">
      <alignment horizontal="center" vertical="center" wrapText="1"/>
    </xf>
    <xf numFmtId="0" fontId="59" fillId="0" borderId="0" xfId="4" quotePrefix="1" applyFont="1" applyAlignment="1">
      <alignment horizontal="right" vertical="center" wrapText="1"/>
    </xf>
    <xf numFmtId="170" fontId="27" fillId="0" borderId="0" xfId="4" applyNumberFormat="1" applyFont="1" applyAlignment="1">
      <alignment horizontal="center" vertical="center" wrapText="1"/>
    </xf>
    <xf numFmtId="172" fontId="49" fillId="0" borderId="0" xfId="4" applyNumberFormat="1" applyFont="1" applyAlignment="1">
      <alignment horizontal="center" vertical="center" wrapText="1"/>
    </xf>
    <xf numFmtId="172" fontId="52" fillId="0" borderId="0" xfId="4" applyNumberFormat="1" applyFont="1" applyAlignment="1">
      <alignment horizontal="center" vertical="center" wrapText="1"/>
    </xf>
    <xf numFmtId="170" fontId="27" fillId="0" borderId="0" xfId="4" quotePrefix="1" applyNumberFormat="1" applyFont="1" applyAlignment="1">
      <alignment horizontal="center" vertical="center" wrapText="1"/>
    </xf>
    <xf numFmtId="0" fontId="27" fillId="0" borderId="0" xfId="4" applyFont="1" applyAlignment="1">
      <alignment horizontal="center" vertical="center" wrapText="1"/>
    </xf>
    <xf numFmtId="0" fontId="27" fillId="0" borderId="0" xfId="4" quotePrefix="1" applyFont="1" applyAlignment="1">
      <alignment horizontal="center" vertical="center" wrapText="1"/>
    </xf>
    <xf numFmtId="169" fontId="29" fillId="0" borderId="0" xfId="4" applyNumberFormat="1" applyFont="1" applyAlignment="1">
      <alignment horizontal="center" vertical="center" wrapText="1"/>
    </xf>
    <xf numFmtId="10" fontId="49" fillId="0" borderId="0" xfId="1" applyNumberFormat="1" applyFont="1" applyAlignment="1">
      <alignment horizontal="center" vertical="center" wrapText="1"/>
    </xf>
    <xf numFmtId="10" fontId="49" fillId="0" borderId="0" xfId="6" applyNumberFormat="1" applyFont="1" applyFill="1" applyAlignment="1">
      <alignment horizontal="center" vertical="center" wrapText="1"/>
    </xf>
    <xf numFmtId="169" fontId="60" fillId="0" borderId="0" xfId="4" applyNumberFormat="1" applyFont="1" applyAlignment="1">
      <alignment horizontal="center" vertical="center" wrapText="1"/>
    </xf>
    <xf numFmtId="0" fontId="60" fillId="0" borderId="0" xfId="4" applyFont="1" applyAlignment="1">
      <alignment horizontal="center" vertical="center" wrapText="1"/>
    </xf>
    <xf numFmtId="10" fontId="49" fillId="0" borderId="0" xfId="6" applyNumberFormat="1" applyFont="1" applyAlignment="1">
      <alignment horizontal="center" vertical="center" wrapText="1"/>
    </xf>
    <xf numFmtId="0" fontId="52" fillId="0" borderId="0" xfId="4"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49" fillId="0" borderId="0" xfId="1" applyFont="1" applyAlignment="1">
      <alignment horizontal="center" vertical="center" wrapText="1"/>
    </xf>
    <xf numFmtId="0" fontId="61" fillId="0" borderId="0" xfId="2" applyFont="1" applyFill="1" applyBorder="1" applyAlignment="1">
      <alignment horizontal="center" vertical="center" wrapText="1"/>
    </xf>
    <xf numFmtId="173" fontId="49" fillId="0" borderId="0" xfId="1" applyNumberFormat="1" applyFont="1" applyAlignment="1">
      <alignment horizontal="center" vertical="center" wrapText="1"/>
    </xf>
    <xf numFmtId="0" fontId="41" fillId="0" borderId="0" xfId="2" quotePrefix="1" applyFill="1" applyBorder="1" applyAlignment="1">
      <alignment horizontal="center" vertical="center" wrapText="1"/>
    </xf>
    <xf numFmtId="0" fontId="41" fillId="0" borderId="16" xfId="2" quotePrefix="1" applyFill="1" applyBorder="1" applyAlignment="1">
      <alignment horizontal="center" vertical="center" wrapText="1"/>
    </xf>
    <xf numFmtId="0" fontId="41" fillId="0" borderId="17" xfId="2" quotePrefix="1" applyFill="1" applyBorder="1" applyAlignment="1">
      <alignment horizontal="center" vertical="center" wrapText="1"/>
    </xf>
    <xf numFmtId="0" fontId="41" fillId="0" borderId="17" xfId="2" applyFill="1" applyBorder="1" applyAlignment="1">
      <alignment horizontal="center" vertical="center" wrapText="1"/>
    </xf>
    <xf numFmtId="0" fontId="54" fillId="0" borderId="0" xfId="4" applyFont="1" applyAlignment="1">
      <alignment horizontal="center" vertical="center" wrapText="1"/>
    </xf>
    <xf numFmtId="0" fontId="54" fillId="9" borderId="18" xfId="4" applyFont="1" applyFill="1" applyBorder="1" applyAlignment="1">
      <alignment horizontal="center" vertical="center" wrapText="1"/>
    </xf>
    <xf numFmtId="0" fontId="54" fillId="0" borderId="0" xfId="4" applyFont="1" applyAlignment="1">
      <alignment vertical="center" wrapText="1"/>
    </xf>
    <xf numFmtId="0" fontId="49" fillId="0" borderId="19" xfId="4" applyFont="1" applyBorder="1" applyAlignment="1">
      <alignment horizontal="center" vertical="center" wrapText="1"/>
    </xf>
    <xf numFmtId="0" fontId="54" fillId="8" borderId="0" xfId="4" applyFont="1" applyFill="1" applyAlignment="1">
      <alignment horizontal="center" vertical="center" wrapText="1"/>
    </xf>
    <xf numFmtId="0" fontId="48" fillId="0" borderId="20" xfId="4" applyBorder="1" applyAlignment="1">
      <alignment horizontal="center" vertical="center" wrapText="1"/>
    </xf>
    <xf numFmtId="0" fontId="46" fillId="0" borderId="0" xfId="4" applyFont="1" applyAlignment="1">
      <alignment horizontal="center" vertical="center"/>
    </xf>
    <xf numFmtId="0" fontId="39" fillId="0" borderId="0" xfId="4" applyFont="1" applyAlignment="1">
      <alignment horizontal="left" vertical="center"/>
    </xf>
    <xf numFmtId="170" fontId="49" fillId="0" borderId="0" xfId="5" applyNumberFormat="1" applyFont="1" applyFill="1" applyAlignment="1">
      <alignment horizontal="center" vertical="center" wrapText="1"/>
    </xf>
    <xf numFmtId="169" fontId="49" fillId="0" borderId="0" xfId="4" applyNumberFormat="1" applyFont="1" applyAlignment="1" applyProtection="1">
      <alignment horizontal="center" vertical="center" wrapText="1"/>
      <protection locked="0"/>
    </xf>
    <xf numFmtId="170" fontId="49" fillId="0" borderId="0" xfId="4" applyNumberFormat="1" applyFont="1" applyAlignment="1">
      <alignment horizontal="center" vertical="center" wrapText="1"/>
    </xf>
    <xf numFmtId="0" fontId="48" fillId="0" borderId="0" xfId="4" quotePrefix="1" applyAlignment="1">
      <alignment horizontal="center"/>
    </xf>
    <xf numFmtId="170" fontId="49" fillId="0" borderId="0" xfId="5" applyNumberFormat="1" applyFont="1" applyFill="1" applyBorder="1" applyAlignment="1" applyProtection="1">
      <alignment horizontal="center" vertical="center" wrapText="1"/>
    </xf>
    <xf numFmtId="9" fontId="49" fillId="0" borderId="0" xfId="5" applyFont="1" applyFill="1" applyBorder="1" applyAlignment="1" applyProtection="1">
      <alignment horizontal="center" vertical="center" wrapText="1"/>
    </xf>
    <xf numFmtId="170" fontId="29" fillId="0" borderId="0" xfId="5" applyNumberFormat="1" applyFont="1" applyFill="1" applyBorder="1" applyAlignment="1" applyProtection="1">
      <alignment horizontal="center" vertical="center" wrapText="1"/>
    </xf>
    <xf numFmtId="3" fontId="49" fillId="0" borderId="0" xfId="6" applyNumberFormat="1" applyFont="1" applyAlignment="1">
      <alignment horizontal="center" vertical="center" wrapText="1"/>
    </xf>
    <xf numFmtId="4" fontId="49" fillId="0" borderId="0" xfId="6" applyNumberFormat="1" applyFont="1" applyAlignment="1">
      <alignment horizontal="center" vertical="center" wrapText="1"/>
    </xf>
    <xf numFmtId="3" fontId="49" fillId="0" borderId="0" xfId="4" applyNumberFormat="1" applyFont="1" applyAlignment="1">
      <alignment horizontal="center" vertical="center" wrapText="1"/>
    </xf>
    <xf numFmtId="170" fontId="49" fillId="0" borderId="0" xfId="1" quotePrefix="1" applyNumberFormat="1" applyFont="1" applyAlignment="1">
      <alignment horizontal="center" vertical="center" wrapText="1"/>
    </xf>
    <xf numFmtId="170" fontId="49" fillId="0" borderId="0" xfId="1" applyNumberFormat="1" applyFont="1" applyAlignment="1">
      <alignment horizontal="center" vertical="center" wrapText="1"/>
    </xf>
    <xf numFmtId="170" fontId="49" fillId="0" borderId="0" xfId="5" quotePrefix="1" applyNumberFormat="1" applyFont="1" applyFill="1" applyBorder="1" applyAlignment="1" applyProtection="1">
      <alignment horizontal="center" vertical="center" wrapText="1"/>
    </xf>
    <xf numFmtId="0" fontId="52" fillId="0" borderId="0" xfId="1" applyFont="1" applyAlignment="1">
      <alignment horizontal="center" vertical="center" wrapText="1"/>
    </xf>
    <xf numFmtId="0" fontId="53" fillId="0" borderId="0" xfId="4" quotePrefix="1" applyFont="1" applyAlignment="1">
      <alignment horizontal="center" vertical="center" wrapText="1"/>
    </xf>
    <xf numFmtId="0" fontId="27" fillId="11" borderId="0" xfId="4" applyFont="1" applyFill="1" applyAlignment="1">
      <alignment horizontal="center" vertical="center" wrapText="1"/>
    </xf>
    <xf numFmtId="0" fontId="52" fillId="11" borderId="0" xfId="4" applyFont="1" applyFill="1" applyAlignment="1">
      <alignment horizontal="center" vertical="center" wrapText="1"/>
    </xf>
    <xf numFmtId="0" fontId="63" fillId="11" borderId="0" xfId="4" quotePrefix="1" applyFont="1" applyFill="1" applyAlignment="1">
      <alignment horizontal="center" vertical="center" wrapText="1"/>
    </xf>
    <xf numFmtId="170" fontId="0" fillId="0" borderId="0" xfId="5" applyNumberFormat="1" applyFont="1" applyFill="1" applyBorder="1" applyAlignment="1" applyProtection="1">
      <alignment horizontal="center" vertical="center" wrapText="1"/>
    </xf>
    <xf numFmtId="9" fontId="50" fillId="0" borderId="0" xfId="5" applyFont="1" applyFill="1" applyBorder="1" applyAlignment="1" applyProtection="1">
      <alignment horizontal="center" vertical="center" wrapText="1"/>
    </xf>
    <xf numFmtId="170" fontId="49" fillId="0" borderId="0" xfId="5" applyNumberFormat="1" applyFont="1" applyFill="1" applyBorder="1" applyAlignment="1" applyProtection="1">
      <alignment horizontal="center" vertical="center" wrapText="1"/>
      <protection locked="0"/>
    </xf>
    <xf numFmtId="0" fontId="64" fillId="0" borderId="0" xfId="4" applyFont="1" applyAlignment="1">
      <alignment horizontal="center" vertical="center" wrapText="1"/>
    </xf>
    <xf numFmtId="170" fontId="64" fillId="12" borderId="0" xfId="5" applyNumberFormat="1" applyFont="1" applyFill="1" applyBorder="1" applyAlignment="1" applyProtection="1">
      <alignment horizontal="center" vertical="center" wrapText="1"/>
    </xf>
    <xf numFmtId="0" fontId="64" fillId="12" borderId="0" xfId="4" applyFont="1" applyFill="1" applyAlignment="1">
      <alignment horizontal="center" vertical="center" wrapText="1"/>
    </xf>
    <xf numFmtId="170" fontId="49" fillId="0" borderId="0" xfId="6" applyNumberFormat="1" applyFont="1" applyAlignment="1">
      <alignment horizontal="center" vertical="center" wrapText="1"/>
    </xf>
    <xf numFmtId="0" fontId="49" fillId="0" borderId="0" xfId="4" applyFont="1" applyAlignment="1">
      <alignment horizontal="right" vertical="center" wrapText="1"/>
    </xf>
    <xf numFmtId="0" fontId="41" fillId="0" borderId="0" xfId="2" quotePrefix="1" applyFill="1" applyBorder="1" applyAlignment="1" applyProtection="1">
      <alignment horizontal="center" vertical="center" wrapText="1"/>
    </xf>
    <xf numFmtId="0" fontId="41" fillId="0" borderId="16" xfId="2" quotePrefix="1" applyFill="1" applyBorder="1" applyAlignment="1" applyProtection="1">
      <alignment horizontal="center" vertical="center" wrapText="1"/>
    </xf>
    <xf numFmtId="0" fontId="41" fillId="0" borderId="17" xfId="2" quotePrefix="1" applyFill="1" applyBorder="1" applyAlignment="1" applyProtection="1">
      <alignment horizontal="center" vertical="center" wrapText="1"/>
    </xf>
    <xf numFmtId="0" fontId="41" fillId="0" borderId="17" xfId="2" applyFill="1" applyBorder="1" applyAlignment="1" applyProtection="1">
      <alignment horizontal="center" vertical="center" wrapText="1"/>
    </xf>
    <xf numFmtId="0" fontId="49" fillId="0" borderId="19" xfId="4" applyFont="1" applyBorder="1" applyAlignment="1" applyProtection="1">
      <alignment horizontal="center" vertical="center" wrapText="1"/>
      <protection locked="0"/>
    </xf>
    <xf numFmtId="0" fontId="49" fillId="13" borderId="0" xfId="1" quotePrefix="1" applyFont="1" applyFill="1" applyAlignment="1">
      <alignment horizontal="center" vertical="center" wrapText="1"/>
    </xf>
    <xf numFmtId="0" fontId="51" fillId="0" borderId="0" xfId="1" applyFont="1" applyAlignment="1">
      <alignment horizontal="center" vertical="center" wrapText="1"/>
    </xf>
    <xf numFmtId="0" fontId="49" fillId="0" borderId="0" xfId="1" quotePrefix="1" applyFont="1" applyAlignment="1">
      <alignment horizontal="center" vertical="center" wrapText="1"/>
    </xf>
    <xf numFmtId="0" fontId="52" fillId="0" borderId="0" xfId="1" quotePrefix="1" applyFont="1" applyAlignment="1">
      <alignment horizontal="center" vertical="center" wrapText="1"/>
    </xf>
    <xf numFmtId="0" fontId="51" fillId="0" borderId="0" xfId="1" quotePrefix="1" applyFont="1" applyAlignment="1">
      <alignment horizontal="center" vertical="center" wrapText="1"/>
    </xf>
    <xf numFmtId="0" fontId="1" fillId="0" borderId="0" xfId="1" quotePrefix="1" applyAlignment="1">
      <alignment horizontal="center" vertical="center" wrapText="1"/>
    </xf>
    <xf numFmtId="0" fontId="1" fillId="0" borderId="0" xfId="1" applyAlignment="1">
      <alignment horizontal="center" vertical="center" wrapText="1"/>
    </xf>
    <xf numFmtId="0" fontId="1" fillId="0" borderId="0" xfId="1" applyProtection="1">
      <protection locked="0"/>
    </xf>
    <xf numFmtId="0" fontId="49" fillId="0" borderId="0" xfId="1" quotePrefix="1" applyFont="1" applyAlignment="1" applyProtection="1">
      <alignment horizontal="center" vertical="center" wrapText="1"/>
      <protection locked="0"/>
    </xf>
    <xf numFmtId="0" fontId="1" fillId="0" borderId="0" xfId="1" applyAlignment="1">
      <alignment horizontal="center"/>
    </xf>
    <xf numFmtId="0" fontId="26" fillId="9" borderId="0" xfId="1" applyFont="1" applyFill="1" applyAlignment="1">
      <alignment horizontal="center" vertical="center" wrapText="1"/>
    </xf>
    <xf numFmtId="0" fontId="54" fillId="9" borderId="0" xfId="1" applyFont="1" applyFill="1" applyAlignment="1">
      <alignment horizontal="center" vertical="center" wrapText="1"/>
    </xf>
    <xf numFmtId="0" fontId="49" fillId="0" borderId="0" xfId="1" applyFont="1" applyAlignment="1" applyProtection="1">
      <alignment horizontal="center" vertical="center" wrapText="1"/>
      <protection locked="0"/>
    </xf>
    <xf numFmtId="0" fontId="52" fillId="0" borderId="0" xfId="1" quotePrefix="1" applyFont="1" applyAlignment="1" applyProtection="1">
      <alignment horizontal="center" vertical="center" wrapText="1"/>
      <protection locked="0"/>
    </xf>
    <xf numFmtId="0" fontId="53" fillId="0" borderId="0" xfId="1" quotePrefix="1" applyFont="1" applyAlignment="1" applyProtection="1">
      <alignment horizontal="center" vertical="center" wrapText="1"/>
      <protection locked="0"/>
    </xf>
    <xf numFmtId="0" fontId="53" fillId="0" borderId="0" xfId="1" quotePrefix="1" applyFont="1" applyAlignment="1">
      <alignment horizontal="center" vertical="center" wrapText="1"/>
    </xf>
    <xf numFmtId="0" fontId="50" fillId="0" borderId="0" xfId="1" applyFont="1" applyAlignment="1">
      <alignment horizontal="center" vertical="center" wrapText="1"/>
    </xf>
    <xf numFmtId="0" fontId="49" fillId="0" borderId="0" xfId="1" applyFont="1" applyAlignment="1" applyProtection="1">
      <alignment horizontal="left" vertical="center" wrapText="1"/>
      <protection locked="0"/>
    </xf>
    <xf numFmtId="0" fontId="49"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vertical="center"/>
    </xf>
    <xf numFmtId="0" fontId="46" fillId="0" borderId="0" xfId="1" applyFont="1" applyAlignment="1">
      <alignment horizontal="center" vertical="center"/>
    </xf>
    <xf numFmtId="10" fontId="49" fillId="0" borderId="0" xfId="6" applyNumberFormat="1" applyFont="1" applyFill="1" applyAlignment="1" applyProtection="1">
      <alignment horizontal="center" vertical="center" wrapText="1"/>
    </xf>
    <xf numFmtId="2" fontId="1" fillId="0" borderId="0" xfId="4" applyNumberFormat="1" applyFont="1" applyAlignment="1">
      <alignment horizontal="center" vertical="center" wrapText="1"/>
    </xf>
    <xf numFmtId="14" fontId="65" fillId="0" borderId="0" xfId="4" applyNumberFormat="1" applyFont="1" applyAlignment="1">
      <alignment horizontal="center" vertical="center" wrapText="1"/>
    </xf>
    <xf numFmtId="0" fontId="65" fillId="0" borderId="0" xfId="4" applyFont="1" applyAlignment="1">
      <alignment horizontal="center" vertical="center" wrapText="1"/>
    </xf>
    <xf numFmtId="0" fontId="50" fillId="0" borderId="0" xfId="4" applyFont="1" applyAlignment="1" applyProtection="1">
      <alignment horizontal="center" vertical="center" wrapText="1"/>
      <protection locked="0"/>
    </xf>
    <xf numFmtId="2" fontId="49" fillId="0" borderId="0" xfId="4" applyNumberFormat="1" applyFont="1" applyAlignment="1">
      <alignment horizontal="center" vertical="center" wrapText="1"/>
    </xf>
    <xf numFmtId="0" fontId="52" fillId="0" borderId="0" xfId="4" applyFont="1" applyAlignment="1">
      <alignment horizontal="left" vertical="center" wrapText="1"/>
    </xf>
    <xf numFmtId="0" fontId="52" fillId="0" borderId="0" xfId="4" quotePrefix="1" applyFont="1" applyAlignment="1">
      <alignment horizontal="left" vertical="center" wrapText="1"/>
    </xf>
    <xf numFmtId="0" fontId="66" fillId="0" borderId="0" xfId="4" applyFont="1" applyAlignment="1">
      <alignment horizontal="left" vertical="center" wrapText="1"/>
    </xf>
  </cellXfs>
  <cellStyles count="7">
    <cellStyle name="Hyperlink 2" xfId="2" xr:uid="{41DB6BA3-FA5B-479A-91F3-38F4BF24D44A}"/>
    <cellStyle name="Normal" xfId="0" builtinId="0"/>
    <cellStyle name="Normal 2" xfId="1" xr:uid="{6D9BA374-FC33-47A5-BE05-E44A44D42033}"/>
    <cellStyle name="Normal 3" xfId="4" xr:uid="{2EAE92A1-4C5F-496A-8732-39566430FC08}"/>
    <cellStyle name="Normal 4" xfId="3" xr:uid="{9DCB9B66-B0BF-4CEE-814C-D3FB3757525A}"/>
    <cellStyle name="Percent 2" xfId="5" xr:uid="{64FD1A35-0995-4B24-BA3A-CE87039656A4}"/>
    <cellStyle name="Pourcentage 2" xfId="6" xr:uid="{3493A3BC-9522-467B-BBC5-9F25FFD5BA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52755"/>
    <xdr:pic>
      <xdr:nvPicPr>
        <xdr:cNvPr id="2" name="Picture 1">
          <a:extLst>
            <a:ext uri="{FF2B5EF4-FFF2-40B4-BE49-F238E27FC236}">
              <a16:creationId xmlns:a16="http://schemas.microsoft.com/office/drawing/2014/main" id="{C7830F47-F899-4349-9EFB-671D073AA2C5}"/>
            </a:ext>
          </a:extLst>
        </xdr:cNvPr>
        <xdr:cNvPicPr>
          <a:picLocks noChangeAspect="1"/>
        </xdr:cNvPicPr>
      </xdr:nvPicPr>
      <xdr:blipFill>
        <a:blip xmlns:r="http://schemas.openxmlformats.org/officeDocument/2006/relationships" r:embed="rId1"/>
        <a:stretch>
          <a:fillRect/>
        </a:stretch>
      </xdr:blipFill>
      <xdr:spPr>
        <a:xfrm>
          <a:off x="1885950" y="2076451"/>
          <a:ext cx="4701758" cy="135275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0D1A-15B5-4F8E-B570-0C95FDDC84A3}">
  <sheetPr>
    <tabColor rgb="FFE36E00"/>
  </sheetPr>
  <dimension ref="A1:A174"/>
  <sheetViews>
    <sheetView tabSelected="1" view="pageBreakPreview" zoomScale="60" zoomScaleNormal="60" workbookViewId="0"/>
  </sheetViews>
  <sheetFormatPr baseColWidth="10" defaultColWidth="9.109375" defaultRowHeight="14.4" x14ac:dyDescent="0.3"/>
  <cols>
    <col min="1" max="1" width="242" style="116" customWidth="1"/>
    <col min="2" max="16384" width="9.109375" style="116"/>
  </cols>
  <sheetData>
    <row r="1" spans="1:1" ht="31.2" x14ac:dyDescent="0.3">
      <c r="A1" s="128" t="s">
        <v>1415</v>
      </c>
    </row>
    <row r="3" spans="1:1" ht="15" x14ac:dyDescent="0.3">
      <c r="A3" s="127"/>
    </row>
    <row r="4" spans="1:1" ht="34.799999999999997" x14ac:dyDescent="0.3">
      <c r="A4" s="123" t="s">
        <v>1414</v>
      </c>
    </row>
    <row r="5" spans="1:1" ht="34.799999999999997" x14ac:dyDescent="0.3">
      <c r="A5" s="123" t="s">
        <v>1413</v>
      </c>
    </row>
    <row r="6" spans="1:1" ht="34.799999999999997" x14ac:dyDescent="0.3">
      <c r="A6" s="123" t="s">
        <v>1412</v>
      </c>
    </row>
    <row r="7" spans="1:1" ht="17.399999999999999" x14ac:dyDescent="0.3">
      <c r="A7" s="123"/>
    </row>
    <row r="8" spans="1:1" ht="18" x14ac:dyDescent="0.3">
      <c r="A8" s="122" t="s">
        <v>1411</v>
      </c>
    </row>
    <row r="9" spans="1:1" ht="34.799999999999997" x14ac:dyDescent="0.35">
      <c r="A9" s="125" t="s">
        <v>1410</v>
      </c>
    </row>
    <row r="10" spans="1:1" ht="69.599999999999994" x14ac:dyDescent="0.3">
      <c r="A10" s="121" t="s">
        <v>1409</v>
      </c>
    </row>
    <row r="11" spans="1:1" ht="34.799999999999997" x14ac:dyDescent="0.3">
      <c r="A11" s="121" t="s">
        <v>1408</v>
      </c>
    </row>
    <row r="12" spans="1:1" ht="17.399999999999999" x14ac:dyDescent="0.3">
      <c r="A12" s="121" t="s">
        <v>1407</v>
      </c>
    </row>
    <row r="13" spans="1:1" ht="17.399999999999999" x14ac:dyDescent="0.3">
      <c r="A13" s="121" t="s">
        <v>1406</v>
      </c>
    </row>
    <row r="14" spans="1:1" ht="17.399999999999999" x14ac:dyDescent="0.3">
      <c r="A14" s="121" t="s">
        <v>1405</v>
      </c>
    </row>
    <row r="15" spans="1:1" ht="17.399999999999999" x14ac:dyDescent="0.3">
      <c r="A15" s="121"/>
    </row>
    <row r="16" spans="1:1" ht="18" x14ac:dyDescent="0.3">
      <c r="A16" s="122" t="s">
        <v>1404</v>
      </c>
    </row>
    <row r="17" spans="1:1" ht="17.399999999999999" x14ac:dyDescent="0.3">
      <c r="A17" s="118" t="s">
        <v>1403</v>
      </c>
    </row>
    <row r="18" spans="1:1" ht="34.799999999999997" x14ac:dyDescent="0.3">
      <c r="A18" s="119" t="s">
        <v>1402</v>
      </c>
    </row>
    <row r="19" spans="1:1" ht="34.799999999999997" x14ac:dyDescent="0.3">
      <c r="A19" s="119" t="s">
        <v>1401</v>
      </c>
    </row>
    <row r="20" spans="1:1" ht="52.2" x14ac:dyDescent="0.3">
      <c r="A20" s="119" t="s">
        <v>1400</v>
      </c>
    </row>
    <row r="21" spans="1:1" ht="87" x14ac:dyDescent="0.3">
      <c r="A21" s="119" t="s">
        <v>1399</v>
      </c>
    </row>
    <row r="22" spans="1:1" ht="52.2" x14ac:dyDescent="0.3">
      <c r="A22" s="119" t="s">
        <v>1398</v>
      </c>
    </row>
    <row r="23" spans="1:1" ht="34.799999999999997" x14ac:dyDescent="0.3">
      <c r="A23" s="119" t="s">
        <v>1397</v>
      </c>
    </row>
    <row r="24" spans="1:1" ht="17.399999999999999" x14ac:dyDescent="0.3">
      <c r="A24" s="119" t="s">
        <v>1396</v>
      </c>
    </row>
    <row r="25" spans="1:1" ht="17.399999999999999" x14ac:dyDescent="0.3">
      <c r="A25" s="118" t="s">
        <v>1395</v>
      </c>
    </row>
    <row r="26" spans="1:1" ht="52.2" x14ac:dyDescent="0.35">
      <c r="A26" s="117" t="s">
        <v>1394</v>
      </c>
    </row>
    <row r="27" spans="1:1" ht="17.399999999999999" x14ac:dyDescent="0.35">
      <c r="A27" s="117" t="s">
        <v>1393</v>
      </c>
    </row>
    <row r="28" spans="1:1" ht="17.399999999999999" x14ac:dyDescent="0.3">
      <c r="A28" s="118" t="s">
        <v>1392</v>
      </c>
    </row>
    <row r="29" spans="1:1" ht="34.799999999999997" x14ac:dyDescent="0.3">
      <c r="A29" s="119" t="s">
        <v>1391</v>
      </c>
    </row>
    <row r="30" spans="1:1" ht="34.799999999999997" x14ac:dyDescent="0.3">
      <c r="A30" s="119" t="s">
        <v>1390</v>
      </c>
    </row>
    <row r="31" spans="1:1" ht="34.799999999999997" x14ac:dyDescent="0.3">
      <c r="A31" s="119" t="s">
        <v>1389</v>
      </c>
    </row>
    <row r="32" spans="1:1" ht="34.799999999999997" x14ac:dyDescent="0.3">
      <c r="A32" s="119" t="s">
        <v>1388</v>
      </c>
    </row>
    <row r="33" spans="1:1" ht="17.399999999999999" x14ac:dyDescent="0.3">
      <c r="A33" s="119"/>
    </row>
    <row r="34" spans="1:1" ht="18" x14ac:dyDescent="0.3">
      <c r="A34" s="122" t="s">
        <v>1387</v>
      </c>
    </row>
    <row r="35" spans="1:1" ht="17.399999999999999" x14ac:dyDescent="0.3">
      <c r="A35" s="118" t="s">
        <v>1386</v>
      </c>
    </row>
    <row r="36" spans="1:1" ht="34.799999999999997" x14ac:dyDescent="0.3">
      <c r="A36" s="119" t="s">
        <v>1385</v>
      </c>
    </row>
    <row r="37" spans="1:1" ht="34.799999999999997" x14ac:dyDescent="0.3">
      <c r="A37" s="119" t="s">
        <v>1384</v>
      </c>
    </row>
    <row r="38" spans="1:1" ht="34.799999999999997" x14ac:dyDescent="0.3">
      <c r="A38" s="119" t="s">
        <v>1383</v>
      </c>
    </row>
    <row r="39" spans="1:1" ht="17.399999999999999" x14ac:dyDescent="0.3">
      <c r="A39" s="119" t="s">
        <v>1382</v>
      </c>
    </row>
    <row r="40" spans="1:1" ht="17.399999999999999" x14ac:dyDescent="0.3">
      <c r="A40" s="119" t="s">
        <v>1381</v>
      </c>
    </row>
    <row r="41" spans="1:1" ht="17.399999999999999" x14ac:dyDescent="0.3">
      <c r="A41" s="118" t="s">
        <v>1380</v>
      </c>
    </row>
    <row r="42" spans="1:1" ht="17.399999999999999" x14ac:dyDescent="0.3">
      <c r="A42" s="119" t="s">
        <v>1379</v>
      </c>
    </row>
    <row r="43" spans="1:1" ht="17.399999999999999" x14ac:dyDescent="0.35">
      <c r="A43" s="117" t="s">
        <v>1378</v>
      </c>
    </row>
    <row r="44" spans="1:1" ht="17.399999999999999" x14ac:dyDescent="0.3">
      <c r="A44" s="118" t="s">
        <v>1377</v>
      </c>
    </row>
    <row r="45" spans="1:1" ht="34.799999999999997" x14ac:dyDescent="0.35">
      <c r="A45" s="117" t="s">
        <v>1376</v>
      </c>
    </row>
    <row r="46" spans="1:1" ht="34.799999999999997" x14ac:dyDescent="0.3">
      <c r="A46" s="119" t="s">
        <v>1375</v>
      </c>
    </row>
    <row r="47" spans="1:1" ht="34.799999999999997" x14ac:dyDescent="0.3">
      <c r="A47" s="119" t="s">
        <v>1374</v>
      </c>
    </row>
    <row r="48" spans="1:1" ht="17.399999999999999" x14ac:dyDescent="0.3">
      <c r="A48" s="119" t="s">
        <v>1373</v>
      </c>
    </row>
    <row r="49" spans="1:1" ht="17.399999999999999" x14ac:dyDescent="0.35">
      <c r="A49" s="117" t="s">
        <v>1372</v>
      </c>
    </row>
    <row r="50" spans="1:1" ht="17.399999999999999" x14ac:dyDescent="0.3">
      <c r="A50" s="118" t="s">
        <v>1371</v>
      </c>
    </row>
    <row r="51" spans="1:1" ht="34.799999999999997" x14ac:dyDescent="0.35">
      <c r="A51" s="117" t="s">
        <v>1370</v>
      </c>
    </row>
    <row r="52" spans="1:1" ht="17.399999999999999" x14ac:dyDescent="0.3">
      <c r="A52" s="119" t="s">
        <v>1369</v>
      </c>
    </row>
    <row r="53" spans="1:1" ht="34.799999999999997" x14ac:dyDescent="0.35">
      <c r="A53" s="117" t="s">
        <v>1368</v>
      </c>
    </row>
    <row r="54" spans="1:1" ht="17.399999999999999" x14ac:dyDescent="0.3">
      <c r="A54" s="118" t="s">
        <v>1367</v>
      </c>
    </row>
    <row r="55" spans="1:1" ht="17.399999999999999" x14ac:dyDescent="0.35">
      <c r="A55" s="117" t="s">
        <v>1366</v>
      </c>
    </row>
    <row r="56" spans="1:1" ht="34.799999999999997" x14ac:dyDescent="0.3">
      <c r="A56" s="119" t="s">
        <v>1365</v>
      </c>
    </row>
    <row r="57" spans="1:1" ht="17.399999999999999" x14ac:dyDescent="0.3">
      <c r="A57" s="119" t="s">
        <v>1364</v>
      </c>
    </row>
    <row r="58" spans="1:1" ht="17.399999999999999" x14ac:dyDescent="0.3">
      <c r="A58" s="119" t="s">
        <v>1363</v>
      </c>
    </row>
    <row r="59" spans="1:1" ht="17.399999999999999" x14ac:dyDescent="0.3">
      <c r="A59" s="118" t="s">
        <v>1362</v>
      </c>
    </row>
    <row r="60" spans="1:1" ht="17.399999999999999" x14ac:dyDescent="0.3">
      <c r="A60" s="119" t="s">
        <v>1361</v>
      </c>
    </row>
    <row r="61" spans="1:1" ht="17.399999999999999" x14ac:dyDescent="0.3">
      <c r="A61" s="126"/>
    </row>
    <row r="62" spans="1:1" ht="18" x14ac:dyDescent="0.3">
      <c r="A62" s="122" t="s">
        <v>1360</v>
      </c>
    </row>
    <row r="63" spans="1:1" ht="17.399999999999999" x14ac:dyDescent="0.3">
      <c r="A63" s="118" t="s">
        <v>1359</v>
      </c>
    </row>
    <row r="64" spans="1:1" ht="34.799999999999997" x14ac:dyDescent="0.3">
      <c r="A64" s="119" t="s">
        <v>1358</v>
      </c>
    </row>
    <row r="65" spans="1:1" ht="17.399999999999999" x14ac:dyDescent="0.3">
      <c r="A65" s="119" t="s">
        <v>1357</v>
      </c>
    </row>
    <row r="66" spans="1:1" ht="34.799999999999997" x14ac:dyDescent="0.3">
      <c r="A66" s="121" t="s">
        <v>1356</v>
      </c>
    </row>
    <row r="67" spans="1:1" ht="34.799999999999997" x14ac:dyDescent="0.3">
      <c r="A67" s="121" t="s">
        <v>1355</v>
      </c>
    </row>
    <row r="68" spans="1:1" ht="34.799999999999997" x14ac:dyDescent="0.3">
      <c r="A68" s="121" t="s">
        <v>1354</v>
      </c>
    </row>
    <row r="69" spans="1:1" ht="17.399999999999999" x14ac:dyDescent="0.3">
      <c r="A69" s="124" t="s">
        <v>1353</v>
      </c>
    </row>
    <row r="70" spans="1:1" ht="34.799999999999997" x14ac:dyDescent="0.3">
      <c r="A70" s="121" t="s">
        <v>1352</v>
      </c>
    </row>
    <row r="71" spans="1:1" ht="17.399999999999999" x14ac:dyDescent="0.3">
      <c r="A71" s="121" t="s">
        <v>1351</v>
      </c>
    </row>
    <row r="72" spans="1:1" ht="17.399999999999999" x14ac:dyDescent="0.3">
      <c r="A72" s="124" t="s">
        <v>1350</v>
      </c>
    </row>
    <row r="73" spans="1:1" ht="17.399999999999999" x14ac:dyDescent="0.3">
      <c r="A73" s="121" t="s">
        <v>1349</v>
      </c>
    </row>
    <row r="74" spans="1:1" ht="17.399999999999999" x14ac:dyDescent="0.3">
      <c r="A74" s="124" t="s">
        <v>1348</v>
      </c>
    </row>
    <row r="75" spans="1:1" ht="34.799999999999997" x14ac:dyDescent="0.3">
      <c r="A75" s="121" t="s">
        <v>1347</v>
      </c>
    </row>
    <row r="76" spans="1:1" ht="17.399999999999999" x14ac:dyDescent="0.3">
      <c r="A76" s="121" t="s">
        <v>1346</v>
      </c>
    </row>
    <row r="77" spans="1:1" ht="52.2" x14ac:dyDescent="0.3">
      <c r="A77" s="121" t="s">
        <v>1345</v>
      </c>
    </row>
    <row r="78" spans="1:1" ht="17.399999999999999" x14ac:dyDescent="0.3">
      <c r="A78" s="124" t="s">
        <v>1344</v>
      </c>
    </row>
    <row r="79" spans="1:1" ht="17.399999999999999" x14ac:dyDescent="0.35">
      <c r="A79" s="125" t="s">
        <v>1343</v>
      </c>
    </row>
    <row r="80" spans="1:1" ht="17.399999999999999" x14ac:dyDescent="0.3">
      <c r="A80" s="124" t="s">
        <v>1342</v>
      </c>
    </row>
    <row r="81" spans="1:1" ht="34.799999999999997" x14ac:dyDescent="0.3">
      <c r="A81" s="121" t="s">
        <v>1341</v>
      </c>
    </row>
    <row r="82" spans="1:1" ht="34.799999999999997" x14ac:dyDescent="0.3">
      <c r="A82" s="121" t="s">
        <v>1340</v>
      </c>
    </row>
    <row r="83" spans="1:1" ht="34.799999999999997" x14ac:dyDescent="0.3">
      <c r="A83" s="121" t="s">
        <v>1339</v>
      </c>
    </row>
    <row r="84" spans="1:1" ht="34.799999999999997" x14ac:dyDescent="0.3">
      <c r="A84" s="121" t="s">
        <v>1338</v>
      </c>
    </row>
    <row r="85" spans="1:1" ht="34.799999999999997" x14ac:dyDescent="0.3">
      <c r="A85" s="121" t="s">
        <v>1337</v>
      </c>
    </row>
    <row r="86" spans="1:1" ht="17.399999999999999" x14ac:dyDescent="0.3">
      <c r="A86" s="124" t="s">
        <v>1336</v>
      </c>
    </row>
    <row r="87" spans="1:1" ht="17.399999999999999" x14ac:dyDescent="0.3">
      <c r="A87" s="121" t="s">
        <v>1335</v>
      </c>
    </row>
    <row r="88" spans="1:1" ht="17.399999999999999" x14ac:dyDescent="0.3">
      <c r="A88" s="121" t="s">
        <v>1334</v>
      </c>
    </row>
    <row r="89" spans="1:1" ht="17.399999999999999" x14ac:dyDescent="0.3">
      <c r="A89" s="124" t="s">
        <v>1333</v>
      </c>
    </row>
    <row r="90" spans="1:1" ht="34.799999999999997" x14ac:dyDescent="0.3">
      <c r="A90" s="121" t="s">
        <v>1332</v>
      </c>
    </row>
    <row r="91" spans="1:1" ht="17.399999999999999" x14ac:dyDescent="0.3">
      <c r="A91" s="124" t="s">
        <v>1331</v>
      </c>
    </row>
    <row r="92" spans="1:1" ht="17.399999999999999" x14ac:dyDescent="0.35">
      <c r="A92" s="125" t="s">
        <v>1330</v>
      </c>
    </row>
    <row r="93" spans="1:1" ht="17.399999999999999" x14ac:dyDescent="0.3">
      <c r="A93" s="121" t="s">
        <v>1329</v>
      </c>
    </row>
    <row r="94" spans="1:1" ht="17.399999999999999" x14ac:dyDescent="0.3">
      <c r="A94" s="121"/>
    </row>
    <row r="95" spans="1:1" ht="18" x14ac:dyDescent="0.3">
      <c r="A95" s="122" t="s">
        <v>1328</v>
      </c>
    </row>
    <row r="96" spans="1:1" ht="34.799999999999997" x14ac:dyDescent="0.35">
      <c r="A96" s="125" t="s">
        <v>1327</v>
      </c>
    </row>
    <row r="97" spans="1:1" ht="17.399999999999999" x14ac:dyDescent="0.35">
      <c r="A97" s="125" t="s">
        <v>1326</v>
      </c>
    </row>
    <row r="98" spans="1:1" ht="17.399999999999999" x14ac:dyDescent="0.3">
      <c r="A98" s="124" t="s">
        <v>1325</v>
      </c>
    </row>
    <row r="99" spans="1:1" ht="17.399999999999999" x14ac:dyDescent="0.3">
      <c r="A99" s="123" t="s">
        <v>1324</v>
      </c>
    </row>
    <row r="100" spans="1:1" ht="17.399999999999999" x14ac:dyDescent="0.3">
      <c r="A100" s="121" t="s">
        <v>1323</v>
      </c>
    </row>
    <row r="101" spans="1:1" ht="17.399999999999999" x14ac:dyDescent="0.3">
      <c r="A101" s="121" t="s">
        <v>1322</v>
      </c>
    </row>
    <row r="102" spans="1:1" ht="17.399999999999999" x14ac:dyDescent="0.3">
      <c r="A102" s="121" t="s">
        <v>1321</v>
      </c>
    </row>
    <row r="103" spans="1:1" ht="17.399999999999999" x14ac:dyDescent="0.3">
      <c r="A103" s="121" t="s">
        <v>1320</v>
      </c>
    </row>
    <row r="104" spans="1:1" ht="34.799999999999997" x14ac:dyDescent="0.3">
      <c r="A104" s="121" t="s">
        <v>1319</v>
      </c>
    </row>
    <row r="105" spans="1:1" ht="17.399999999999999" x14ac:dyDescent="0.3">
      <c r="A105" s="123" t="s">
        <v>1318</v>
      </c>
    </row>
    <row r="106" spans="1:1" ht="17.399999999999999" x14ac:dyDescent="0.3">
      <c r="A106" s="121" t="s">
        <v>1317</v>
      </c>
    </row>
    <row r="107" spans="1:1" ht="17.399999999999999" x14ac:dyDescent="0.3">
      <c r="A107" s="121" t="s">
        <v>1316</v>
      </c>
    </row>
    <row r="108" spans="1:1" ht="17.399999999999999" x14ac:dyDescent="0.3">
      <c r="A108" s="121" t="s">
        <v>1315</v>
      </c>
    </row>
    <row r="109" spans="1:1" ht="17.399999999999999" x14ac:dyDescent="0.3">
      <c r="A109" s="121" t="s">
        <v>1314</v>
      </c>
    </row>
    <row r="110" spans="1:1" ht="17.399999999999999" x14ac:dyDescent="0.3">
      <c r="A110" s="121" t="s">
        <v>1313</v>
      </c>
    </row>
    <row r="111" spans="1:1" ht="17.399999999999999" x14ac:dyDescent="0.3">
      <c r="A111" s="121" t="s">
        <v>1312</v>
      </c>
    </row>
    <row r="112" spans="1:1" ht="17.399999999999999" x14ac:dyDescent="0.3">
      <c r="A112" s="124" t="s">
        <v>1311</v>
      </c>
    </row>
    <row r="113" spans="1:1" ht="17.399999999999999" x14ac:dyDescent="0.3">
      <c r="A113" s="121" t="s">
        <v>1310</v>
      </c>
    </row>
    <row r="114" spans="1:1" ht="17.399999999999999" x14ac:dyDescent="0.3">
      <c r="A114" s="123" t="s">
        <v>1309</v>
      </c>
    </row>
    <row r="115" spans="1:1" ht="17.399999999999999" x14ac:dyDescent="0.3">
      <c r="A115" s="121" t="s">
        <v>1308</v>
      </c>
    </row>
    <row r="116" spans="1:1" ht="17.399999999999999" x14ac:dyDescent="0.3">
      <c r="A116" s="121" t="s">
        <v>1307</v>
      </c>
    </row>
    <row r="117" spans="1:1" ht="17.399999999999999" x14ac:dyDescent="0.3">
      <c r="A117" s="123" t="s">
        <v>1306</v>
      </c>
    </row>
    <row r="118" spans="1:1" ht="17.399999999999999" x14ac:dyDescent="0.3">
      <c r="A118" s="121" t="s">
        <v>1305</v>
      </c>
    </row>
    <row r="119" spans="1:1" ht="17.399999999999999" x14ac:dyDescent="0.3">
      <c r="A119" s="121" t="s">
        <v>1304</v>
      </c>
    </row>
    <row r="120" spans="1:1" ht="17.399999999999999" x14ac:dyDescent="0.3">
      <c r="A120" s="121" t="s">
        <v>1303</v>
      </c>
    </row>
    <row r="121" spans="1:1" ht="17.399999999999999" x14ac:dyDescent="0.3">
      <c r="A121" s="124" t="s">
        <v>1302</v>
      </c>
    </row>
    <row r="122" spans="1:1" ht="17.399999999999999" x14ac:dyDescent="0.3">
      <c r="A122" s="123" t="s">
        <v>1301</v>
      </c>
    </row>
    <row r="123" spans="1:1" ht="17.399999999999999" x14ac:dyDescent="0.3">
      <c r="A123" s="123" t="s">
        <v>1300</v>
      </c>
    </row>
    <row r="124" spans="1:1" ht="17.399999999999999" x14ac:dyDescent="0.3">
      <c r="A124" s="121" t="s">
        <v>1299</v>
      </c>
    </row>
    <row r="125" spans="1:1" ht="17.399999999999999" x14ac:dyDescent="0.3">
      <c r="A125" s="121" t="s">
        <v>1298</v>
      </c>
    </row>
    <row r="126" spans="1:1" ht="17.399999999999999" x14ac:dyDescent="0.3">
      <c r="A126" s="121" t="s">
        <v>1297</v>
      </c>
    </row>
    <row r="127" spans="1:1" ht="17.399999999999999" x14ac:dyDescent="0.3">
      <c r="A127" s="121" t="s">
        <v>1296</v>
      </c>
    </row>
    <row r="128" spans="1:1" ht="17.399999999999999" x14ac:dyDescent="0.3">
      <c r="A128" s="121" t="s">
        <v>1295</v>
      </c>
    </row>
    <row r="129" spans="1:1" ht="17.399999999999999" x14ac:dyDescent="0.3">
      <c r="A129" s="124" t="s">
        <v>1294</v>
      </c>
    </row>
    <row r="130" spans="1:1" ht="34.799999999999997" x14ac:dyDescent="0.3">
      <c r="A130" s="121" t="s">
        <v>1293</v>
      </c>
    </row>
    <row r="131" spans="1:1" ht="69.599999999999994" x14ac:dyDescent="0.3">
      <c r="A131" s="121" t="s">
        <v>1292</v>
      </c>
    </row>
    <row r="132" spans="1:1" ht="34.799999999999997" x14ac:dyDescent="0.3">
      <c r="A132" s="121" t="s">
        <v>1291</v>
      </c>
    </row>
    <row r="133" spans="1:1" ht="17.399999999999999" x14ac:dyDescent="0.3">
      <c r="A133" s="124" t="s">
        <v>1290</v>
      </c>
    </row>
    <row r="134" spans="1:1" ht="34.799999999999997" x14ac:dyDescent="0.3">
      <c r="A134" s="123" t="s">
        <v>1289</v>
      </c>
    </row>
    <row r="135" spans="1:1" ht="17.399999999999999" x14ac:dyDescent="0.3">
      <c r="A135" s="123"/>
    </row>
    <row r="136" spans="1:1" ht="18" x14ac:dyDescent="0.3">
      <c r="A136" s="122" t="s">
        <v>1288</v>
      </c>
    </row>
    <row r="137" spans="1:1" ht="17.399999999999999" x14ac:dyDescent="0.3">
      <c r="A137" s="121" t="s">
        <v>1287</v>
      </c>
    </row>
    <row r="138" spans="1:1" ht="34.799999999999997" x14ac:dyDescent="0.3">
      <c r="A138" s="119" t="s">
        <v>1286</v>
      </c>
    </row>
    <row r="139" spans="1:1" ht="34.799999999999997" x14ac:dyDescent="0.3">
      <c r="A139" s="119" t="s">
        <v>1285</v>
      </c>
    </row>
    <row r="140" spans="1:1" ht="17.399999999999999" x14ac:dyDescent="0.3">
      <c r="A140" s="118" t="s">
        <v>1284</v>
      </c>
    </row>
    <row r="141" spans="1:1" ht="17.399999999999999" x14ac:dyDescent="0.3">
      <c r="A141" s="120" t="s">
        <v>1283</v>
      </c>
    </row>
    <row r="142" spans="1:1" ht="34.799999999999997" x14ac:dyDescent="0.35">
      <c r="A142" s="117" t="s">
        <v>1282</v>
      </c>
    </row>
    <row r="143" spans="1:1" ht="17.399999999999999" x14ac:dyDescent="0.3">
      <c r="A143" s="119" t="s">
        <v>1281</v>
      </c>
    </row>
    <row r="144" spans="1:1" ht="17.399999999999999" x14ac:dyDescent="0.3">
      <c r="A144" s="119" t="s">
        <v>1280</v>
      </c>
    </row>
    <row r="145" spans="1:1" ht="17.399999999999999" x14ac:dyDescent="0.3">
      <c r="A145" s="120" t="s">
        <v>1279</v>
      </c>
    </row>
    <row r="146" spans="1:1" ht="17.399999999999999" x14ac:dyDescent="0.3">
      <c r="A146" s="118" t="s">
        <v>1278</v>
      </c>
    </row>
    <row r="147" spans="1:1" ht="17.399999999999999" x14ac:dyDescent="0.3">
      <c r="A147" s="120" t="s">
        <v>1277</v>
      </c>
    </row>
    <row r="148" spans="1:1" ht="17.399999999999999" x14ac:dyDescent="0.3">
      <c r="A148" s="119" t="s">
        <v>1276</v>
      </c>
    </row>
    <row r="149" spans="1:1" ht="17.399999999999999" x14ac:dyDescent="0.3">
      <c r="A149" s="119" t="s">
        <v>1275</v>
      </c>
    </row>
    <row r="150" spans="1:1" ht="17.399999999999999" x14ac:dyDescent="0.3">
      <c r="A150" s="119" t="s">
        <v>1274</v>
      </c>
    </row>
    <row r="151" spans="1:1" ht="34.799999999999997" x14ac:dyDescent="0.3">
      <c r="A151" s="120" t="s">
        <v>1273</v>
      </c>
    </row>
    <row r="152" spans="1:1" ht="17.399999999999999" x14ac:dyDescent="0.3">
      <c r="A152" s="118" t="s">
        <v>1272</v>
      </c>
    </row>
    <row r="153" spans="1:1" ht="17.399999999999999" x14ac:dyDescent="0.3">
      <c r="A153" s="119" t="s">
        <v>1271</v>
      </c>
    </row>
    <row r="154" spans="1:1" ht="17.399999999999999" x14ac:dyDescent="0.3">
      <c r="A154" s="119" t="s">
        <v>1270</v>
      </c>
    </row>
    <row r="155" spans="1:1" ht="17.399999999999999" x14ac:dyDescent="0.3">
      <c r="A155" s="119" t="s">
        <v>1269</v>
      </c>
    </row>
    <row r="156" spans="1:1" ht="17.399999999999999" x14ac:dyDescent="0.3">
      <c r="A156" s="119" t="s">
        <v>1268</v>
      </c>
    </row>
    <row r="157" spans="1:1" ht="34.799999999999997" x14ac:dyDescent="0.3">
      <c r="A157" s="119" t="s">
        <v>1267</v>
      </c>
    </row>
    <row r="158" spans="1:1" ht="34.799999999999997" x14ac:dyDescent="0.3">
      <c r="A158" s="119" t="s">
        <v>1266</v>
      </c>
    </row>
    <row r="159" spans="1:1" ht="17.399999999999999" x14ac:dyDescent="0.3">
      <c r="A159" s="118" t="s">
        <v>1265</v>
      </c>
    </row>
    <row r="160" spans="1:1" ht="34.799999999999997" x14ac:dyDescent="0.3">
      <c r="A160" s="119" t="s">
        <v>1264</v>
      </c>
    </row>
    <row r="161" spans="1:1" ht="34.799999999999997" x14ac:dyDescent="0.3">
      <c r="A161" s="119" t="s">
        <v>1263</v>
      </c>
    </row>
    <row r="162" spans="1:1" ht="17.399999999999999" x14ac:dyDescent="0.3">
      <c r="A162" s="119" t="s">
        <v>1262</v>
      </c>
    </row>
    <row r="163" spans="1:1" ht="17.399999999999999" x14ac:dyDescent="0.3">
      <c r="A163" s="118" t="s">
        <v>1261</v>
      </c>
    </row>
    <row r="164" spans="1:1" ht="34.799999999999997" x14ac:dyDescent="0.35">
      <c r="A164" s="117" t="s">
        <v>1260</v>
      </c>
    </row>
    <row r="165" spans="1:1" ht="34.799999999999997" x14ac:dyDescent="0.3">
      <c r="A165" s="119" t="s">
        <v>1259</v>
      </c>
    </row>
    <row r="166" spans="1:1" ht="17.399999999999999" x14ac:dyDescent="0.3">
      <c r="A166" s="118" t="s">
        <v>1258</v>
      </c>
    </row>
    <row r="167" spans="1:1" ht="17.399999999999999" x14ac:dyDescent="0.3">
      <c r="A167" s="119" t="s">
        <v>1257</v>
      </c>
    </row>
    <row r="168" spans="1:1" ht="17.399999999999999" x14ac:dyDescent="0.3">
      <c r="A168" s="118" t="s">
        <v>1256</v>
      </c>
    </row>
    <row r="169" spans="1:1" ht="17.399999999999999" x14ac:dyDescent="0.35">
      <c r="A169" s="117" t="s">
        <v>1255</v>
      </c>
    </row>
    <row r="170" spans="1:1" ht="17.399999999999999" x14ac:dyDescent="0.35">
      <c r="A170" s="117"/>
    </row>
    <row r="171" spans="1:1" ht="17.399999999999999" x14ac:dyDescent="0.35">
      <c r="A171" s="117"/>
    </row>
    <row r="172" spans="1:1" ht="17.399999999999999" x14ac:dyDescent="0.35">
      <c r="A172" s="117"/>
    </row>
    <row r="173" spans="1:1" ht="17.399999999999999" x14ac:dyDescent="0.35">
      <c r="A173" s="117"/>
    </row>
    <row r="174" spans="1:1" ht="17.399999999999999" x14ac:dyDescent="0.35">
      <c r="A174" s="11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2" manualBreakCount="2">
    <brk id="14" man="1"/>
    <brk id="13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8"/>
  <sheetViews>
    <sheetView zoomScaleNormal="100" workbookViewId="0"/>
  </sheetViews>
  <sheetFormatPr baseColWidth="10"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1"/>
    </row>
    <row r="2" spans="2:6" s="1" customFormat="1" ht="22.95" customHeight="1" x14ac:dyDescent="0.15">
      <c r="B2" s="61"/>
      <c r="D2" s="63" t="s">
        <v>0</v>
      </c>
      <c r="E2" s="63"/>
      <c r="F2" s="63"/>
    </row>
    <row r="3" spans="2:6" s="1" customFormat="1" ht="5.85" customHeight="1" x14ac:dyDescent="0.15">
      <c r="B3" s="61"/>
    </row>
    <row r="4" spans="2:6" s="1" customFormat="1" ht="1.05" customHeight="1" x14ac:dyDescent="0.15"/>
    <row r="5" spans="2:6" s="1" customFormat="1" ht="33" customHeight="1" x14ac:dyDescent="0.15">
      <c r="B5" s="62" t="s">
        <v>1093</v>
      </c>
      <c r="C5" s="62"/>
      <c r="D5" s="62"/>
      <c r="E5" s="62"/>
      <c r="F5" s="62"/>
    </row>
    <row r="6" spans="2:6" s="1" customFormat="1" ht="6.3" customHeight="1" x14ac:dyDescent="0.15"/>
    <row r="7" spans="2:6" s="1" customFormat="1" ht="24.45" customHeight="1" x14ac:dyDescent="0.15">
      <c r="B7" s="8" t="s">
        <v>1095</v>
      </c>
      <c r="C7" s="4">
        <v>45930</v>
      </c>
      <c r="D7" s="43" t="s">
        <v>1094</v>
      </c>
    </row>
    <row r="8" spans="2:6" s="1" customFormat="1" ht="4.2" customHeight="1" x14ac:dyDescent="0.15"/>
    <row r="9" spans="2:6" s="1" customFormat="1" ht="19.2" customHeight="1" x14ac:dyDescent="0.15">
      <c r="B9" s="82" t="s">
        <v>1096</v>
      </c>
      <c r="C9" s="82"/>
      <c r="D9" s="82"/>
      <c r="E9" s="82"/>
      <c r="F9" s="82"/>
    </row>
    <row r="10" spans="2:6" s="1" customFormat="1" ht="2.1" customHeight="1" x14ac:dyDescent="0.15"/>
    <row r="11" spans="2:6" s="1" customFormat="1" ht="11.1" customHeight="1" x14ac:dyDescent="0.15">
      <c r="B11" s="84" t="s">
        <v>1097</v>
      </c>
      <c r="C11" s="84"/>
    </row>
    <row r="12" spans="2:6" s="1" customFormat="1" ht="2.7" customHeight="1" x14ac:dyDescent="0.15"/>
    <row r="13" spans="2:6" s="1" customFormat="1" ht="17.100000000000001" customHeight="1" x14ac:dyDescent="0.15">
      <c r="B13" s="85" t="s">
        <v>1057</v>
      </c>
      <c r="C13" s="85"/>
      <c r="D13" s="85"/>
      <c r="E13" s="85"/>
      <c r="F13" s="32">
        <v>2925229665.4100099</v>
      </c>
    </row>
    <row r="14" spans="2:6" s="1" customFormat="1" ht="17.100000000000001" customHeight="1" x14ac:dyDescent="0.15">
      <c r="B14" s="86" t="s">
        <v>1058</v>
      </c>
      <c r="C14" s="86"/>
      <c r="D14" s="86"/>
      <c r="E14" s="86"/>
      <c r="F14" s="33">
        <v>2925229665.4100099</v>
      </c>
    </row>
    <row r="15" spans="2:6" s="1" customFormat="1" ht="17.100000000000001" customHeight="1" x14ac:dyDescent="0.15">
      <c r="B15" s="86" t="s">
        <v>1059</v>
      </c>
      <c r="C15" s="86"/>
      <c r="D15" s="86"/>
      <c r="E15" s="86"/>
      <c r="F15" s="33">
        <v>499048338.69999999</v>
      </c>
    </row>
    <row r="16" spans="2:6" s="1" customFormat="1" ht="17.100000000000001" customHeight="1" x14ac:dyDescent="0.15">
      <c r="B16" s="86" t="s">
        <v>496</v>
      </c>
      <c r="C16" s="86"/>
      <c r="D16" s="86"/>
      <c r="E16" s="86"/>
      <c r="F16" s="33">
        <v>21611</v>
      </c>
    </row>
    <row r="17" spans="2:6" s="1" customFormat="1" ht="17.100000000000001" customHeight="1" x14ac:dyDescent="0.15">
      <c r="B17" s="86" t="s">
        <v>1060</v>
      </c>
      <c r="C17" s="86"/>
      <c r="D17" s="86"/>
      <c r="E17" s="86"/>
      <c r="F17" s="33">
        <v>41015</v>
      </c>
    </row>
    <row r="18" spans="2:6" s="1" customFormat="1" ht="17.100000000000001" customHeight="1" x14ac:dyDescent="0.15">
      <c r="B18" s="86" t="s">
        <v>1061</v>
      </c>
      <c r="C18" s="86"/>
      <c r="D18" s="86"/>
      <c r="E18" s="86"/>
      <c r="F18" s="33">
        <v>135358.36682291399</v>
      </c>
    </row>
    <row r="19" spans="2:6" s="1" customFormat="1" ht="17.100000000000001" customHeight="1" x14ac:dyDescent="0.15">
      <c r="B19" s="86" t="s">
        <v>1062</v>
      </c>
      <c r="C19" s="86"/>
      <c r="D19" s="86"/>
      <c r="E19" s="86"/>
      <c r="F19" s="33">
        <v>71320.971971473904</v>
      </c>
    </row>
    <row r="20" spans="2:6" s="1" customFormat="1" ht="17.100000000000001" customHeight="1" x14ac:dyDescent="0.15">
      <c r="B20" s="86" t="s">
        <v>1063</v>
      </c>
      <c r="C20" s="86"/>
      <c r="D20" s="86"/>
      <c r="E20" s="86"/>
      <c r="F20" s="34">
        <v>0.48481503930895598</v>
      </c>
    </row>
    <row r="21" spans="2:6" s="1" customFormat="1" ht="17.100000000000001" customHeight="1" x14ac:dyDescent="0.15">
      <c r="B21" s="86" t="s">
        <v>1064</v>
      </c>
      <c r="C21" s="86"/>
      <c r="D21" s="86"/>
      <c r="E21" s="86"/>
      <c r="F21" s="34">
        <v>0.56350339031638996</v>
      </c>
    </row>
    <row r="22" spans="2:6" s="1" customFormat="1" ht="17.100000000000001" customHeight="1" x14ac:dyDescent="0.15">
      <c r="B22" s="86" t="s">
        <v>1065</v>
      </c>
      <c r="C22" s="86"/>
      <c r="D22" s="86"/>
      <c r="E22" s="86"/>
      <c r="F22" s="35">
        <v>5.3436984701802901</v>
      </c>
    </row>
    <row r="23" spans="2:6" s="1" customFormat="1" ht="17.100000000000001" customHeight="1" x14ac:dyDescent="0.15">
      <c r="B23" s="86" t="s">
        <v>1066</v>
      </c>
      <c r="C23" s="86"/>
      <c r="D23" s="86"/>
      <c r="E23" s="86"/>
      <c r="F23" s="35">
        <v>14.9072393006998</v>
      </c>
    </row>
    <row r="24" spans="2:6" s="1" customFormat="1" ht="17.100000000000001" customHeight="1" x14ac:dyDescent="0.15">
      <c r="B24" s="86" t="s">
        <v>1067</v>
      </c>
      <c r="C24" s="86"/>
      <c r="D24" s="86"/>
      <c r="E24" s="86"/>
      <c r="F24" s="35">
        <v>20.2509336826772</v>
      </c>
    </row>
    <row r="25" spans="2:6" s="1" customFormat="1" ht="17.100000000000001" customHeight="1" x14ac:dyDescent="0.15">
      <c r="B25" s="86" t="s">
        <v>1068</v>
      </c>
      <c r="C25" s="86"/>
      <c r="D25" s="86"/>
      <c r="E25" s="86"/>
      <c r="F25" s="34">
        <v>0.92404482349632899</v>
      </c>
    </row>
    <row r="26" spans="2:6" s="1" customFormat="1" ht="17.100000000000001" customHeight="1" x14ac:dyDescent="0.15">
      <c r="B26" s="86" t="s">
        <v>1069</v>
      </c>
      <c r="C26" s="86"/>
      <c r="D26" s="86"/>
      <c r="E26" s="86"/>
      <c r="F26" s="34">
        <v>7.5955176503673602E-2</v>
      </c>
    </row>
    <row r="27" spans="2:6" s="1" customFormat="1" ht="17.100000000000001" customHeight="1" x14ac:dyDescent="0.15">
      <c r="B27" s="86" t="s">
        <v>1070</v>
      </c>
      <c r="C27" s="86"/>
      <c r="D27" s="86"/>
      <c r="E27" s="86"/>
      <c r="F27" s="34">
        <v>2.0313425635484099E-2</v>
      </c>
    </row>
    <row r="28" spans="2:6" s="1" customFormat="1" ht="17.100000000000001" customHeight="1" x14ac:dyDescent="0.15">
      <c r="B28" s="86" t="s">
        <v>1071</v>
      </c>
      <c r="C28" s="86"/>
      <c r="D28" s="86"/>
      <c r="E28" s="86"/>
      <c r="F28" s="34">
        <v>2.0039144379963798E-2</v>
      </c>
    </row>
    <row r="29" spans="2:6" s="1" customFormat="1" ht="17.100000000000001" customHeight="1" x14ac:dyDescent="0.15">
      <c r="B29" s="86" t="s">
        <v>1072</v>
      </c>
      <c r="C29" s="86"/>
      <c r="D29" s="86"/>
      <c r="E29" s="86"/>
      <c r="F29" s="34">
        <v>2.3650238029479399E-2</v>
      </c>
    </row>
    <row r="30" spans="2:6" s="1" customFormat="1" ht="17.100000000000001" customHeight="1" x14ac:dyDescent="0.15">
      <c r="B30" s="86" t="s">
        <v>1073</v>
      </c>
      <c r="C30" s="86"/>
      <c r="D30" s="86"/>
      <c r="E30" s="86"/>
      <c r="F30" s="35">
        <v>7.8909615825910997</v>
      </c>
    </row>
    <row r="31" spans="2:6" s="1" customFormat="1" ht="17.100000000000001" customHeight="1" x14ac:dyDescent="0.15">
      <c r="B31" s="86" t="s">
        <v>1074</v>
      </c>
      <c r="C31" s="86"/>
      <c r="D31" s="86"/>
      <c r="E31" s="86"/>
      <c r="F31" s="35">
        <v>7.2824425466259797</v>
      </c>
    </row>
    <row r="32" spans="2:6" s="1" customFormat="1" ht="17.100000000000001" customHeight="1" x14ac:dyDescent="0.15">
      <c r="B32" s="87" t="s">
        <v>1075</v>
      </c>
      <c r="C32" s="87"/>
      <c r="D32" s="87"/>
      <c r="E32" s="87"/>
      <c r="F32" s="36">
        <v>4.8628099763258001E-5</v>
      </c>
    </row>
    <row r="33" spans="2:7" s="1" customFormat="1" ht="5.25" customHeight="1" x14ac:dyDescent="0.15"/>
    <row r="34" spans="2:7" s="1" customFormat="1" ht="19.2" customHeight="1" x14ac:dyDescent="0.15">
      <c r="B34" s="82" t="s">
        <v>1098</v>
      </c>
      <c r="C34" s="82"/>
      <c r="D34" s="82"/>
      <c r="E34" s="82"/>
    </row>
    <row r="35" spans="2:7" s="1" customFormat="1" ht="5.25" customHeight="1" x14ac:dyDescent="0.15"/>
    <row r="36" spans="2:7" s="1" customFormat="1" ht="21.3" customHeight="1" x14ac:dyDescent="0.25">
      <c r="B36" s="88" t="s">
        <v>1076</v>
      </c>
      <c r="C36" s="88"/>
      <c r="D36" s="88"/>
      <c r="E36" s="88"/>
      <c r="F36" s="23">
        <v>133988407.97</v>
      </c>
    </row>
    <row r="37" spans="2:7" s="1" customFormat="1" ht="5.25" customHeight="1" x14ac:dyDescent="0.15"/>
    <row r="38" spans="2:7" s="1" customFormat="1" ht="19.2" customHeight="1" x14ac:dyDescent="0.15">
      <c r="B38" s="82" t="s">
        <v>1099</v>
      </c>
      <c r="C38" s="82"/>
      <c r="D38" s="82"/>
      <c r="E38" s="82"/>
    </row>
    <row r="39" spans="2:7" s="1" customFormat="1" ht="5.25" customHeight="1" x14ac:dyDescent="0.15"/>
    <row r="40" spans="2:7" s="1" customFormat="1" ht="11.1" customHeight="1" x14ac:dyDescent="0.15">
      <c r="B40" s="37" t="s">
        <v>943</v>
      </c>
      <c r="C40" s="38" t="s">
        <v>1077</v>
      </c>
      <c r="D40" s="38" t="s">
        <v>1078</v>
      </c>
      <c r="E40" s="38" t="s">
        <v>1079</v>
      </c>
      <c r="F40" s="89" t="s">
        <v>1080</v>
      </c>
      <c r="G40" s="89"/>
    </row>
    <row r="41" spans="2:7" s="1" customFormat="1" ht="14.4" customHeight="1" x14ac:dyDescent="0.15">
      <c r="B41" s="39" t="s">
        <v>12</v>
      </c>
      <c r="C41" s="11" t="s">
        <v>1081</v>
      </c>
      <c r="D41" s="11" t="s">
        <v>1081</v>
      </c>
      <c r="E41" s="11" t="s">
        <v>1081</v>
      </c>
      <c r="F41" s="90" t="s">
        <v>1081</v>
      </c>
      <c r="G41" s="90"/>
    </row>
    <row r="42" spans="2:7" s="1" customFormat="1" ht="12.75" customHeight="1" x14ac:dyDescent="0.15">
      <c r="B42" s="40" t="s">
        <v>942</v>
      </c>
      <c r="C42" s="41" t="s">
        <v>1082</v>
      </c>
      <c r="D42" s="41" t="s">
        <v>1083</v>
      </c>
      <c r="E42" s="41" t="s">
        <v>1084</v>
      </c>
      <c r="F42" s="91" t="s">
        <v>1085</v>
      </c>
      <c r="G42" s="91"/>
    </row>
    <row r="43" spans="2:7" s="1" customFormat="1" ht="12.75" customHeight="1" x14ac:dyDescent="0.15">
      <c r="B43" s="39" t="s">
        <v>947</v>
      </c>
      <c r="C43" s="11" t="s">
        <v>3</v>
      </c>
      <c r="D43" s="11" t="s">
        <v>3</v>
      </c>
      <c r="E43" s="11" t="s">
        <v>3</v>
      </c>
      <c r="F43" s="90" t="s">
        <v>3</v>
      </c>
      <c r="G43" s="90"/>
    </row>
    <row r="44" spans="2:7" s="1" customFormat="1" ht="12.75" customHeight="1" x14ac:dyDescent="0.15">
      <c r="B44" s="40" t="s">
        <v>1086</v>
      </c>
      <c r="C44" s="12">
        <v>2000000</v>
      </c>
      <c r="D44" s="12">
        <v>6000000</v>
      </c>
      <c r="E44" s="12">
        <v>7000000</v>
      </c>
      <c r="F44" s="92">
        <v>5000000</v>
      </c>
      <c r="G44" s="92"/>
    </row>
    <row r="45" spans="2:7" s="1" customFormat="1" ht="12.75" customHeight="1" x14ac:dyDescent="0.15">
      <c r="B45" s="40" t="s">
        <v>946</v>
      </c>
      <c r="C45" s="13">
        <v>46195</v>
      </c>
      <c r="D45" s="13">
        <v>46926</v>
      </c>
      <c r="E45" s="13">
        <v>47656</v>
      </c>
      <c r="F45" s="74">
        <v>48143</v>
      </c>
      <c r="G45" s="74"/>
    </row>
    <row r="46" spans="2:7" s="1" customFormat="1" ht="12.75" customHeight="1" x14ac:dyDescent="0.15">
      <c r="B46" s="40" t="s">
        <v>948</v>
      </c>
      <c r="C46" s="11" t="s">
        <v>1087</v>
      </c>
      <c r="D46" s="11" t="s">
        <v>1087</v>
      </c>
      <c r="E46" s="11" t="s">
        <v>1087</v>
      </c>
      <c r="F46" s="90" t="s">
        <v>1087</v>
      </c>
      <c r="G46" s="90"/>
    </row>
    <row r="47" spans="2:7" s="1" customFormat="1" ht="12.75" customHeight="1" x14ac:dyDescent="0.15">
      <c r="B47" s="39" t="s">
        <v>949</v>
      </c>
      <c r="C47" s="14">
        <v>0.01</v>
      </c>
      <c r="D47" s="14">
        <v>8.0000000000000002E-3</v>
      </c>
      <c r="E47" s="14">
        <v>1E-3</v>
      </c>
      <c r="F47" s="93">
        <v>0</v>
      </c>
      <c r="G47" s="93"/>
    </row>
    <row r="48" spans="2:7" s="1" customFormat="1" ht="12.3" customHeight="1" x14ac:dyDescent="0.15">
      <c r="B48" s="39" t="s">
        <v>1088</v>
      </c>
      <c r="C48" s="11" t="s">
        <v>1089</v>
      </c>
      <c r="D48" s="11" t="s">
        <v>1089</v>
      </c>
      <c r="E48" s="11" t="s">
        <v>1089</v>
      </c>
      <c r="F48" s="90" t="s">
        <v>1089</v>
      </c>
      <c r="G48" s="90"/>
    </row>
    <row r="49" spans="2:7" s="1" customFormat="1" ht="11.1" customHeight="1" x14ac:dyDescent="0.15">
      <c r="B49" s="39" t="s">
        <v>1090</v>
      </c>
      <c r="C49" s="11" t="s">
        <v>980</v>
      </c>
      <c r="D49" s="11" t="s">
        <v>980</v>
      </c>
      <c r="E49" s="11" t="s">
        <v>980</v>
      </c>
      <c r="F49" s="90" t="s">
        <v>980</v>
      </c>
      <c r="G49" s="90"/>
    </row>
    <row r="50" spans="2:7" s="1" customFormat="1" ht="14.85" customHeight="1" x14ac:dyDescent="0.15">
      <c r="B50" s="39" t="s">
        <v>1091</v>
      </c>
      <c r="C50" s="11" t="s">
        <v>1092</v>
      </c>
      <c r="D50" s="11" t="s">
        <v>1092</v>
      </c>
      <c r="E50" s="11" t="s">
        <v>1092</v>
      </c>
      <c r="F50" s="90" t="s">
        <v>1092</v>
      </c>
      <c r="G50" s="90"/>
    </row>
    <row r="51" spans="2:7" s="1" customFormat="1" ht="26.1" customHeight="1" x14ac:dyDescent="0.15"/>
    <row r="52" spans="2:7" s="1" customFormat="1" ht="19.2" customHeight="1" x14ac:dyDescent="0.15">
      <c r="B52" s="82" t="s">
        <v>1100</v>
      </c>
      <c r="C52" s="82"/>
      <c r="D52" s="82"/>
      <c r="E52" s="82"/>
    </row>
    <row r="53" spans="2:7" s="1" customFormat="1" ht="5.25" customHeight="1" x14ac:dyDescent="0.15"/>
    <row r="54" spans="2:7" s="1" customFormat="1" ht="19.2" customHeight="1" x14ac:dyDescent="0.15">
      <c r="B54" s="7" t="s">
        <v>1101</v>
      </c>
    </row>
    <row r="55" spans="2:7" s="1" customFormat="1" ht="5.25" customHeight="1" x14ac:dyDescent="0.15"/>
    <row r="56" spans="2:7" s="1" customFormat="1" ht="19.2" customHeight="1" x14ac:dyDescent="0.15">
      <c r="B56" s="82" t="s">
        <v>1102</v>
      </c>
      <c r="C56" s="82"/>
      <c r="D56" s="82"/>
      <c r="E56" s="82"/>
    </row>
    <row r="57" spans="2:7" s="1" customFormat="1" ht="5.25" customHeight="1" x14ac:dyDescent="0.15"/>
    <row r="58" spans="2:7" s="1" customFormat="1" ht="21.3" customHeight="1" x14ac:dyDescent="0.25">
      <c r="B58" s="42">
        <v>4635057.58</v>
      </c>
      <c r="C58" s="22" t="s">
        <v>3</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1" orientation="portrait" r:id="rId1"/>
  <headerFooter alignWithMargins="0">
    <oddFooter>&amp;R_x000D_&amp;1#&amp;"Calibri"&amp;10&amp;K0078D7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37"/>
  <sheetViews>
    <sheetView topLeftCell="A2" zoomScaleNormal="100" workbookViewId="0"/>
  </sheetViews>
  <sheetFormatPr baseColWidth="10"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1"/>
      <c r="C2" s="61"/>
      <c r="D2" s="61"/>
      <c r="E2" s="61"/>
      <c r="F2" s="61"/>
      <c r="G2" s="61"/>
      <c r="H2" s="61"/>
      <c r="I2" s="61"/>
      <c r="J2" s="61"/>
      <c r="K2" s="61"/>
      <c r="L2" s="61"/>
    </row>
    <row r="3" spans="2:48" s="1" customFormat="1" ht="22.95" customHeight="1" x14ac:dyDescent="0.15">
      <c r="B3" s="61"/>
      <c r="C3" s="61"/>
      <c r="D3" s="61"/>
      <c r="E3" s="61"/>
      <c r="F3" s="61"/>
      <c r="G3" s="61"/>
      <c r="H3" s="61"/>
      <c r="I3" s="61"/>
      <c r="J3" s="61"/>
      <c r="K3" s="61"/>
      <c r="L3" s="61"/>
      <c r="N3" s="63" t="s">
        <v>0</v>
      </c>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row>
    <row r="4" spans="2:48" s="1" customFormat="1" ht="6.3" customHeight="1" x14ac:dyDescent="0.15">
      <c r="B4" s="61"/>
      <c r="C4" s="61"/>
      <c r="D4" s="61"/>
      <c r="E4" s="61"/>
      <c r="F4" s="61"/>
      <c r="G4" s="61"/>
      <c r="H4" s="61"/>
      <c r="I4" s="61"/>
      <c r="J4" s="61"/>
      <c r="K4" s="61"/>
      <c r="L4" s="61"/>
    </row>
    <row r="5" spans="2:48" s="1" customFormat="1" ht="2.7" customHeight="1" x14ac:dyDescent="0.15"/>
    <row r="6" spans="2:48" s="1" customFormat="1" ht="33" customHeight="1" x14ac:dyDescent="0.15">
      <c r="B6" s="62" t="s">
        <v>1216</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row>
    <row r="7" spans="2:48" s="1" customFormat="1" ht="6.9" customHeight="1" x14ac:dyDescent="0.15"/>
    <row r="8" spans="2:48" s="1" customFormat="1" ht="2.7" customHeight="1" x14ac:dyDescent="0.15">
      <c r="B8" s="65" t="s">
        <v>1095</v>
      </c>
      <c r="C8" s="65"/>
      <c r="D8" s="65"/>
      <c r="E8" s="65"/>
      <c r="F8" s="65"/>
      <c r="G8" s="65"/>
      <c r="H8" s="65"/>
      <c r="I8" s="65"/>
      <c r="J8" s="65"/>
      <c r="K8" s="65"/>
    </row>
    <row r="9" spans="2:48" s="1" customFormat="1" ht="21.3" customHeight="1" x14ac:dyDescent="0.15">
      <c r="B9" s="65"/>
      <c r="C9" s="65"/>
      <c r="D9" s="65"/>
      <c r="E9" s="65"/>
      <c r="F9" s="65"/>
      <c r="G9" s="65"/>
      <c r="H9" s="65"/>
      <c r="I9" s="65"/>
      <c r="J9" s="65"/>
      <c r="K9" s="65"/>
      <c r="N9" s="71">
        <v>45930</v>
      </c>
      <c r="O9" s="71"/>
      <c r="P9" s="71"/>
      <c r="Q9" s="71"/>
      <c r="R9" s="71"/>
      <c r="S9" s="71"/>
      <c r="T9" s="71"/>
      <c r="U9" s="71"/>
      <c r="V9" s="71"/>
      <c r="W9" s="71"/>
      <c r="X9" s="71"/>
    </row>
    <row r="10" spans="2:48" s="1" customFormat="1" ht="5.25" customHeight="1" x14ac:dyDescent="0.15">
      <c r="B10" s="65"/>
      <c r="C10" s="65"/>
      <c r="D10" s="65"/>
      <c r="E10" s="65"/>
      <c r="F10" s="65"/>
      <c r="G10" s="65"/>
      <c r="H10" s="65"/>
      <c r="I10" s="65"/>
      <c r="J10" s="65"/>
      <c r="K10" s="65"/>
    </row>
    <row r="11" spans="2:48" s="1" customFormat="1" ht="2.1" customHeight="1" x14ac:dyDescent="0.15"/>
    <row r="12" spans="2:48" s="1" customFormat="1" ht="19.2" customHeight="1" x14ac:dyDescent="0.15">
      <c r="B12" s="82" t="s">
        <v>1217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row>
    <row r="13" spans="2:48" s="1" customFormat="1" ht="5.25" customHeight="1" x14ac:dyDescent="0.15"/>
    <row r="14" spans="2:48" s="1" customFormat="1" ht="14.85" customHeight="1" x14ac:dyDescent="0.15">
      <c r="B14" s="101"/>
      <c r="C14" s="101"/>
      <c r="D14" s="101"/>
      <c r="E14" s="101"/>
      <c r="F14" s="101"/>
      <c r="G14" s="101"/>
      <c r="H14" s="101"/>
      <c r="I14" s="101"/>
      <c r="J14" s="101"/>
      <c r="K14" s="76" t="s">
        <v>1103</v>
      </c>
      <c r="L14" s="76"/>
      <c r="M14" s="76"/>
      <c r="N14" s="76"/>
      <c r="O14" s="76"/>
      <c r="P14" s="76"/>
      <c r="Q14" s="76"/>
      <c r="R14" s="76"/>
      <c r="S14" s="76"/>
      <c r="T14" s="76"/>
      <c r="U14" s="76"/>
      <c r="V14" s="76"/>
      <c r="W14" s="76" t="s">
        <v>1104</v>
      </c>
      <c r="X14" s="76"/>
      <c r="Y14" s="76"/>
      <c r="Z14" s="76"/>
      <c r="AA14" s="76"/>
      <c r="AB14" s="76"/>
      <c r="AC14" s="76"/>
      <c r="AD14" s="76"/>
      <c r="AE14" s="76"/>
      <c r="AF14" s="76"/>
      <c r="AG14" s="76"/>
      <c r="AH14" s="76" t="s">
        <v>1105</v>
      </c>
      <c r="AI14" s="76"/>
      <c r="AJ14" s="76"/>
      <c r="AK14" s="76"/>
      <c r="AL14" s="76"/>
      <c r="AM14" s="76"/>
      <c r="AN14" s="76"/>
      <c r="AO14" s="76"/>
      <c r="AP14" s="76"/>
      <c r="AQ14" s="76"/>
      <c r="AR14" s="76"/>
      <c r="AS14" s="9" t="s">
        <v>1104</v>
      </c>
    </row>
    <row r="15" spans="2:48" s="1" customFormat="1" ht="12.3" customHeight="1" x14ac:dyDescent="0.15">
      <c r="B15" s="102" t="s">
        <v>599</v>
      </c>
      <c r="C15" s="102"/>
      <c r="D15" s="102"/>
      <c r="E15" s="102"/>
      <c r="F15" s="102"/>
      <c r="G15" s="102"/>
      <c r="H15" s="102"/>
      <c r="I15" s="102"/>
      <c r="J15" s="102"/>
      <c r="K15" s="103">
        <v>491145401.080001</v>
      </c>
      <c r="L15" s="103"/>
      <c r="M15" s="103"/>
      <c r="N15" s="103"/>
      <c r="O15" s="103"/>
      <c r="P15" s="103"/>
      <c r="Q15" s="103"/>
      <c r="R15" s="103"/>
      <c r="S15" s="103"/>
      <c r="T15" s="103"/>
      <c r="U15" s="103"/>
      <c r="V15" s="103"/>
      <c r="W15" s="93">
        <v>0.167899774464772</v>
      </c>
      <c r="X15" s="93"/>
      <c r="Y15" s="93"/>
      <c r="Z15" s="93"/>
      <c r="AA15" s="93"/>
      <c r="AB15" s="93"/>
      <c r="AC15" s="93"/>
      <c r="AD15" s="93"/>
      <c r="AE15" s="93"/>
      <c r="AF15" s="93"/>
      <c r="AG15" s="93"/>
      <c r="AH15" s="92">
        <v>6678</v>
      </c>
      <c r="AI15" s="92"/>
      <c r="AJ15" s="92"/>
      <c r="AK15" s="92"/>
      <c r="AL15" s="92"/>
      <c r="AM15" s="92"/>
      <c r="AN15" s="92"/>
      <c r="AO15" s="92"/>
      <c r="AP15" s="92"/>
      <c r="AQ15" s="92"/>
      <c r="AR15" s="92"/>
      <c r="AS15" s="14">
        <v>0.16281848104352101</v>
      </c>
    </row>
    <row r="16" spans="2:48" s="1" customFormat="1" ht="12.3" customHeight="1" x14ac:dyDescent="0.15">
      <c r="B16" s="102" t="s">
        <v>603</v>
      </c>
      <c r="C16" s="102"/>
      <c r="D16" s="102"/>
      <c r="E16" s="102"/>
      <c r="F16" s="102"/>
      <c r="G16" s="102"/>
      <c r="H16" s="102"/>
      <c r="I16" s="102"/>
      <c r="J16" s="102"/>
      <c r="K16" s="103">
        <v>428782354.92000002</v>
      </c>
      <c r="L16" s="103"/>
      <c r="M16" s="103"/>
      <c r="N16" s="103"/>
      <c r="O16" s="103"/>
      <c r="P16" s="103"/>
      <c r="Q16" s="103"/>
      <c r="R16" s="103"/>
      <c r="S16" s="103"/>
      <c r="T16" s="103"/>
      <c r="U16" s="103"/>
      <c r="V16" s="103"/>
      <c r="W16" s="93">
        <v>0.14658074885204</v>
      </c>
      <c r="X16" s="93"/>
      <c r="Y16" s="93"/>
      <c r="Z16" s="93"/>
      <c r="AA16" s="93"/>
      <c r="AB16" s="93"/>
      <c r="AC16" s="93"/>
      <c r="AD16" s="93"/>
      <c r="AE16" s="93"/>
      <c r="AF16" s="93"/>
      <c r="AG16" s="93"/>
      <c r="AH16" s="92">
        <v>6407</v>
      </c>
      <c r="AI16" s="92"/>
      <c r="AJ16" s="92"/>
      <c r="AK16" s="92"/>
      <c r="AL16" s="92"/>
      <c r="AM16" s="92"/>
      <c r="AN16" s="92"/>
      <c r="AO16" s="92"/>
      <c r="AP16" s="92"/>
      <c r="AQ16" s="92"/>
      <c r="AR16" s="92"/>
      <c r="AS16" s="14">
        <v>0.156211142265025</v>
      </c>
    </row>
    <row r="17" spans="2:47" s="1" customFormat="1" ht="12.3" customHeight="1" x14ac:dyDescent="0.15">
      <c r="B17" s="102" t="s">
        <v>601</v>
      </c>
      <c r="C17" s="102"/>
      <c r="D17" s="102"/>
      <c r="E17" s="102"/>
      <c r="F17" s="102"/>
      <c r="G17" s="102"/>
      <c r="H17" s="102"/>
      <c r="I17" s="102"/>
      <c r="J17" s="102"/>
      <c r="K17" s="103">
        <v>390107639.80999899</v>
      </c>
      <c r="L17" s="103"/>
      <c r="M17" s="103"/>
      <c r="N17" s="103"/>
      <c r="O17" s="103"/>
      <c r="P17" s="103"/>
      <c r="Q17" s="103"/>
      <c r="R17" s="103"/>
      <c r="S17" s="103"/>
      <c r="T17" s="103"/>
      <c r="U17" s="103"/>
      <c r="V17" s="103"/>
      <c r="W17" s="93">
        <v>0.133359662122571</v>
      </c>
      <c r="X17" s="93"/>
      <c r="Y17" s="93"/>
      <c r="Z17" s="93"/>
      <c r="AA17" s="93"/>
      <c r="AB17" s="93"/>
      <c r="AC17" s="93"/>
      <c r="AD17" s="93"/>
      <c r="AE17" s="93"/>
      <c r="AF17" s="93"/>
      <c r="AG17" s="93"/>
      <c r="AH17" s="92">
        <v>5160</v>
      </c>
      <c r="AI17" s="92"/>
      <c r="AJ17" s="92"/>
      <c r="AK17" s="92"/>
      <c r="AL17" s="92"/>
      <c r="AM17" s="92"/>
      <c r="AN17" s="92"/>
      <c r="AO17" s="92"/>
      <c r="AP17" s="92"/>
      <c r="AQ17" s="92"/>
      <c r="AR17" s="92"/>
      <c r="AS17" s="14">
        <v>0.125807631354383</v>
      </c>
    </row>
    <row r="18" spans="2:47" s="1" customFormat="1" ht="12.3" customHeight="1" x14ac:dyDescent="0.15">
      <c r="B18" s="102" t="s">
        <v>607</v>
      </c>
      <c r="C18" s="102"/>
      <c r="D18" s="102"/>
      <c r="E18" s="102"/>
      <c r="F18" s="102"/>
      <c r="G18" s="102"/>
      <c r="H18" s="102"/>
      <c r="I18" s="102"/>
      <c r="J18" s="102"/>
      <c r="K18" s="103">
        <v>309795545.17000002</v>
      </c>
      <c r="L18" s="103"/>
      <c r="M18" s="103"/>
      <c r="N18" s="103"/>
      <c r="O18" s="103"/>
      <c r="P18" s="103"/>
      <c r="Q18" s="103"/>
      <c r="R18" s="103"/>
      <c r="S18" s="103"/>
      <c r="T18" s="103"/>
      <c r="U18" s="103"/>
      <c r="V18" s="103"/>
      <c r="W18" s="93">
        <v>0.105904691461748</v>
      </c>
      <c r="X18" s="93"/>
      <c r="Y18" s="93"/>
      <c r="Z18" s="93"/>
      <c r="AA18" s="93"/>
      <c r="AB18" s="93"/>
      <c r="AC18" s="93"/>
      <c r="AD18" s="93"/>
      <c r="AE18" s="93"/>
      <c r="AF18" s="93"/>
      <c r="AG18" s="93"/>
      <c r="AH18" s="92">
        <v>5102</v>
      </c>
      <c r="AI18" s="92"/>
      <c r="AJ18" s="92"/>
      <c r="AK18" s="92"/>
      <c r="AL18" s="92"/>
      <c r="AM18" s="92"/>
      <c r="AN18" s="92"/>
      <c r="AO18" s="92"/>
      <c r="AP18" s="92"/>
      <c r="AQ18" s="92"/>
      <c r="AR18" s="92"/>
      <c r="AS18" s="14">
        <v>0.12439351456784099</v>
      </c>
    </row>
    <row r="19" spans="2:47" s="1" customFormat="1" ht="12.3" customHeight="1" x14ac:dyDescent="0.15">
      <c r="B19" s="102" t="s">
        <v>605</v>
      </c>
      <c r="C19" s="102"/>
      <c r="D19" s="102"/>
      <c r="E19" s="102"/>
      <c r="F19" s="102"/>
      <c r="G19" s="102"/>
      <c r="H19" s="102"/>
      <c r="I19" s="102"/>
      <c r="J19" s="102"/>
      <c r="K19" s="103">
        <v>299688238.54000098</v>
      </c>
      <c r="L19" s="103"/>
      <c r="M19" s="103"/>
      <c r="N19" s="103"/>
      <c r="O19" s="103"/>
      <c r="P19" s="103"/>
      <c r="Q19" s="103"/>
      <c r="R19" s="103"/>
      <c r="S19" s="103"/>
      <c r="T19" s="103"/>
      <c r="U19" s="103"/>
      <c r="V19" s="103"/>
      <c r="W19" s="93">
        <v>0.102449473312721</v>
      </c>
      <c r="X19" s="93"/>
      <c r="Y19" s="93"/>
      <c r="Z19" s="93"/>
      <c r="AA19" s="93"/>
      <c r="AB19" s="93"/>
      <c r="AC19" s="93"/>
      <c r="AD19" s="93"/>
      <c r="AE19" s="93"/>
      <c r="AF19" s="93"/>
      <c r="AG19" s="93"/>
      <c r="AH19" s="92">
        <v>3126</v>
      </c>
      <c r="AI19" s="92"/>
      <c r="AJ19" s="92"/>
      <c r="AK19" s="92"/>
      <c r="AL19" s="92"/>
      <c r="AM19" s="92"/>
      <c r="AN19" s="92"/>
      <c r="AO19" s="92"/>
      <c r="AP19" s="92"/>
      <c r="AQ19" s="92"/>
      <c r="AR19" s="92"/>
      <c r="AS19" s="14">
        <v>7.6216018529806195E-2</v>
      </c>
    </row>
    <row r="20" spans="2:47" s="1" customFormat="1" ht="12.3" customHeight="1" x14ac:dyDescent="0.15">
      <c r="B20" s="102" t="s">
        <v>611</v>
      </c>
      <c r="C20" s="102"/>
      <c r="D20" s="102"/>
      <c r="E20" s="102"/>
      <c r="F20" s="102"/>
      <c r="G20" s="102"/>
      <c r="H20" s="102"/>
      <c r="I20" s="102"/>
      <c r="J20" s="102"/>
      <c r="K20" s="103">
        <v>232010990.19</v>
      </c>
      <c r="L20" s="103"/>
      <c r="M20" s="103"/>
      <c r="N20" s="103"/>
      <c r="O20" s="103"/>
      <c r="P20" s="103"/>
      <c r="Q20" s="103"/>
      <c r="R20" s="103"/>
      <c r="S20" s="103"/>
      <c r="T20" s="103"/>
      <c r="U20" s="103"/>
      <c r="V20" s="103"/>
      <c r="W20" s="93">
        <v>7.9313769080582894E-2</v>
      </c>
      <c r="X20" s="93"/>
      <c r="Y20" s="93"/>
      <c r="Z20" s="93"/>
      <c r="AA20" s="93"/>
      <c r="AB20" s="93"/>
      <c r="AC20" s="93"/>
      <c r="AD20" s="93"/>
      <c r="AE20" s="93"/>
      <c r="AF20" s="93"/>
      <c r="AG20" s="93"/>
      <c r="AH20" s="92">
        <v>3406</v>
      </c>
      <c r="AI20" s="92"/>
      <c r="AJ20" s="92"/>
      <c r="AK20" s="92"/>
      <c r="AL20" s="92"/>
      <c r="AM20" s="92"/>
      <c r="AN20" s="92"/>
      <c r="AO20" s="92"/>
      <c r="AP20" s="92"/>
      <c r="AQ20" s="92"/>
      <c r="AR20" s="92"/>
      <c r="AS20" s="14">
        <v>8.3042789223454802E-2</v>
      </c>
    </row>
    <row r="21" spans="2:47" s="1" customFormat="1" ht="12.3" customHeight="1" x14ac:dyDescent="0.15">
      <c r="B21" s="102" t="s">
        <v>609</v>
      </c>
      <c r="C21" s="102"/>
      <c r="D21" s="102"/>
      <c r="E21" s="102"/>
      <c r="F21" s="102"/>
      <c r="G21" s="102"/>
      <c r="H21" s="102"/>
      <c r="I21" s="102"/>
      <c r="J21" s="102"/>
      <c r="K21" s="103">
        <v>209238650.77000001</v>
      </c>
      <c r="L21" s="103"/>
      <c r="M21" s="103"/>
      <c r="N21" s="103"/>
      <c r="O21" s="103"/>
      <c r="P21" s="103"/>
      <c r="Q21" s="103"/>
      <c r="R21" s="103"/>
      <c r="S21" s="103"/>
      <c r="T21" s="103"/>
      <c r="U21" s="103"/>
      <c r="V21" s="103"/>
      <c r="W21" s="93">
        <v>7.1528965142185999E-2</v>
      </c>
      <c r="X21" s="93"/>
      <c r="Y21" s="93"/>
      <c r="Z21" s="93"/>
      <c r="AA21" s="93"/>
      <c r="AB21" s="93"/>
      <c r="AC21" s="93"/>
      <c r="AD21" s="93"/>
      <c r="AE21" s="93"/>
      <c r="AF21" s="93"/>
      <c r="AG21" s="93"/>
      <c r="AH21" s="92">
        <v>3250</v>
      </c>
      <c r="AI21" s="92"/>
      <c r="AJ21" s="92"/>
      <c r="AK21" s="92"/>
      <c r="AL21" s="92"/>
      <c r="AM21" s="92"/>
      <c r="AN21" s="92"/>
      <c r="AO21" s="92"/>
      <c r="AP21" s="92"/>
      <c r="AQ21" s="92"/>
      <c r="AR21" s="92"/>
      <c r="AS21" s="14">
        <v>7.9239302694136302E-2</v>
      </c>
    </row>
    <row r="22" spans="2:47" s="1" customFormat="1" ht="12.3" customHeight="1" x14ac:dyDescent="0.15">
      <c r="B22" s="102" t="s">
        <v>613</v>
      </c>
      <c r="C22" s="102"/>
      <c r="D22" s="102"/>
      <c r="E22" s="102"/>
      <c r="F22" s="102"/>
      <c r="G22" s="102"/>
      <c r="H22" s="102"/>
      <c r="I22" s="102"/>
      <c r="J22" s="102"/>
      <c r="K22" s="103">
        <v>189272191.91</v>
      </c>
      <c r="L22" s="103"/>
      <c r="M22" s="103"/>
      <c r="N22" s="103"/>
      <c r="O22" s="103"/>
      <c r="P22" s="103"/>
      <c r="Q22" s="103"/>
      <c r="R22" s="103"/>
      <c r="S22" s="103"/>
      <c r="T22" s="103"/>
      <c r="U22" s="103"/>
      <c r="V22" s="103"/>
      <c r="W22" s="93">
        <v>6.4703361294358996E-2</v>
      </c>
      <c r="X22" s="93"/>
      <c r="Y22" s="93"/>
      <c r="Z22" s="93"/>
      <c r="AA22" s="93"/>
      <c r="AB22" s="93"/>
      <c r="AC22" s="93"/>
      <c r="AD22" s="93"/>
      <c r="AE22" s="93"/>
      <c r="AF22" s="93"/>
      <c r="AG22" s="93"/>
      <c r="AH22" s="92">
        <v>2911</v>
      </c>
      <c r="AI22" s="92"/>
      <c r="AJ22" s="92"/>
      <c r="AK22" s="92"/>
      <c r="AL22" s="92"/>
      <c r="AM22" s="92"/>
      <c r="AN22" s="92"/>
      <c r="AO22" s="92"/>
      <c r="AP22" s="92"/>
      <c r="AQ22" s="92"/>
      <c r="AR22" s="92"/>
      <c r="AS22" s="14">
        <v>7.09740338900402E-2</v>
      </c>
    </row>
    <row r="23" spans="2:47" s="1" customFormat="1" ht="12.3" customHeight="1" x14ac:dyDescent="0.15">
      <c r="B23" s="102" t="s">
        <v>615</v>
      </c>
      <c r="C23" s="102"/>
      <c r="D23" s="102"/>
      <c r="E23" s="102"/>
      <c r="F23" s="102"/>
      <c r="G23" s="102"/>
      <c r="H23" s="102"/>
      <c r="I23" s="102"/>
      <c r="J23" s="102"/>
      <c r="K23" s="103">
        <v>156169365.66</v>
      </c>
      <c r="L23" s="103"/>
      <c r="M23" s="103"/>
      <c r="N23" s="103"/>
      <c r="O23" s="103"/>
      <c r="P23" s="103"/>
      <c r="Q23" s="103"/>
      <c r="R23" s="103"/>
      <c r="S23" s="103"/>
      <c r="T23" s="103"/>
      <c r="U23" s="103"/>
      <c r="V23" s="103"/>
      <c r="W23" s="93">
        <v>5.3387044274388999E-2</v>
      </c>
      <c r="X23" s="93"/>
      <c r="Y23" s="93"/>
      <c r="Z23" s="93"/>
      <c r="AA23" s="93"/>
      <c r="AB23" s="93"/>
      <c r="AC23" s="93"/>
      <c r="AD23" s="93"/>
      <c r="AE23" s="93"/>
      <c r="AF23" s="93"/>
      <c r="AG23" s="93"/>
      <c r="AH23" s="92">
        <v>1863</v>
      </c>
      <c r="AI23" s="92"/>
      <c r="AJ23" s="92"/>
      <c r="AK23" s="92"/>
      <c r="AL23" s="92"/>
      <c r="AM23" s="92"/>
      <c r="AN23" s="92"/>
      <c r="AO23" s="92"/>
      <c r="AP23" s="92"/>
      <c r="AQ23" s="92"/>
      <c r="AR23" s="92"/>
      <c r="AS23" s="14">
        <v>4.5422406436669498E-2</v>
      </c>
    </row>
    <row r="24" spans="2:47" s="1" customFormat="1" ht="12.3" customHeight="1" x14ac:dyDescent="0.15">
      <c r="B24" s="102" t="s">
        <v>617</v>
      </c>
      <c r="C24" s="102"/>
      <c r="D24" s="102"/>
      <c r="E24" s="102"/>
      <c r="F24" s="102"/>
      <c r="G24" s="102"/>
      <c r="H24" s="102"/>
      <c r="I24" s="102"/>
      <c r="J24" s="102"/>
      <c r="K24" s="103">
        <v>126079095.76000001</v>
      </c>
      <c r="L24" s="103"/>
      <c r="M24" s="103"/>
      <c r="N24" s="103"/>
      <c r="O24" s="103"/>
      <c r="P24" s="103"/>
      <c r="Q24" s="103"/>
      <c r="R24" s="103"/>
      <c r="S24" s="103"/>
      <c r="T24" s="103"/>
      <c r="U24" s="103"/>
      <c r="V24" s="103"/>
      <c r="W24" s="93">
        <v>4.3100580187206902E-2</v>
      </c>
      <c r="X24" s="93"/>
      <c r="Y24" s="93"/>
      <c r="Z24" s="93"/>
      <c r="AA24" s="93"/>
      <c r="AB24" s="93"/>
      <c r="AC24" s="93"/>
      <c r="AD24" s="93"/>
      <c r="AE24" s="93"/>
      <c r="AF24" s="93"/>
      <c r="AG24" s="93"/>
      <c r="AH24" s="92">
        <v>1848</v>
      </c>
      <c r="AI24" s="92"/>
      <c r="AJ24" s="92"/>
      <c r="AK24" s="92"/>
      <c r="AL24" s="92"/>
      <c r="AM24" s="92"/>
      <c r="AN24" s="92"/>
      <c r="AO24" s="92"/>
      <c r="AP24" s="92"/>
      <c r="AQ24" s="92"/>
      <c r="AR24" s="92"/>
      <c r="AS24" s="14">
        <v>4.50566865780812E-2</v>
      </c>
    </row>
    <row r="25" spans="2:47" s="1" customFormat="1" ht="12.3" customHeight="1" x14ac:dyDescent="0.15">
      <c r="B25" s="102" t="s">
        <v>552</v>
      </c>
      <c r="C25" s="102"/>
      <c r="D25" s="102"/>
      <c r="E25" s="102"/>
      <c r="F25" s="102"/>
      <c r="G25" s="102"/>
      <c r="H25" s="102"/>
      <c r="I25" s="102"/>
      <c r="J25" s="102"/>
      <c r="K25" s="103">
        <v>89207450.459999904</v>
      </c>
      <c r="L25" s="103"/>
      <c r="M25" s="103"/>
      <c r="N25" s="103"/>
      <c r="O25" s="103"/>
      <c r="P25" s="103"/>
      <c r="Q25" s="103"/>
      <c r="R25" s="103"/>
      <c r="S25" s="103"/>
      <c r="T25" s="103"/>
      <c r="U25" s="103"/>
      <c r="V25" s="103"/>
      <c r="W25" s="93">
        <v>3.0495879183386001E-2</v>
      </c>
      <c r="X25" s="93"/>
      <c r="Y25" s="93"/>
      <c r="Z25" s="93"/>
      <c r="AA25" s="93"/>
      <c r="AB25" s="93"/>
      <c r="AC25" s="93"/>
      <c r="AD25" s="93"/>
      <c r="AE25" s="93"/>
      <c r="AF25" s="93"/>
      <c r="AG25" s="93"/>
      <c r="AH25" s="92">
        <v>1204</v>
      </c>
      <c r="AI25" s="92"/>
      <c r="AJ25" s="92"/>
      <c r="AK25" s="92"/>
      <c r="AL25" s="92"/>
      <c r="AM25" s="92"/>
      <c r="AN25" s="92"/>
      <c r="AO25" s="92"/>
      <c r="AP25" s="92"/>
      <c r="AQ25" s="92"/>
      <c r="AR25" s="92"/>
      <c r="AS25" s="14">
        <v>2.93551139826893E-2</v>
      </c>
    </row>
    <row r="26" spans="2:47" s="1" customFormat="1" ht="12.3" customHeight="1" x14ac:dyDescent="0.15">
      <c r="B26" s="102" t="s">
        <v>71</v>
      </c>
      <c r="C26" s="102"/>
      <c r="D26" s="102"/>
      <c r="E26" s="102"/>
      <c r="F26" s="102"/>
      <c r="G26" s="102"/>
      <c r="H26" s="102"/>
      <c r="I26" s="102"/>
      <c r="J26" s="102"/>
      <c r="K26" s="103">
        <v>3732741.14</v>
      </c>
      <c r="L26" s="103"/>
      <c r="M26" s="103"/>
      <c r="N26" s="103"/>
      <c r="O26" s="103"/>
      <c r="P26" s="103"/>
      <c r="Q26" s="103"/>
      <c r="R26" s="103"/>
      <c r="S26" s="103"/>
      <c r="T26" s="103"/>
      <c r="U26" s="103"/>
      <c r="V26" s="103"/>
      <c r="W26" s="93">
        <v>1.2760506240376899E-3</v>
      </c>
      <c r="X26" s="93"/>
      <c r="Y26" s="93"/>
      <c r="Z26" s="93"/>
      <c r="AA26" s="93"/>
      <c r="AB26" s="93"/>
      <c r="AC26" s="93"/>
      <c r="AD26" s="93"/>
      <c r="AE26" s="93"/>
      <c r="AF26" s="93"/>
      <c r="AG26" s="93"/>
      <c r="AH26" s="92">
        <v>60</v>
      </c>
      <c r="AI26" s="92"/>
      <c r="AJ26" s="92"/>
      <c r="AK26" s="92"/>
      <c r="AL26" s="92"/>
      <c r="AM26" s="92"/>
      <c r="AN26" s="92"/>
      <c r="AO26" s="92"/>
      <c r="AP26" s="92"/>
      <c r="AQ26" s="92"/>
      <c r="AR26" s="92"/>
      <c r="AS26" s="14">
        <v>1.4628794343532899E-3</v>
      </c>
    </row>
    <row r="27" spans="2:47" s="1" customFormat="1" ht="13.35" customHeight="1" x14ac:dyDescent="0.15">
      <c r="B27" s="101"/>
      <c r="C27" s="101"/>
      <c r="D27" s="101"/>
      <c r="E27" s="101"/>
      <c r="F27" s="101"/>
      <c r="G27" s="101"/>
      <c r="H27" s="101"/>
      <c r="I27" s="101"/>
      <c r="J27" s="101"/>
      <c r="K27" s="104">
        <v>2925229665.4099998</v>
      </c>
      <c r="L27" s="104"/>
      <c r="M27" s="104"/>
      <c r="N27" s="104"/>
      <c r="O27" s="104"/>
      <c r="P27" s="104"/>
      <c r="Q27" s="104"/>
      <c r="R27" s="104"/>
      <c r="S27" s="104"/>
      <c r="T27" s="104"/>
      <c r="U27" s="104"/>
      <c r="V27" s="104"/>
      <c r="W27" s="95">
        <v>1</v>
      </c>
      <c r="X27" s="95"/>
      <c r="Y27" s="95"/>
      <c r="Z27" s="95"/>
      <c r="AA27" s="95"/>
      <c r="AB27" s="95"/>
      <c r="AC27" s="95"/>
      <c r="AD27" s="95"/>
      <c r="AE27" s="95"/>
      <c r="AF27" s="95"/>
      <c r="AG27" s="95"/>
      <c r="AH27" s="94">
        <v>41015</v>
      </c>
      <c r="AI27" s="94"/>
      <c r="AJ27" s="94"/>
      <c r="AK27" s="94"/>
      <c r="AL27" s="94"/>
      <c r="AM27" s="94"/>
      <c r="AN27" s="94"/>
      <c r="AO27" s="94"/>
      <c r="AP27" s="94"/>
      <c r="AQ27" s="94"/>
      <c r="AR27" s="94"/>
      <c r="AS27" s="44">
        <v>1</v>
      </c>
    </row>
    <row r="28" spans="2:47" s="1" customFormat="1" ht="9" customHeight="1" x14ac:dyDescent="0.15"/>
    <row r="29" spans="2:47" s="1" customFormat="1" ht="19.2" customHeight="1" x14ac:dyDescent="0.15">
      <c r="B29" s="82" t="s">
        <v>1218</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row>
    <row r="30" spans="2:47" s="1" customFormat="1" ht="7.95" customHeight="1" x14ac:dyDescent="0.15"/>
    <row r="31" spans="2:47" s="1" customFormat="1" ht="13.35" customHeight="1" x14ac:dyDescent="0.15">
      <c r="B31" s="76" t="s">
        <v>1106</v>
      </c>
      <c r="C31" s="76"/>
      <c r="D31" s="76"/>
      <c r="E31" s="76"/>
      <c r="F31" s="76"/>
      <c r="G31" s="76"/>
      <c r="H31" s="76"/>
      <c r="I31" s="76"/>
      <c r="J31" s="76"/>
      <c r="K31" s="76"/>
      <c r="L31" s="76" t="s">
        <v>1103</v>
      </c>
      <c r="M31" s="76"/>
      <c r="N31" s="76"/>
      <c r="O31" s="76"/>
      <c r="P31" s="76"/>
      <c r="Q31" s="76"/>
      <c r="R31" s="76"/>
      <c r="S31" s="76"/>
      <c r="T31" s="76"/>
      <c r="U31" s="76"/>
      <c r="V31" s="76"/>
      <c r="W31" s="76"/>
      <c r="X31" s="76" t="s">
        <v>1104</v>
      </c>
      <c r="Y31" s="76"/>
      <c r="Z31" s="76"/>
      <c r="AA31" s="76"/>
      <c r="AB31" s="76"/>
      <c r="AC31" s="76"/>
      <c r="AD31" s="76"/>
      <c r="AE31" s="76"/>
      <c r="AF31" s="76"/>
      <c r="AG31" s="76"/>
      <c r="AH31" s="76"/>
      <c r="AI31" s="76" t="s">
        <v>1105</v>
      </c>
      <c r="AJ31" s="76"/>
      <c r="AK31" s="76"/>
      <c r="AL31" s="76"/>
      <c r="AM31" s="76"/>
      <c r="AN31" s="76"/>
      <c r="AO31" s="76"/>
      <c r="AP31" s="76"/>
      <c r="AQ31" s="76"/>
      <c r="AR31" s="76" t="s">
        <v>1104</v>
      </c>
      <c r="AS31" s="76"/>
    </row>
    <row r="32" spans="2:47" s="1" customFormat="1" ht="10.65" customHeight="1" x14ac:dyDescent="0.15">
      <c r="B32" s="90" t="s">
        <v>1107</v>
      </c>
      <c r="C32" s="90"/>
      <c r="D32" s="90"/>
      <c r="E32" s="90"/>
      <c r="F32" s="90"/>
      <c r="G32" s="90"/>
      <c r="H32" s="90"/>
      <c r="I32" s="90"/>
      <c r="J32" s="90"/>
      <c r="K32" s="90"/>
      <c r="L32" s="103">
        <v>145111515.53999999</v>
      </c>
      <c r="M32" s="103"/>
      <c r="N32" s="103"/>
      <c r="O32" s="103"/>
      <c r="P32" s="103"/>
      <c r="Q32" s="103"/>
      <c r="R32" s="103"/>
      <c r="S32" s="103"/>
      <c r="T32" s="103"/>
      <c r="U32" s="103"/>
      <c r="V32" s="103"/>
      <c r="W32" s="103"/>
      <c r="X32" s="93">
        <v>4.9606879506215097E-2</v>
      </c>
      <c r="Y32" s="93"/>
      <c r="Z32" s="93"/>
      <c r="AA32" s="93"/>
      <c r="AB32" s="93"/>
      <c r="AC32" s="93"/>
      <c r="AD32" s="93"/>
      <c r="AE32" s="93"/>
      <c r="AF32" s="93"/>
      <c r="AG32" s="93"/>
      <c r="AH32" s="93"/>
      <c r="AI32" s="92">
        <v>1065</v>
      </c>
      <c r="AJ32" s="92"/>
      <c r="AK32" s="92"/>
      <c r="AL32" s="92"/>
      <c r="AM32" s="92"/>
      <c r="AN32" s="92"/>
      <c r="AO32" s="92"/>
      <c r="AP32" s="92"/>
      <c r="AQ32" s="92"/>
      <c r="AR32" s="93">
        <v>2.5966109959770799E-2</v>
      </c>
      <c r="AS32" s="93"/>
    </row>
    <row r="33" spans="2:45" s="1" customFormat="1" ht="10.65" customHeight="1" x14ac:dyDescent="0.15">
      <c r="B33" s="90" t="s">
        <v>1108</v>
      </c>
      <c r="C33" s="90"/>
      <c r="D33" s="90"/>
      <c r="E33" s="90"/>
      <c r="F33" s="90"/>
      <c r="G33" s="90"/>
      <c r="H33" s="90"/>
      <c r="I33" s="90"/>
      <c r="J33" s="90"/>
      <c r="K33" s="90"/>
      <c r="L33" s="103">
        <v>216339137.21000001</v>
      </c>
      <c r="M33" s="103"/>
      <c r="N33" s="103"/>
      <c r="O33" s="103"/>
      <c r="P33" s="103"/>
      <c r="Q33" s="103"/>
      <c r="R33" s="103"/>
      <c r="S33" s="103"/>
      <c r="T33" s="103"/>
      <c r="U33" s="103"/>
      <c r="V33" s="103"/>
      <c r="W33" s="103"/>
      <c r="X33" s="93">
        <v>7.3956291284799899E-2</v>
      </c>
      <c r="Y33" s="93"/>
      <c r="Z33" s="93"/>
      <c r="AA33" s="93"/>
      <c r="AB33" s="93"/>
      <c r="AC33" s="93"/>
      <c r="AD33" s="93"/>
      <c r="AE33" s="93"/>
      <c r="AF33" s="93"/>
      <c r="AG33" s="93"/>
      <c r="AH33" s="93"/>
      <c r="AI33" s="92">
        <v>1669</v>
      </c>
      <c r="AJ33" s="92"/>
      <c r="AK33" s="92"/>
      <c r="AL33" s="92"/>
      <c r="AM33" s="92"/>
      <c r="AN33" s="92"/>
      <c r="AO33" s="92"/>
      <c r="AP33" s="92"/>
      <c r="AQ33" s="92"/>
      <c r="AR33" s="93">
        <v>4.0692429598927202E-2</v>
      </c>
      <c r="AS33" s="93"/>
    </row>
    <row r="34" spans="2:45" s="1" customFormat="1" ht="10.65" customHeight="1" x14ac:dyDescent="0.15">
      <c r="B34" s="90" t="s">
        <v>1109</v>
      </c>
      <c r="C34" s="90"/>
      <c r="D34" s="90"/>
      <c r="E34" s="90"/>
      <c r="F34" s="90"/>
      <c r="G34" s="90"/>
      <c r="H34" s="90"/>
      <c r="I34" s="90"/>
      <c r="J34" s="90"/>
      <c r="K34" s="90"/>
      <c r="L34" s="103">
        <v>255950616.72</v>
      </c>
      <c r="M34" s="103"/>
      <c r="N34" s="103"/>
      <c r="O34" s="103"/>
      <c r="P34" s="103"/>
      <c r="Q34" s="103"/>
      <c r="R34" s="103"/>
      <c r="S34" s="103"/>
      <c r="T34" s="103"/>
      <c r="U34" s="103"/>
      <c r="V34" s="103"/>
      <c r="W34" s="103"/>
      <c r="X34" s="93">
        <v>8.7497614203268403E-2</v>
      </c>
      <c r="Y34" s="93"/>
      <c r="Z34" s="93"/>
      <c r="AA34" s="93"/>
      <c r="AB34" s="93"/>
      <c r="AC34" s="93"/>
      <c r="AD34" s="93"/>
      <c r="AE34" s="93"/>
      <c r="AF34" s="93"/>
      <c r="AG34" s="93"/>
      <c r="AH34" s="93"/>
      <c r="AI34" s="92">
        <v>2105</v>
      </c>
      <c r="AJ34" s="92"/>
      <c r="AK34" s="92"/>
      <c r="AL34" s="92"/>
      <c r="AM34" s="92"/>
      <c r="AN34" s="92"/>
      <c r="AO34" s="92"/>
      <c r="AP34" s="92"/>
      <c r="AQ34" s="92"/>
      <c r="AR34" s="93">
        <v>5.1322686821894399E-2</v>
      </c>
      <c r="AS34" s="93"/>
    </row>
    <row r="35" spans="2:45" s="1" customFormat="1" ht="10.65" customHeight="1" x14ac:dyDescent="0.15">
      <c r="B35" s="90" t="s">
        <v>1110</v>
      </c>
      <c r="C35" s="90"/>
      <c r="D35" s="90"/>
      <c r="E35" s="90"/>
      <c r="F35" s="90"/>
      <c r="G35" s="90"/>
      <c r="H35" s="90"/>
      <c r="I35" s="90"/>
      <c r="J35" s="90"/>
      <c r="K35" s="90"/>
      <c r="L35" s="103">
        <v>463932066.05999899</v>
      </c>
      <c r="M35" s="103"/>
      <c r="N35" s="103"/>
      <c r="O35" s="103"/>
      <c r="P35" s="103"/>
      <c r="Q35" s="103"/>
      <c r="R35" s="103"/>
      <c r="S35" s="103"/>
      <c r="T35" s="103"/>
      <c r="U35" s="103"/>
      <c r="V35" s="103"/>
      <c r="W35" s="103"/>
      <c r="X35" s="93">
        <v>0.158596800636156</v>
      </c>
      <c r="Y35" s="93"/>
      <c r="Z35" s="93"/>
      <c r="AA35" s="93"/>
      <c r="AB35" s="93"/>
      <c r="AC35" s="93"/>
      <c r="AD35" s="93"/>
      <c r="AE35" s="93"/>
      <c r="AF35" s="93"/>
      <c r="AG35" s="93"/>
      <c r="AH35" s="93"/>
      <c r="AI35" s="92">
        <v>4413</v>
      </c>
      <c r="AJ35" s="92"/>
      <c r="AK35" s="92"/>
      <c r="AL35" s="92"/>
      <c r="AM35" s="92"/>
      <c r="AN35" s="92"/>
      <c r="AO35" s="92"/>
      <c r="AP35" s="92"/>
      <c r="AQ35" s="92"/>
      <c r="AR35" s="93">
        <v>0.10759478239668401</v>
      </c>
      <c r="AS35" s="93"/>
    </row>
    <row r="36" spans="2:45" s="1" customFormat="1" ht="10.65" customHeight="1" x14ac:dyDescent="0.15">
      <c r="B36" s="90" t="s">
        <v>1111</v>
      </c>
      <c r="C36" s="90"/>
      <c r="D36" s="90"/>
      <c r="E36" s="90"/>
      <c r="F36" s="90"/>
      <c r="G36" s="90"/>
      <c r="H36" s="90"/>
      <c r="I36" s="90"/>
      <c r="J36" s="90"/>
      <c r="K36" s="90"/>
      <c r="L36" s="103">
        <v>509918798.22000098</v>
      </c>
      <c r="M36" s="103"/>
      <c r="N36" s="103"/>
      <c r="O36" s="103"/>
      <c r="P36" s="103"/>
      <c r="Q36" s="103"/>
      <c r="R36" s="103"/>
      <c r="S36" s="103"/>
      <c r="T36" s="103"/>
      <c r="U36" s="103"/>
      <c r="V36" s="103"/>
      <c r="W36" s="103"/>
      <c r="X36" s="93">
        <v>0.17431752598766601</v>
      </c>
      <c r="Y36" s="93"/>
      <c r="Z36" s="93"/>
      <c r="AA36" s="93"/>
      <c r="AB36" s="93"/>
      <c r="AC36" s="93"/>
      <c r="AD36" s="93"/>
      <c r="AE36" s="93"/>
      <c r="AF36" s="93"/>
      <c r="AG36" s="93"/>
      <c r="AH36" s="93"/>
      <c r="AI36" s="92">
        <v>5432</v>
      </c>
      <c r="AJ36" s="92"/>
      <c r="AK36" s="92"/>
      <c r="AL36" s="92"/>
      <c r="AM36" s="92"/>
      <c r="AN36" s="92"/>
      <c r="AO36" s="92"/>
      <c r="AP36" s="92"/>
      <c r="AQ36" s="92"/>
      <c r="AR36" s="93">
        <v>0.13243935145678401</v>
      </c>
      <c r="AS36" s="93"/>
    </row>
    <row r="37" spans="2:45" s="1" customFormat="1" ht="10.65" customHeight="1" x14ac:dyDescent="0.15">
      <c r="B37" s="90" t="s">
        <v>1112</v>
      </c>
      <c r="C37" s="90"/>
      <c r="D37" s="90"/>
      <c r="E37" s="90"/>
      <c r="F37" s="90"/>
      <c r="G37" s="90"/>
      <c r="H37" s="90"/>
      <c r="I37" s="90"/>
      <c r="J37" s="90"/>
      <c r="K37" s="90"/>
      <c r="L37" s="103">
        <v>229865510.68000001</v>
      </c>
      <c r="M37" s="103"/>
      <c r="N37" s="103"/>
      <c r="O37" s="103"/>
      <c r="P37" s="103"/>
      <c r="Q37" s="103"/>
      <c r="R37" s="103"/>
      <c r="S37" s="103"/>
      <c r="T37" s="103"/>
      <c r="U37" s="103"/>
      <c r="V37" s="103"/>
      <c r="W37" s="103"/>
      <c r="X37" s="93">
        <v>7.8580329400488896E-2</v>
      </c>
      <c r="Y37" s="93"/>
      <c r="Z37" s="93"/>
      <c r="AA37" s="93"/>
      <c r="AB37" s="93"/>
      <c r="AC37" s="93"/>
      <c r="AD37" s="93"/>
      <c r="AE37" s="93"/>
      <c r="AF37" s="93"/>
      <c r="AG37" s="93"/>
      <c r="AH37" s="93"/>
      <c r="AI37" s="92">
        <v>3027</v>
      </c>
      <c r="AJ37" s="92"/>
      <c r="AK37" s="92"/>
      <c r="AL37" s="92"/>
      <c r="AM37" s="92"/>
      <c r="AN37" s="92"/>
      <c r="AO37" s="92"/>
      <c r="AP37" s="92"/>
      <c r="AQ37" s="92"/>
      <c r="AR37" s="93">
        <v>7.3802267463123294E-2</v>
      </c>
      <c r="AS37" s="93"/>
    </row>
    <row r="38" spans="2:45" s="1" customFormat="1" ht="10.65" customHeight="1" x14ac:dyDescent="0.15">
      <c r="B38" s="90" t="s">
        <v>1113</v>
      </c>
      <c r="C38" s="90"/>
      <c r="D38" s="90"/>
      <c r="E38" s="90"/>
      <c r="F38" s="90"/>
      <c r="G38" s="90"/>
      <c r="H38" s="90"/>
      <c r="I38" s="90"/>
      <c r="J38" s="90"/>
      <c r="K38" s="90"/>
      <c r="L38" s="103">
        <v>223800700.56000099</v>
      </c>
      <c r="M38" s="103"/>
      <c r="N38" s="103"/>
      <c r="O38" s="103"/>
      <c r="P38" s="103"/>
      <c r="Q38" s="103"/>
      <c r="R38" s="103"/>
      <c r="S38" s="103"/>
      <c r="T38" s="103"/>
      <c r="U38" s="103"/>
      <c r="V38" s="103"/>
      <c r="W38" s="103"/>
      <c r="X38" s="93">
        <v>7.6507052832938002E-2</v>
      </c>
      <c r="Y38" s="93"/>
      <c r="Z38" s="93"/>
      <c r="AA38" s="93"/>
      <c r="AB38" s="93"/>
      <c r="AC38" s="93"/>
      <c r="AD38" s="93"/>
      <c r="AE38" s="93"/>
      <c r="AF38" s="93"/>
      <c r="AG38" s="93"/>
      <c r="AH38" s="93"/>
      <c r="AI38" s="92">
        <v>3483</v>
      </c>
      <c r="AJ38" s="92"/>
      <c r="AK38" s="92"/>
      <c r="AL38" s="92"/>
      <c r="AM38" s="92"/>
      <c r="AN38" s="92"/>
      <c r="AO38" s="92"/>
      <c r="AP38" s="92"/>
      <c r="AQ38" s="92"/>
      <c r="AR38" s="93">
        <v>8.4920151164208202E-2</v>
      </c>
      <c r="AS38" s="93"/>
    </row>
    <row r="39" spans="2:45" s="1" customFormat="1" ht="10.65" customHeight="1" x14ac:dyDescent="0.15">
      <c r="B39" s="90" t="s">
        <v>1114</v>
      </c>
      <c r="C39" s="90"/>
      <c r="D39" s="90"/>
      <c r="E39" s="90"/>
      <c r="F39" s="90"/>
      <c r="G39" s="90"/>
      <c r="H39" s="90"/>
      <c r="I39" s="90"/>
      <c r="J39" s="90"/>
      <c r="K39" s="90"/>
      <c r="L39" s="103">
        <v>195765369.38999999</v>
      </c>
      <c r="M39" s="103"/>
      <c r="N39" s="103"/>
      <c r="O39" s="103"/>
      <c r="P39" s="103"/>
      <c r="Q39" s="103"/>
      <c r="R39" s="103"/>
      <c r="S39" s="103"/>
      <c r="T39" s="103"/>
      <c r="U39" s="103"/>
      <c r="V39" s="103"/>
      <c r="W39" s="103"/>
      <c r="X39" s="93">
        <v>6.6923076743296103E-2</v>
      </c>
      <c r="Y39" s="93"/>
      <c r="Z39" s="93"/>
      <c r="AA39" s="93"/>
      <c r="AB39" s="93"/>
      <c r="AC39" s="93"/>
      <c r="AD39" s="93"/>
      <c r="AE39" s="93"/>
      <c r="AF39" s="93"/>
      <c r="AG39" s="93"/>
      <c r="AH39" s="93"/>
      <c r="AI39" s="92">
        <v>3327</v>
      </c>
      <c r="AJ39" s="92"/>
      <c r="AK39" s="92"/>
      <c r="AL39" s="92"/>
      <c r="AM39" s="92"/>
      <c r="AN39" s="92"/>
      <c r="AO39" s="92"/>
      <c r="AP39" s="92"/>
      <c r="AQ39" s="92"/>
      <c r="AR39" s="93">
        <v>8.1116664634889701E-2</v>
      </c>
      <c r="AS39" s="93"/>
    </row>
    <row r="40" spans="2:45" s="1" customFormat="1" ht="10.65" customHeight="1" x14ac:dyDescent="0.15">
      <c r="B40" s="90" t="s">
        <v>1115</v>
      </c>
      <c r="C40" s="90"/>
      <c r="D40" s="90"/>
      <c r="E40" s="90"/>
      <c r="F40" s="90"/>
      <c r="G40" s="90"/>
      <c r="H40" s="90"/>
      <c r="I40" s="90"/>
      <c r="J40" s="90"/>
      <c r="K40" s="90"/>
      <c r="L40" s="103">
        <v>252969458.65000099</v>
      </c>
      <c r="M40" s="103"/>
      <c r="N40" s="103"/>
      <c r="O40" s="103"/>
      <c r="P40" s="103"/>
      <c r="Q40" s="103"/>
      <c r="R40" s="103"/>
      <c r="S40" s="103"/>
      <c r="T40" s="103"/>
      <c r="U40" s="103"/>
      <c r="V40" s="103"/>
      <c r="W40" s="103"/>
      <c r="X40" s="93">
        <v>8.6478494882399101E-2</v>
      </c>
      <c r="Y40" s="93"/>
      <c r="Z40" s="93"/>
      <c r="AA40" s="93"/>
      <c r="AB40" s="93"/>
      <c r="AC40" s="93"/>
      <c r="AD40" s="93"/>
      <c r="AE40" s="93"/>
      <c r="AF40" s="93"/>
      <c r="AG40" s="93"/>
      <c r="AH40" s="93"/>
      <c r="AI40" s="92">
        <v>5273</v>
      </c>
      <c r="AJ40" s="92"/>
      <c r="AK40" s="92"/>
      <c r="AL40" s="92"/>
      <c r="AM40" s="92"/>
      <c r="AN40" s="92"/>
      <c r="AO40" s="92"/>
      <c r="AP40" s="92"/>
      <c r="AQ40" s="92"/>
      <c r="AR40" s="93">
        <v>0.128562720955748</v>
      </c>
      <c r="AS40" s="93"/>
    </row>
    <row r="41" spans="2:45" s="1" customFormat="1" ht="10.65" customHeight="1" x14ac:dyDescent="0.15">
      <c r="B41" s="90" t="s">
        <v>1116</v>
      </c>
      <c r="C41" s="90"/>
      <c r="D41" s="90"/>
      <c r="E41" s="90"/>
      <c r="F41" s="90"/>
      <c r="G41" s="90"/>
      <c r="H41" s="90"/>
      <c r="I41" s="90"/>
      <c r="J41" s="90"/>
      <c r="K41" s="90"/>
      <c r="L41" s="103">
        <v>235116653.75999999</v>
      </c>
      <c r="M41" s="103"/>
      <c r="N41" s="103"/>
      <c r="O41" s="103"/>
      <c r="P41" s="103"/>
      <c r="Q41" s="103"/>
      <c r="R41" s="103"/>
      <c r="S41" s="103"/>
      <c r="T41" s="103"/>
      <c r="U41" s="103"/>
      <c r="V41" s="103"/>
      <c r="W41" s="103"/>
      <c r="X41" s="93">
        <v>8.03754510424214E-2</v>
      </c>
      <c r="Y41" s="93"/>
      <c r="Z41" s="93"/>
      <c r="AA41" s="93"/>
      <c r="AB41" s="93"/>
      <c r="AC41" s="93"/>
      <c r="AD41" s="93"/>
      <c r="AE41" s="93"/>
      <c r="AF41" s="93"/>
      <c r="AG41" s="93"/>
      <c r="AH41" s="93"/>
      <c r="AI41" s="92">
        <v>6541</v>
      </c>
      <c r="AJ41" s="92"/>
      <c r="AK41" s="92"/>
      <c r="AL41" s="92"/>
      <c r="AM41" s="92"/>
      <c r="AN41" s="92"/>
      <c r="AO41" s="92"/>
      <c r="AP41" s="92"/>
      <c r="AQ41" s="92"/>
      <c r="AR41" s="93">
        <v>0.15947823966841401</v>
      </c>
      <c r="AS41" s="93"/>
    </row>
    <row r="42" spans="2:45" s="1" customFormat="1" ht="10.65" customHeight="1" x14ac:dyDescent="0.15">
      <c r="B42" s="90" t="s">
        <v>1117</v>
      </c>
      <c r="C42" s="90"/>
      <c r="D42" s="90"/>
      <c r="E42" s="90"/>
      <c r="F42" s="90"/>
      <c r="G42" s="90"/>
      <c r="H42" s="90"/>
      <c r="I42" s="90"/>
      <c r="J42" s="90"/>
      <c r="K42" s="90"/>
      <c r="L42" s="103">
        <v>172118465.02000001</v>
      </c>
      <c r="M42" s="103"/>
      <c r="N42" s="103"/>
      <c r="O42" s="103"/>
      <c r="P42" s="103"/>
      <c r="Q42" s="103"/>
      <c r="R42" s="103"/>
      <c r="S42" s="103"/>
      <c r="T42" s="103"/>
      <c r="U42" s="103"/>
      <c r="V42" s="103"/>
      <c r="W42" s="103"/>
      <c r="X42" s="93">
        <v>5.8839299715592201E-2</v>
      </c>
      <c r="Y42" s="93"/>
      <c r="Z42" s="93"/>
      <c r="AA42" s="93"/>
      <c r="AB42" s="93"/>
      <c r="AC42" s="93"/>
      <c r="AD42" s="93"/>
      <c r="AE42" s="93"/>
      <c r="AF42" s="93"/>
      <c r="AG42" s="93"/>
      <c r="AH42" s="93"/>
      <c r="AI42" s="92">
        <v>3857</v>
      </c>
      <c r="AJ42" s="92"/>
      <c r="AK42" s="92"/>
      <c r="AL42" s="92"/>
      <c r="AM42" s="92"/>
      <c r="AN42" s="92"/>
      <c r="AO42" s="92"/>
      <c r="AP42" s="92"/>
      <c r="AQ42" s="92"/>
      <c r="AR42" s="93">
        <v>9.4038766305010402E-2</v>
      </c>
      <c r="AS42" s="93"/>
    </row>
    <row r="43" spans="2:45" s="1" customFormat="1" ht="10.65" customHeight="1" x14ac:dyDescent="0.15">
      <c r="B43" s="90" t="s">
        <v>1118</v>
      </c>
      <c r="C43" s="90"/>
      <c r="D43" s="90"/>
      <c r="E43" s="90"/>
      <c r="F43" s="90"/>
      <c r="G43" s="90"/>
      <c r="H43" s="90"/>
      <c r="I43" s="90"/>
      <c r="J43" s="90"/>
      <c r="K43" s="90"/>
      <c r="L43" s="103">
        <v>6736830.2999999998</v>
      </c>
      <c r="M43" s="103"/>
      <c r="N43" s="103"/>
      <c r="O43" s="103"/>
      <c r="P43" s="103"/>
      <c r="Q43" s="103"/>
      <c r="R43" s="103"/>
      <c r="S43" s="103"/>
      <c r="T43" s="103"/>
      <c r="U43" s="103"/>
      <c r="V43" s="103"/>
      <c r="W43" s="103"/>
      <c r="X43" s="93">
        <v>2.3030090182870298E-3</v>
      </c>
      <c r="Y43" s="93"/>
      <c r="Z43" s="93"/>
      <c r="AA43" s="93"/>
      <c r="AB43" s="93"/>
      <c r="AC43" s="93"/>
      <c r="AD43" s="93"/>
      <c r="AE43" s="93"/>
      <c r="AF43" s="93"/>
      <c r="AG43" s="93"/>
      <c r="AH43" s="93"/>
      <c r="AI43" s="92">
        <v>186</v>
      </c>
      <c r="AJ43" s="92"/>
      <c r="AK43" s="92"/>
      <c r="AL43" s="92"/>
      <c r="AM43" s="92"/>
      <c r="AN43" s="92"/>
      <c r="AO43" s="92"/>
      <c r="AP43" s="92"/>
      <c r="AQ43" s="92"/>
      <c r="AR43" s="93">
        <v>4.5349262464951801E-3</v>
      </c>
      <c r="AS43" s="93"/>
    </row>
    <row r="44" spans="2:45" s="1" customFormat="1" ht="10.65" customHeight="1" x14ac:dyDescent="0.15">
      <c r="B44" s="90" t="s">
        <v>1119</v>
      </c>
      <c r="C44" s="90"/>
      <c r="D44" s="90"/>
      <c r="E44" s="90"/>
      <c r="F44" s="90"/>
      <c r="G44" s="90"/>
      <c r="H44" s="90"/>
      <c r="I44" s="90"/>
      <c r="J44" s="90"/>
      <c r="K44" s="90"/>
      <c r="L44" s="103">
        <v>2560988.48</v>
      </c>
      <c r="M44" s="103"/>
      <c r="N44" s="103"/>
      <c r="O44" s="103"/>
      <c r="P44" s="103"/>
      <c r="Q44" s="103"/>
      <c r="R44" s="103"/>
      <c r="S44" s="103"/>
      <c r="T44" s="103"/>
      <c r="U44" s="103"/>
      <c r="V44" s="103"/>
      <c r="W44" s="103"/>
      <c r="X44" s="93">
        <v>8.7548287585174998E-4</v>
      </c>
      <c r="Y44" s="93"/>
      <c r="Z44" s="93"/>
      <c r="AA44" s="93"/>
      <c r="AB44" s="93"/>
      <c r="AC44" s="93"/>
      <c r="AD44" s="93"/>
      <c r="AE44" s="93"/>
      <c r="AF44" s="93"/>
      <c r="AG44" s="93"/>
      <c r="AH44" s="93"/>
      <c r="AI44" s="92">
        <v>85</v>
      </c>
      <c r="AJ44" s="92"/>
      <c r="AK44" s="92"/>
      <c r="AL44" s="92"/>
      <c r="AM44" s="92"/>
      <c r="AN44" s="92"/>
      <c r="AO44" s="92"/>
      <c r="AP44" s="92"/>
      <c r="AQ44" s="92"/>
      <c r="AR44" s="93">
        <v>2.0724125320004901E-3</v>
      </c>
      <c r="AS44" s="93"/>
    </row>
    <row r="45" spans="2:45" s="1" customFormat="1" ht="10.65" customHeight="1" x14ac:dyDescent="0.15">
      <c r="B45" s="90" t="s">
        <v>1120</v>
      </c>
      <c r="C45" s="90"/>
      <c r="D45" s="90"/>
      <c r="E45" s="90"/>
      <c r="F45" s="90"/>
      <c r="G45" s="90"/>
      <c r="H45" s="90"/>
      <c r="I45" s="90"/>
      <c r="J45" s="90"/>
      <c r="K45" s="90"/>
      <c r="L45" s="103">
        <v>948478.35</v>
      </c>
      <c r="M45" s="103"/>
      <c r="N45" s="103"/>
      <c r="O45" s="103"/>
      <c r="P45" s="103"/>
      <c r="Q45" s="103"/>
      <c r="R45" s="103"/>
      <c r="S45" s="103"/>
      <c r="T45" s="103"/>
      <c r="U45" s="103"/>
      <c r="V45" s="103"/>
      <c r="W45" s="103"/>
      <c r="X45" s="93">
        <v>3.2424064380841001E-4</v>
      </c>
      <c r="Y45" s="93"/>
      <c r="Z45" s="93"/>
      <c r="AA45" s="93"/>
      <c r="AB45" s="93"/>
      <c r="AC45" s="93"/>
      <c r="AD45" s="93"/>
      <c r="AE45" s="93"/>
      <c r="AF45" s="93"/>
      <c r="AG45" s="93"/>
      <c r="AH45" s="93"/>
      <c r="AI45" s="92">
        <v>56</v>
      </c>
      <c r="AJ45" s="92"/>
      <c r="AK45" s="92"/>
      <c r="AL45" s="92"/>
      <c r="AM45" s="92"/>
      <c r="AN45" s="92"/>
      <c r="AO45" s="92"/>
      <c r="AP45" s="92"/>
      <c r="AQ45" s="92"/>
      <c r="AR45" s="93">
        <v>1.36535413872973E-3</v>
      </c>
      <c r="AS45" s="93"/>
    </row>
    <row r="46" spans="2:45" s="1" customFormat="1" ht="10.65" customHeight="1" x14ac:dyDescent="0.15">
      <c r="B46" s="90" t="s">
        <v>1121</v>
      </c>
      <c r="C46" s="90"/>
      <c r="D46" s="90"/>
      <c r="E46" s="90"/>
      <c r="F46" s="90"/>
      <c r="G46" s="90"/>
      <c r="H46" s="90"/>
      <c r="I46" s="90"/>
      <c r="J46" s="90"/>
      <c r="K46" s="90"/>
      <c r="L46" s="103">
        <v>2826926.19</v>
      </c>
      <c r="M46" s="103"/>
      <c r="N46" s="103"/>
      <c r="O46" s="103"/>
      <c r="P46" s="103"/>
      <c r="Q46" s="103"/>
      <c r="R46" s="103"/>
      <c r="S46" s="103"/>
      <c r="T46" s="103"/>
      <c r="U46" s="103"/>
      <c r="V46" s="103"/>
      <c r="W46" s="103"/>
      <c r="X46" s="93">
        <v>9.66394612849579E-4</v>
      </c>
      <c r="Y46" s="93"/>
      <c r="Z46" s="93"/>
      <c r="AA46" s="93"/>
      <c r="AB46" s="93"/>
      <c r="AC46" s="93"/>
      <c r="AD46" s="93"/>
      <c r="AE46" s="93"/>
      <c r="AF46" s="93"/>
      <c r="AG46" s="93"/>
      <c r="AH46" s="93"/>
      <c r="AI46" s="92">
        <v>133</v>
      </c>
      <c r="AJ46" s="92"/>
      <c r="AK46" s="92"/>
      <c r="AL46" s="92"/>
      <c r="AM46" s="92"/>
      <c r="AN46" s="92"/>
      <c r="AO46" s="92"/>
      <c r="AP46" s="92"/>
      <c r="AQ46" s="92"/>
      <c r="AR46" s="93">
        <v>3.2427160794831198E-3</v>
      </c>
      <c r="AS46" s="93"/>
    </row>
    <row r="47" spans="2:45" s="1" customFormat="1" ht="10.65" customHeight="1" x14ac:dyDescent="0.15">
      <c r="B47" s="90" t="s">
        <v>1122</v>
      </c>
      <c r="C47" s="90"/>
      <c r="D47" s="90"/>
      <c r="E47" s="90"/>
      <c r="F47" s="90"/>
      <c r="G47" s="90"/>
      <c r="H47" s="90"/>
      <c r="I47" s="90"/>
      <c r="J47" s="90"/>
      <c r="K47" s="90"/>
      <c r="L47" s="103">
        <v>6294476.9299999997</v>
      </c>
      <c r="M47" s="103"/>
      <c r="N47" s="103"/>
      <c r="O47" s="103"/>
      <c r="P47" s="103"/>
      <c r="Q47" s="103"/>
      <c r="R47" s="103"/>
      <c r="S47" s="103"/>
      <c r="T47" s="103"/>
      <c r="U47" s="103"/>
      <c r="V47" s="103"/>
      <c r="W47" s="103"/>
      <c r="X47" s="93">
        <v>2.1517889704286701E-3</v>
      </c>
      <c r="Y47" s="93"/>
      <c r="Z47" s="93"/>
      <c r="AA47" s="93"/>
      <c r="AB47" s="93"/>
      <c r="AC47" s="93"/>
      <c r="AD47" s="93"/>
      <c r="AE47" s="93"/>
      <c r="AF47" s="93"/>
      <c r="AG47" s="93"/>
      <c r="AH47" s="93"/>
      <c r="AI47" s="92">
        <v>173</v>
      </c>
      <c r="AJ47" s="92"/>
      <c r="AK47" s="92"/>
      <c r="AL47" s="92"/>
      <c r="AM47" s="92"/>
      <c r="AN47" s="92"/>
      <c r="AO47" s="92"/>
      <c r="AP47" s="92"/>
      <c r="AQ47" s="92"/>
      <c r="AR47" s="93">
        <v>4.2179690357186401E-3</v>
      </c>
      <c r="AS47" s="93"/>
    </row>
    <row r="48" spans="2:45" s="1" customFormat="1" ht="10.65" customHeight="1" x14ac:dyDescent="0.15">
      <c r="B48" s="90" t="s">
        <v>1123</v>
      </c>
      <c r="C48" s="90"/>
      <c r="D48" s="90"/>
      <c r="E48" s="90"/>
      <c r="F48" s="90"/>
      <c r="G48" s="90"/>
      <c r="H48" s="90"/>
      <c r="I48" s="90"/>
      <c r="J48" s="90"/>
      <c r="K48" s="90"/>
      <c r="L48" s="103">
        <v>2377439.46</v>
      </c>
      <c r="M48" s="103"/>
      <c r="N48" s="103"/>
      <c r="O48" s="103"/>
      <c r="P48" s="103"/>
      <c r="Q48" s="103"/>
      <c r="R48" s="103"/>
      <c r="S48" s="103"/>
      <c r="T48" s="103"/>
      <c r="U48" s="103"/>
      <c r="V48" s="103"/>
      <c r="W48" s="103"/>
      <c r="X48" s="93">
        <v>8.1273600090705296E-4</v>
      </c>
      <c r="Y48" s="93"/>
      <c r="Z48" s="93"/>
      <c r="AA48" s="93"/>
      <c r="AB48" s="93"/>
      <c r="AC48" s="93"/>
      <c r="AD48" s="93"/>
      <c r="AE48" s="93"/>
      <c r="AF48" s="93"/>
      <c r="AG48" s="93"/>
      <c r="AH48" s="93"/>
      <c r="AI48" s="92">
        <v>86</v>
      </c>
      <c r="AJ48" s="92"/>
      <c r="AK48" s="92"/>
      <c r="AL48" s="92"/>
      <c r="AM48" s="92"/>
      <c r="AN48" s="92"/>
      <c r="AO48" s="92"/>
      <c r="AP48" s="92"/>
      <c r="AQ48" s="92"/>
      <c r="AR48" s="93">
        <v>2.0967938559063801E-3</v>
      </c>
      <c r="AS48" s="93"/>
    </row>
    <row r="49" spans="2:47" s="1" customFormat="1" ht="10.65" customHeight="1" x14ac:dyDescent="0.15">
      <c r="B49" s="90" t="s">
        <v>1124</v>
      </c>
      <c r="C49" s="90"/>
      <c r="D49" s="90"/>
      <c r="E49" s="90"/>
      <c r="F49" s="90"/>
      <c r="G49" s="90"/>
      <c r="H49" s="90"/>
      <c r="I49" s="90"/>
      <c r="J49" s="90"/>
      <c r="K49" s="90"/>
      <c r="L49" s="103">
        <v>414998.8</v>
      </c>
      <c r="M49" s="103"/>
      <c r="N49" s="103"/>
      <c r="O49" s="103"/>
      <c r="P49" s="103"/>
      <c r="Q49" s="103"/>
      <c r="R49" s="103"/>
      <c r="S49" s="103"/>
      <c r="T49" s="103"/>
      <c r="U49" s="103"/>
      <c r="V49" s="103"/>
      <c r="W49" s="103"/>
      <c r="X49" s="93">
        <v>1.41868792357483E-4</v>
      </c>
      <c r="Y49" s="93"/>
      <c r="Z49" s="93"/>
      <c r="AA49" s="93"/>
      <c r="AB49" s="93"/>
      <c r="AC49" s="93"/>
      <c r="AD49" s="93"/>
      <c r="AE49" s="93"/>
      <c r="AF49" s="93"/>
      <c r="AG49" s="93"/>
      <c r="AH49" s="93"/>
      <c r="AI49" s="92">
        <v>12</v>
      </c>
      <c r="AJ49" s="92"/>
      <c r="AK49" s="92"/>
      <c r="AL49" s="92"/>
      <c r="AM49" s="92"/>
      <c r="AN49" s="92"/>
      <c r="AO49" s="92"/>
      <c r="AP49" s="92"/>
      <c r="AQ49" s="92"/>
      <c r="AR49" s="93">
        <v>2.9257588687065699E-4</v>
      </c>
      <c r="AS49" s="93"/>
    </row>
    <row r="50" spans="2:47" s="1" customFormat="1" ht="10.65" customHeight="1" x14ac:dyDescent="0.15">
      <c r="B50" s="90" t="s">
        <v>1125</v>
      </c>
      <c r="C50" s="90"/>
      <c r="D50" s="90"/>
      <c r="E50" s="90"/>
      <c r="F50" s="90"/>
      <c r="G50" s="90"/>
      <c r="H50" s="90"/>
      <c r="I50" s="90"/>
      <c r="J50" s="90"/>
      <c r="K50" s="90"/>
      <c r="L50" s="103">
        <v>210163.77</v>
      </c>
      <c r="M50" s="103"/>
      <c r="N50" s="103"/>
      <c r="O50" s="103"/>
      <c r="P50" s="103"/>
      <c r="Q50" s="103"/>
      <c r="R50" s="103"/>
      <c r="S50" s="103"/>
      <c r="T50" s="103"/>
      <c r="U50" s="103"/>
      <c r="V50" s="103"/>
      <c r="W50" s="103"/>
      <c r="X50" s="93">
        <v>7.1845220389060694E-5</v>
      </c>
      <c r="Y50" s="93"/>
      <c r="Z50" s="93"/>
      <c r="AA50" s="93"/>
      <c r="AB50" s="93"/>
      <c r="AC50" s="93"/>
      <c r="AD50" s="93"/>
      <c r="AE50" s="93"/>
      <c r="AF50" s="93"/>
      <c r="AG50" s="93"/>
      <c r="AH50" s="93"/>
      <c r="AI50" s="92">
        <v>10</v>
      </c>
      <c r="AJ50" s="92"/>
      <c r="AK50" s="92"/>
      <c r="AL50" s="92"/>
      <c r="AM50" s="92"/>
      <c r="AN50" s="92"/>
      <c r="AO50" s="92"/>
      <c r="AP50" s="92"/>
      <c r="AQ50" s="92"/>
      <c r="AR50" s="93">
        <v>2.4381323905888101E-4</v>
      </c>
      <c r="AS50" s="93"/>
    </row>
    <row r="51" spans="2:47" s="1" customFormat="1" ht="10.65" customHeight="1" x14ac:dyDescent="0.15">
      <c r="B51" s="90" t="s">
        <v>1126</v>
      </c>
      <c r="C51" s="90"/>
      <c r="D51" s="90"/>
      <c r="E51" s="90"/>
      <c r="F51" s="90"/>
      <c r="G51" s="90"/>
      <c r="H51" s="90"/>
      <c r="I51" s="90"/>
      <c r="J51" s="90"/>
      <c r="K51" s="90"/>
      <c r="L51" s="103">
        <v>655887.28</v>
      </c>
      <c r="M51" s="103"/>
      <c r="N51" s="103"/>
      <c r="O51" s="103"/>
      <c r="P51" s="103"/>
      <c r="Q51" s="103"/>
      <c r="R51" s="103"/>
      <c r="S51" s="103"/>
      <c r="T51" s="103"/>
      <c r="U51" s="103"/>
      <c r="V51" s="103"/>
      <c r="W51" s="103"/>
      <c r="X51" s="93">
        <v>2.2421736240257599E-4</v>
      </c>
      <c r="Y51" s="93"/>
      <c r="Z51" s="93"/>
      <c r="AA51" s="93"/>
      <c r="AB51" s="93"/>
      <c r="AC51" s="93"/>
      <c r="AD51" s="93"/>
      <c r="AE51" s="93"/>
      <c r="AF51" s="93"/>
      <c r="AG51" s="93"/>
      <c r="AH51" s="93"/>
      <c r="AI51" s="92">
        <v>34</v>
      </c>
      <c r="AJ51" s="92"/>
      <c r="AK51" s="92"/>
      <c r="AL51" s="92"/>
      <c r="AM51" s="92"/>
      <c r="AN51" s="92"/>
      <c r="AO51" s="92"/>
      <c r="AP51" s="92"/>
      <c r="AQ51" s="92"/>
      <c r="AR51" s="93">
        <v>8.2896501280019502E-4</v>
      </c>
      <c r="AS51" s="93"/>
    </row>
    <row r="52" spans="2:47" s="1" customFormat="1" ht="10.65" customHeight="1" x14ac:dyDescent="0.15">
      <c r="B52" s="90" t="s">
        <v>1127</v>
      </c>
      <c r="C52" s="90"/>
      <c r="D52" s="90"/>
      <c r="E52" s="90"/>
      <c r="F52" s="90"/>
      <c r="G52" s="90"/>
      <c r="H52" s="90"/>
      <c r="I52" s="90"/>
      <c r="J52" s="90"/>
      <c r="K52" s="90"/>
      <c r="L52" s="103">
        <v>902833.16</v>
      </c>
      <c r="M52" s="103"/>
      <c r="N52" s="103"/>
      <c r="O52" s="103"/>
      <c r="P52" s="103"/>
      <c r="Q52" s="103"/>
      <c r="R52" s="103"/>
      <c r="S52" s="103"/>
      <c r="T52" s="103"/>
      <c r="U52" s="103"/>
      <c r="V52" s="103"/>
      <c r="W52" s="103"/>
      <c r="X52" s="93">
        <v>3.0863667583976099E-4</v>
      </c>
      <c r="Y52" s="93"/>
      <c r="Z52" s="93"/>
      <c r="AA52" s="93"/>
      <c r="AB52" s="93"/>
      <c r="AC52" s="93"/>
      <c r="AD52" s="93"/>
      <c r="AE52" s="93"/>
      <c r="AF52" s="93"/>
      <c r="AG52" s="93"/>
      <c r="AH52" s="93"/>
      <c r="AI52" s="92">
        <v>37</v>
      </c>
      <c r="AJ52" s="92"/>
      <c r="AK52" s="92"/>
      <c r="AL52" s="92"/>
      <c r="AM52" s="92"/>
      <c r="AN52" s="92"/>
      <c r="AO52" s="92"/>
      <c r="AP52" s="92"/>
      <c r="AQ52" s="92"/>
      <c r="AR52" s="93">
        <v>9.0210898451785905E-4</v>
      </c>
      <c r="AS52" s="93"/>
    </row>
    <row r="53" spans="2:47" s="1" customFormat="1" ht="10.65" customHeight="1" x14ac:dyDescent="0.15">
      <c r="B53" s="90" t="s">
        <v>1128</v>
      </c>
      <c r="C53" s="90"/>
      <c r="D53" s="90"/>
      <c r="E53" s="90"/>
      <c r="F53" s="90"/>
      <c r="G53" s="90"/>
      <c r="H53" s="90"/>
      <c r="I53" s="90"/>
      <c r="J53" s="90"/>
      <c r="K53" s="90"/>
      <c r="L53" s="103">
        <v>58350.879999999997</v>
      </c>
      <c r="M53" s="103"/>
      <c r="N53" s="103"/>
      <c r="O53" s="103"/>
      <c r="P53" s="103"/>
      <c r="Q53" s="103"/>
      <c r="R53" s="103"/>
      <c r="S53" s="103"/>
      <c r="T53" s="103"/>
      <c r="U53" s="103"/>
      <c r="V53" s="103"/>
      <c r="W53" s="103"/>
      <c r="X53" s="93">
        <v>1.9947452567565001E-5</v>
      </c>
      <c r="Y53" s="93"/>
      <c r="Z53" s="93"/>
      <c r="AA53" s="93"/>
      <c r="AB53" s="93"/>
      <c r="AC53" s="93"/>
      <c r="AD53" s="93"/>
      <c r="AE53" s="93"/>
      <c r="AF53" s="93"/>
      <c r="AG53" s="93"/>
      <c r="AH53" s="93"/>
      <c r="AI53" s="92">
        <v>7</v>
      </c>
      <c r="AJ53" s="92"/>
      <c r="AK53" s="92"/>
      <c r="AL53" s="92"/>
      <c r="AM53" s="92"/>
      <c r="AN53" s="92"/>
      <c r="AO53" s="92"/>
      <c r="AP53" s="92"/>
      <c r="AQ53" s="92"/>
      <c r="AR53" s="93">
        <v>1.7066926734121701E-4</v>
      </c>
      <c r="AS53" s="93"/>
    </row>
    <row r="54" spans="2:47" s="1" customFormat="1" ht="10.65" customHeight="1" x14ac:dyDescent="0.15">
      <c r="B54" s="90" t="s">
        <v>1129</v>
      </c>
      <c r="C54" s="90"/>
      <c r="D54" s="90"/>
      <c r="E54" s="90"/>
      <c r="F54" s="90"/>
      <c r="G54" s="90"/>
      <c r="H54" s="90"/>
      <c r="I54" s="90"/>
      <c r="J54" s="90"/>
      <c r="K54" s="90"/>
      <c r="L54" s="103">
        <v>354000</v>
      </c>
      <c r="M54" s="103"/>
      <c r="N54" s="103"/>
      <c r="O54" s="103"/>
      <c r="P54" s="103"/>
      <c r="Q54" s="103"/>
      <c r="R54" s="103"/>
      <c r="S54" s="103"/>
      <c r="T54" s="103"/>
      <c r="U54" s="103"/>
      <c r="V54" s="103"/>
      <c r="W54" s="103"/>
      <c r="X54" s="93">
        <v>1.21016139069676E-4</v>
      </c>
      <c r="Y54" s="93"/>
      <c r="Z54" s="93"/>
      <c r="AA54" s="93"/>
      <c r="AB54" s="93"/>
      <c r="AC54" s="93"/>
      <c r="AD54" s="93"/>
      <c r="AE54" s="93"/>
      <c r="AF54" s="93"/>
      <c r="AG54" s="93"/>
      <c r="AH54" s="93"/>
      <c r="AI54" s="92">
        <v>3</v>
      </c>
      <c r="AJ54" s="92"/>
      <c r="AK54" s="92"/>
      <c r="AL54" s="92"/>
      <c r="AM54" s="92"/>
      <c r="AN54" s="92"/>
      <c r="AO54" s="92"/>
      <c r="AP54" s="92"/>
      <c r="AQ54" s="92"/>
      <c r="AR54" s="93">
        <v>7.3143971717664301E-5</v>
      </c>
      <c r="AS54" s="93"/>
    </row>
    <row r="55" spans="2:47" s="1" customFormat="1" ht="10.65" customHeight="1" x14ac:dyDescent="0.15">
      <c r="B55" s="90" t="s">
        <v>1130</v>
      </c>
      <c r="C55" s="90"/>
      <c r="D55" s="90"/>
      <c r="E55" s="90"/>
      <c r="F55" s="90"/>
      <c r="G55" s="90"/>
      <c r="H55" s="90"/>
      <c r="I55" s="90"/>
      <c r="J55" s="90"/>
      <c r="K55" s="90"/>
      <c r="L55" s="103">
        <v>0</v>
      </c>
      <c r="M55" s="103"/>
      <c r="N55" s="103"/>
      <c r="O55" s="103"/>
      <c r="P55" s="103"/>
      <c r="Q55" s="103"/>
      <c r="R55" s="103"/>
      <c r="S55" s="103"/>
      <c r="T55" s="103"/>
      <c r="U55" s="103"/>
      <c r="V55" s="103"/>
      <c r="W55" s="103"/>
      <c r="X55" s="93">
        <v>0</v>
      </c>
      <c r="Y55" s="93"/>
      <c r="Z55" s="93"/>
      <c r="AA55" s="93"/>
      <c r="AB55" s="93"/>
      <c r="AC55" s="93"/>
      <c r="AD55" s="93"/>
      <c r="AE55" s="93"/>
      <c r="AF55" s="93"/>
      <c r="AG55" s="93"/>
      <c r="AH55" s="93"/>
      <c r="AI55" s="92">
        <v>1</v>
      </c>
      <c r="AJ55" s="92"/>
      <c r="AK55" s="92"/>
      <c r="AL55" s="92"/>
      <c r="AM55" s="92"/>
      <c r="AN55" s="92"/>
      <c r="AO55" s="92"/>
      <c r="AP55" s="92"/>
      <c r="AQ55" s="92"/>
      <c r="AR55" s="93">
        <v>2.4381323905888099E-5</v>
      </c>
      <c r="AS55" s="93"/>
    </row>
    <row r="56" spans="2:47" s="1" customFormat="1" ht="12.75" customHeight="1" x14ac:dyDescent="0.15">
      <c r="B56" s="99"/>
      <c r="C56" s="99"/>
      <c r="D56" s="99"/>
      <c r="E56" s="99"/>
      <c r="F56" s="99"/>
      <c r="G56" s="99"/>
      <c r="H56" s="99"/>
      <c r="I56" s="99"/>
      <c r="J56" s="99"/>
      <c r="K56" s="99"/>
      <c r="L56" s="104">
        <v>2925229665.4099998</v>
      </c>
      <c r="M56" s="104"/>
      <c r="N56" s="104"/>
      <c r="O56" s="104"/>
      <c r="P56" s="104"/>
      <c r="Q56" s="104"/>
      <c r="R56" s="104"/>
      <c r="S56" s="104"/>
      <c r="T56" s="104"/>
      <c r="U56" s="104"/>
      <c r="V56" s="104"/>
      <c r="W56" s="104"/>
      <c r="X56" s="95">
        <v>1</v>
      </c>
      <c r="Y56" s="95"/>
      <c r="Z56" s="95"/>
      <c r="AA56" s="95"/>
      <c r="AB56" s="95"/>
      <c r="AC56" s="95"/>
      <c r="AD56" s="95"/>
      <c r="AE56" s="95"/>
      <c r="AF56" s="95"/>
      <c r="AG56" s="95"/>
      <c r="AH56" s="95"/>
      <c r="AI56" s="94">
        <v>41015</v>
      </c>
      <c r="AJ56" s="94"/>
      <c r="AK56" s="94"/>
      <c r="AL56" s="94"/>
      <c r="AM56" s="94"/>
      <c r="AN56" s="94"/>
      <c r="AO56" s="94"/>
      <c r="AP56" s="94"/>
      <c r="AQ56" s="94"/>
      <c r="AR56" s="95">
        <v>1</v>
      </c>
      <c r="AS56" s="95"/>
    </row>
    <row r="57" spans="2:47" s="1" customFormat="1" ht="7.95" customHeight="1" x14ac:dyDescent="0.15"/>
    <row r="58" spans="2:47" s="1" customFormat="1" ht="19.2" customHeight="1" x14ac:dyDescent="0.15">
      <c r="B58" s="82" t="s">
        <v>1219</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row>
    <row r="59" spans="2:47" s="1" customFormat="1" ht="9.6" customHeight="1" x14ac:dyDescent="0.15"/>
    <row r="60" spans="2:47" s="1" customFormat="1" ht="13.35" customHeight="1" x14ac:dyDescent="0.15">
      <c r="B60" s="76" t="s">
        <v>1106</v>
      </c>
      <c r="C60" s="76"/>
      <c r="D60" s="76"/>
      <c r="E60" s="76"/>
      <c r="F60" s="76"/>
      <c r="G60" s="76"/>
      <c r="H60" s="76"/>
      <c r="I60" s="76"/>
      <c r="J60" s="76"/>
      <c r="K60" s="76"/>
      <c r="L60" s="76"/>
      <c r="M60" s="76" t="s">
        <v>1103</v>
      </c>
      <c r="N60" s="76"/>
      <c r="O60" s="76"/>
      <c r="P60" s="76"/>
      <c r="Q60" s="76"/>
      <c r="R60" s="76"/>
      <c r="S60" s="76"/>
      <c r="T60" s="76"/>
      <c r="U60" s="76"/>
      <c r="V60" s="76"/>
      <c r="W60" s="76"/>
      <c r="X60" s="76" t="s">
        <v>1104</v>
      </c>
      <c r="Y60" s="76"/>
      <c r="Z60" s="76"/>
      <c r="AA60" s="76"/>
      <c r="AB60" s="76"/>
      <c r="AC60" s="76"/>
      <c r="AD60" s="76"/>
      <c r="AE60" s="76"/>
      <c r="AF60" s="76"/>
      <c r="AG60" s="76"/>
      <c r="AH60" s="76"/>
      <c r="AI60" s="76" t="s">
        <v>1105</v>
      </c>
      <c r="AJ60" s="76"/>
      <c r="AK60" s="76"/>
      <c r="AL60" s="76"/>
      <c r="AM60" s="76"/>
      <c r="AN60" s="76"/>
      <c r="AO60" s="76" t="s">
        <v>1104</v>
      </c>
      <c r="AP60" s="76"/>
      <c r="AQ60" s="76"/>
      <c r="AR60" s="76"/>
      <c r="AS60" s="76"/>
      <c r="AT60" s="76"/>
      <c r="AU60" s="76"/>
    </row>
    <row r="61" spans="2:47" s="1" customFormat="1" ht="10.65" customHeight="1" x14ac:dyDescent="0.15">
      <c r="B61" s="90" t="s">
        <v>1131</v>
      </c>
      <c r="C61" s="90"/>
      <c r="D61" s="90"/>
      <c r="E61" s="90"/>
      <c r="F61" s="90"/>
      <c r="G61" s="90"/>
      <c r="H61" s="90"/>
      <c r="I61" s="90"/>
      <c r="J61" s="90"/>
      <c r="K61" s="90"/>
      <c r="L61" s="90"/>
      <c r="M61" s="103">
        <v>48000</v>
      </c>
      <c r="N61" s="103"/>
      <c r="O61" s="103"/>
      <c r="P61" s="103"/>
      <c r="Q61" s="103"/>
      <c r="R61" s="103"/>
      <c r="S61" s="103"/>
      <c r="T61" s="103"/>
      <c r="U61" s="103"/>
      <c r="V61" s="103"/>
      <c r="W61" s="103"/>
      <c r="X61" s="93">
        <v>1.6408968009447701E-5</v>
      </c>
      <c r="Y61" s="93"/>
      <c r="Z61" s="93"/>
      <c r="AA61" s="93"/>
      <c r="AB61" s="93"/>
      <c r="AC61" s="93"/>
      <c r="AD61" s="93"/>
      <c r="AE61" s="93"/>
      <c r="AF61" s="93"/>
      <c r="AG61" s="93"/>
      <c r="AH61" s="93"/>
      <c r="AI61" s="92">
        <v>348</v>
      </c>
      <c r="AJ61" s="92"/>
      <c r="AK61" s="92"/>
      <c r="AL61" s="92"/>
      <c r="AM61" s="92"/>
      <c r="AN61" s="92"/>
      <c r="AO61" s="93">
        <v>8.4847007192490592E-3</v>
      </c>
      <c r="AP61" s="93"/>
      <c r="AQ61" s="93"/>
      <c r="AR61" s="93"/>
      <c r="AS61" s="93"/>
      <c r="AT61" s="93"/>
      <c r="AU61" s="93"/>
    </row>
    <row r="62" spans="2:47" s="1" customFormat="1" ht="10.65" customHeight="1" x14ac:dyDescent="0.15">
      <c r="B62" s="90" t="s">
        <v>1107</v>
      </c>
      <c r="C62" s="90"/>
      <c r="D62" s="90"/>
      <c r="E62" s="90"/>
      <c r="F62" s="90"/>
      <c r="G62" s="90"/>
      <c r="H62" s="90"/>
      <c r="I62" s="90"/>
      <c r="J62" s="90"/>
      <c r="K62" s="90"/>
      <c r="L62" s="90"/>
      <c r="M62" s="103">
        <v>30249805.690000001</v>
      </c>
      <c r="N62" s="103"/>
      <c r="O62" s="103"/>
      <c r="P62" s="103"/>
      <c r="Q62" s="103"/>
      <c r="R62" s="103"/>
      <c r="S62" s="103"/>
      <c r="T62" s="103"/>
      <c r="U62" s="103"/>
      <c r="V62" s="103"/>
      <c r="W62" s="103"/>
      <c r="X62" s="93">
        <v>1.03410019554004E-2</v>
      </c>
      <c r="Y62" s="93"/>
      <c r="Z62" s="93"/>
      <c r="AA62" s="93"/>
      <c r="AB62" s="93"/>
      <c r="AC62" s="93"/>
      <c r="AD62" s="93"/>
      <c r="AE62" s="93"/>
      <c r="AF62" s="93"/>
      <c r="AG62" s="93"/>
      <c r="AH62" s="93"/>
      <c r="AI62" s="92">
        <v>2663</v>
      </c>
      <c r="AJ62" s="92"/>
      <c r="AK62" s="92"/>
      <c r="AL62" s="92"/>
      <c r="AM62" s="92"/>
      <c r="AN62" s="92"/>
      <c r="AO62" s="93">
        <v>6.4927465561380002E-2</v>
      </c>
      <c r="AP62" s="93"/>
      <c r="AQ62" s="93"/>
      <c r="AR62" s="93"/>
      <c r="AS62" s="93"/>
      <c r="AT62" s="93"/>
      <c r="AU62" s="93"/>
    </row>
    <row r="63" spans="2:47" s="1" customFormat="1" ht="10.65" customHeight="1" x14ac:dyDescent="0.15">
      <c r="B63" s="90" t="s">
        <v>1108</v>
      </c>
      <c r="C63" s="90"/>
      <c r="D63" s="90"/>
      <c r="E63" s="90"/>
      <c r="F63" s="90"/>
      <c r="G63" s="90"/>
      <c r="H63" s="90"/>
      <c r="I63" s="90"/>
      <c r="J63" s="90"/>
      <c r="K63" s="90"/>
      <c r="L63" s="90"/>
      <c r="M63" s="103">
        <v>31837734.539999999</v>
      </c>
      <c r="N63" s="103"/>
      <c r="O63" s="103"/>
      <c r="P63" s="103"/>
      <c r="Q63" s="103"/>
      <c r="R63" s="103"/>
      <c r="S63" s="103"/>
      <c r="T63" s="103"/>
      <c r="U63" s="103"/>
      <c r="V63" s="103"/>
      <c r="W63" s="103"/>
      <c r="X63" s="93">
        <v>1.08838409908364E-2</v>
      </c>
      <c r="Y63" s="93"/>
      <c r="Z63" s="93"/>
      <c r="AA63" s="93"/>
      <c r="AB63" s="93"/>
      <c r="AC63" s="93"/>
      <c r="AD63" s="93"/>
      <c r="AE63" s="93"/>
      <c r="AF63" s="93"/>
      <c r="AG63" s="93"/>
      <c r="AH63" s="93"/>
      <c r="AI63" s="92">
        <v>1933</v>
      </c>
      <c r="AJ63" s="92"/>
      <c r="AK63" s="92"/>
      <c r="AL63" s="92"/>
      <c r="AM63" s="92"/>
      <c r="AN63" s="92"/>
      <c r="AO63" s="93">
        <v>4.7129099110081701E-2</v>
      </c>
      <c r="AP63" s="93"/>
      <c r="AQ63" s="93"/>
      <c r="AR63" s="93"/>
      <c r="AS63" s="93"/>
      <c r="AT63" s="93"/>
      <c r="AU63" s="93"/>
    </row>
    <row r="64" spans="2:47" s="1" customFormat="1" ht="10.65" customHeight="1" x14ac:dyDescent="0.15">
      <c r="B64" s="90" t="s">
        <v>1109</v>
      </c>
      <c r="C64" s="90"/>
      <c r="D64" s="90"/>
      <c r="E64" s="90"/>
      <c r="F64" s="90"/>
      <c r="G64" s="90"/>
      <c r="H64" s="90"/>
      <c r="I64" s="90"/>
      <c r="J64" s="90"/>
      <c r="K64" s="90"/>
      <c r="L64" s="90"/>
      <c r="M64" s="103">
        <v>40490038.210000001</v>
      </c>
      <c r="N64" s="103"/>
      <c r="O64" s="103"/>
      <c r="P64" s="103"/>
      <c r="Q64" s="103"/>
      <c r="R64" s="103"/>
      <c r="S64" s="103"/>
      <c r="T64" s="103"/>
      <c r="U64" s="103"/>
      <c r="V64" s="103"/>
      <c r="W64" s="103"/>
      <c r="X64" s="93">
        <v>1.38416612851917E-2</v>
      </c>
      <c r="Y64" s="93"/>
      <c r="Z64" s="93"/>
      <c r="AA64" s="93"/>
      <c r="AB64" s="93"/>
      <c r="AC64" s="93"/>
      <c r="AD64" s="93"/>
      <c r="AE64" s="93"/>
      <c r="AF64" s="93"/>
      <c r="AG64" s="93"/>
      <c r="AH64" s="93"/>
      <c r="AI64" s="92">
        <v>1901</v>
      </c>
      <c r="AJ64" s="92"/>
      <c r="AK64" s="92"/>
      <c r="AL64" s="92"/>
      <c r="AM64" s="92"/>
      <c r="AN64" s="92"/>
      <c r="AO64" s="93">
        <v>4.63488967450933E-2</v>
      </c>
      <c r="AP64" s="93"/>
      <c r="AQ64" s="93"/>
      <c r="AR64" s="93"/>
      <c r="AS64" s="93"/>
      <c r="AT64" s="93"/>
      <c r="AU64" s="93"/>
    </row>
    <row r="65" spans="2:47" s="1" customFormat="1" ht="10.65" customHeight="1" x14ac:dyDescent="0.15">
      <c r="B65" s="90" t="s">
        <v>1110</v>
      </c>
      <c r="C65" s="90"/>
      <c r="D65" s="90"/>
      <c r="E65" s="90"/>
      <c r="F65" s="90"/>
      <c r="G65" s="90"/>
      <c r="H65" s="90"/>
      <c r="I65" s="90"/>
      <c r="J65" s="90"/>
      <c r="K65" s="90"/>
      <c r="L65" s="90"/>
      <c r="M65" s="103">
        <v>53248666.109999903</v>
      </c>
      <c r="N65" s="103"/>
      <c r="O65" s="103"/>
      <c r="P65" s="103"/>
      <c r="Q65" s="103"/>
      <c r="R65" s="103"/>
      <c r="S65" s="103"/>
      <c r="T65" s="103"/>
      <c r="U65" s="103"/>
      <c r="V65" s="103"/>
      <c r="W65" s="103"/>
      <c r="X65" s="93">
        <v>1.82032428905156E-2</v>
      </c>
      <c r="Y65" s="93"/>
      <c r="Z65" s="93"/>
      <c r="AA65" s="93"/>
      <c r="AB65" s="93"/>
      <c r="AC65" s="93"/>
      <c r="AD65" s="93"/>
      <c r="AE65" s="93"/>
      <c r="AF65" s="93"/>
      <c r="AG65" s="93"/>
      <c r="AH65" s="93"/>
      <c r="AI65" s="92">
        <v>1840</v>
      </c>
      <c r="AJ65" s="92"/>
      <c r="AK65" s="92"/>
      <c r="AL65" s="92"/>
      <c r="AM65" s="92"/>
      <c r="AN65" s="92"/>
      <c r="AO65" s="93">
        <v>4.4861635986834097E-2</v>
      </c>
      <c r="AP65" s="93"/>
      <c r="AQ65" s="93"/>
      <c r="AR65" s="93"/>
      <c r="AS65" s="93"/>
      <c r="AT65" s="93"/>
      <c r="AU65" s="93"/>
    </row>
    <row r="66" spans="2:47" s="1" customFormat="1" ht="10.65" customHeight="1" x14ac:dyDescent="0.15">
      <c r="B66" s="90" t="s">
        <v>1111</v>
      </c>
      <c r="C66" s="90"/>
      <c r="D66" s="90"/>
      <c r="E66" s="90"/>
      <c r="F66" s="90"/>
      <c r="G66" s="90"/>
      <c r="H66" s="90"/>
      <c r="I66" s="90"/>
      <c r="J66" s="90"/>
      <c r="K66" s="90"/>
      <c r="L66" s="90"/>
      <c r="M66" s="103">
        <v>62318659.789999999</v>
      </c>
      <c r="N66" s="103"/>
      <c r="O66" s="103"/>
      <c r="P66" s="103"/>
      <c r="Q66" s="103"/>
      <c r="R66" s="103"/>
      <c r="S66" s="103"/>
      <c r="T66" s="103"/>
      <c r="U66" s="103"/>
      <c r="V66" s="103"/>
      <c r="W66" s="103"/>
      <c r="X66" s="93">
        <v>2.1303851976786699E-2</v>
      </c>
      <c r="Y66" s="93"/>
      <c r="Z66" s="93"/>
      <c r="AA66" s="93"/>
      <c r="AB66" s="93"/>
      <c r="AC66" s="93"/>
      <c r="AD66" s="93"/>
      <c r="AE66" s="93"/>
      <c r="AF66" s="93"/>
      <c r="AG66" s="93"/>
      <c r="AH66" s="93"/>
      <c r="AI66" s="92">
        <v>1903</v>
      </c>
      <c r="AJ66" s="92"/>
      <c r="AK66" s="92"/>
      <c r="AL66" s="92"/>
      <c r="AM66" s="92"/>
      <c r="AN66" s="92"/>
      <c r="AO66" s="93">
        <v>4.6397659392905001E-2</v>
      </c>
      <c r="AP66" s="93"/>
      <c r="AQ66" s="93"/>
      <c r="AR66" s="93"/>
      <c r="AS66" s="93"/>
      <c r="AT66" s="93"/>
      <c r="AU66" s="93"/>
    </row>
    <row r="67" spans="2:47" s="1" customFormat="1" ht="10.65" customHeight="1" x14ac:dyDescent="0.15">
      <c r="B67" s="90" t="s">
        <v>1112</v>
      </c>
      <c r="C67" s="90"/>
      <c r="D67" s="90"/>
      <c r="E67" s="90"/>
      <c r="F67" s="90"/>
      <c r="G67" s="90"/>
      <c r="H67" s="90"/>
      <c r="I67" s="90"/>
      <c r="J67" s="90"/>
      <c r="K67" s="90"/>
      <c r="L67" s="90"/>
      <c r="M67" s="103">
        <v>73005793.760000095</v>
      </c>
      <c r="N67" s="103"/>
      <c r="O67" s="103"/>
      <c r="P67" s="103"/>
      <c r="Q67" s="103"/>
      <c r="R67" s="103"/>
      <c r="S67" s="103"/>
      <c r="T67" s="103"/>
      <c r="U67" s="103"/>
      <c r="V67" s="103"/>
      <c r="W67" s="103"/>
      <c r="X67" s="93">
        <v>2.4957286131503699E-2</v>
      </c>
      <c r="Y67" s="93"/>
      <c r="Z67" s="93"/>
      <c r="AA67" s="93"/>
      <c r="AB67" s="93"/>
      <c r="AC67" s="93"/>
      <c r="AD67" s="93"/>
      <c r="AE67" s="93"/>
      <c r="AF67" s="93"/>
      <c r="AG67" s="93"/>
      <c r="AH67" s="93"/>
      <c r="AI67" s="92">
        <v>1779</v>
      </c>
      <c r="AJ67" s="92"/>
      <c r="AK67" s="92"/>
      <c r="AL67" s="92"/>
      <c r="AM67" s="92"/>
      <c r="AN67" s="92"/>
      <c r="AO67" s="93">
        <v>4.3374375228574902E-2</v>
      </c>
      <c r="AP67" s="93"/>
      <c r="AQ67" s="93"/>
      <c r="AR67" s="93"/>
      <c r="AS67" s="93"/>
      <c r="AT67" s="93"/>
      <c r="AU67" s="93"/>
    </row>
    <row r="68" spans="2:47" s="1" customFormat="1" ht="10.65" customHeight="1" x14ac:dyDescent="0.15">
      <c r="B68" s="90" t="s">
        <v>1113</v>
      </c>
      <c r="C68" s="90"/>
      <c r="D68" s="90"/>
      <c r="E68" s="90"/>
      <c r="F68" s="90"/>
      <c r="G68" s="90"/>
      <c r="H68" s="90"/>
      <c r="I68" s="90"/>
      <c r="J68" s="90"/>
      <c r="K68" s="90"/>
      <c r="L68" s="90"/>
      <c r="M68" s="103">
        <v>81101718.919999897</v>
      </c>
      <c r="N68" s="103"/>
      <c r="O68" s="103"/>
      <c r="P68" s="103"/>
      <c r="Q68" s="103"/>
      <c r="R68" s="103"/>
      <c r="S68" s="103"/>
      <c r="T68" s="103"/>
      <c r="U68" s="103"/>
      <c r="V68" s="103"/>
      <c r="W68" s="103"/>
      <c r="X68" s="93">
        <v>2.7724906484781198E-2</v>
      </c>
      <c r="Y68" s="93"/>
      <c r="Z68" s="93"/>
      <c r="AA68" s="93"/>
      <c r="AB68" s="93"/>
      <c r="AC68" s="93"/>
      <c r="AD68" s="93"/>
      <c r="AE68" s="93"/>
      <c r="AF68" s="93"/>
      <c r="AG68" s="93"/>
      <c r="AH68" s="93"/>
      <c r="AI68" s="92">
        <v>1656</v>
      </c>
      <c r="AJ68" s="92"/>
      <c r="AK68" s="92"/>
      <c r="AL68" s="92"/>
      <c r="AM68" s="92"/>
      <c r="AN68" s="92"/>
      <c r="AO68" s="93">
        <v>4.0375472388150702E-2</v>
      </c>
      <c r="AP68" s="93"/>
      <c r="AQ68" s="93"/>
      <c r="AR68" s="93"/>
      <c r="AS68" s="93"/>
      <c r="AT68" s="93"/>
      <c r="AU68" s="93"/>
    </row>
    <row r="69" spans="2:47" s="1" customFormat="1" ht="10.65" customHeight="1" x14ac:dyDescent="0.15">
      <c r="B69" s="90" t="s">
        <v>1114</v>
      </c>
      <c r="C69" s="90"/>
      <c r="D69" s="90"/>
      <c r="E69" s="90"/>
      <c r="F69" s="90"/>
      <c r="G69" s="90"/>
      <c r="H69" s="90"/>
      <c r="I69" s="90"/>
      <c r="J69" s="90"/>
      <c r="K69" s="90"/>
      <c r="L69" s="90"/>
      <c r="M69" s="103">
        <v>80845663.739999995</v>
      </c>
      <c r="N69" s="103"/>
      <c r="O69" s="103"/>
      <c r="P69" s="103"/>
      <c r="Q69" s="103"/>
      <c r="R69" s="103"/>
      <c r="S69" s="103"/>
      <c r="T69" s="103"/>
      <c r="U69" s="103"/>
      <c r="V69" s="103"/>
      <c r="W69" s="103"/>
      <c r="X69" s="93">
        <v>2.7637373125254602E-2</v>
      </c>
      <c r="Y69" s="93"/>
      <c r="Z69" s="93"/>
      <c r="AA69" s="93"/>
      <c r="AB69" s="93"/>
      <c r="AC69" s="93"/>
      <c r="AD69" s="93"/>
      <c r="AE69" s="93"/>
      <c r="AF69" s="93"/>
      <c r="AG69" s="93"/>
      <c r="AH69" s="93"/>
      <c r="AI69" s="92">
        <v>1554</v>
      </c>
      <c r="AJ69" s="92"/>
      <c r="AK69" s="92"/>
      <c r="AL69" s="92"/>
      <c r="AM69" s="92"/>
      <c r="AN69" s="92"/>
      <c r="AO69" s="93">
        <v>3.7888577349750097E-2</v>
      </c>
      <c r="AP69" s="93"/>
      <c r="AQ69" s="93"/>
      <c r="AR69" s="93"/>
      <c r="AS69" s="93"/>
      <c r="AT69" s="93"/>
      <c r="AU69" s="93"/>
    </row>
    <row r="70" spans="2:47" s="1" customFormat="1" ht="10.65" customHeight="1" x14ac:dyDescent="0.15">
      <c r="B70" s="90" t="s">
        <v>1115</v>
      </c>
      <c r="C70" s="90"/>
      <c r="D70" s="90"/>
      <c r="E70" s="90"/>
      <c r="F70" s="90"/>
      <c r="G70" s="90"/>
      <c r="H70" s="90"/>
      <c r="I70" s="90"/>
      <c r="J70" s="90"/>
      <c r="K70" s="90"/>
      <c r="L70" s="90"/>
      <c r="M70" s="103">
        <v>95796386.780000106</v>
      </c>
      <c r="N70" s="103"/>
      <c r="O70" s="103"/>
      <c r="P70" s="103"/>
      <c r="Q70" s="103"/>
      <c r="R70" s="103"/>
      <c r="S70" s="103"/>
      <c r="T70" s="103"/>
      <c r="U70" s="103"/>
      <c r="V70" s="103"/>
      <c r="W70" s="103"/>
      <c r="X70" s="93">
        <v>3.2748330126951997E-2</v>
      </c>
      <c r="Y70" s="93"/>
      <c r="Z70" s="93"/>
      <c r="AA70" s="93"/>
      <c r="AB70" s="93"/>
      <c r="AC70" s="93"/>
      <c r="AD70" s="93"/>
      <c r="AE70" s="93"/>
      <c r="AF70" s="93"/>
      <c r="AG70" s="93"/>
      <c r="AH70" s="93"/>
      <c r="AI70" s="92">
        <v>1676</v>
      </c>
      <c r="AJ70" s="92"/>
      <c r="AK70" s="92"/>
      <c r="AL70" s="92"/>
      <c r="AM70" s="92"/>
      <c r="AN70" s="92"/>
      <c r="AO70" s="93">
        <v>4.0863098866268398E-2</v>
      </c>
      <c r="AP70" s="93"/>
      <c r="AQ70" s="93"/>
      <c r="AR70" s="93"/>
      <c r="AS70" s="93"/>
      <c r="AT70" s="93"/>
      <c r="AU70" s="93"/>
    </row>
    <row r="71" spans="2:47" s="1" customFormat="1" ht="10.65" customHeight="1" x14ac:dyDescent="0.15">
      <c r="B71" s="90" t="s">
        <v>1116</v>
      </c>
      <c r="C71" s="90"/>
      <c r="D71" s="90"/>
      <c r="E71" s="90"/>
      <c r="F71" s="90"/>
      <c r="G71" s="90"/>
      <c r="H71" s="90"/>
      <c r="I71" s="90"/>
      <c r="J71" s="90"/>
      <c r="K71" s="90"/>
      <c r="L71" s="90"/>
      <c r="M71" s="103">
        <v>133748748.05</v>
      </c>
      <c r="N71" s="103"/>
      <c r="O71" s="103"/>
      <c r="P71" s="103"/>
      <c r="Q71" s="103"/>
      <c r="R71" s="103"/>
      <c r="S71" s="103"/>
      <c r="T71" s="103"/>
      <c r="U71" s="103"/>
      <c r="V71" s="103"/>
      <c r="W71" s="103"/>
      <c r="X71" s="93">
        <v>4.5722477667835902E-2</v>
      </c>
      <c r="Y71" s="93"/>
      <c r="Z71" s="93"/>
      <c r="AA71" s="93"/>
      <c r="AB71" s="93"/>
      <c r="AC71" s="93"/>
      <c r="AD71" s="93"/>
      <c r="AE71" s="93"/>
      <c r="AF71" s="93"/>
      <c r="AG71" s="93"/>
      <c r="AH71" s="93"/>
      <c r="AI71" s="92">
        <v>2225</v>
      </c>
      <c r="AJ71" s="92"/>
      <c r="AK71" s="92"/>
      <c r="AL71" s="92"/>
      <c r="AM71" s="92"/>
      <c r="AN71" s="92"/>
      <c r="AO71" s="93">
        <v>5.4248445690600999E-2</v>
      </c>
      <c r="AP71" s="93"/>
      <c r="AQ71" s="93"/>
      <c r="AR71" s="93"/>
      <c r="AS71" s="93"/>
      <c r="AT71" s="93"/>
      <c r="AU71" s="93"/>
    </row>
    <row r="72" spans="2:47" s="1" customFormat="1" ht="10.65" customHeight="1" x14ac:dyDescent="0.15">
      <c r="B72" s="90" t="s">
        <v>1117</v>
      </c>
      <c r="C72" s="90"/>
      <c r="D72" s="90"/>
      <c r="E72" s="90"/>
      <c r="F72" s="90"/>
      <c r="G72" s="90"/>
      <c r="H72" s="90"/>
      <c r="I72" s="90"/>
      <c r="J72" s="90"/>
      <c r="K72" s="90"/>
      <c r="L72" s="90"/>
      <c r="M72" s="103">
        <v>125496246.40000001</v>
      </c>
      <c r="N72" s="103"/>
      <c r="O72" s="103"/>
      <c r="P72" s="103"/>
      <c r="Q72" s="103"/>
      <c r="R72" s="103"/>
      <c r="S72" s="103"/>
      <c r="T72" s="103"/>
      <c r="U72" s="103"/>
      <c r="V72" s="103"/>
      <c r="W72" s="103"/>
      <c r="X72" s="93">
        <v>4.2901331093403397E-2</v>
      </c>
      <c r="Y72" s="93"/>
      <c r="Z72" s="93"/>
      <c r="AA72" s="93"/>
      <c r="AB72" s="93"/>
      <c r="AC72" s="93"/>
      <c r="AD72" s="93"/>
      <c r="AE72" s="93"/>
      <c r="AF72" s="93"/>
      <c r="AG72" s="93"/>
      <c r="AH72" s="93"/>
      <c r="AI72" s="92">
        <v>1867</v>
      </c>
      <c r="AJ72" s="92"/>
      <c r="AK72" s="92"/>
      <c r="AL72" s="92"/>
      <c r="AM72" s="92"/>
      <c r="AN72" s="92"/>
      <c r="AO72" s="93">
        <v>4.5519931732293101E-2</v>
      </c>
      <c r="AP72" s="93"/>
      <c r="AQ72" s="93"/>
      <c r="AR72" s="93"/>
      <c r="AS72" s="93"/>
      <c r="AT72" s="93"/>
      <c r="AU72" s="93"/>
    </row>
    <row r="73" spans="2:47" s="1" customFormat="1" ht="10.65" customHeight="1" x14ac:dyDescent="0.15">
      <c r="B73" s="90" t="s">
        <v>1118</v>
      </c>
      <c r="C73" s="90"/>
      <c r="D73" s="90"/>
      <c r="E73" s="90"/>
      <c r="F73" s="90"/>
      <c r="G73" s="90"/>
      <c r="H73" s="90"/>
      <c r="I73" s="90"/>
      <c r="J73" s="90"/>
      <c r="K73" s="90"/>
      <c r="L73" s="90"/>
      <c r="M73" s="103">
        <v>136224835.41</v>
      </c>
      <c r="N73" s="103"/>
      <c r="O73" s="103"/>
      <c r="P73" s="103"/>
      <c r="Q73" s="103"/>
      <c r="R73" s="103"/>
      <c r="S73" s="103"/>
      <c r="T73" s="103"/>
      <c r="U73" s="103"/>
      <c r="V73" s="103"/>
      <c r="W73" s="103"/>
      <c r="X73" s="93">
        <v>4.6568936798645197E-2</v>
      </c>
      <c r="Y73" s="93"/>
      <c r="Z73" s="93"/>
      <c r="AA73" s="93"/>
      <c r="AB73" s="93"/>
      <c r="AC73" s="93"/>
      <c r="AD73" s="93"/>
      <c r="AE73" s="93"/>
      <c r="AF73" s="93"/>
      <c r="AG73" s="93"/>
      <c r="AH73" s="93"/>
      <c r="AI73" s="92">
        <v>1831</v>
      </c>
      <c r="AJ73" s="92"/>
      <c r="AK73" s="92"/>
      <c r="AL73" s="92"/>
      <c r="AM73" s="92"/>
      <c r="AN73" s="92"/>
      <c r="AO73" s="93">
        <v>4.4642204071681103E-2</v>
      </c>
      <c r="AP73" s="93"/>
      <c r="AQ73" s="93"/>
      <c r="AR73" s="93"/>
      <c r="AS73" s="93"/>
      <c r="AT73" s="93"/>
      <c r="AU73" s="93"/>
    </row>
    <row r="74" spans="2:47" s="1" customFormat="1" ht="10.65" customHeight="1" x14ac:dyDescent="0.15">
      <c r="B74" s="90" t="s">
        <v>1119</v>
      </c>
      <c r="C74" s="90"/>
      <c r="D74" s="90"/>
      <c r="E74" s="90"/>
      <c r="F74" s="90"/>
      <c r="G74" s="90"/>
      <c r="H74" s="90"/>
      <c r="I74" s="90"/>
      <c r="J74" s="90"/>
      <c r="K74" s="90"/>
      <c r="L74" s="90"/>
      <c r="M74" s="103">
        <v>123444170.75</v>
      </c>
      <c r="N74" s="103"/>
      <c r="O74" s="103"/>
      <c r="P74" s="103"/>
      <c r="Q74" s="103"/>
      <c r="R74" s="103"/>
      <c r="S74" s="103"/>
      <c r="T74" s="103"/>
      <c r="U74" s="103"/>
      <c r="V74" s="103"/>
      <c r="W74" s="103"/>
      <c r="X74" s="93">
        <v>4.2199821849782201E-2</v>
      </c>
      <c r="Y74" s="93"/>
      <c r="Z74" s="93"/>
      <c r="AA74" s="93"/>
      <c r="AB74" s="93"/>
      <c r="AC74" s="93"/>
      <c r="AD74" s="93"/>
      <c r="AE74" s="93"/>
      <c r="AF74" s="93"/>
      <c r="AG74" s="93"/>
      <c r="AH74" s="93"/>
      <c r="AI74" s="92">
        <v>1525</v>
      </c>
      <c r="AJ74" s="92"/>
      <c r="AK74" s="92"/>
      <c r="AL74" s="92"/>
      <c r="AM74" s="92"/>
      <c r="AN74" s="92"/>
      <c r="AO74" s="93">
        <v>3.7181518956479302E-2</v>
      </c>
      <c r="AP74" s="93"/>
      <c r="AQ74" s="93"/>
      <c r="AR74" s="93"/>
      <c r="AS74" s="93"/>
      <c r="AT74" s="93"/>
      <c r="AU74" s="93"/>
    </row>
    <row r="75" spans="2:47" s="1" customFormat="1" ht="10.65" customHeight="1" x14ac:dyDescent="0.15">
      <c r="B75" s="90" t="s">
        <v>1120</v>
      </c>
      <c r="C75" s="90"/>
      <c r="D75" s="90"/>
      <c r="E75" s="90"/>
      <c r="F75" s="90"/>
      <c r="G75" s="90"/>
      <c r="H75" s="90"/>
      <c r="I75" s="90"/>
      <c r="J75" s="90"/>
      <c r="K75" s="90"/>
      <c r="L75" s="90"/>
      <c r="M75" s="103">
        <v>120964908.03</v>
      </c>
      <c r="N75" s="103"/>
      <c r="O75" s="103"/>
      <c r="P75" s="103"/>
      <c r="Q75" s="103"/>
      <c r="R75" s="103"/>
      <c r="S75" s="103"/>
      <c r="T75" s="103"/>
      <c r="U75" s="103"/>
      <c r="V75" s="103"/>
      <c r="W75" s="103"/>
      <c r="X75" s="93">
        <v>4.1352277211042697E-2</v>
      </c>
      <c r="Y75" s="93"/>
      <c r="Z75" s="93"/>
      <c r="AA75" s="93"/>
      <c r="AB75" s="93"/>
      <c r="AC75" s="93"/>
      <c r="AD75" s="93"/>
      <c r="AE75" s="93"/>
      <c r="AF75" s="93"/>
      <c r="AG75" s="93"/>
      <c r="AH75" s="93"/>
      <c r="AI75" s="92">
        <v>1477</v>
      </c>
      <c r="AJ75" s="92"/>
      <c r="AK75" s="92"/>
      <c r="AL75" s="92"/>
      <c r="AM75" s="92"/>
      <c r="AN75" s="92"/>
      <c r="AO75" s="93">
        <v>3.6011215408996697E-2</v>
      </c>
      <c r="AP75" s="93"/>
      <c r="AQ75" s="93"/>
      <c r="AR75" s="93"/>
      <c r="AS75" s="93"/>
      <c r="AT75" s="93"/>
      <c r="AU75" s="93"/>
    </row>
    <row r="76" spans="2:47" s="1" customFormat="1" ht="10.65" customHeight="1" x14ac:dyDescent="0.15">
      <c r="B76" s="90" t="s">
        <v>1121</v>
      </c>
      <c r="C76" s="90"/>
      <c r="D76" s="90"/>
      <c r="E76" s="90"/>
      <c r="F76" s="90"/>
      <c r="G76" s="90"/>
      <c r="H76" s="90"/>
      <c r="I76" s="90"/>
      <c r="J76" s="90"/>
      <c r="K76" s="90"/>
      <c r="L76" s="90"/>
      <c r="M76" s="103">
        <v>167252124.08000001</v>
      </c>
      <c r="N76" s="103"/>
      <c r="O76" s="103"/>
      <c r="P76" s="103"/>
      <c r="Q76" s="103"/>
      <c r="R76" s="103"/>
      <c r="S76" s="103"/>
      <c r="T76" s="103"/>
      <c r="U76" s="103"/>
      <c r="V76" s="103"/>
      <c r="W76" s="103"/>
      <c r="X76" s="93">
        <v>5.7175724032101999E-2</v>
      </c>
      <c r="Y76" s="93"/>
      <c r="Z76" s="93"/>
      <c r="AA76" s="93"/>
      <c r="AB76" s="93"/>
      <c r="AC76" s="93"/>
      <c r="AD76" s="93"/>
      <c r="AE76" s="93"/>
      <c r="AF76" s="93"/>
      <c r="AG76" s="93"/>
      <c r="AH76" s="93"/>
      <c r="AI76" s="92">
        <v>2002</v>
      </c>
      <c r="AJ76" s="92"/>
      <c r="AK76" s="92"/>
      <c r="AL76" s="92"/>
      <c r="AM76" s="92"/>
      <c r="AN76" s="92"/>
      <c r="AO76" s="93">
        <v>4.8811410459587999E-2</v>
      </c>
      <c r="AP76" s="93"/>
      <c r="AQ76" s="93"/>
      <c r="AR76" s="93"/>
      <c r="AS76" s="93"/>
      <c r="AT76" s="93"/>
      <c r="AU76" s="93"/>
    </row>
    <row r="77" spans="2:47" s="1" customFormat="1" ht="10.65" customHeight="1" x14ac:dyDescent="0.15">
      <c r="B77" s="90" t="s">
        <v>1122</v>
      </c>
      <c r="C77" s="90"/>
      <c r="D77" s="90"/>
      <c r="E77" s="90"/>
      <c r="F77" s="90"/>
      <c r="G77" s="90"/>
      <c r="H77" s="90"/>
      <c r="I77" s="90"/>
      <c r="J77" s="90"/>
      <c r="K77" s="90"/>
      <c r="L77" s="90"/>
      <c r="M77" s="103">
        <v>213073536.38</v>
      </c>
      <c r="N77" s="103"/>
      <c r="O77" s="103"/>
      <c r="P77" s="103"/>
      <c r="Q77" s="103"/>
      <c r="R77" s="103"/>
      <c r="S77" s="103"/>
      <c r="T77" s="103"/>
      <c r="U77" s="103"/>
      <c r="V77" s="103"/>
      <c r="W77" s="103"/>
      <c r="X77" s="93">
        <v>7.2839934210818996E-2</v>
      </c>
      <c r="Y77" s="93"/>
      <c r="Z77" s="93"/>
      <c r="AA77" s="93"/>
      <c r="AB77" s="93"/>
      <c r="AC77" s="93"/>
      <c r="AD77" s="93"/>
      <c r="AE77" s="93"/>
      <c r="AF77" s="93"/>
      <c r="AG77" s="93"/>
      <c r="AH77" s="93"/>
      <c r="AI77" s="92">
        <v>2321</v>
      </c>
      <c r="AJ77" s="92"/>
      <c r="AK77" s="92"/>
      <c r="AL77" s="92"/>
      <c r="AM77" s="92"/>
      <c r="AN77" s="92"/>
      <c r="AO77" s="93">
        <v>5.65890527855663E-2</v>
      </c>
      <c r="AP77" s="93"/>
      <c r="AQ77" s="93"/>
      <c r="AR77" s="93"/>
      <c r="AS77" s="93"/>
      <c r="AT77" s="93"/>
      <c r="AU77" s="93"/>
    </row>
    <row r="78" spans="2:47" s="1" customFormat="1" ht="10.65" customHeight="1" x14ac:dyDescent="0.15">
      <c r="B78" s="90" t="s">
        <v>1123</v>
      </c>
      <c r="C78" s="90"/>
      <c r="D78" s="90"/>
      <c r="E78" s="90"/>
      <c r="F78" s="90"/>
      <c r="G78" s="90"/>
      <c r="H78" s="90"/>
      <c r="I78" s="90"/>
      <c r="J78" s="90"/>
      <c r="K78" s="90"/>
      <c r="L78" s="90"/>
      <c r="M78" s="103">
        <v>208509900.69</v>
      </c>
      <c r="N78" s="103"/>
      <c r="O78" s="103"/>
      <c r="P78" s="103"/>
      <c r="Q78" s="103"/>
      <c r="R78" s="103"/>
      <c r="S78" s="103"/>
      <c r="T78" s="103"/>
      <c r="U78" s="103"/>
      <c r="V78" s="103"/>
      <c r="W78" s="103"/>
      <c r="X78" s="93">
        <v>7.1279839376569204E-2</v>
      </c>
      <c r="Y78" s="93"/>
      <c r="Z78" s="93"/>
      <c r="AA78" s="93"/>
      <c r="AB78" s="93"/>
      <c r="AC78" s="93"/>
      <c r="AD78" s="93"/>
      <c r="AE78" s="93"/>
      <c r="AF78" s="93"/>
      <c r="AG78" s="93"/>
      <c r="AH78" s="93"/>
      <c r="AI78" s="92">
        <v>2071</v>
      </c>
      <c r="AJ78" s="92"/>
      <c r="AK78" s="92"/>
      <c r="AL78" s="92"/>
      <c r="AM78" s="92"/>
      <c r="AN78" s="92"/>
      <c r="AO78" s="93">
        <v>5.04937218090942E-2</v>
      </c>
      <c r="AP78" s="93"/>
      <c r="AQ78" s="93"/>
      <c r="AR78" s="93"/>
      <c r="AS78" s="93"/>
      <c r="AT78" s="93"/>
      <c r="AU78" s="93"/>
    </row>
    <row r="79" spans="2:47" s="1" customFormat="1" ht="10.65" customHeight="1" x14ac:dyDescent="0.15">
      <c r="B79" s="90" t="s">
        <v>1124</v>
      </c>
      <c r="C79" s="90"/>
      <c r="D79" s="90"/>
      <c r="E79" s="90"/>
      <c r="F79" s="90"/>
      <c r="G79" s="90"/>
      <c r="H79" s="90"/>
      <c r="I79" s="90"/>
      <c r="J79" s="90"/>
      <c r="K79" s="90"/>
      <c r="L79" s="90"/>
      <c r="M79" s="103">
        <v>121794144.19</v>
      </c>
      <c r="N79" s="103"/>
      <c r="O79" s="103"/>
      <c r="P79" s="103"/>
      <c r="Q79" s="103"/>
      <c r="R79" s="103"/>
      <c r="S79" s="103"/>
      <c r="T79" s="103"/>
      <c r="U79" s="103"/>
      <c r="V79" s="103"/>
      <c r="W79" s="103"/>
      <c r="X79" s="93">
        <v>4.1635754494828502E-2</v>
      </c>
      <c r="Y79" s="93"/>
      <c r="Z79" s="93"/>
      <c r="AA79" s="93"/>
      <c r="AB79" s="93"/>
      <c r="AC79" s="93"/>
      <c r="AD79" s="93"/>
      <c r="AE79" s="93"/>
      <c r="AF79" s="93"/>
      <c r="AG79" s="93"/>
      <c r="AH79" s="93"/>
      <c r="AI79" s="92">
        <v>1145</v>
      </c>
      <c r="AJ79" s="92"/>
      <c r="AK79" s="92"/>
      <c r="AL79" s="92"/>
      <c r="AM79" s="92"/>
      <c r="AN79" s="92"/>
      <c r="AO79" s="93">
        <v>2.7916615872241899E-2</v>
      </c>
      <c r="AP79" s="93"/>
      <c r="AQ79" s="93"/>
      <c r="AR79" s="93"/>
      <c r="AS79" s="93"/>
      <c r="AT79" s="93"/>
      <c r="AU79" s="93"/>
    </row>
    <row r="80" spans="2:47" s="1" customFormat="1" ht="10.65" customHeight="1" x14ac:dyDescent="0.15">
      <c r="B80" s="90" t="s">
        <v>1125</v>
      </c>
      <c r="C80" s="90"/>
      <c r="D80" s="90"/>
      <c r="E80" s="90"/>
      <c r="F80" s="90"/>
      <c r="G80" s="90"/>
      <c r="H80" s="90"/>
      <c r="I80" s="90"/>
      <c r="J80" s="90"/>
      <c r="K80" s="90"/>
      <c r="L80" s="90"/>
      <c r="M80" s="103">
        <v>125670506.93000001</v>
      </c>
      <c r="N80" s="103"/>
      <c r="O80" s="103"/>
      <c r="P80" s="103"/>
      <c r="Q80" s="103"/>
      <c r="R80" s="103"/>
      <c r="S80" s="103"/>
      <c r="T80" s="103"/>
      <c r="U80" s="103"/>
      <c r="V80" s="103"/>
      <c r="W80" s="103"/>
      <c r="X80" s="93">
        <v>4.2960902665530001E-2</v>
      </c>
      <c r="Y80" s="93"/>
      <c r="Z80" s="93"/>
      <c r="AA80" s="93"/>
      <c r="AB80" s="93"/>
      <c r="AC80" s="93"/>
      <c r="AD80" s="93"/>
      <c r="AE80" s="93"/>
      <c r="AF80" s="93"/>
      <c r="AG80" s="93"/>
      <c r="AH80" s="93"/>
      <c r="AI80" s="92">
        <v>1195</v>
      </c>
      <c r="AJ80" s="92"/>
      <c r="AK80" s="92"/>
      <c r="AL80" s="92"/>
      <c r="AM80" s="92"/>
      <c r="AN80" s="92"/>
      <c r="AO80" s="93">
        <v>2.9135682067536299E-2</v>
      </c>
      <c r="AP80" s="93"/>
      <c r="AQ80" s="93"/>
      <c r="AR80" s="93"/>
      <c r="AS80" s="93"/>
      <c r="AT80" s="93"/>
      <c r="AU80" s="93"/>
    </row>
    <row r="81" spans="2:47" s="1" customFormat="1" ht="10.65" customHeight="1" x14ac:dyDescent="0.15">
      <c r="B81" s="90" t="s">
        <v>1126</v>
      </c>
      <c r="C81" s="90"/>
      <c r="D81" s="90"/>
      <c r="E81" s="90"/>
      <c r="F81" s="90"/>
      <c r="G81" s="90"/>
      <c r="H81" s="90"/>
      <c r="I81" s="90"/>
      <c r="J81" s="90"/>
      <c r="K81" s="90"/>
      <c r="L81" s="90"/>
      <c r="M81" s="103">
        <v>129022373.7</v>
      </c>
      <c r="N81" s="103"/>
      <c r="O81" s="103"/>
      <c r="P81" s="103"/>
      <c r="Q81" s="103"/>
      <c r="R81" s="103"/>
      <c r="S81" s="103"/>
      <c r="T81" s="103"/>
      <c r="U81" s="103"/>
      <c r="V81" s="103"/>
      <c r="W81" s="103"/>
      <c r="X81" s="93">
        <v>4.41067500530479E-2</v>
      </c>
      <c r="Y81" s="93"/>
      <c r="Z81" s="93"/>
      <c r="AA81" s="93"/>
      <c r="AB81" s="93"/>
      <c r="AC81" s="93"/>
      <c r="AD81" s="93"/>
      <c r="AE81" s="93"/>
      <c r="AF81" s="93"/>
      <c r="AG81" s="93"/>
      <c r="AH81" s="93"/>
      <c r="AI81" s="92">
        <v>1122</v>
      </c>
      <c r="AJ81" s="92"/>
      <c r="AK81" s="92"/>
      <c r="AL81" s="92"/>
      <c r="AM81" s="92"/>
      <c r="AN81" s="92"/>
      <c r="AO81" s="93">
        <v>2.7355845422406402E-2</v>
      </c>
      <c r="AP81" s="93"/>
      <c r="AQ81" s="93"/>
      <c r="AR81" s="93"/>
      <c r="AS81" s="93"/>
      <c r="AT81" s="93"/>
      <c r="AU81" s="93"/>
    </row>
    <row r="82" spans="2:47" s="1" customFormat="1" ht="10.65" customHeight="1" x14ac:dyDescent="0.15">
      <c r="B82" s="90" t="s">
        <v>1127</v>
      </c>
      <c r="C82" s="90"/>
      <c r="D82" s="90"/>
      <c r="E82" s="90"/>
      <c r="F82" s="90"/>
      <c r="G82" s="90"/>
      <c r="H82" s="90"/>
      <c r="I82" s="90"/>
      <c r="J82" s="90"/>
      <c r="K82" s="90"/>
      <c r="L82" s="90"/>
      <c r="M82" s="103">
        <v>210839602.28999999</v>
      </c>
      <c r="N82" s="103"/>
      <c r="O82" s="103"/>
      <c r="P82" s="103"/>
      <c r="Q82" s="103"/>
      <c r="R82" s="103"/>
      <c r="S82" s="103"/>
      <c r="T82" s="103"/>
      <c r="U82" s="103"/>
      <c r="V82" s="103"/>
      <c r="W82" s="103"/>
      <c r="X82" s="93">
        <v>7.2076256022943305E-2</v>
      </c>
      <c r="Y82" s="93"/>
      <c r="Z82" s="93"/>
      <c r="AA82" s="93"/>
      <c r="AB82" s="93"/>
      <c r="AC82" s="93"/>
      <c r="AD82" s="93"/>
      <c r="AE82" s="93"/>
      <c r="AF82" s="93"/>
      <c r="AG82" s="93"/>
      <c r="AH82" s="93"/>
      <c r="AI82" s="92">
        <v>1526</v>
      </c>
      <c r="AJ82" s="92"/>
      <c r="AK82" s="92"/>
      <c r="AL82" s="92"/>
      <c r="AM82" s="92"/>
      <c r="AN82" s="92"/>
      <c r="AO82" s="93">
        <v>3.7205900280385201E-2</v>
      </c>
      <c r="AP82" s="93"/>
      <c r="AQ82" s="93"/>
      <c r="AR82" s="93"/>
      <c r="AS82" s="93"/>
      <c r="AT82" s="93"/>
      <c r="AU82" s="93"/>
    </row>
    <row r="83" spans="2:47" s="1" customFormat="1" ht="10.65" customHeight="1" x14ac:dyDescent="0.15">
      <c r="B83" s="90" t="s">
        <v>1128</v>
      </c>
      <c r="C83" s="90"/>
      <c r="D83" s="90"/>
      <c r="E83" s="90"/>
      <c r="F83" s="90"/>
      <c r="G83" s="90"/>
      <c r="H83" s="90"/>
      <c r="I83" s="90"/>
      <c r="J83" s="90"/>
      <c r="K83" s="90"/>
      <c r="L83" s="90"/>
      <c r="M83" s="103">
        <v>183721289.49000001</v>
      </c>
      <c r="N83" s="103"/>
      <c r="O83" s="103"/>
      <c r="P83" s="103"/>
      <c r="Q83" s="103"/>
      <c r="R83" s="103"/>
      <c r="S83" s="103"/>
      <c r="T83" s="103"/>
      <c r="U83" s="103"/>
      <c r="V83" s="103"/>
      <c r="W83" s="103"/>
      <c r="X83" s="93">
        <v>6.2805765872830904E-2</v>
      </c>
      <c r="Y83" s="93"/>
      <c r="Z83" s="93"/>
      <c r="AA83" s="93"/>
      <c r="AB83" s="93"/>
      <c r="AC83" s="93"/>
      <c r="AD83" s="93"/>
      <c r="AE83" s="93"/>
      <c r="AF83" s="93"/>
      <c r="AG83" s="93"/>
      <c r="AH83" s="93"/>
      <c r="AI83" s="92">
        <v>1235</v>
      </c>
      <c r="AJ83" s="92"/>
      <c r="AK83" s="92"/>
      <c r="AL83" s="92"/>
      <c r="AM83" s="92"/>
      <c r="AN83" s="92"/>
      <c r="AO83" s="93">
        <v>3.0110935023771799E-2</v>
      </c>
      <c r="AP83" s="93"/>
      <c r="AQ83" s="93"/>
      <c r="AR83" s="93"/>
      <c r="AS83" s="93"/>
      <c r="AT83" s="93"/>
      <c r="AU83" s="93"/>
    </row>
    <row r="84" spans="2:47" s="1" customFormat="1" ht="10.65" customHeight="1" x14ac:dyDescent="0.15">
      <c r="B84" s="90" t="s">
        <v>1129</v>
      </c>
      <c r="C84" s="90"/>
      <c r="D84" s="90"/>
      <c r="E84" s="90"/>
      <c r="F84" s="90"/>
      <c r="G84" s="90"/>
      <c r="H84" s="90"/>
      <c r="I84" s="90"/>
      <c r="J84" s="90"/>
      <c r="K84" s="90"/>
      <c r="L84" s="90"/>
      <c r="M84" s="103">
        <v>127125240.59</v>
      </c>
      <c r="N84" s="103"/>
      <c r="O84" s="103"/>
      <c r="P84" s="103"/>
      <c r="Q84" s="103"/>
      <c r="R84" s="103"/>
      <c r="S84" s="103"/>
      <c r="T84" s="103"/>
      <c r="U84" s="103"/>
      <c r="V84" s="103"/>
      <c r="W84" s="103"/>
      <c r="X84" s="93">
        <v>4.3458208459055098E-2</v>
      </c>
      <c r="Y84" s="93"/>
      <c r="Z84" s="93"/>
      <c r="AA84" s="93"/>
      <c r="AB84" s="93"/>
      <c r="AC84" s="93"/>
      <c r="AD84" s="93"/>
      <c r="AE84" s="93"/>
      <c r="AF84" s="93"/>
      <c r="AG84" s="93"/>
      <c r="AH84" s="93"/>
      <c r="AI84" s="92">
        <v>796</v>
      </c>
      <c r="AJ84" s="92"/>
      <c r="AK84" s="92"/>
      <c r="AL84" s="92"/>
      <c r="AM84" s="92"/>
      <c r="AN84" s="92"/>
      <c r="AO84" s="93">
        <v>1.9407533829086901E-2</v>
      </c>
      <c r="AP84" s="93"/>
      <c r="AQ84" s="93"/>
      <c r="AR84" s="93"/>
      <c r="AS84" s="93"/>
      <c r="AT84" s="93"/>
      <c r="AU84" s="93"/>
    </row>
    <row r="85" spans="2:47" s="1" customFormat="1" ht="10.65" customHeight="1" x14ac:dyDescent="0.15">
      <c r="B85" s="90" t="s">
        <v>1132</v>
      </c>
      <c r="C85" s="90"/>
      <c r="D85" s="90"/>
      <c r="E85" s="90"/>
      <c r="F85" s="90"/>
      <c r="G85" s="90"/>
      <c r="H85" s="90"/>
      <c r="I85" s="90"/>
      <c r="J85" s="90"/>
      <c r="K85" s="90"/>
      <c r="L85" s="90"/>
      <c r="M85" s="103">
        <v>123646862.84999999</v>
      </c>
      <c r="N85" s="103"/>
      <c r="O85" s="103"/>
      <c r="P85" s="103"/>
      <c r="Q85" s="103"/>
      <c r="R85" s="103"/>
      <c r="S85" s="103"/>
      <c r="T85" s="103"/>
      <c r="U85" s="103"/>
      <c r="V85" s="103"/>
      <c r="W85" s="103"/>
      <c r="X85" s="93">
        <v>4.2269112853629401E-2</v>
      </c>
      <c r="Y85" s="93"/>
      <c r="Z85" s="93"/>
      <c r="AA85" s="93"/>
      <c r="AB85" s="93"/>
      <c r="AC85" s="93"/>
      <c r="AD85" s="93"/>
      <c r="AE85" s="93"/>
      <c r="AF85" s="93"/>
      <c r="AG85" s="93"/>
      <c r="AH85" s="93"/>
      <c r="AI85" s="92">
        <v>709</v>
      </c>
      <c r="AJ85" s="92"/>
      <c r="AK85" s="92"/>
      <c r="AL85" s="92"/>
      <c r="AM85" s="92"/>
      <c r="AN85" s="92"/>
      <c r="AO85" s="93">
        <v>1.7286358649274702E-2</v>
      </c>
      <c r="AP85" s="93"/>
      <c r="AQ85" s="93"/>
      <c r="AR85" s="93"/>
      <c r="AS85" s="93"/>
      <c r="AT85" s="93"/>
      <c r="AU85" s="93"/>
    </row>
    <row r="86" spans="2:47" s="1" customFormat="1" ht="10.65" customHeight="1" x14ac:dyDescent="0.15">
      <c r="B86" s="90" t="s">
        <v>1133</v>
      </c>
      <c r="C86" s="90"/>
      <c r="D86" s="90"/>
      <c r="E86" s="90"/>
      <c r="F86" s="90"/>
      <c r="G86" s="90"/>
      <c r="H86" s="90"/>
      <c r="I86" s="90"/>
      <c r="J86" s="90"/>
      <c r="K86" s="90"/>
      <c r="L86" s="90"/>
      <c r="M86" s="103">
        <v>78845331.689999998</v>
      </c>
      <c r="N86" s="103"/>
      <c r="O86" s="103"/>
      <c r="P86" s="103"/>
      <c r="Q86" s="103"/>
      <c r="R86" s="103"/>
      <c r="S86" s="103"/>
      <c r="T86" s="103"/>
      <c r="U86" s="103"/>
      <c r="V86" s="103"/>
      <c r="W86" s="103"/>
      <c r="X86" s="93">
        <v>2.6953552612406301E-2</v>
      </c>
      <c r="Y86" s="93"/>
      <c r="Z86" s="93"/>
      <c r="AA86" s="93"/>
      <c r="AB86" s="93"/>
      <c r="AC86" s="93"/>
      <c r="AD86" s="93"/>
      <c r="AE86" s="93"/>
      <c r="AF86" s="93"/>
      <c r="AG86" s="93"/>
      <c r="AH86" s="93"/>
      <c r="AI86" s="92">
        <v>435</v>
      </c>
      <c r="AJ86" s="92"/>
      <c r="AK86" s="92"/>
      <c r="AL86" s="92"/>
      <c r="AM86" s="92"/>
      <c r="AN86" s="92"/>
      <c r="AO86" s="93">
        <v>1.06058758990613E-2</v>
      </c>
      <c r="AP86" s="93"/>
      <c r="AQ86" s="93"/>
      <c r="AR86" s="93"/>
      <c r="AS86" s="93"/>
      <c r="AT86" s="93"/>
      <c r="AU86" s="93"/>
    </row>
    <row r="87" spans="2:47" s="1" customFormat="1" ht="10.65" customHeight="1" x14ac:dyDescent="0.15">
      <c r="B87" s="90" t="s">
        <v>1130</v>
      </c>
      <c r="C87" s="90"/>
      <c r="D87" s="90"/>
      <c r="E87" s="90"/>
      <c r="F87" s="90"/>
      <c r="G87" s="90"/>
      <c r="H87" s="90"/>
      <c r="I87" s="90"/>
      <c r="J87" s="90"/>
      <c r="K87" s="90"/>
      <c r="L87" s="90"/>
      <c r="M87" s="103">
        <v>6828633.2400000002</v>
      </c>
      <c r="N87" s="103"/>
      <c r="O87" s="103"/>
      <c r="P87" s="103"/>
      <c r="Q87" s="103"/>
      <c r="R87" s="103"/>
      <c r="S87" s="103"/>
      <c r="T87" s="103"/>
      <c r="U87" s="103"/>
      <c r="V87" s="103"/>
      <c r="W87" s="103"/>
      <c r="X87" s="93">
        <v>2.3343921746544001E-3</v>
      </c>
      <c r="Y87" s="93"/>
      <c r="Z87" s="93"/>
      <c r="AA87" s="93"/>
      <c r="AB87" s="93"/>
      <c r="AC87" s="93"/>
      <c r="AD87" s="93"/>
      <c r="AE87" s="93"/>
      <c r="AF87" s="93"/>
      <c r="AG87" s="93"/>
      <c r="AH87" s="93"/>
      <c r="AI87" s="92">
        <v>44</v>
      </c>
      <c r="AJ87" s="92"/>
      <c r="AK87" s="92"/>
      <c r="AL87" s="92"/>
      <c r="AM87" s="92"/>
      <c r="AN87" s="92"/>
      <c r="AO87" s="93">
        <v>1.07277825185908E-3</v>
      </c>
      <c r="AP87" s="93"/>
      <c r="AQ87" s="93"/>
      <c r="AR87" s="93"/>
      <c r="AS87" s="93"/>
      <c r="AT87" s="93"/>
      <c r="AU87" s="93"/>
    </row>
    <row r="88" spans="2:47" s="1" customFormat="1" ht="10.65" customHeight="1" x14ac:dyDescent="0.15">
      <c r="B88" s="90" t="s">
        <v>1134</v>
      </c>
      <c r="C88" s="90"/>
      <c r="D88" s="90"/>
      <c r="E88" s="90"/>
      <c r="F88" s="90"/>
      <c r="G88" s="90"/>
      <c r="H88" s="90"/>
      <c r="I88" s="90"/>
      <c r="J88" s="90"/>
      <c r="K88" s="90"/>
      <c r="L88" s="90"/>
      <c r="M88" s="103">
        <v>21214800.02</v>
      </c>
      <c r="N88" s="103"/>
      <c r="O88" s="103"/>
      <c r="P88" s="103"/>
      <c r="Q88" s="103"/>
      <c r="R88" s="103"/>
      <c r="S88" s="103"/>
      <c r="T88" s="103"/>
      <c r="U88" s="103"/>
      <c r="V88" s="103"/>
      <c r="W88" s="103"/>
      <c r="X88" s="93">
        <v>7.2523536428127002E-3</v>
      </c>
      <c r="Y88" s="93"/>
      <c r="Z88" s="93"/>
      <c r="AA88" s="93"/>
      <c r="AB88" s="93"/>
      <c r="AC88" s="93"/>
      <c r="AD88" s="93"/>
      <c r="AE88" s="93"/>
      <c r="AF88" s="93"/>
      <c r="AG88" s="93"/>
      <c r="AH88" s="93"/>
      <c r="AI88" s="92">
        <v>130</v>
      </c>
      <c r="AJ88" s="92"/>
      <c r="AK88" s="92"/>
      <c r="AL88" s="92"/>
      <c r="AM88" s="92"/>
      <c r="AN88" s="92"/>
      <c r="AO88" s="93">
        <v>3.1695721077654501E-3</v>
      </c>
      <c r="AP88" s="93"/>
      <c r="AQ88" s="93"/>
      <c r="AR88" s="93"/>
      <c r="AS88" s="93"/>
      <c r="AT88" s="93"/>
      <c r="AU88" s="93"/>
    </row>
    <row r="89" spans="2:47" s="1" customFormat="1" ht="10.65" customHeight="1" x14ac:dyDescent="0.15">
      <c r="B89" s="90" t="s">
        <v>1135</v>
      </c>
      <c r="C89" s="90"/>
      <c r="D89" s="90"/>
      <c r="E89" s="90"/>
      <c r="F89" s="90"/>
      <c r="G89" s="90"/>
      <c r="H89" s="90"/>
      <c r="I89" s="90"/>
      <c r="J89" s="90"/>
      <c r="K89" s="90"/>
      <c r="L89" s="90"/>
      <c r="M89" s="103">
        <v>12708987.390000001</v>
      </c>
      <c r="N89" s="103"/>
      <c r="O89" s="103"/>
      <c r="P89" s="103"/>
      <c r="Q89" s="103"/>
      <c r="R89" s="103"/>
      <c r="S89" s="103"/>
      <c r="T89" s="103"/>
      <c r="U89" s="103"/>
      <c r="V89" s="103"/>
      <c r="W89" s="103"/>
      <c r="X89" s="93">
        <v>4.3446118232288297E-3</v>
      </c>
      <c r="Y89" s="93"/>
      <c r="Z89" s="93"/>
      <c r="AA89" s="93"/>
      <c r="AB89" s="93"/>
      <c r="AC89" s="93"/>
      <c r="AD89" s="93"/>
      <c r="AE89" s="93"/>
      <c r="AF89" s="93"/>
      <c r="AG89" s="93"/>
      <c r="AH89" s="93"/>
      <c r="AI89" s="92">
        <v>78</v>
      </c>
      <c r="AJ89" s="92"/>
      <c r="AK89" s="92"/>
      <c r="AL89" s="92"/>
      <c r="AM89" s="92"/>
      <c r="AN89" s="92"/>
      <c r="AO89" s="93">
        <v>1.90174326465927E-3</v>
      </c>
      <c r="AP89" s="93"/>
      <c r="AQ89" s="93"/>
      <c r="AR89" s="93"/>
      <c r="AS89" s="93"/>
      <c r="AT89" s="93"/>
      <c r="AU89" s="93"/>
    </row>
    <row r="90" spans="2:47" s="1" customFormat="1" ht="10.65" customHeight="1" x14ac:dyDescent="0.15">
      <c r="B90" s="90" t="s">
        <v>1136</v>
      </c>
      <c r="C90" s="90"/>
      <c r="D90" s="90"/>
      <c r="E90" s="90"/>
      <c r="F90" s="90"/>
      <c r="G90" s="90"/>
      <c r="H90" s="90"/>
      <c r="I90" s="90"/>
      <c r="J90" s="90"/>
      <c r="K90" s="90"/>
      <c r="L90" s="90"/>
      <c r="M90" s="103">
        <v>2869209.26</v>
      </c>
      <c r="N90" s="103"/>
      <c r="O90" s="103"/>
      <c r="P90" s="103"/>
      <c r="Q90" s="103"/>
      <c r="R90" s="103"/>
      <c r="S90" s="103"/>
      <c r="T90" s="103"/>
      <c r="U90" s="103"/>
      <c r="V90" s="103"/>
      <c r="W90" s="103"/>
      <c r="X90" s="93">
        <v>9.808492283281461E-4</v>
      </c>
      <c r="Y90" s="93"/>
      <c r="Z90" s="93"/>
      <c r="AA90" s="93"/>
      <c r="AB90" s="93"/>
      <c r="AC90" s="93"/>
      <c r="AD90" s="93"/>
      <c r="AE90" s="93"/>
      <c r="AF90" s="93"/>
      <c r="AG90" s="93"/>
      <c r="AH90" s="93"/>
      <c r="AI90" s="92">
        <v>14</v>
      </c>
      <c r="AJ90" s="92"/>
      <c r="AK90" s="92"/>
      <c r="AL90" s="92"/>
      <c r="AM90" s="92"/>
      <c r="AN90" s="92"/>
      <c r="AO90" s="93">
        <v>3.4133853468243299E-4</v>
      </c>
      <c r="AP90" s="93"/>
      <c r="AQ90" s="93"/>
      <c r="AR90" s="93"/>
      <c r="AS90" s="93"/>
      <c r="AT90" s="93"/>
      <c r="AU90" s="93"/>
    </row>
    <row r="91" spans="2:47" s="1" customFormat="1" ht="10.65" customHeight="1" x14ac:dyDescent="0.15">
      <c r="B91" s="90" t="s">
        <v>1137</v>
      </c>
      <c r="C91" s="90"/>
      <c r="D91" s="90"/>
      <c r="E91" s="90"/>
      <c r="F91" s="90"/>
      <c r="G91" s="90"/>
      <c r="H91" s="90"/>
      <c r="I91" s="90"/>
      <c r="J91" s="90"/>
      <c r="K91" s="90"/>
      <c r="L91" s="90"/>
      <c r="M91" s="103">
        <v>3285746.44</v>
      </c>
      <c r="N91" s="103"/>
      <c r="O91" s="103"/>
      <c r="P91" s="103"/>
      <c r="Q91" s="103"/>
      <c r="R91" s="103"/>
      <c r="S91" s="103"/>
      <c r="T91" s="103"/>
      <c r="U91" s="103"/>
      <c r="V91" s="103"/>
      <c r="W91" s="103"/>
      <c r="X91" s="93">
        <v>1.1232439212732601E-3</v>
      </c>
      <c r="Y91" s="93"/>
      <c r="Z91" s="93"/>
      <c r="AA91" s="93"/>
      <c r="AB91" s="93"/>
      <c r="AC91" s="93"/>
      <c r="AD91" s="93"/>
      <c r="AE91" s="93"/>
      <c r="AF91" s="93"/>
      <c r="AG91" s="93"/>
      <c r="AH91" s="93"/>
      <c r="AI91" s="92">
        <v>14</v>
      </c>
      <c r="AJ91" s="92"/>
      <c r="AK91" s="92"/>
      <c r="AL91" s="92"/>
      <c r="AM91" s="92"/>
      <c r="AN91" s="92"/>
      <c r="AO91" s="93">
        <v>3.4133853468243299E-4</v>
      </c>
      <c r="AP91" s="93"/>
      <c r="AQ91" s="93"/>
      <c r="AR91" s="93"/>
      <c r="AS91" s="93"/>
      <c r="AT91" s="93"/>
      <c r="AU91" s="93"/>
    </row>
    <row r="92" spans="2:47" s="1" customFormat="1" ht="13.35" customHeight="1" x14ac:dyDescent="0.15">
      <c r="B92" s="99"/>
      <c r="C92" s="99"/>
      <c r="D92" s="99"/>
      <c r="E92" s="99"/>
      <c r="F92" s="99"/>
      <c r="G92" s="99"/>
      <c r="H92" s="99"/>
      <c r="I92" s="99"/>
      <c r="J92" s="99"/>
      <c r="K92" s="99"/>
      <c r="L92" s="99"/>
      <c r="M92" s="104">
        <v>2925229665.4099998</v>
      </c>
      <c r="N92" s="104"/>
      <c r="O92" s="104"/>
      <c r="P92" s="104"/>
      <c r="Q92" s="104"/>
      <c r="R92" s="104"/>
      <c r="S92" s="104"/>
      <c r="T92" s="104"/>
      <c r="U92" s="104"/>
      <c r="V92" s="104"/>
      <c r="W92" s="104"/>
      <c r="X92" s="95">
        <v>1</v>
      </c>
      <c r="Y92" s="95"/>
      <c r="Z92" s="95"/>
      <c r="AA92" s="95"/>
      <c r="AB92" s="95"/>
      <c r="AC92" s="95"/>
      <c r="AD92" s="95"/>
      <c r="AE92" s="95"/>
      <c r="AF92" s="95"/>
      <c r="AG92" s="95"/>
      <c r="AH92" s="95"/>
      <c r="AI92" s="94">
        <v>41015</v>
      </c>
      <c r="AJ92" s="94"/>
      <c r="AK92" s="94"/>
      <c r="AL92" s="94"/>
      <c r="AM92" s="94"/>
      <c r="AN92" s="94"/>
      <c r="AO92" s="95">
        <v>1</v>
      </c>
      <c r="AP92" s="95"/>
      <c r="AQ92" s="95"/>
      <c r="AR92" s="95"/>
      <c r="AS92" s="95"/>
      <c r="AT92" s="95"/>
      <c r="AU92" s="95"/>
    </row>
    <row r="93" spans="2:47" s="1" customFormat="1" ht="9" customHeight="1" x14ac:dyDescent="0.15"/>
    <row r="94" spans="2:47" s="1" customFormat="1" ht="19.2" customHeight="1" x14ac:dyDescent="0.15">
      <c r="B94" s="82" t="s">
        <v>1220</v>
      </c>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row>
    <row r="95" spans="2:47" s="1" customFormat="1" ht="9" customHeight="1" x14ac:dyDescent="0.15"/>
    <row r="96" spans="2:47" s="1" customFormat="1" ht="12.75" customHeight="1" x14ac:dyDescent="0.15">
      <c r="B96" s="76" t="s">
        <v>1106</v>
      </c>
      <c r="C96" s="76"/>
      <c r="D96" s="76"/>
      <c r="E96" s="76"/>
      <c r="F96" s="76"/>
      <c r="G96" s="76"/>
      <c r="H96" s="76"/>
      <c r="I96" s="76"/>
      <c r="J96" s="76"/>
      <c r="K96" s="76" t="s">
        <v>1103</v>
      </c>
      <c r="L96" s="76"/>
      <c r="M96" s="76"/>
      <c r="N96" s="76"/>
      <c r="O96" s="76"/>
      <c r="P96" s="76"/>
      <c r="Q96" s="76"/>
      <c r="R96" s="76"/>
      <c r="S96" s="76"/>
      <c r="T96" s="76"/>
      <c r="U96" s="76"/>
      <c r="V96" s="76"/>
      <c r="W96" s="76" t="s">
        <v>1104</v>
      </c>
      <c r="X96" s="76"/>
      <c r="Y96" s="76"/>
      <c r="Z96" s="76"/>
      <c r="AA96" s="76"/>
      <c r="AB96" s="76"/>
      <c r="AC96" s="76"/>
      <c r="AD96" s="76"/>
      <c r="AE96" s="76"/>
      <c r="AF96" s="76"/>
      <c r="AG96" s="76"/>
      <c r="AH96" s="76" t="s">
        <v>1105</v>
      </c>
      <c r="AI96" s="76"/>
      <c r="AJ96" s="76"/>
      <c r="AK96" s="76"/>
      <c r="AL96" s="76"/>
      <c r="AM96" s="76"/>
      <c r="AN96" s="76"/>
      <c r="AO96" s="76" t="s">
        <v>1104</v>
      </c>
      <c r="AP96" s="76"/>
      <c r="AQ96" s="76"/>
      <c r="AR96" s="76"/>
      <c r="AS96" s="76"/>
      <c r="AT96" s="76"/>
    </row>
    <row r="97" spans="2:46" s="1" customFormat="1" ht="10.65" customHeight="1" x14ac:dyDescent="0.15">
      <c r="B97" s="90" t="s">
        <v>1107</v>
      </c>
      <c r="C97" s="90"/>
      <c r="D97" s="90"/>
      <c r="E97" s="90"/>
      <c r="F97" s="90"/>
      <c r="G97" s="90"/>
      <c r="H97" s="90"/>
      <c r="I97" s="90"/>
      <c r="J97" s="90"/>
      <c r="K97" s="103">
        <v>260000</v>
      </c>
      <c r="L97" s="103"/>
      <c r="M97" s="103"/>
      <c r="N97" s="103"/>
      <c r="O97" s="103"/>
      <c r="P97" s="103"/>
      <c r="Q97" s="103"/>
      <c r="R97" s="103"/>
      <c r="S97" s="103"/>
      <c r="T97" s="103"/>
      <c r="U97" s="103"/>
      <c r="V97" s="103"/>
      <c r="W97" s="93">
        <v>8.8881910051174994E-5</v>
      </c>
      <c r="X97" s="93"/>
      <c r="Y97" s="93"/>
      <c r="Z97" s="93"/>
      <c r="AA97" s="93"/>
      <c r="AB97" s="93"/>
      <c r="AC97" s="93"/>
      <c r="AD97" s="93"/>
      <c r="AE97" s="93"/>
      <c r="AF97" s="93"/>
      <c r="AG97" s="93"/>
      <c r="AH97" s="92">
        <v>4</v>
      </c>
      <c r="AI97" s="92"/>
      <c r="AJ97" s="92"/>
      <c r="AK97" s="92"/>
      <c r="AL97" s="92"/>
      <c r="AM97" s="92"/>
      <c r="AN97" s="92"/>
      <c r="AO97" s="93">
        <v>9.7525295623552397E-5</v>
      </c>
      <c r="AP97" s="93"/>
      <c r="AQ97" s="93"/>
      <c r="AR97" s="93"/>
      <c r="AS97" s="93"/>
      <c r="AT97" s="93"/>
    </row>
    <row r="98" spans="2:46" s="1" customFormat="1" ht="10.65" customHeight="1" x14ac:dyDescent="0.15">
      <c r="B98" s="90" t="s">
        <v>1108</v>
      </c>
      <c r="C98" s="90"/>
      <c r="D98" s="90"/>
      <c r="E98" s="90"/>
      <c r="F98" s="90"/>
      <c r="G98" s="90"/>
      <c r="H98" s="90"/>
      <c r="I98" s="90"/>
      <c r="J98" s="90"/>
      <c r="K98" s="103">
        <v>3280597.07</v>
      </c>
      <c r="L98" s="103"/>
      <c r="M98" s="103"/>
      <c r="N98" s="103"/>
      <c r="O98" s="103"/>
      <c r="P98" s="103"/>
      <c r="Q98" s="103"/>
      <c r="R98" s="103"/>
      <c r="S98" s="103"/>
      <c r="T98" s="103"/>
      <c r="U98" s="103"/>
      <c r="V98" s="103"/>
      <c r="W98" s="93">
        <v>1.1214835911149499E-3</v>
      </c>
      <c r="X98" s="93"/>
      <c r="Y98" s="93"/>
      <c r="Z98" s="93"/>
      <c r="AA98" s="93"/>
      <c r="AB98" s="93"/>
      <c r="AC98" s="93"/>
      <c r="AD98" s="93"/>
      <c r="AE98" s="93"/>
      <c r="AF98" s="93"/>
      <c r="AG98" s="93"/>
      <c r="AH98" s="92">
        <v>38</v>
      </c>
      <c r="AI98" s="92"/>
      <c r="AJ98" s="92"/>
      <c r="AK98" s="92"/>
      <c r="AL98" s="92"/>
      <c r="AM98" s="92"/>
      <c r="AN98" s="92"/>
      <c r="AO98" s="93">
        <v>9.26490308423748E-4</v>
      </c>
      <c r="AP98" s="93"/>
      <c r="AQ98" s="93"/>
      <c r="AR98" s="93"/>
      <c r="AS98" s="93"/>
      <c r="AT98" s="93"/>
    </row>
    <row r="99" spans="2:46" s="1" customFormat="1" ht="10.65" customHeight="1" x14ac:dyDescent="0.15">
      <c r="B99" s="90" t="s">
        <v>1109</v>
      </c>
      <c r="C99" s="90"/>
      <c r="D99" s="90"/>
      <c r="E99" s="90"/>
      <c r="F99" s="90"/>
      <c r="G99" s="90"/>
      <c r="H99" s="90"/>
      <c r="I99" s="90"/>
      <c r="J99" s="90"/>
      <c r="K99" s="103">
        <v>3011566.48</v>
      </c>
      <c r="L99" s="103"/>
      <c r="M99" s="103"/>
      <c r="N99" s="103"/>
      <c r="O99" s="103"/>
      <c r="P99" s="103"/>
      <c r="Q99" s="103"/>
      <c r="R99" s="103"/>
      <c r="S99" s="103"/>
      <c r="T99" s="103"/>
      <c r="U99" s="103"/>
      <c r="V99" s="103"/>
      <c r="W99" s="93">
        <v>1.0295145422634399E-3</v>
      </c>
      <c r="X99" s="93"/>
      <c r="Y99" s="93"/>
      <c r="Z99" s="93"/>
      <c r="AA99" s="93"/>
      <c r="AB99" s="93"/>
      <c r="AC99" s="93"/>
      <c r="AD99" s="93"/>
      <c r="AE99" s="93"/>
      <c r="AF99" s="93"/>
      <c r="AG99" s="93"/>
      <c r="AH99" s="92">
        <v>41</v>
      </c>
      <c r="AI99" s="92"/>
      <c r="AJ99" s="92"/>
      <c r="AK99" s="92"/>
      <c r="AL99" s="92"/>
      <c r="AM99" s="92"/>
      <c r="AN99" s="92"/>
      <c r="AO99" s="93">
        <v>9.9963428014141192E-4</v>
      </c>
      <c r="AP99" s="93"/>
      <c r="AQ99" s="93"/>
      <c r="AR99" s="93"/>
      <c r="AS99" s="93"/>
      <c r="AT99" s="93"/>
    </row>
    <row r="100" spans="2:46" s="1" customFormat="1" ht="10.65" customHeight="1" x14ac:dyDescent="0.15">
      <c r="B100" s="90" t="s">
        <v>1110</v>
      </c>
      <c r="C100" s="90"/>
      <c r="D100" s="90"/>
      <c r="E100" s="90"/>
      <c r="F100" s="90"/>
      <c r="G100" s="90"/>
      <c r="H100" s="90"/>
      <c r="I100" s="90"/>
      <c r="J100" s="90"/>
      <c r="K100" s="103">
        <v>2579500.5</v>
      </c>
      <c r="L100" s="103"/>
      <c r="M100" s="103"/>
      <c r="N100" s="103"/>
      <c r="O100" s="103"/>
      <c r="P100" s="103"/>
      <c r="Q100" s="103"/>
      <c r="R100" s="103"/>
      <c r="S100" s="103"/>
      <c r="T100" s="103"/>
      <c r="U100" s="103"/>
      <c r="V100" s="103"/>
      <c r="W100" s="93">
        <v>8.8181127468446498E-4</v>
      </c>
      <c r="X100" s="93"/>
      <c r="Y100" s="93"/>
      <c r="Z100" s="93"/>
      <c r="AA100" s="93"/>
      <c r="AB100" s="93"/>
      <c r="AC100" s="93"/>
      <c r="AD100" s="93"/>
      <c r="AE100" s="93"/>
      <c r="AF100" s="93"/>
      <c r="AG100" s="93"/>
      <c r="AH100" s="92">
        <v>43</v>
      </c>
      <c r="AI100" s="92"/>
      <c r="AJ100" s="92"/>
      <c r="AK100" s="92"/>
      <c r="AL100" s="92"/>
      <c r="AM100" s="92"/>
      <c r="AN100" s="92"/>
      <c r="AO100" s="93">
        <v>1.04839692795319E-3</v>
      </c>
      <c r="AP100" s="93"/>
      <c r="AQ100" s="93"/>
      <c r="AR100" s="93"/>
      <c r="AS100" s="93"/>
      <c r="AT100" s="93"/>
    </row>
    <row r="101" spans="2:46" s="1" customFormat="1" ht="10.65" customHeight="1" x14ac:dyDescent="0.15">
      <c r="B101" s="90" t="s">
        <v>1111</v>
      </c>
      <c r="C101" s="90"/>
      <c r="D101" s="90"/>
      <c r="E101" s="90"/>
      <c r="F101" s="90"/>
      <c r="G101" s="90"/>
      <c r="H101" s="90"/>
      <c r="I101" s="90"/>
      <c r="J101" s="90"/>
      <c r="K101" s="103">
        <v>21379486.719999999</v>
      </c>
      <c r="L101" s="103"/>
      <c r="M101" s="103"/>
      <c r="N101" s="103"/>
      <c r="O101" s="103"/>
      <c r="P101" s="103"/>
      <c r="Q101" s="103"/>
      <c r="R101" s="103"/>
      <c r="S101" s="103"/>
      <c r="T101" s="103"/>
      <c r="U101" s="103"/>
      <c r="V101" s="103"/>
      <c r="W101" s="93">
        <v>7.3086523676435802E-3</v>
      </c>
      <c r="X101" s="93"/>
      <c r="Y101" s="93"/>
      <c r="Z101" s="93"/>
      <c r="AA101" s="93"/>
      <c r="AB101" s="93"/>
      <c r="AC101" s="93"/>
      <c r="AD101" s="93"/>
      <c r="AE101" s="93"/>
      <c r="AF101" s="93"/>
      <c r="AG101" s="93"/>
      <c r="AH101" s="92">
        <v>196</v>
      </c>
      <c r="AI101" s="92"/>
      <c r="AJ101" s="92"/>
      <c r="AK101" s="92"/>
      <c r="AL101" s="92"/>
      <c r="AM101" s="92"/>
      <c r="AN101" s="92"/>
      <c r="AO101" s="93">
        <v>4.7787394855540698E-3</v>
      </c>
      <c r="AP101" s="93"/>
      <c r="AQ101" s="93"/>
      <c r="AR101" s="93"/>
      <c r="AS101" s="93"/>
      <c r="AT101" s="93"/>
    </row>
    <row r="102" spans="2:46" s="1" customFormat="1" ht="10.65" customHeight="1" x14ac:dyDescent="0.15">
      <c r="B102" s="90" t="s">
        <v>1112</v>
      </c>
      <c r="C102" s="90"/>
      <c r="D102" s="90"/>
      <c r="E102" s="90"/>
      <c r="F102" s="90"/>
      <c r="G102" s="90"/>
      <c r="H102" s="90"/>
      <c r="I102" s="90"/>
      <c r="J102" s="90"/>
      <c r="K102" s="103">
        <v>2457370.29</v>
      </c>
      <c r="L102" s="103"/>
      <c r="M102" s="103"/>
      <c r="N102" s="103"/>
      <c r="O102" s="103"/>
      <c r="P102" s="103"/>
      <c r="Q102" s="103"/>
      <c r="R102" s="103"/>
      <c r="S102" s="103"/>
      <c r="T102" s="103"/>
      <c r="U102" s="103"/>
      <c r="V102" s="103"/>
      <c r="W102" s="93">
        <v>8.4006063491619102E-4</v>
      </c>
      <c r="X102" s="93"/>
      <c r="Y102" s="93"/>
      <c r="Z102" s="93"/>
      <c r="AA102" s="93"/>
      <c r="AB102" s="93"/>
      <c r="AC102" s="93"/>
      <c r="AD102" s="93"/>
      <c r="AE102" s="93"/>
      <c r="AF102" s="93"/>
      <c r="AG102" s="93"/>
      <c r="AH102" s="92">
        <v>71</v>
      </c>
      <c r="AI102" s="92"/>
      <c r="AJ102" s="92"/>
      <c r="AK102" s="92"/>
      <c r="AL102" s="92"/>
      <c r="AM102" s="92"/>
      <c r="AN102" s="92"/>
      <c r="AO102" s="93">
        <v>1.73107399731805E-3</v>
      </c>
      <c r="AP102" s="93"/>
      <c r="AQ102" s="93"/>
      <c r="AR102" s="93"/>
      <c r="AS102" s="93"/>
      <c r="AT102" s="93"/>
    </row>
    <row r="103" spans="2:46" s="1" customFormat="1" ht="10.65" customHeight="1" x14ac:dyDescent="0.15">
      <c r="B103" s="90" t="s">
        <v>1113</v>
      </c>
      <c r="C103" s="90"/>
      <c r="D103" s="90"/>
      <c r="E103" s="90"/>
      <c r="F103" s="90"/>
      <c r="G103" s="90"/>
      <c r="H103" s="90"/>
      <c r="I103" s="90"/>
      <c r="J103" s="90"/>
      <c r="K103" s="103">
        <v>3787411.06</v>
      </c>
      <c r="L103" s="103"/>
      <c r="M103" s="103"/>
      <c r="N103" s="103"/>
      <c r="O103" s="103"/>
      <c r="P103" s="103"/>
      <c r="Q103" s="103"/>
      <c r="R103" s="103"/>
      <c r="S103" s="103"/>
      <c r="T103" s="103"/>
      <c r="U103" s="103"/>
      <c r="V103" s="103"/>
      <c r="W103" s="93">
        <v>1.29473972754517E-3</v>
      </c>
      <c r="X103" s="93"/>
      <c r="Y103" s="93"/>
      <c r="Z103" s="93"/>
      <c r="AA103" s="93"/>
      <c r="AB103" s="93"/>
      <c r="AC103" s="93"/>
      <c r="AD103" s="93"/>
      <c r="AE103" s="93"/>
      <c r="AF103" s="93"/>
      <c r="AG103" s="93"/>
      <c r="AH103" s="92">
        <v>126</v>
      </c>
      <c r="AI103" s="92"/>
      <c r="AJ103" s="92"/>
      <c r="AK103" s="92"/>
      <c r="AL103" s="92"/>
      <c r="AM103" s="92"/>
      <c r="AN103" s="92"/>
      <c r="AO103" s="93">
        <v>3.0720468121418999E-3</v>
      </c>
      <c r="AP103" s="93"/>
      <c r="AQ103" s="93"/>
      <c r="AR103" s="93"/>
      <c r="AS103" s="93"/>
      <c r="AT103" s="93"/>
    </row>
    <row r="104" spans="2:46" s="1" customFormat="1" ht="10.65" customHeight="1" x14ac:dyDescent="0.15">
      <c r="B104" s="90" t="s">
        <v>1114</v>
      </c>
      <c r="C104" s="90"/>
      <c r="D104" s="90"/>
      <c r="E104" s="90"/>
      <c r="F104" s="90"/>
      <c r="G104" s="90"/>
      <c r="H104" s="90"/>
      <c r="I104" s="90"/>
      <c r="J104" s="90"/>
      <c r="K104" s="103">
        <v>4163842.4</v>
      </c>
      <c r="L104" s="103"/>
      <c r="M104" s="103"/>
      <c r="N104" s="103"/>
      <c r="O104" s="103"/>
      <c r="P104" s="103"/>
      <c r="Q104" s="103"/>
      <c r="R104" s="103"/>
      <c r="S104" s="103"/>
      <c r="T104" s="103"/>
      <c r="U104" s="103"/>
      <c r="V104" s="103"/>
      <c r="W104" s="93">
        <v>1.4234240987079599E-3</v>
      </c>
      <c r="X104" s="93"/>
      <c r="Y104" s="93"/>
      <c r="Z104" s="93"/>
      <c r="AA104" s="93"/>
      <c r="AB104" s="93"/>
      <c r="AC104" s="93"/>
      <c r="AD104" s="93"/>
      <c r="AE104" s="93"/>
      <c r="AF104" s="93"/>
      <c r="AG104" s="93"/>
      <c r="AH104" s="92">
        <v>150</v>
      </c>
      <c r="AI104" s="92"/>
      <c r="AJ104" s="92"/>
      <c r="AK104" s="92"/>
      <c r="AL104" s="92"/>
      <c r="AM104" s="92"/>
      <c r="AN104" s="92"/>
      <c r="AO104" s="93">
        <v>3.65719858588321E-3</v>
      </c>
      <c r="AP104" s="93"/>
      <c r="AQ104" s="93"/>
      <c r="AR104" s="93"/>
      <c r="AS104" s="93"/>
      <c r="AT104" s="93"/>
    </row>
    <row r="105" spans="2:46" s="1" customFormat="1" ht="10.65" customHeight="1" x14ac:dyDescent="0.15">
      <c r="B105" s="90" t="s">
        <v>1115</v>
      </c>
      <c r="C105" s="90"/>
      <c r="D105" s="90"/>
      <c r="E105" s="90"/>
      <c r="F105" s="90"/>
      <c r="G105" s="90"/>
      <c r="H105" s="90"/>
      <c r="I105" s="90"/>
      <c r="J105" s="90"/>
      <c r="K105" s="103">
        <v>5942346.1799999997</v>
      </c>
      <c r="L105" s="103"/>
      <c r="M105" s="103"/>
      <c r="N105" s="103"/>
      <c r="O105" s="103"/>
      <c r="P105" s="103"/>
      <c r="Q105" s="103"/>
      <c r="R105" s="103"/>
      <c r="S105" s="103"/>
      <c r="T105" s="103"/>
      <c r="U105" s="103"/>
      <c r="V105" s="103"/>
      <c r="W105" s="93">
        <v>2.0314118410142399E-3</v>
      </c>
      <c r="X105" s="93"/>
      <c r="Y105" s="93"/>
      <c r="Z105" s="93"/>
      <c r="AA105" s="93"/>
      <c r="AB105" s="93"/>
      <c r="AC105" s="93"/>
      <c r="AD105" s="93"/>
      <c r="AE105" s="93"/>
      <c r="AF105" s="93"/>
      <c r="AG105" s="93"/>
      <c r="AH105" s="92">
        <v>223</v>
      </c>
      <c r="AI105" s="92"/>
      <c r="AJ105" s="92"/>
      <c r="AK105" s="92"/>
      <c r="AL105" s="92"/>
      <c r="AM105" s="92"/>
      <c r="AN105" s="92"/>
      <c r="AO105" s="93">
        <v>5.4370352310130401E-3</v>
      </c>
      <c r="AP105" s="93"/>
      <c r="AQ105" s="93"/>
      <c r="AR105" s="93"/>
      <c r="AS105" s="93"/>
      <c r="AT105" s="93"/>
    </row>
    <row r="106" spans="2:46" s="1" customFormat="1" ht="10.65" customHeight="1" x14ac:dyDescent="0.15">
      <c r="B106" s="90" t="s">
        <v>1116</v>
      </c>
      <c r="C106" s="90"/>
      <c r="D106" s="90"/>
      <c r="E106" s="90"/>
      <c r="F106" s="90"/>
      <c r="G106" s="90"/>
      <c r="H106" s="90"/>
      <c r="I106" s="90"/>
      <c r="J106" s="90"/>
      <c r="K106" s="103">
        <v>135839925.15000001</v>
      </c>
      <c r="L106" s="103"/>
      <c r="M106" s="103"/>
      <c r="N106" s="103"/>
      <c r="O106" s="103"/>
      <c r="P106" s="103"/>
      <c r="Q106" s="103"/>
      <c r="R106" s="103"/>
      <c r="S106" s="103"/>
      <c r="T106" s="103"/>
      <c r="U106" s="103"/>
      <c r="V106" s="103"/>
      <c r="W106" s="93">
        <v>4.6437353879002399E-2</v>
      </c>
      <c r="X106" s="93"/>
      <c r="Y106" s="93"/>
      <c r="Z106" s="93"/>
      <c r="AA106" s="93"/>
      <c r="AB106" s="93"/>
      <c r="AC106" s="93"/>
      <c r="AD106" s="93"/>
      <c r="AE106" s="93"/>
      <c r="AF106" s="93"/>
      <c r="AG106" s="93"/>
      <c r="AH106" s="92">
        <v>6325</v>
      </c>
      <c r="AI106" s="92"/>
      <c r="AJ106" s="92"/>
      <c r="AK106" s="92"/>
      <c r="AL106" s="92"/>
      <c r="AM106" s="92"/>
      <c r="AN106" s="92"/>
      <c r="AO106" s="93">
        <v>0.15421187370474199</v>
      </c>
      <c r="AP106" s="93"/>
      <c r="AQ106" s="93"/>
      <c r="AR106" s="93"/>
      <c r="AS106" s="93"/>
      <c r="AT106" s="93"/>
    </row>
    <row r="107" spans="2:46" s="1" customFormat="1" ht="10.65" customHeight="1" x14ac:dyDescent="0.15">
      <c r="B107" s="90" t="s">
        <v>1117</v>
      </c>
      <c r="C107" s="90"/>
      <c r="D107" s="90"/>
      <c r="E107" s="90"/>
      <c r="F107" s="90"/>
      <c r="G107" s="90"/>
      <c r="H107" s="90"/>
      <c r="I107" s="90"/>
      <c r="J107" s="90"/>
      <c r="K107" s="103">
        <v>11036713.59</v>
      </c>
      <c r="L107" s="103"/>
      <c r="M107" s="103"/>
      <c r="N107" s="103"/>
      <c r="O107" s="103"/>
      <c r="P107" s="103"/>
      <c r="Q107" s="103"/>
      <c r="R107" s="103"/>
      <c r="S107" s="103"/>
      <c r="T107" s="103"/>
      <c r="U107" s="103"/>
      <c r="V107" s="103"/>
      <c r="W107" s="93">
        <v>3.7729391714113902E-3</v>
      </c>
      <c r="X107" s="93"/>
      <c r="Y107" s="93"/>
      <c r="Z107" s="93"/>
      <c r="AA107" s="93"/>
      <c r="AB107" s="93"/>
      <c r="AC107" s="93"/>
      <c r="AD107" s="93"/>
      <c r="AE107" s="93"/>
      <c r="AF107" s="93"/>
      <c r="AG107" s="93"/>
      <c r="AH107" s="92">
        <v>847</v>
      </c>
      <c r="AI107" s="92"/>
      <c r="AJ107" s="92"/>
      <c r="AK107" s="92"/>
      <c r="AL107" s="92"/>
      <c r="AM107" s="92"/>
      <c r="AN107" s="92"/>
      <c r="AO107" s="93">
        <v>2.06509813482872E-2</v>
      </c>
      <c r="AP107" s="93"/>
      <c r="AQ107" s="93"/>
      <c r="AR107" s="93"/>
      <c r="AS107" s="93"/>
      <c r="AT107" s="93"/>
    </row>
    <row r="108" spans="2:46" s="1" customFormat="1" ht="10.65" customHeight="1" x14ac:dyDescent="0.15">
      <c r="B108" s="90" t="s">
        <v>1118</v>
      </c>
      <c r="C108" s="90"/>
      <c r="D108" s="90"/>
      <c r="E108" s="90"/>
      <c r="F108" s="90"/>
      <c r="G108" s="90"/>
      <c r="H108" s="90"/>
      <c r="I108" s="90"/>
      <c r="J108" s="90"/>
      <c r="K108" s="103">
        <v>30077794.710000001</v>
      </c>
      <c r="L108" s="103"/>
      <c r="M108" s="103"/>
      <c r="N108" s="103"/>
      <c r="O108" s="103"/>
      <c r="P108" s="103"/>
      <c r="Q108" s="103"/>
      <c r="R108" s="103"/>
      <c r="S108" s="103"/>
      <c r="T108" s="103"/>
      <c r="U108" s="103"/>
      <c r="V108" s="103"/>
      <c r="W108" s="93">
        <v>1.02821993998151E-2</v>
      </c>
      <c r="X108" s="93"/>
      <c r="Y108" s="93"/>
      <c r="Z108" s="93"/>
      <c r="AA108" s="93"/>
      <c r="AB108" s="93"/>
      <c r="AC108" s="93"/>
      <c r="AD108" s="93"/>
      <c r="AE108" s="93"/>
      <c r="AF108" s="93"/>
      <c r="AG108" s="93"/>
      <c r="AH108" s="92">
        <v>1026</v>
      </c>
      <c r="AI108" s="92"/>
      <c r="AJ108" s="92"/>
      <c r="AK108" s="92"/>
      <c r="AL108" s="92"/>
      <c r="AM108" s="92"/>
      <c r="AN108" s="92"/>
      <c r="AO108" s="93">
        <v>2.5015238327441201E-2</v>
      </c>
      <c r="AP108" s="93"/>
      <c r="AQ108" s="93"/>
      <c r="AR108" s="93"/>
      <c r="AS108" s="93"/>
      <c r="AT108" s="93"/>
    </row>
    <row r="109" spans="2:46" s="1" customFormat="1" ht="10.65" customHeight="1" x14ac:dyDescent="0.15">
      <c r="B109" s="90" t="s">
        <v>1119</v>
      </c>
      <c r="C109" s="90"/>
      <c r="D109" s="90"/>
      <c r="E109" s="90"/>
      <c r="F109" s="90"/>
      <c r="G109" s="90"/>
      <c r="H109" s="90"/>
      <c r="I109" s="90"/>
      <c r="J109" s="90"/>
      <c r="K109" s="103">
        <v>103236782.15000001</v>
      </c>
      <c r="L109" s="103"/>
      <c r="M109" s="103"/>
      <c r="N109" s="103"/>
      <c r="O109" s="103"/>
      <c r="P109" s="103"/>
      <c r="Q109" s="103"/>
      <c r="R109" s="103"/>
      <c r="S109" s="103"/>
      <c r="T109" s="103"/>
      <c r="U109" s="103"/>
      <c r="V109" s="103"/>
      <c r="W109" s="93">
        <v>3.5291855327034702E-2</v>
      </c>
      <c r="X109" s="93"/>
      <c r="Y109" s="93"/>
      <c r="Z109" s="93"/>
      <c r="AA109" s="93"/>
      <c r="AB109" s="93"/>
      <c r="AC109" s="93"/>
      <c r="AD109" s="93"/>
      <c r="AE109" s="93"/>
      <c r="AF109" s="93"/>
      <c r="AG109" s="93"/>
      <c r="AH109" s="92">
        <v>3008</v>
      </c>
      <c r="AI109" s="92"/>
      <c r="AJ109" s="92"/>
      <c r="AK109" s="92"/>
      <c r="AL109" s="92"/>
      <c r="AM109" s="92"/>
      <c r="AN109" s="92"/>
      <c r="AO109" s="93">
        <v>7.33390223089114E-2</v>
      </c>
      <c r="AP109" s="93"/>
      <c r="AQ109" s="93"/>
      <c r="AR109" s="93"/>
      <c r="AS109" s="93"/>
      <c r="AT109" s="93"/>
    </row>
    <row r="110" spans="2:46" s="1" customFormat="1" ht="10.65" customHeight="1" x14ac:dyDescent="0.15">
      <c r="B110" s="90" t="s">
        <v>1120</v>
      </c>
      <c r="C110" s="90"/>
      <c r="D110" s="90"/>
      <c r="E110" s="90"/>
      <c r="F110" s="90"/>
      <c r="G110" s="90"/>
      <c r="H110" s="90"/>
      <c r="I110" s="90"/>
      <c r="J110" s="90"/>
      <c r="K110" s="103">
        <v>17793035.719999999</v>
      </c>
      <c r="L110" s="103"/>
      <c r="M110" s="103"/>
      <c r="N110" s="103"/>
      <c r="O110" s="103"/>
      <c r="P110" s="103"/>
      <c r="Q110" s="103"/>
      <c r="R110" s="103"/>
      <c r="S110" s="103"/>
      <c r="T110" s="103"/>
      <c r="U110" s="103"/>
      <c r="V110" s="103"/>
      <c r="W110" s="93">
        <v>6.0826115400091597E-3</v>
      </c>
      <c r="X110" s="93"/>
      <c r="Y110" s="93"/>
      <c r="Z110" s="93"/>
      <c r="AA110" s="93"/>
      <c r="AB110" s="93"/>
      <c r="AC110" s="93"/>
      <c r="AD110" s="93"/>
      <c r="AE110" s="93"/>
      <c r="AF110" s="93"/>
      <c r="AG110" s="93"/>
      <c r="AH110" s="92">
        <v>414</v>
      </c>
      <c r="AI110" s="92"/>
      <c r="AJ110" s="92"/>
      <c r="AK110" s="92"/>
      <c r="AL110" s="92"/>
      <c r="AM110" s="92"/>
      <c r="AN110" s="92"/>
      <c r="AO110" s="93">
        <v>1.00938680970377E-2</v>
      </c>
      <c r="AP110" s="93"/>
      <c r="AQ110" s="93"/>
      <c r="AR110" s="93"/>
      <c r="AS110" s="93"/>
      <c r="AT110" s="93"/>
    </row>
    <row r="111" spans="2:46" s="1" customFormat="1" ht="10.65" customHeight="1" x14ac:dyDescent="0.15">
      <c r="B111" s="90" t="s">
        <v>1121</v>
      </c>
      <c r="C111" s="90"/>
      <c r="D111" s="90"/>
      <c r="E111" s="90"/>
      <c r="F111" s="90"/>
      <c r="G111" s="90"/>
      <c r="H111" s="90"/>
      <c r="I111" s="90"/>
      <c r="J111" s="90"/>
      <c r="K111" s="103">
        <v>309488338.36000001</v>
      </c>
      <c r="L111" s="103"/>
      <c r="M111" s="103"/>
      <c r="N111" s="103"/>
      <c r="O111" s="103"/>
      <c r="P111" s="103"/>
      <c r="Q111" s="103"/>
      <c r="R111" s="103"/>
      <c r="S111" s="103"/>
      <c r="T111" s="103"/>
      <c r="U111" s="103"/>
      <c r="V111" s="103"/>
      <c r="W111" s="93">
        <v>0.10579967173846599</v>
      </c>
      <c r="X111" s="93"/>
      <c r="Y111" s="93"/>
      <c r="Z111" s="93"/>
      <c r="AA111" s="93"/>
      <c r="AB111" s="93"/>
      <c r="AC111" s="93"/>
      <c r="AD111" s="93"/>
      <c r="AE111" s="93"/>
      <c r="AF111" s="93"/>
      <c r="AG111" s="93"/>
      <c r="AH111" s="92">
        <v>5681</v>
      </c>
      <c r="AI111" s="92"/>
      <c r="AJ111" s="92"/>
      <c r="AK111" s="92"/>
      <c r="AL111" s="92"/>
      <c r="AM111" s="92"/>
      <c r="AN111" s="92"/>
      <c r="AO111" s="93">
        <v>0.13851030110935</v>
      </c>
      <c r="AP111" s="93"/>
      <c r="AQ111" s="93"/>
      <c r="AR111" s="93"/>
      <c r="AS111" s="93"/>
      <c r="AT111" s="93"/>
    </row>
    <row r="112" spans="2:46" s="1" customFormat="1" ht="10.65" customHeight="1" x14ac:dyDescent="0.15">
      <c r="B112" s="90" t="s">
        <v>1122</v>
      </c>
      <c r="C112" s="90"/>
      <c r="D112" s="90"/>
      <c r="E112" s="90"/>
      <c r="F112" s="90"/>
      <c r="G112" s="90"/>
      <c r="H112" s="90"/>
      <c r="I112" s="90"/>
      <c r="J112" s="90"/>
      <c r="K112" s="103">
        <v>25050084.219999999</v>
      </c>
      <c r="L112" s="103"/>
      <c r="M112" s="103"/>
      <c r="N112" s="103"/>
      <c r="O112" s="103"/>
      <c r="P112" s="103"/>
      <c r="Q112" s="103"/>
      <c r="R112" s="103"/>
      <c r="S112" s="103"/>
      <c r="T112" s="103"/>
      <c r="U112" s="103"/>
      <c r="V112" s="103"/>
      <c r="W112" s="93">
        <v>8.5634589708322995E-3</v>
      </c>
      <c r="X112" s="93"/>
      <c r="Y112" s="93"/>
      <c r="Z112" s="93"/>
      <c r="AA112" s="93"/>
      <c r="AB112" s="93"/>
      <c r="AC112" s="93"/>
      <c r="AD112" s="93"/>
      <c r="AE112" s="93"/>
      <c r="AF112" s="93"/>
      <c r="AG112" s="93"/>
      <c r="AH112" s="92">
        <v>419</v>
      </c>
      <c r="AI112" s="92"/>
      <c r="AJ112" s="92"/>
      <c r="AK112" s="92"/>
      <c r="AL112" s="92"/>
      <c r="AM112" s="92"/>
      <c r="AN112" s="92"/>
      <c r="AO112" s="93">
        <v>1.0215774716567099E-2</v>
      </c>
      <c r="AP112" s="93"/>
      <c r="AQ112" s="93"/>
      <c r="AR112" s="93"/>
      <c r="AS112" s="93"/>
      <c r="AT112" s="93"/>
    </row>
    <row r="113" spans="2:46" s="1" customFormat="1" ht="10.65" customHeight="1" x14ac:dyDescent="0.15">
      <c r="B113" s="90" t="s">
        <v>1123</v>
      </c>
      <c r="C113" s="90"/>
      <c r="D113" s="90"/>
      <c r="E113" s="90"/>
      <c r="F113" s="90"/>
      <c r="G113" s="90"/>
      <c r="H113" s="90"/>
      <c r="I113" s="90"/>
      <c r="J113" s="90"/>
      <c r="K113" s="103">
        <v>38684730.810000002</v>
      </c>
      <c r="L113" s="103"/>
      <c r="M113" s="103"/>
      <c r="N113" s="103"/>
      <c r="O113" s="103"/>
      <c r="P113" s="103"/>
      <c r="Q113" s="103"/>
      <c r="R113" s="103"/>
      <c r="S113" s="103"/>
      <c r="T113" s="103"/>
      <c r="U113" s="103"/>
      <c r="V113" s="103"/>
      <c r="W113" s="93">
        <v>1.3224510631570501E-2</v>
      </c>
      <c r="X113" s="93"/>
      <c r="Y113" s="93"/>
      <c r="Z113" s="93"/>
      <c r="AA113" s="93"/>
      <c r="AB113" s="93"/>
      <c r="AC113" s="93"/>
      <c r="AD113" s="93"/>
      <c r="AE113" s="93"/>
      <c r="AF113" s="93"/>
      <c r="AG113" s="93"/>
      <c r="AH113" s="92">
        <v>564</v>
      </c>
      <c r="AI113" s="92"/>
      <c r="AJ113" s="92"/>
      <c r="AK113" s="92"/>
      <c r="AL113" s="92"/>
      <c r="AM113" s="92"/>
      <c r="AN113" s="92"/>
      <c r="AO113" s="93">
        <v>1.37510666829209E-2</v>
      </c>
      <c r="AP113" s="93"/>
      <c r="AQ113" s="93"/>
      <c r="AR113" s="93"/>
      <c r="AS113" s="93"/>
      <c r="AT113" s="93"/>
    </row>
    <row r="114" spans="2:46" s="1" customFormat="1" ht="10.65" customHeight="1" x14ac:dyDescent="0.15">
      <c r="B114" s="90" t="s">
        <v>1124</v>
      </c>
      <c r="C114" s="90"/>
      <c r="D114" s="90"/>
      <c r="E114" s="90"/>
      <c r="F114" s="90"/>
      <c r="G114" s="90"/>
      <c r="H114" s="90"/>
      <c r="I114" s="90"/>
      <c r="J114" s="90"/>
      <c r="K114" s="103">
        <v>160256346.38999999</v>
      </c>
      <c r="L114" s="103"/>
      <c r="M114" s="103"/>
      <c r="N114" s="103"/>
      <c r="O114" s="103"/>
      <c r="P114" s="103"/>
      <c r="Q114" s="103"/>
      <c r="R114" s="103"/>
      <c r="S114" s="103"/>
      <c r="T114" s="103"/>
      <c r="U114" s="103"/>
      <c r="V114" s="103"/>
      <c r="W114" s="93">
        <v>5.4784192942176603E-2</v>
      </c>
      <c r="X114" s="93"/>
      <c r="Y114" s="93"/>
      <c r="Z114" s="93"/>
      <c r="AA114" s="93"/>
      <c r="AB114" s="93"/>
      <c r="AC114" s="93"/>
      <c r="AD114" s="93"/>
      <c r="AE114" s="93"/>
      <c r="AF114" s="93"/>
      <c r="AG114" s="93"/>
      <c r="AH114" s="92">
        <v>2334</v>
      </c>
      <c r="AI114" s="92"/>
      <c r="AJ114" s="92"/>
      <c r="AK114" s="92"/>
      <c r="AL114" s="92"/>
      <c r="AM114" s="92"/>
      <c r="AN114" s="92"/>
      <c r="AO114" s="93">
        <v>5.69060099963428E-2</v>
      </c>
      <c r="AP114" s="93"/>
      <c r="AQ114" s="93"/>
      <c r="AR114" s="93"/>
      <c r="AS114" s="93"/>
      <c r="AT114" s="93"/>
    </row>
    <row r="115" spans="2:46" s="1" customFormat="1" ht="10.65" customHeight="1" x14ac:dyDescent="0.15">
      <c r="B115" s="90" t="s">
        <v>1125</v>
      </c>
      <c r="C115" s="90"/>
      <c r="D115" s="90"/>
      <c r="E115" s="90"/>
      <c r="F115" s="90"/>
      <c r="G115" s="90"/>
      <c r="H115" s="90"/>
      <c r="I115" s="90"/>
      <c r="J115" s="90"/>
      <c r="K115" s="103">
        <v>23309472.359999999</v>
      </c>
      <c r="L115" s="103"/>
      <c r="M115" s="103"/>
      <c r="N115" s="103"/>
      <c r="O115" s="103"/>
      <c r="P115" s="103"/>
      <c r="Q115" s="103"/>
      <c r="R115" s="103"/>
      <c r="S115" s="103"/>
      <c r="T115" s="103"/>
      <c r="U115" s="103"/>
      <c r="V115" s="103"/>
      <c r="W115" s="93">
        <v>7.9684247140071902E-3</v>
      </c>
      <c r="X115" s="93"/>
      <c r="Y115" s="93"/>
      <c r="Z115" s="93"/>
      <c r="AA115" s="93"/>
      <c r="AB115" s="93"/>
      <c r="AC115" s="93"/>
      <c r="AD115" s="93"/>
      <c r="AE115" s="93"/>
      <c r="AF115" s="93"/>
      <c r="AG115" s="93"/>
      <c r="AH115" s="92">
        <v>348</v>
      </c>
      <c r="AI115" s="92"/>
      <c r="AJ115" s="92"/>
      <c r="AK115" s="92"/>
      <c r="AL115" s="92"/>
      <c r="AM115" s="92"/>
      <c r="AN115" s="92"/>
      <c r="AO115" s="93">
        <v>8.4847007192490592E-3</v>
      </c>
      <c r="AP115" s="93"/>
      <c r="AQ115" s="93"/>
      <c r="AR115" s="93"/>
      <c r="AS115" s="93"/>
      <c r="AT115" s="93"/>
    </row>
    <row r="116" spans="2:46" s="1" customFormat="1" ht="10.65" customHeight="1" x14ac:dyDescent="0.15">
      <c r="B116" s="90" t="s">
        <v>1126</v>
      </c>
      <c r="C116" s="90"/>
      <c r="D116" s="90"/>
      <c r="E116" s="90"/>
      <c r="F116" s="90"/>
      <c r="G116" s="90"/>
      <c r="H116" s="90"/>
      <c r="I116" s="90"/>
      <c r="J116" s="90"/>
      <c r="K116" s="103">
        <v>735261861.49999905</v>
      </c>
      <c r="L116" s="103"/>
      <c r="M116" s="103"/>
      <c r="N116" s="103"/>
      <c r="O116" s="103"/>
      <c r="P116" s="103"/>
      <c r="Q116" s="103"/>
      <c r="R116" s="103"/>
      <c r="S116" s="103"/>
      <c r="T116" s="103"/>
      <c r="U116" s="103"/>
      <c r="V116" s="103"/>
      <c r="W116" s="93">
        <v>0.25135184091500901</v>
      </c>
      <c r="X116" s="93"/>
      <c r="Y116" s="93"/>
      <c r="Z116" s="93"/>
      <c r="AA116" s="93"/>
      <c r="AB116" s="93"/>
      <c r="AC116" s="93"/>
      <c r="AD116" s="93"/>
      <c r="AE116" s="93"/>
      <c r="AF116" s="93"/>
      <c r="AG116" s="93"/>
      <c r="AH116" s="92">
        <v>8526</v>
      </c>
      <c r="AI116" s="92"/>
      <c r="AJ116" s="92"/>
      <c r="AK116" s="92"/>
      <c r="AL116" s="92"/>
      <c r="AM116" s="92"/>
      <c r="AN116" s="92"/>
      <c r="AO116" s="93">
        <v>0.20787516762160199</v>
      </c>
      <c r="AP116" s="93"/>
      <c r="AQ116" s="93"/>
      <c r="AR116" s="93"/>
      <c r="AS116" s="93"/>
      <c r="AT116" s="93"/>
    </row>
    <row r="117" spans="2:46" s="1" customFormat="1" ht="10.65" customHeight="1" x14ac:dyDescent="0.15">
      <c r="B117" s="90" t="s">
        <v>1127</v>
      </c>
      <c r="C117" s="90"/>
      <c r="D117" s="90"/>
      <c r="E117" s="90"/>
      <c r="F117" s="90"/>
      <c r="G117" s="90"/>
      <c r="H117" s="90"/>
      <c r="I117" s="90"/>
      <c r="J117" s="90"/>
      <c r="K117" s="103">
        <v>67581741.710000098</v>
      </c>
      <c r="L117" s="103"/>
      <c r="M117" s="103"/>
      <c r="N117" s="103"/>
      <c r="O117" s="103"/>
      <c r="P117" s="103"/>
      <c r="Q117" s="103"/>
      <c r="R117" s="103"/>
      <c r="S117" s="103"/>
      <c r="T117" s="103"/>
      <c r="U117" s="103"/>
      <c r="V117" s="103"/>
      <c r="W117" s="93">
        <v>2.3103054952961399E-2</v>
      </c>
      <c r="X117" s="93"/>
      <c r="Y117" s="93"/>
      <c r="Z117" s="93"/>
      <c r="AA117" s="93"/>
      <c r="AB117" s="93"/>
      <c r="AC117" s="93"/>
      <c r="AD117" s="93"/>
      <c r="AE117" s="93"/>
      <c r="AF117" s="93"/>
      <c r="AG117" s="93"/>
      <c r="AH117" s="92">
        <v>714</v>
      </c>
      <c r="AI117" s="92"/>
      <c r="AJ117" s="92"/>
      <c r="AK117" s="92"/>
      <c r="AL117" s="92"/>
      <c r="AM117" s="92"/>
      <c r="AN117" s="92"/>
      <c r="AO117" s="93">
        <v>1.74082652688041E-2</v>
      </c>
      <c r="AP117" s="93"/>
      <c r="AQ117" s="93"/>
      <c r="AR117" s="93"/>
      <c r="AS117" s="93"/>
      <c r="AT117" s="93"/>
    </row>
    <row r="118" spans="2:46" s="1" customFormat="1" ht="10.65" customHeight="1" x14ac:dyDescent="0.15">
      <c r="B118" s="90" t="s">
        <v>1128</v>
      </c>
      <c r="C118" s="90"/>
      <c r="D118" s="90"/>
      <c r="E118" s="90"/>
      <c r="F118" s="90"/>
      <c r="G118" s="90"/>
      <c r="H118" s="90"/>
      <c r="I118" s="90"/>
      <c r="J118" s="90"/>
      <c r="K118" s="103">
        <v>24358684.18</v>
      </c>
      <c r="L118" s="103"/>
      <c r="M118" s="103"/>
      <c r="N118" s="103"/>
      <c r="O118" s="103"/>
      <c r="P118" s="103"/>
      <c r="Q118" s="103"/>
      <c r="R118" s="103"/>
      <c r="S118" s="103"/>
      <c r="T118" s="103"/>
      <c r="U118" s="103"/>
      <c r="V118" s="103"/>
      <c r="W118" s="93">
        <v>8.3271014471220702E-3</v>
      </c>
      <c r="X118" s="93"/>
      <c r="Y118" s="93"/>
      <c r="Z118" s="93"/>
      <c r="AA118" s="93"/>
      <c r="AB118" s="93"/>
      <c r="AC118" s="93"/>
      <c r="AD118" s="93"/>
      <c r="AE118" s="93"/>
      <c r="AF118" s="93"/>
      <c r="AG118" s="93"/>
      <c r="AH118" s="92">
        <v>269</v>
      </c>
      <c r="AI118" s="92"/>
      <c r="AJ118" s="92"/>
      <c r="AK118" s="92"/>
      <c r="AL118" s="92"/>
      <c r="AM118" s="92"/>
      <c r="AN118" s="92"/>
      <c r="AO118" s="93">
        <v>6.5585761306839003E-3</v>
      </c>
      <c r="AP118" s="93"/>
      <c r="AQ118" s="93"/>
      <c r="AR118" s="93"/>
      <c r="AS118" s="93"/>
      <c r="AT118" s="93"/>
    </row>
    <row r="119" spans="2:46" s="1" customFormat="1" ht="10.65" customHeight="1" x14ac:dyDescent="0.15">
      <c r="B119" s="90" t="s">
        <v>1129</v>
      </c>
      <c r="C119" s="90"/>
      <c r="D119" s="90"/>
      <c r="E119" s="90"/>
      <c r="F119" s="90"/>
      <c r="G119" s="90"/>
      <c r="H119" s="90"/>
      <c r="I119" s="90"/>
      <c r="J119" s="90"/>
      <c r="K119" s="103">
        <v>29428531.02</v>
      </c>
      <c r="L119" s="103"/>
      <c r="M119" s="103"/>
      <c r="N119" s="103"/>
      <c r="O119" s="103"/>
      <c r="P119" s="103"/>
      <c r="Q119" s="103"/>
      <c r="R119" s="103"/>
      <c r="S119" s="103"/>
      <c r="T119" s="103"/>
      <c r="U119" s="103"/>
      <c r="V119" s="103"/>
      <c r="W119" s="93">
        <v>1.0060246334837901E-2</v>
      </c>
      <c r="X119" s="93"/>
      <c r="Y119" s="93"/>
      <c r="Z119" s="93"/>
      <c r="AA119" s="93"/>
      <c r="AB119" s="93"/>
      <c r="AC119" s="93"/>
      <c r="AD119" s="93"/>
      <c r="AE119" s="93"/>
      <c r="AF119" s="93"/>
      <c r="AG119" s="93"/>
      <c r="AH119" s="92">
        <v>343</v>
      </c>
      <c r="AI119" s="92"/>
      <c r="AJ119" s="92"/>
      <c r="AK119" s="92"/>
      <c r="AL119" s="92"/>
      <c r="AM119" s="92"/>
      <c r="AN119" s="92"/>
      <c r="AO119" s="93">
        <v>8.3627940997196108E-3</v>
      </c>
      <c r="AP119" s="93"/>
      <c r="AQ119" s="93"/>
      <c r="AR119" s="93"/>
      <c r="AS119" s="93"/>
      <c r="AT119" s="93"/>
    </row>
    <row r="120" spans="2:46" s="1" customFormat="1" ht="10.65" customHeight="1" x14ac:dyDescent="0.15">
      <c r="B120" s="90" t="s">
        <v>1132</v>
      </c>
      <c r="C120" s="90"/>
      <c r="D120" s="90"/>
      <c r="E120" s="90"/>
      <c r="F120" s="90"/>
      <c r="G120" s="90"/>
      <c r="H120" s="90"/>
      <c r="I120" s="90"/>
      <c r="J120" s="90"/>
      <c r="K120" s="103">
        <v>15957187.460000001</v>
      </c>
      <c r="L120" s="103"/>
      <c r="M120" s="103"/>
      <c r="N120" s="103"/>
      <c r="O120" s="103"/>
      <c r="P120" s="103"/>
      <c r="Q120" s="103"/>
      <c r="R120" s="103"/>
      <c r="S120" s="103"/>
      <c r="T120" s="103"/>
      <c r="U120" s="103"/>
      <c r="V120" s="103"/>
      <c r="W120" s="93">
        <v>5.4550203864979097E-3</v>
      </c>
      <c r="X120" s="93"/>
      <c r="Y120" s="93"/>
      <c r="Z120" s="93"/>
      <c r="AA120" s="93"/>
      <c r="AB120" s="93"/>
      <c r="AC120" s="93"/>
      <c r="AD120" s="93"/>
      <c r="AE120" s="93"/>
      <c r="AF120" s="93"/>
      <c r="AG120" s="93"/>
      <c r="AH120" s="92">
        <v>201</v>
      </c>
      <c r="AI120" s="92"/>
      <c r="AJ120" s="92"/>
      <c r="AK120" s="92"/>
      <c r="AL120" s="92"/>
      <c r="AM120" s="92"/>
      <c r="AN120" s="92"/>
      <c r="AO120" s="93">
        <v>4.9006461050835103E-3</v>
      </c>
      <c r="AP120" s="93"/>
      <c r="AQ120" s="93"/>
      <c r="AR120" s="93"/>
      <c r="AS120" s="93"/>
      <c r="AT120" s="93"/>
    </row>
    <row r="121" spans="2:46" s="1" customFormat="1" ht="10.65" customHeight="1" x14ac:dyDescent="0.15">
      <c r="B121" s="90" t="s">
        <v>1133</v>
      </c>
      <c r="C121" s="90"/>
      <c r="D121" s="90"/>
      <c r="E121" s="90"/>
      <c r="F121" s="90"/>
      <c r="G121" s="90"/>
      <c r="H121" s="90"/>
      <c r="I121" s="90"/>
      <c r="J121" s="90"/>
      <c r="K121" s="103">
        <v>1035282389.7</v>
      </c>
      <c r="L121" s="103"/>
      <c r="M121" s="103"/>
      <c r="N121" s="103"/>
      <c r="O121" s="103"/>
      <c r="P121" s="103"/>
      <c r="Q121" s="103"/>
      <c r="R121" s="103"/>
      <c r="S121" s="103"/>
      <c r="T121" s="103"/>
      <c r="U121" s="103"/>
      <c r="V121" s="103"/>
      <c r="W121" s="93">
        <v>0.35391490861107999</v>
      </c>
      <c r="X121" s="93"/>
      <c r="Y121" s="93"/>
      <c r="Z121" s="93"/>
      <c r="AA121" s="93"/>
      <c r="AB121" s="93"/>
      <c r="AC121" s="93"/>
      <c r="AD121" s="93"/>
      <c r="AE121" s="93"/>
      <c r="AF121" s="93"/>
      <c r="AG121" s="93"/>
      <c r="AH121" s="92">
        <v>8107</v>
      </c>
      <c r="AI121" s="92"/>
      <c r="AJ121" s="92"/>
      <c r="AK121" s="92"/>
      <c r="AL121" s="92"/>
      <c r="AM121" s="92"/>
      <c r="AN121" s="92"/>
      <c r="AO121" s="93">
        <v>0.19765939290503501</v>
      </c>
      <c r="AP121" s="93"/>
      <c r="AQ121" s="93"/>
      <c r="AR121" s="93"/>
      <c r="AS121" s="93"/>
      <c r="AT121" s="93"/>
    </row>
    <row r="122" spans="2:46" s="1" customFormat="1" ht="10.65" customHeight="1" x14ac:dyDescent="0.15">
      <c r="B122" s="90" t="s">
        <v>1130</v>
      </c>
      <c r="C122" s="90"/>
      <c r="D122" s="90"/>
      <c r="E122" s="90"/>
      <c r="F122" s="90"/>
      <c r="G122" s="90"/>
      <c r="H122" s="90"/>
      <c r="I122" s="90"/>
      <c r="J122" s="90"/>
      <c r="K122" s="103">
        <v>52933793.149999902</v>
      </c>
      <c r="L122" s="103"/>
      <c r="M122" s="103"/>
      <c r="N122" s="103"/>
      <c r="O122" s="103"/>
      <c r="P122" s="103"/>
      <c r="Q122" s="103"/>
      <c r="R122" s="103"/>
      <c r="S122" s="103"/>
      <c r="T122" s="103"/>
      <c r="U122" s="103"/>
      <c r="V122" s="103"/>
      <c r="W122" s="93">
        <v>1.8095602467022302E-2</v>
      </c>
      <c r="X122" s="93"/>
      <c r="Y122" s="93"/>
      <c r="Z122" s="93"/>
      <c r="AA122" s="93"/>
      <c r="AB122" s="93"/>
      <c r="AC122" s="93"/>
      <c r="AD122" s="93"/>
      <c r="AE122" s="93"/>
      <c r="AF122" s="93"/>
      <c r="AG122" s="93"/>
      <c r="AH122" s="92">
        <v>515</v>
      </c>
      <c r="AI122" s="92"/>
      <c r="AJ122" s="92"/>
      <c r="AK122" s="92"/>
      <c r="AL122" s="92"/>
      <c r="AM122" s="92"/>
      <c r="AN122" s="92"/>
      <c r="AO122" s="93">
        <v>1.25563818115324E-2</v>
      </c>
      <c r="AP122" s="93"/>
      <c r="AQ122" s="93"/>
      <c r="AR122" s="93"/>
      <c r="AS122" s="93"/>
      <c r="AT122" s="93"/>
    </row>
    <row r="123" spans="2:46" s="1" customFormat="1" ht="10.65" customHeight="1" x14ac:dyDescent="0.15">
      <c r="B123" s="90" t="s">
        <v>1134</v>
      </c>
      <c r="C123" s="90"/>
      <c r="D123" s="90"/>
      <c r="E123" s="90"/>
      <c r="F123" s="90"/>
      <c r="G123" s="90"/>
      <c r="H123" s="90"/>
      <c r="I123" s="90"/>
      <c r="J123" s="90"/>
      <c r="K123" s="103">
        <v>3458835.97</v>
      </c>
      <c r="L123" s="103"/>
      <c r="M123" s="103"/>
      <c r="N123" s="103"/>
      <c r="O123" s="103"/>
      <c r="P123" s="103"/>
      <c r="Q123" s="103"/>
      <c r="R123" s="103"/>
      <c r="S123" s="103"/>
      <c r="T123" s="103"/>
      <c r="U123" s="103"/>
      <c r="V123" s="103"/>
      <c r="W123" s="93">
        <v>1.18241518295119E-3</v>
      </c>
      <c r="X123" s="93"/>
      <c r="Y123" s="93"/>
      <c r="Z123" s="93"/>
      <c r="AA123" s="93"/>
      <c r="AB123" s="93"/>
      <c r="AC123" s="93"/>
      <c r="AD123" s="93"/>
      <c r="AE123" s="93"/>
      <c r="AF123" s="93"/>
      <c r="AG123" s="93"/>
      <c r="AH123" s="92">
        <v>29</v>
      </c>
      <c r="AI123" s="92"/>
      <c r="AJ123" s="92"/>
      <c r="AK123" s="92"/>
      <c r="AL123" s="92"/>
      <c r="AM123" s="92"/>
      <c r="AN123" s="92"/>
      <c r="AO123" s="93">
        <v>7.0705839327075504E-4</v>
      </c>
      <c r="AP123" s="93"/>
      <c r="AQ123" s="93"/>
      <c r="AR123" s="93"/>
      <c r="AS123" s="93"/>
      <c r="AT123" s="93"/>
    </row>
    <row r="124" spans="2:46" s="1" customFormat="1" ht="10.65" customHeight="1" x14ac:dyDescent="0.15">
      <c r="B124" s="90" t="s">
        <v>1135</v>
      </c>
      <c r="C124" s="90"/>
      <c r="D124" s="90"/>
      <c r="E124" s="90"/>
      <c r="F124" s="90"/>
      <c r="G124" s="90"/>
      <c r="H124" s="90"/>
      <c r="I124" s="90"/>
      <c r="J124" s="90"/>
      <c r="K124" s="103">
        <v>2423508.42</v>
      </c>
      <c r="L124" s="103"/>
      <c r="M124" s="103"/>
      <c r="N124" s="103"/>
      <c r="O124" s="103"/>
      <c r="P124" s="103"/>
      <c r="Q124" s="103"/>
      <c r="R124" s="103"/>
      <c r="S124" s="103"/>
      <c r="T124" s="103"/>
      <c r="U124" s="103"/>
      <c r="V124" s="103"/>
      <c r="W124" s="93">
        <v>8.2848483613348102E-4</v>
      </c>
      <c r="X124" s="93"/>
      <c r="Y124" s="93"/>
      <c r="Z124" s="93"/>
      <c r="AA124" s="93"/>
      <c r="AB124" s="93"/>
      <c r="AC124" s="93"/>
      <c r="AD124" s="93"/>
      <c r="AE124" s="93"/>
      <c r="AF124" s="93"/>
      <c r="AG124" s="93"/>
      <c r="AH124" s="92">
        <v>21</v>
      </c>
      <c r="AI124" s="92"/>
      <c r="AJ124" s="92"/>
      <c r="AK124" s="92"/>
      <c r="AL124" s="92"/>
      <c r="AM124" s="92"/>
      <c r="AN124" s="92"/>
      <c r="AO124" s="93">
        <v>5.1200780202365005E-4</v>
      </c>
      <c r="AP124" s="93"/>
      <c r="AQ124" s="93"/>
      <c r="AR124" s="93"/>
      <c r="AS124" s="93"/>
      <c r="AT124" s="93"/>
    </row>
    <row r="125" spans="2:46" s="1" customFormat="1" ht="10.65" customHeight="1" x14ac:dyDescent="0.15">
      <c r="B125" s="90" t="s">
        <v>1136</v>
      </c>
      <c r="C125" s="90"/>
      <c r="D125" s="90"/>
      <c r="E125" s="90"/>
      <c r="F125" s="90"/>
      <c r="G125" s="90"/>
      <c r="H125" s="90"/>
      <c r="I125" s="90"/>
      <c r="J125" s="90"/>
      <c r="K125" s="103">
        <v>3777204.9</v>
      </c>
      <c r="L125" s="103"/>
      <c r="M125" s="103"/>
      <c r="N125" s="103"/>
      <c r="O125" s="103"/>
      <c r="P125" s="103"/>
      <c r="Q125" s="103"/>
      <c r="R125" s="103"/>
      <c r="S125" s="103"/>
      <c r="T125" s="103"/>
      <c r="U125" s="103"/>
      <c r="V125" s="103"/>
      <c r="W125" s="93">
        <v>1.2912507160256E-3</v>
      </c>
      <c r="X125" s="93"/>
      <c r="Y125" s="93"/>
      <c r="Z125" s="93"/>
      <c r="AA125" s="93"/>
      <c r="AB125" s="93"/>
      <c r="AC125" s="93"/>
      <c r="AD125" s="93"/>
      <c r="AE125" s="93"/>
      <c r="AF125" s="93"/>
      <c r="AG125" s="93"/>
      <c r="AH125" s="92">
        <v>28</v>
      </c>
      <c r="AI125" s="92"/>
      <c r="AJ125" s="92"/>
      <c r="AK125" s="92"/>
      <c r="AL125" s="92"/>
      <c r="AM125" s="92"/>
      <c r="AN125" s="92"/>
      <c r="AO125" s="93">
        <v>6.8267706936486696E-4</v>
      </c>
      <c r="AP125" s="93"/>
      <c r="AQ125" s="93"/>
      <c r="AR125" s="93"/>
      <c r="AS125" s="93"/>
      <c r="AT125" s="93"/>
    </row>
    <row r="126" spans="2:46" s="1" customFormat="1" ht="10.65" customHeight="1" x14ac:dyDescent="0.15">
      <c r="B126" s="90" t="s">
        <v>1137</v>
      </c>
      <c r="C126" s="90"/>
      <c r="D126" s="90"/>
      <c r="E126" s="90"/>
      <c r="F126" s="90"/>
      <c r="G126" s="90"/>
      <c r="H126" s="90"/>
      <c r="I126" s="90"/>
      <c r="J126" s="90"/>
      <c r="K126" s="103">
        <v>51713167.590000004</v>
      </c>
      <c r="L126" s="103"/>
      <c r="M126" s="103"/>
      <c r="N126" s="103"/>
      <c r="O126" s="103"/>
      <c r="P126" s="103"/>
      <c r="Q126" s="103"/>
      <c r="R126" s="103"/>
      <c r="S126" s="103"/>
      <c r="T126" s="103"/>
      <c r="U126" s="103"/>
      <c r="V126" s="103"/>
      <c r="W126" s="93">
        <v>1.7678327346906601E-2</v>
      </c>
      <c r="X126" s="93"/>
      <c r="Y126" s="93"/>
      <c r="Z126" s="93"/>
      <c r="AA126" s="93"/>
      <c r="AB126" s="93"/>
      <c r="AC126" s="93"/>
      <c r="AD126" s="93"/>
      <c r="AE126" s="93"/>
      <c r="AF126" s="93"/>
      <c r="AG126" s="93"/>
      <c r="AH126" s="92">
        <v>388</v>
      </c>
      <c r="AI126" s="92"/>
      <c r="AJ126" s="92"/>
      <c r="AK126" s="92"/>
      <c r="AL126" s="92"/>
      <c r="AM126" s="92"/>
      <c r="AN126" s="92"/>
      <c r="AO126" s="93">
        <v>9.4599536754845798E-3</v>
      </c>
      <c r="AP126" s="93"/>
      <c r="AQ126" s="93"/>
      <c r="AR126" s="93"/>
      <c r="AS126" s="93"/>
      <c r="AT126" s="93"/>
    </row>
    <row r="127" spans="2:46" s="1" customFormat="1" ht="10.65" customHeight="1" x14ac:dyDescent="0.15">
      <c r="B127" s="90" t="s">
        <v>1138</v>
      </c>
      <c r="C127" s="90"/>
      <c r="D127" s="90"/>
      <c r="E127" s="90"/>
      <c r="F127" s="90"/>
      <c r="G127" s="90"/>
      <c r="H127" s="90"/>
      <c r="I127" s="90"/>
      <c r="J127" s="90"/>
      <c r="K127" s="103">
        <v>1159936.29</v>
      </c>
      <c r="L127" s="103"/>
      <c r="M127" s="103"/>
      <c r="N127" s="103"/>
      <c r="O127" s="103"/>
      <c r="P127" s="103"/>
      <c r="Q127" s="103"/>
      <c r="R127" s="103"/>
      <c r="S127" s="103"/>
      <c r="T127" s="103"/>
      <c r="U127" s="103"/>
      <c r="V127" s="103"/>
      <c r="W127" s="93">
        <v>3.9652828074182198E-4</v>
      </c>
      <c r="X127" s="93"/>
      <c r="Y127" s="93"/>
      <c r="Z127" s="93"/>
      <c r="AA127" s="93"/>
      <c r="AB127" s="93"/>
      <c r="AC127" s="93"/>
      <c r="AD127" s="93"/>
      <c r="AE127" s="93"/>
      <c r="AF127" s="93"/>
      <c r="AG127" s="93"/>
      <c r="AH127" s="92">
        <v>11</v>
      </c>
      <c r="AI127" s="92"/>
      <c r="AJ127" s="92"/>
      <c r="AK127" s="92"/>
      <c r="AL127" s="92"/>
      <c r="AM127" s="92"/>
      <c r="AN127" s="92"/>
      <c r="AO127" s="93">
        <v>2.6819456296476901E-4</v>
      </c>
      <c r="AP127" s="93"/>
      <c r="AQ127" s="93"/>
      <c r="AR127" s="93"/>
      <c r="AS127" s="93"/>
      <c r="AT127" s="93"/>
    </row>
    <row r="128" spans="2:46" s="1" customFormat="1" ht="10.65" customHeight="1" x14ac:dyDescent="0.15">
      <c r="B128" s="90" t="s">
        <v>1139</v>
      </c>
      <c r="C128" s="90"/>
      <c r="D128" s="90"/>
      <c r="E128" s="90"/>
      <c r="F128" s="90"/>
      <c r="G128" s="90"/>
      <c r="H128" s="90"/>
      <c r="I128" s="90"/>
      <c r="J128" s="90"/>
      <c r="K128" s="103">
        <v>49215.08</v>
      </c>
      <c r="L128" s="103"/>
      <c r="M128" s="103"/>
      <c r="N128" s="103"/>
      <c r="O128" s="103"/>
      <c r="P128" s="103"/>
      <c r="Q128" s="103"/>
      <c r="R128" s="103"/>
      <c r="S128" s="103"/>
      <c r="T128" s="103"/>
      <c r="U128" s="103"/>
      <c r="V128" s="103"/>
      <c r="W128" s="93">
        <v>1.68243473604668E-5</v>
      </c>
      <c r="X128" s="93"/>
      <c r="Y128" s="93"/>
      <c r="Z128" s="93"/>
      <c r="AA128" s="93"/>
      <c r="AB128" s="93"/>
      <c r="AC128" s="93"/>
      <c r="AD128" s="93"/>
      <c r="AE128" s="93"/>
      <c r="AF128" s="93"/>
      <c r="AG128" s="93"/>
      <c r="AH128" s="92">
        <v>1</v>
      </c>
      <c r="AI128" s="92"/>
      <c r="AJ128" s="92"/>
      <c r="AK128" s="92"/>
      <c r="AL128" s="92"/>
      <c r="AM128" s="92"/>
      <c r="AN128" s="92"/>
      <c r="AO128" s="93">
        <v>2.4381323905888099E-5</v>
      </c>
      <c r="AP128" s="93"/>
      <c r="AQ128" s="93"/>
      <c r="AR128" s="93"/>
      <c r="AS128" s="93"/>
      <c r="AT128" s="93"/>
    </row>
    <row r="129" spans="2:47" s="1" customFormat="1" ht="10.65" customHeight="1" x14ac:dyDescent="0.15">
      <c r="B129" s="90" t="s">
        <v>1140</v>
      </c>
      <c r="C129" s="90"/>
      <c r="D129" s="90"/>
      <c r="E129" s="90"/>
      <c r="F129" s="90"/>
      <c r="G129" s="90"/>
      <c r="H129" s="90"/>
      <c r="I129" s="90"/>
      <c r="J129" s="90"/>
      <c r="K129" s="103">
        <v>208264.28</v>
      </c>
      <c r="L129" s="103"/>
      <c r="M129" s="103"/>
      <c r="N129" s="103"/>
      <c r="O129" s="103"/>
      <c r="P129" s="103"/>
      <c r="Q129" s="103"/>
      <c r="R129" s="103"/>
      <c r="S129" s="103"/>
      <c r="T129" s="103"/>
      <c r="U129" s="103"/>
      <c r="V129" s="103"/>
      <c r="W129" s="93">
        <v>7.1195873083971994E-5</v>
      </c>
      <c r="X129" s="93"/>
      <c r="Y129" s="93"/>
      <c r="Z129" s="93"/>
      <c r="AA129" s="93"/>
      <c r="AB129" s="93"/>
      <c r="AC129" s="93"/>
      <c r="AD129" s="93"/>
      <c r="AE129" s="93"/>
      <c r="AF129" s="93"/>
      <c r="AG129" s="93"/>
      <c r="AH129" s="92">
        <v>4</v>
      </c>
      <c r="AI129" s="92"/>
      <c r="AJ129" s="92"/>
      <c r="AK129" s="92"/>
      <c r="AL129" s="92"/>
      <c r="AM129" s="92"/>
      <c r="AN129" s="92"/>
      <c r="AO129" s="93">
        <v>9.7525295623552397E-5</v>
      </c>
      <c r="AP129" s="93"/>
      <c r="AQ129" s="93"/>
      <c r="AR129" s="93"/>
      <c r="AS129" s="93"/>
      <c r="AT129" s="93"/>
    </row>
    <row r="130" spans="2:47" s="1" customFormat="1" ht="12.75" customHeight="1" x14ac:dyDescent="0.15">
      <c r="B130" s="99"/>
      <c r="C130" s="99"/>
      <c r="D130" s="99"/>
      <c r="E130" s="99"/>
      <c r="F130" s="99"/>
      <c r="G130" s="99"/>
      <c r="H130" s="99"/>
      <c r="I130" s="99"/>
      <c r="J130" s="99"/>
      <c r="K130" s="104">
        <v>2925229665.4099998</v>
      </c>
      <c r="L130" s="104"/>
      <c r="M130" s="104"/>
      <c r="N130" s="104"/>
      <c r="O130" s="104"/>
      <c r="P130" s="104"/>
      <c r="Q130" s="104"/>
      <c r="R130" s="104"/>
      <c r="S130" s="104"/>
      <c r="T130" s="104"/>
      <c r="U130" s="104"/>
      <c r="V130" s="104"/>
      <c r="W130" s="95">
        <v>1</v>
      </c>
      <c r="X130" s="95"/>
      <c r="Y130" s="95"/>
      <c r="Z130" s="95"/>
      <c r="AA130" s="95"/>
      <c r="AB130" s="95"/>
      <c r="AC130" s="95"/>
      <c r="AD130" s="95"/>
      <c r="AE130" s="95"/>
      <c r="AF130" s="95"/>
      <c r="AG130" s="95"/>
      <c r="AH130" s="94">
        <v>41015</v>
      </c>
      <c r="AI130" s="94"/>
      <c r="AJ130" s="94"/>
      <c r="AK130" s="94"/>
      <c r="AL130" s="94"/>
      <c r="AM130" s="94"/>
      <c r="AN130" s="94"/>
      <c r="AO130" s="95">
        <v>1</v>
      </c>
      <c r="AP130" s="95"/>
      <c r="AQ130" s="95"/>
      <c r="AR130" s="95"/>
      <c r="AS130" s="95"/>
      <c r="AT130" s="95"/>
    </row>
    <row r="131" spans="2:47" s="1" customFormat="1" ht="9" customHeight="1" x14ac:dyDescent="0.15"/>
    <row r="132" spans="2:47" s="1" customFormat="1" ht="19.2" customHeight="1" x14ac:dyDescent="0.15">
      <c r="B132" s="82" t="s">
        <v>1221</v>
      </c>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row>
    <row r="133" spans="2:47" s="1" customFormat="1" ht="7.95" customHeight="1" x14ac:dyDescent="0.15"/>
    <row r="134" spans="2:47" s="1" customFormat="1" ht="12.75" customHeight="1" x14ac:dyDescent="0.15">
      <c r="B134" s="76" t="s">
        <v>1141</v>
      </c>
      <c r="C134" s="76"/>
      <c r="D134" s="76"/>
      <c r="E134" s="76"/>
      <c r="F134" s="76"/>
      <c r="G134" s="76"/>
      <c r="H134" s="76"/>
      <c r="I134" s="76"/>
      <c r="J134" s="76"/>
      <c r="K134" s="76" t="s">
        <v>1103</v>
      </c>
      <c r="L134" s="76"/>
      <c r="M134" s="76"/>
      <c r="N134" s="76"/>
      <c r="O134" s="76"/>
      <c r="P134" s="76"/>
      <c r="Q134" s="76"/>
      <c r="R134" s="76"/>
      <c r="S134" s="76"/>
      <c r="T134" s="76"/>
      <c r="U134" s="76" t="s">
        <v>1104</v>
      </c>
      <c r="V134" s="76"/>
      <c r="W134" s="76"/>
      <c r="X134" s="76"/>
      <c r="Y134" s="76"/>
      <c r="Z134" s="76"/>
      <c r="AA134" s="76"/>
      <c r="AB134" s="76"/>
      <c r="AC134" s="76"/>
      <c r="AD134" s="76"/>
      <c r="AE134" s="76"/>
      <c r="AF134" s="76"/>
      <c r="AG134" s="76" t="s">
        <v>1105</v>
      </c>
      <c r="AH134" s="76"/>
      <c r="AI134" s="76"/>
      <c r="AJ134" s="76"/>
      <c r="AK134" s="76"/>
      <c r="AL134" s="76"/>
      <c r="AM134" s="76" t="s">
        <v>1104</v>
      </c>
      <c r="AN134" s="76"/>
      <c r="AO134" s="76"/>
      <c r="AP134" s="76"/>
      <c r="AQ134" s="76"/>
      <c r="AR134" s="76"/>
      <c r="AS134" s="76"/>
      <c r="AT134" s="76"/>
      <c r="AU134" s="76"/>
    </row>
    <row r="135" spans="2:47" s="1" customFormat="1" ht="12.3" customHeight="1" x14ac:dyDescent="0.15">
      <c r="B135" s="100">
        <v>2000</v>
      </c>
      <c r="C135" s="100"/>
      <c r="D135" s="100"/>
      <c r="E135" s="100"/>
      <c r="F135" s="100"/>
      <c r="G135" s="100"/>
      <c r="H135" s="100"/>
      <c r="I135" s="100"/>
      <c r="J135" s="100"/>
      <c r="K135" s="103">
        <v>0</v>
      </c>
      <c r="L135" s="103"/>
      <c r="M135" s="103"/>
      <c r="N135" s="103"/>
      <c r="O135" s="103"/>
      <c r="P135" s="103"/>
      <c r="Q135" s="103"/>
      <c r="R135" s="103"/>
      <c r="S135" s="103"/>
      <c r="T135" s="103"/>
      <c r="U135" s="93">
        <v>0</v>
      </c>
      <c r="V135" s="93"/>
      <c r="W135" s="93"/>
      <c r="X135" s="93"/>
      <c r="Y135" s="93"/>
      <c r="Z135" s="93"/>
      <c r="AA135" s="93"/>
      <c r="AB135" s="93"/>
      <c r="AC135" s="93"/>
      <c r="AD135" s="93"/>
      <c r="AE135" s="93"/>
      <c r="AF135" s="93"/>
      <c r="AG135" s="92">
        <v>1</v>
      </c>
      <c r="AH135" s="92"/>
      <c r="AI135" s="92"/>
      <c r="AJ135" s="92"/>
      <c r="AK135" s="92"/>
      <c r="AL135" s="92"/>
      <c r="AM135" s="93">
        <v>2.4381323905888099E-5</v>
      </c>
      <c r="AN135" s="93"/>
      <c r="AO135" s="93"/>
      <c r="AP135" s="93"/>
      <c r="AQ135" s="93"/>
      <c r="AR135" s="93"/>
      <c r="AS135" s="93"/>
      <c r="AT135" s="93"/>
      <c r="AU135" s="93"/>
    </row>
    <row r="136" spans="2:47" s="1" customFormat="1" ht="12.3" customHeight="1" x14ac:dyDescent="0.15">
      <c r="B136" s="100">
        <v>2002</v>
      </c>
      <c r="C136" s="100"/>
      <c r="D136" s="100"/>
      <c r="E136" s="100"/>
      <c r="F136" s="100"/>
      <c r="G136" s="100"/>
      <c r="H136" s="100"/>
      <c r="I136" s="100"/>
      <c r="J136" s="100"/>
      <c r="K136" s="103">
        <v>250000</v>
      </c>
      <c r="L136" s="103"/>
      <c r="M136" s="103"/>
      <c r="N136" s="103"/>
      <c r="O136" s="103"/>
      <c r="P136" s="103"/>
      <c r="Q136" s="103"/>
      <c r="R136" s="103"/>
      <c r="S136" s="103"/>
      <c r="T136" s="103"/>
      <c r="U136" s="93">
        <v>8.5463375049206594E-5</v>
      </c>
      <c r="V136" s="93"/>
      <c r="W136" s="93"/>
      <c r="X136" s="93"/>
      <c r="Y136" s="93"/>
      <c r="Z136" s="93"/>
      <c r="AA136" s="93"/>
      <c r="AB136" s="93"/>
      <c r="AC136" s="93"/>
      <c r="AD136" s="93"/>
      <c r="AE136" s="93"/>
      <c r="AF136" s="93"/>
      <c r="AG136" s="92">
        <v>2</v>
      </c>
      <c r="AH136" s="92"/>
      <c r="AI136" s="92"/>
      <c r="AJ136" s="92"/>
      <c r="AK136" s="92"/>
      <c r="AL136" s="92"/>
      <c r="AM136" s="93">
        <v>4.8762647811776199E-5</v>
      </c>
      <c r="AN136" s="93"/>
      <c r="AO136" s="93"/>
      <c r="AP136" s="93"/>
      <c r="AQ136" s="93"/>
      <c r="AR136" s="93"/>
      <c r="AS136" s="93"/>
      <c r="AT136" s="93"/>
      <c r="AU136" s="93"/>
    </row>
    <row r="137" spans="2:47" s="1" customFormat="1" ht="12.3" customHeight="1" x14ac:dyDescent="0.15">
      <c r="B137" s="100">
        <v>2003</v>
      </c>
      <c r="C137" s="100"/>
      <c r="D137" s="100"/>
      <c r="E137" s="100"/>
      <c r="F137" s="100"/>
      <c r="G137" s="100"/>
      <c r="H137" s="100"/>
      <c r="I137" s="100"/>
      <c r="J137" s="100"/>
      <c r="K137" s="103">
        <v>139739.29999999999</v>
      </c>
      <c r="L137" s="103"/>
      <c r="M137" s="103"/>
      <c r="N137" s="103"/>
      <c r="O137" s="103"/>
      <c r="P137" s="103"/>
      <c r="Q137" s="103"/>
      <c r="R137" s="103"/>
      <c r="S137" s="103"/>
      <c r="T137" s="103"/>
      <c r="U137" s="93">
        <v>4.7770368820054397E-5</v>
      </c>
      <c r="V137" s="93"/>
      <c r="W137" s="93"/>
      <c r="X137" s="93"/>
      <c r="Y137" s="93"/>
      <c r="Z137" s="93"/>
      <c r="AA137" s="93"/>
      <c r="AB137" s="93"/>
      <c r="AC137" s="93"/>
      <c r="AD137" s="93"/>
      <c r="AE137" s="93"/>
      <c r="AF137" s="93"/>
      <c r="AG137" s="92">
        <v>4</v>
      </c>
      <c r="AH137" s="92"/>
      <c r="AI137" s="92"/>
      <c r="AJ137" s="92"/>
      <c r="AK137" s="92"/>
      <c r="AL137" s="92"/>
      <c r="AM137" s="93">
        <v>9.7525295623552397E-5</v>
      </c>
      <c r="AN137" s="93"/>
      <c r="AO137" s="93"/>
      <c r="AP137" s="93"/>
      <c r="AQ137" s="93"/>
      <c r="AR137" s="93"/>
      <c r="AS137" s="93"/>
      <c r="AT137" s="93"/>
      <c r="AU137" s="93"/>
    </row>
    <row r="138" spans="2:47" s="1" customFormat="1" ht="12.3" customHeight="1" x14ac:dyDescent="0.15">
      <c r="B138" s="100">
        <v>2004</v>
      </c>
      <c r="C138" s="100"/>
      <c r="D138" s="100"/>
      <c r="E138" s="100"/>
      <c r="F138" s="100"/>
      <c r="G138" s="100"/>
      <c r="H138" s="100"/>
      <c r="I138" s="100"/>
      <c r="J138" s="100"/>
      <c r="K138" s="103">
        <v>30362.55</v>
      </c>
      <c r="L138" s="103"/>
      <c r="M138" s="103"/>
      <c r="N138" s="103"/>
      <c r="O138" s="103"/>
      <c r="P138" s="103"/>
      <c r="Q138" s="103"/>
      <c r="R138" s="103"/>
      <c r="S138" s="103"/>
      <c r="T138" s="103"/>
      <c r="U138" s="93">
        <v>1.03795439924012E-5</v>
      </c>
      <c r="V138" s="93"/>
      <c r="W138" s="93"/>
      <c r="X138" s="93"/>
      <c r="Y138" s="93"/>
      <c r="Z138" s="93"/>
      <c r="AA138" s="93"/>
      <c r="AB138" s="93"/>
      <c r="AC138" s="93"/>
      <c r="AD138" s="93"/>
      <c r="AE138" s="93"/>
      <c r="AF138" s="93"/>
      <c r="AG138" s="92">
        <v>6</v>
      </c>
      <c r="AH138" s="92"/>
      <c r="AI138" s="92"/>
      <c r="AJ138" s="92"/>
      <c r="AK138" s="92"/>
      <c r="AL138" s="92"/>
      <c r="AM138" s="93">
        <v>1.4628794343532901E-4</v>
      </c>
      <c r="AN138" s="93"/>
      <c r="AO138" s="93"/>
      <c r="AP138" s="93"/>
      <c r="AQ138" s="93"/>
      <c r="AR138" s="93"/>
      <c r="AS138" s="93"/>
      <c r="AT138" s="93"/>
      <c r="AU138" s="93"/>
    </row>
    <row r="139" spans="2:47" s="1" customFormat="1" ht="12.3" customHeight="1" x14ac:dyDescent="0.15">
      <c r="B139" s="100">
        <v>2005</v>
      </c>
      <c r="C139" s="100"/>
      <c r="D139" s="100"/>
      <c r="E139" s="100"/>
      <c r="F139" s="100"/>
      <c r="G139" s="100"/>
      <c r="H139" s="100"/>
      <c r="I139" s="100"/>
      <c r="J139" s="100"/>
      <c r="K139" s="103">
        <v>1099039.6599999999</v>
      </c>
      <c r="L139" s="103"/>
      <c r="M139" s="103"/>
      <c r="N139" s="103"/>
      <c r="O139" s="103"/>
      <c r="P139" s="103"/>
      <c r="Q139" s="103"/>
      <c r="R139" s="103"/>
      <c r="S139" s="103"/>
      <c r="T139" s="103"/>
      <c r="U139" s="93">
        <v>3.7571055462612998E-4</v>
      </c>
      <c r="V139" s="93"/>
      <c r="W139" s="93"/>
      <c r="X139" s="93"/>
      <c r="Y139" s="93"/>
      <c r="Z139" s="93"/>
      <c r="AA139" s="93"/>
      <c r="AB139" s="93"/>
      <c r="AC139" s="93"/>
      <c r="AD139" s="93"/>
      <c r="AE139" s="93"/>
      <c r="AF139" s="93"/>
      <c r="AG139" s="92">
        <v>48</v>
      </c>
      <c r="AH139" s="92"/>
      <c r="AI139" s="92"/>
      <c r="AJ139" s="92"/>
      <c r="AK139" s="92"/>
      <c r="AL139" s="92"/>
      <c r="AM139" s="93">
        <v>1.1703035474826299E-3</v>
      </c>
      <c r="AN139" s="93"/>
      <c r="AO139" s="93"/>
      <c r="AP139" s="93"/>
      <c r="AQ139" s="93"/>
      <c r="AR139" s="93"/>
      <c r="AS139" s="93"/>
      <c r="AT139" s="93"/>
      <c r="AU139" s="93"/>
    </row>
    <row r="140" spans="2:47" s="1" customFormat="1" ht="12.3" customHeight="1" x14ac:dyDescent="0.15">
      <c r="B140" s="100">
        <v>2006</v>
      </c>
      <c r="C140" s="100"/>
      <c r="D140" s="100"/>
      <c r="E140" s="100"/>
      <c r="F140" s="100"/>
      <c r="G140" s="100"/>
      <c r="H140" s="100"/>
      <c r="I140" s="100"/>
      <c r="J140" s="100"/>
      <c r="K140" s="103">
        <v>487260.66</v>
      </c>
      <c r="L140" s="103"/>
      <c r="M140" s="103"/>
      <c r="N140" s="103"/>
      <c r="O140" s="103"/>
      <c r="P140" s="103"/>
      <c r="Q140" s="103"/>
      <c r="R140" s="103"/>
      <c r="S140" s="103"/>
      <c r="T140" s="103"/>
      <c r="U140" s="93">
        <v>1.6657176212921601E-4</v>
      </c>
      <c r="V140" s="93"/>
      <c r="W140" s="93"/>
      <c r="X140" s="93"/>
      <c r="Y140" s="93"/>
      <c r="Z140" s="93"/>
      <c r="AA140" s="93"/>
      <c r="AB140" s="93"/>
      <c r="AC140" s="93"/>
      <c r="AD140" s="93"/>
      <c r="AE140" s="93"/>
      <c r="AF140" s="93"/>
      <c r="AG140" s="92">
        <v>24</v>
      </c>
      <c r="AH140" s="92"/>
      <c r="AI140" s="92"/>
      <c r="AJ140" s="92"/>
      <c r="AK140" s="92"/>
      <c r="AL140" s="92"/>
      <c r="AM140" s="93">
        <v>5.8515177374131398E-4</v>
      </c>
      <c r="AN140" s="93"/>
      <c r="AO140" s="93"/>
      <c r="AP140" s="93"/>
      <c r="AQ140" s="93"/>
      <c r="AR140" s="93"/>
      <c r="AS140" s="93"/>
      <c r="AT140" s="93"/>
      <c r="AU140" s="93"/>
    </row>
    <row r="141" spans="2:47" s="1" customFormat="1" ht="12.3" customHeight="1" x14ac:dyDescent="0.15">
      <c r="B141" s="100">
        <v>2007</v>
      </c>
      <c r="C141" s="100"/>
      <c r="D141" s="100"/>
      <c r="E141" s="100"/>
      <c r="F141" s="100"/>
      <c r="G141" s="100"/>
      <c r="H141" s="100"/>
      <c r="I141" s="100"/>
      <c r="J141" s="100"/>
      <c r="K141" s="103">
        <v>216450.52</v>
      </c>
      <c r="L141" s="103"/>
      <c r="M141" s="103"/>
      <c r="N141" s="103"/>
      <c r="O141" s="103"/>
      <c r="P141" s="103"/>
      <c r="Q141" s="103"/>
      <c r="R141" s="103"/>
      <c r="S141" s="103"/>
      <c r="T141" s="103"/>
      <c r="U141" s="93">
        <v>7.3994367881423197E-5</v>
      </c>
      <c r="V141" s="93"/>
      <c r="W141" s="93"/>
      <c r="X141" s="93"/>
      <c r="Y141" s="93"/>
      <c r="Z141" s="93"/>
      <c r="AA141" s="93"/>
      <c r="AB141" s="93"/>
      <c r="AC141" s="93"/>
      <c r="AD141" s="93"/>
      <c r="AE141" s="93"/>
      <c r="AF141" s="93"/>
      <c r="AG141" s="92">
        <v>8</v>
      </c>
      <c r="AH141" s="92"/>
      <c r="AI141" s="92"/>
      <c r="AJ141" s="92"/>
      <c r="AK141" s="92"/>
      <c r="AL141" s="92"/>
      <c r="AM141" s="93">
        <v>1.9505059124710501E-4</v>
      </c>
      <c r="AN141" s="93"/>
      <c r="AO141" s="93"/>
      <c r="AP141" s="93"/>
      <c r="AQ141" s="93"/>
      <c r="AR141" s="93"/>
      <c r="AS141" s="93"/>
      <c r="AT141" s="93"/>
      <c r="AU141" s="93"/>
    </row>
    <row r="142" spans="2:47" s="1" customFormat="1" ht="12.3" customHeight="1" x14ac:dyDescent="0.15">
      <c r="B142" s="100">
        <v>2008</v>
      </c>
      <c r="C142" s="100"/>
      <c r="D142" s="100"/>
      <c r="E142" s="100"/>
      <c r="F142" s="100"/>
      <c r="G142" s="100"/>
      <c r="H142" s="100"/>
      <c r="I142" s="100"/>
      <c r="J142" s="100"/>
      <c r="K142" s="103">
        <v>678720.33</v>
      </c>
      <c r="L142" s="103"/>
      <c r="M142" s="103"/>
      <c r="N142" s="103"/>
      <c r="O142" s="103"/>
      <c r="P142" s="103"/>
      <c r="Q142" s="103"/>
      <c r="R142" s="103"/>
      <c r="S142" s="103"/>
      <c r="T142" s="103"/>
      <c r="U142" s="93">
        <v>2.3202292046524501E-4</v>
      </c>
      <c r="V142" s="93"/>
      <c r="W142" s="93"/>
      <c r="X142" s="93"/>
      <c r="Y142" s="93"/>
      <c r="Z142" s="93"/>
      <c r="AA142" s="93"/>
      <c r="AB142" s="93"/>
      <c r="AC142" s="93"/>
      <c r="AD142" s="93"/>
      <c r="AE142" s="93"/>
      <c r="AF142" s="93"/>
      <c r="AG142" s="92">
        <v>21</v>
      </c>
      <c r="AH142" s="92"/>
      <c r="AI142" s="92"/>
      <c r="AJ142" s="92"/>
      <c r="AK142" s="92"/>
      <c r="AL142" s="92"/>
      <c r="AM142" s="93">
        <v>5.1200780202365005E-4</v>
      </c>
      <c r="AN142" s="93"/>
      <c r="AO142" s="93"/>
      <c r="AP142" s="93"/>
      <c r="AQ142" s="93"/>
      <c r="AR142" s="93"/>
      <c r="AS142" s="93"/>
      <c r="AT142" s="93"/>
      <c r="AU142" s="93"/>
    </row>
    <row r="143" spans="2:47" s="1" customFormat="1" ht="12.3" customHeight="1" x14ac:dyDescent="0.15">
      <c r="B143" s="100">
        <v>2009</v>
      </c>
      <c r="C143" s="100"/>
      <c r="D143" s="100"/>
      <c r="E143" s="100"/>
      <c r="F143" s="100"/>
      <c r="G143" s="100"/>
      <c r="H143" s="100"/>
      <c r="I143" s="100"/>
      <c r="J143" s="100"/>
      <c r="K143" s="103">
        <v>3655802.49</v>
      </c>
      <c r="L143" s="103"/>
      <c r="M143" s="103"/>
      <c r="N143" s="103"/>
      <c r="O143" s="103"/>
      <c r="P143" s="103"/>
      <c r="Q143" s="103"/>
      <c r="R143" s="103"/>
      <c r="S143" s="103"/>
      <c r="T143" s="103"/>
      <c r="U143" s="93">
        <v>1.24974887723477E-3</v>
      </c>
      <c r="V143" s="93"/>
      <c r="W143" s="93"/>
      <c r="X143" s="93"/>
      <c r="Y143" s="93"/>
      <c r="Z143" s="93"/>
      <c r="AA143" s="93"/>
      <c r="AB143" s="93"/>
      <c r="AC143" s="93"/>
      <c r="AD143" s="93"/>
      <c r="AE143" s="93"/>
      <c r="AF143" s="93"/>
      <c r="AG143" s="92">
        <v>119</v>
      </c>
      <c r="AH143" s="92"/>
      <c r="AI143" s="92"/>
      <c r="AJ143" s="92"/>
      <c r="AK143" s="92"/>
      <c r="AL143" s="92"/>
      <c r="AM143" s="93">
        <v>2.90137754480068E-3</v>
      </c>
      <c r="AN143" s="93"/>
      <c r="AO143" s="93"/>
      <c r="AP143" s="93"/>
      <c r="AQ143" s="93"/>
      <c r="AR143" s="93"/>
      <c r="AS143" s="93"/>
      <c r="AT143" s="93"/>
      <c r="AU143" s="93"/>
    </row>
    <row r="144" spans="2:47" s="1" customFormat="1" ht="12.3" customHeight="1" x14ac:dyDescent="0.15">
      <c r="B144" s="100">
        <v>2010</v>
      </c>
      <c r="C144" s="100"/>
      <c r="D144" s="100"/>
      <c r="E144" s="100"/>
      <c r="F144" s="100"/>
      <c r="G144" s="100"/>
      <c r="H144" s="100"/>
      <c r="I144" s="100"/>
      <c r="J144" s="100"/>
      <c r="K144" s="103">
        <v>5511752.3300000001</v>
      </c>
      <c r="L144" s="103"/>
      <c r="M144" s="103"/>
      <c r="N144" s="103"/>
      <c r="O144" s="103"/>
      <c r="P144" s="103"/>
      <c r="Q144" s="103"/>
      <c r="R144" s="103"/>
      <c r="S144" s="103"/>
      <c r="T144" s="103"/>
      <c r="U144" s="93">
        <v>1.8842118262285101E-3</v>
      </c>
      <c r="V144" s="93"/>
      <c r="W144" s="93"/>
      <c r="X144" s="93"/>
      <c r="Y144" s="93"/>
      <c r="Z144" s="93"/>
      <c r="AA144" s="93"/>
      <c r="AB144" s="93"/>
      <c r="AC144" s="93"/>
      <c r="AD144" s="93"/>
      <c r="AE144" s="93"/>
      <c r="AF144" s="93"/>
      <c r="AG144" s="92">
        <v>177</v>
      </c>
      <c r="AH144" s="92"/>
      <c r="AI144" s="92"/>
      <c r="AJ144" s="92"/>
      <c r="AK144" s="92"/>
      <c r="AL144" s="92"/>
      <c r="AM144" s="93">
        <v>4.3154943313421902E-3</v>
      </c>
      <c r="AN144" s="93"/>
      <c r="AO144" s="93"/>
      <c r="AP144" s="93"/>
      <c r="AQ144" s="93"/>
      <c r="AR144" s="93"/>
      <c r="AS144" s="93"/>
      <c r="AT144" s="93"/>
      <c r="AU144" s="93"/>
    </row>
    <row r="145" spans="2:47" s="1" customFormat="1" ht="12.3" customHeight="1" x14ac:dyDescent="0.15">
      <c r="B145" s="100">
        <v>2011</v>
      </c>
      <c r="C145" s="100"/>
      <c r="D145" s="100"/>
      <c r="E145" s="100"/>
      <c r="F145" s="100"/>
      <c r="G145" s="100"/>
      <c r="H145" s="100"/>
      <c r="I145" s="100"/>
      <c r="J145" s="100"/>
      <c r="K145" s="103">
        <v>2285933.39</v>
      </c>
      <c r="L145" s="103"/>
      <c r="M145" s="103"/>
      <c r="N145" s="103"/>
      <c r="O145" s="103"/>
      <c r="P145" s="103"/>
      <c r="Q145" s="103"/>
      <c r="R145" s="103"/>
      <c r="S145" s="103"/>
      <c r="T145" s="103"/>
      <c r="U145" s="93">
        <v>7.8145433058829697E-4</v>
      </c>
      <c r="V145" s="93"/>
      <c r="W145" s="93"/>
      <c r="X145" s="93"/>
      <c r="Y145" s="93"/>
      <c r="Z145" s="93"/>
      <c r="AA145" s="93"/>
      <c r="AB145" s="93"/>
      <c r="AC145" s="93"/>
      <c r="AD145" s="93"/>
      <c r="AE145" s="93"/>
      <c r="AF145" s="93"/>
      <c r="AG145" s="92">
        <v>106</v>
      </c>
      <c r="AH145" s="92"/>
      <c r="AI145" s="92"/>
      <c r="AJ145" s="92"/>
      <c r="AK145" s="92"/>
      <c r="AL145" s="92"/>
      <c r="AM145" s="93">
        <v>2.58442033402414E-3</v>
      </c>
      <c r="AN145" s="93"/>
      <c r="AO145" s="93"/>
      <c r="AP145" s="93"/>
      <c r="AQ145" s="93"/>
      <c r="AR145" s="93"/>
      <c r="AS145" s="93"/>
      <c r="AT145" s="93"/>
      <c r="AU145" s="93"/>
    </row>
    <row r="146" spans="2:47" s="1" customFormat="1" ht="12.3" customHeight="1" x14ac:dyDescent="0.15">
      <c r="B146" s="100">
        <v>2012</v>
      </c>
      <c r="C146" s="100"/>
      <c r="D146" s="100"/>
      <c r="E146" s="100"/>
      <c r="F146" s="100"/>
      <c r="G146" s="100"/>
      <c r="H146" s="100"/>
      <c r="I146" s="100"/>
      <c r="J146" s="100"/>
      <c r="K146" s="103">
        <v>1273607.5900000001</v>
      </c>
      <c r="L146" s="103"/>
      <c r="M146" s="103"/>
      <c r="N146" s="103"/>
      <c r="O146" s="103"/>
      <c r="P146" s="103"/>
      <c r="Q146" s="103"/>
      <c r="R146" s="103"/>
      <c r="S146" s="103"/>
      <c r="T146" s="103"/>
      <c r="U146" s="93">
        <v>4.3538721251874498E-4</v>
      </c>
      <c r="V146" s="93"/>
      <c r="W146" s="93"/>
      <c r="X146" s="93"/>
      <c r="Y146" s="93"/>
      <c r="Z146" s="93"/>
      <c r="AA146" s="93"/>
      <c r="AB146" s="93"/>
      <c r="AC146" s="93"/>
      <c r="AD146" s="93"/>
      <c r="AE146" s="93"/>
      <c r="AF146" s="93"/>
      <c r="AG146" s="92">
        <v>54</v>
      </c>
      <c r="AH146" s="92"/>
      <c r="AI146" s="92"/>
      <c r="AJ146" s="92"/>
      <c r="AK146" s="92"/>
      <c r="AL146" s="92"/>
      <c r="AM146" s="93">
        <v>1.3165914909179599E-3</v>
      </c>
      <c r="AN146" s="93"/>
      <c r="AO146" s="93"/>
      <c r="AP146" s="93"/>
      <c r="AQ146" s="93"/>
      <c r="AR146" s="93"/>
      <c r="AS146" s="93"/>
      <c r="AT146" s="93"/>
      <c r="AU146" s="93"/>
    </row>
    <row r="147" spans="2:47" s="1" customFormat="1" ht="12.3" customHeight="1" x14ac:dyDescent="0.15">
      <c r="B147" s="100">
        <v>2013</v>
      </c>
      <c r="C147" s="100"/>
      <c r="D147" s="100"/>
      <c r="E147" s="100"/>
      <c r="F147" s="100"/>
      <c r="G147" s="100"/>
      <c r="H147" s="100"/>
      <c r="I147" s="100"/>
      <c r="J147" s="100"/>
      <c r="K147" s="103">
        <v>2548232.17</v>
      </c>
      <c r="L147" s="103"/>
      <c r="M147" s="103"/>
      <c r="N147" s="103"/>
      <c r="O147" s="103"/>
      <c r="P147" s="103"/>
      <c r="Q147" s="103"/>
      <c r="R147" s="103"/>
      <c r="S147" s="103"/>
      <c r="T147" s="103"/>
      <c r="U147" s="93">
        <v>8.7112208662865401E-4</v>
      </c>
      <c r="V147" s="93"/>
      <c r="W147" s="93"/>
      <c r="X147" s="93"/>
      <c r="Y147" s="93"/>
      <c r="Z147" s="93"/>
      <c r="AA147" s="93"/>
      <c r="AB147" s="93"/>
      <c r="AC147" s="93"/>
      <c r="AD147" s="93"/>
      <c r="AE147" s="93"/>
      <c r="AF147" s="93"/>
      <c r="AG147" s="92">
        <v>88</v>
      </c>
      <c r="AH147" s="92"/>
      <c r="AI147" s="92"/>
      <c r="AJ147" s="92"/>
      <c r="AK147" s="92"/>
      <c r="AL147" s="92"/>
      <c r="AM147" s="93">
        <v>2.1455565037181499E-3</v>
      </c>
      <c r="AN147" s="93"/>
      <c r="AO147" s="93"/>
      <c r="AP147" s="93"/>
      <c r="AQ147" s="93"/>
      <c r="AR147" s="93"/>
      <c r="AS147" s="93"/>
      <c r="AT147" s="93"/>
      <c r="AU147" s="93"/>
    </row>
    <row r="148" spans="2:47" s="1" customFormat="1" ht="12.3" customHeight="1" x14ac:dyDescent="0.15">
      <c r="B148" s="100">
        <v>2014</v>
      </c>
      <c r="C148" s="100"/>
      <c r="D148" s="100"/>
      <c r="E148" s="100"/>
      <c r="F148" s="100"/>
      <c r="G148" s="100"/>
      <c r="H148" s="100"/>
      <c r="I148" s="100"/>
      <c r="J148" s="100"/>
      <c r="K148" s="103">
        <v>17934110.91</v>
      </c>
      <c r="L148" s="103"/>
      <c r="M148" s="103"/>
      <c r="N148" s="103"/>
      <c r="O148" s="103"/>
      <c r="P148" s="103"/>
      <c r="Q148" s="103"/>
      <c r="R148" s="103"/>
      <c r="S148" s="103"/>
      <c r="T148" s="103"/>
      <c r="U148" s="93">
        <v>6.1308385875015799E-3</v>
      </c>
      <c r="V148" s="93"/>
      <c r="W148" s="93"/>
      <c r="X148" s="93"/>
      <c r="Y148" s="93"/>
      <c r="Z148" s="93"/>
      <c r="AA148" s="93"/>
      <c r="AB148" s="93"/>
      <c r="AC148" s="93"/>
      <c r="AD148" s="93"/>
      <c r="AE148" s="93"/>
      <c r="AF148" s="93"/>
      <c r="AG148" s="92">
        <v>443</v>
      </c>
      <c r="AH148" s="92"/>
      <c r="AI148" s="92"/>
      <c r="AJ148" s="92"/>
      <c r="AK148" s="92"/>
      <c r="AL148" s="92"/>
      <c r="AM148" s="93">
        <v>1.08009264903084E-2</v>
      </c>
      <c r="AN148" s="93"/>
      <c r="AO148" s="93"/>
      <c r="AP148" s="93"/>
      <c r="AQ148" s="93"/>
      <c r="AR148" s="93"/>
      <c r="AS148" s="93"/>
      <c r="AT148" s="93"/>
      <c r="AU148" s="93"/>
    </row>
    <row r="149" spans="2:47" s="1" customFormat="1" ht="12.3" customHeight="1" x14ac:dyDescent="0.15">
      <c r="B149" s="100">
        <v>2015</v>
      </c>
      <c r="C149" s="100"/>
      <c r="D149" s="100"/>
      <c r="E149" s="100"/>
      <c r="F149" s="100"/>
      <c r="G149" s="100"/>
      <c r="H149" s="100"/>
      <c r="I149" s="100"/>
      <c r="J149" s="100"/>
      <c r="K149" s="103">
        <v>188438091.19000101</v>
      </c>
      <c r="L149" s="103"/>
      <c r="M149" s="103"/>
      <c r="N149" s="103"/>
      <c r="O149" s="103"/>
      <c r="P149" s="103"/>
      <c r="Q149" s="103"/>
      <c r="R149" s="103"/>
      <c r="S149" s="103"/>
      <c r="T149" s="103"/>
      <c r="U149" s="93">
        <v>6.4418221043710505E-2</v>
      </c>
      <c r="V149" s="93"/>
      <c r="W149" s="93"/>
      <c r="X149" s="93"/>
      <c r="Y149" s="93"/>
      <c r="Z149" s="93"/>
      <c r="AA149" s="93"/>
      <c r="AB149" s="93"/>
      <c r="AC149" s="93"/>
      <c r="AD149" s="93"/>
      <c r="AE149" s="93"/>
      <c r="AF149" s="93"/>
      <c r="AG149" s="92">
        <v>4406</v>
      </c>
      <c r="AH149" s="92"/>
      <c r="AI149" s="92"/>
      <c r="AJ149" s="92"/>
      <c r="AK149" s="92"/>
      <c r="AL149" s="92"/>
      <c r="AM149" s="93">
        <v>0.107424113129343</v>
      </c>
      <c r="AN149" s="93"/>
      <c r="AO149" s="93"/>
      <c r="AP149" s="93"/>
      <c r="AQ149" s="93"/>
      <c r="AR149" s="93"/>
      <c r="AS149" s="93"/>
      <c r="AT149" s="93"/>
      <c r="AU149" s="93"/>
    </row>
    <row r="150" spans="2:47" s="1" customFormat="1" ht="12.3" customHeight="1" x14ac:dyDescent="0.15">
      <c r="B150" s="100">
        <v>2016</v>
      </c>
      <c r="C150" s="100"/>
      <c r="D150" s="100"/>
      <c r="E150" s="100"/>
      <c r="F150" s="100"/>
      <c r="G150" s="100"/>
      <c r="H150" s="100"/>
      <c r="I150" s="100"/>
      <c r="J150" s="100"/>
      <c r="K150" s="103">
        <v>309661035.81000102</v>
      </c>
      <c r="L150" s="103"/>
      <c r="M150" s="103"/>
      <c r="N150" s="103"/>
      <c r="O150" s="103"/>
      <c r="P150" s="103"/>
      <c r="Q150" s="103"/>
      <c r="R150" s="103"/>
      <c r="S150" s="103"/>
      <c r="T150" s="103"/>
      <c r="U150" s="93">
        <v>0.105858708966224</v>
      </c>
      <c r="V150" s="93"/>
      <c r="W150" s="93"/>
      <c r="X150" s="93"/>
      <c r="Y150" s="93"/>
      <c r="Z150" s="93"/>
      <c r="AA150" s="93"/>
      <c r="AB150" s="93"/>
      <c r="AC150" s="93"/>
      <c r="AD150" s="93"/>
      <c r="AE150" s="93"/>
      <c r="AF150" s="93"/>
      <c r="AG150" s="92">
        <v>7911</v>
      </c>
      <c r="AH150" s="92"/>
      <c r="AI150" s="92"/>
      <c r="AJ150" s="92"/>
      <c r="AK150" s="92"/>
      <c r="AL150" s="92"/>
      <c r="AM150" s="93">
        <v>0.19288065341948099</v>
      </c>
      <c r="AN150" s="93"/>
      <c r="AO150" s="93"/>
      <c r="AP150" s="93"/>
      <c r="AQ150" s="93"/>
      <c r="AR150" s="93"/>
      <c r="AS150" s="93"/>
      <c r="AT150" s="93"/>
      <c r="AU150" s="93"/>
    </row>
    <row r="151" spans="2:47" s="1" customFormat="1" ht="12.3" customHeight="1" x14ac:dyDescent="0.15">
      <c r="B151" s="100">
        <v>2017</v>
      </c>
      <c r="C151" s="100"/>
      <c r="D151" s="100"/>
      <c r="E151" s="100"/>
      <c r="F151" s="100"/>
      <c r="G151" s="100"/>
      <c r="H151" s="100"/>
      <c r="I151" s="100"/>
      <c r="J151" s="100"/>
      <c r="K151" s="103">
        <v>196340596.09999999</v>
      </c>
      <c r="L151" s="103"/>
      <c r="M151" s="103"/>
      <c r="N151" s="103"/>
      <c r="O151" s="103"/>
      <c r="P151" s="103"/>
      <c r="Q151" s="103"/>
      <c r="R151" s="103"/>
      <c r="S151" s="103"/>
      <c r="T151" s="103"/>
      <c r="U151" s="93">
        <v>6.7119720007516495E-2</v>
      </c>
      <c r="V151" s="93"/>
      <c r="W151" s="93"/>
      <c r="X151" s="93"/>
      <c r="Y151" s="93"/>
      <c r="Z151" s="93"/>
      <c r="AA151" s="93"/>
      <c r="AB151" s="93"/>
      <c r="AC151" s="93"/>
      <c r="AD151" s="93"/>
      <c r="AE151" s="93"/>
      <c r="AF151" s="93"/>
      <c r="AG151" s="92">
        <v>3937</v>
      </c>
      <c r="AH151" s="92"/>
      <c r="AI151" s="92"/>
      <c r="AJ151" s="92"/>
      <c r="AK151" s="92"/>
      <c r="AL151" s="92"/>
      <c r="AM151" s="93">
        <v>9.5989272217481394E-2</v>
      </c>
      <c r="AN151" s="93"/>
      <c r="AO151" s="93"/>
      <c r="AP151" s="93"/>
      <c r="AQ151" s="93"/>
      <c r="AR151" s="93"/>
      <c r="AS151" s="93"/>
      <c r="AT151" s="93"/>
      <c r="AU151" s="93"/>
    </row>
    <row r="152" spans="2:47" s="1" customFormat="1" ht="12.3" customHeight="1" x14ac:dyDescent="0.15">
      <c r="B152" s="100">
        <v>2018</v>
      </c>
      <c r="C152" s="100"/>
      <c r="D152" s="100"/>
      <c r="E152" s="100"/>
      <c r="F152" s="100"/>
      <c r="G152" s="100"/>
      <c r="H152" s="100"/>
      <c r="I152" s="100"/>
      <c r="J152" s="100"/>
      <c r="K152" s="103">
        <v>176271550</v>
      </c>
      <c r="L152" s="103"/>
      <c r="M152" s="103"/>
      <c r="N152" s="103"/>
      <c r="O152" s="103"/>
      <c r="P152" s="103"/>
      <c r="Q152" s="103"/>
      <c r="R152" s="103"/>
      <c r="S152" s="103"/>
      <c r="T152" s="103"/>
      <c r="U152" s="93">
        <v>6.0259046352619798E-2</v>
      </c>
      <c r="V152" s="93"/>
      <c r="W152" s="93"/>
      <c r="X152" s="93"/>
      <c r="Y152" s="93"/>
      <c r="Z152" s="93"/>
      <c r="AA152" s="93"/>
      <c r="AB152" s="93"/>
      <c r="AC152" s="93"/>
      <c r="AD152" s="93"/>
      <c r="AE152" s="93"/>
      <c r="AF152" s="93"/>
      <c r="AG152" s="92">
        <v>2810</v>
      </c>
      <c r="AH152" s="92"/>
      <c r="AI152" s="92"/>
      <c r="AJ152" s="92"/>
      <c r="AK152" s="92"/>
      <c r="AL152" s="92"/>
      <c r="AM152" s="93">
        <v>6.8511520175545501E-2</v>
      </c>
      <c r="AN152" s="93"/>
      <c r="AO152" s="93"/>
      <c r="AP152" s="93"/>
      <c r="AQ152" s="93"/>
      <c r="AR152" s="93"/>
      <c r="AS152" s="93"/>
      <c r="AT152" s="93"/>
      <c r="AU152" s="93"/>
    </row>
    <row r="153" spans="2:47" s="1" customFormat="1" ht="12.3" customHeight="1" x14ac:dyDescent="0.15">
      <c r="B153" s="100">
        <v>2019</v>
      </c>
      <c r="C153" s="100"/>
      <c r="D153" s="100"/>
      <c r="E153" s="100"/>
      <c r="F153" s="100"/>
      <c r="G153" s="100"/>
      <c r="H153" s="100"/>
      <c r="I153" s="100"/>
      <c r="J153" s="100"/>
      <c r="K153" s="103">
        <v>289254602.30000001</v>
      </c>
      <c r="L153" s="103"/>
      <c r="M153" s="103"/>
      <c r="N153" s="103"/>
      <c r="O153" s="103"/>
      <c r="P153" s="103"/>
      <c r="Q153" s="103"/>
      <c r="R153" s="103"/>
      <c r="S153" s="103"/>
      <c r="T153" s="103"/>
      <c r="U153" s="93">
        <v>9.8882698244295894E-2</v>
      </c>
      <c r="V153" s="93"/>
      <c r="W153" s="93"/>
      <c r="X153" s="93"/>
      <c r="Y153" s="93"/>
      <c r="Z153" s="93"/>
      <c r="AA153" s="93"/>
      <c r="AB153" s="93"/>
      <c r="AC153" s="93"/>
      <c r="AD153" s="93"/>
      <c r="AE153" s="93"/>
      <c r="AF153" s="93"/>
      <c r="AG153" s="92">
        <v>4355</v>
      </c>
      <c r="AH153" s="92"/>
      <c r="AI153" s="92"/>
      <c r="AJ153" s="92"/>
      <c r="AK153" s="92"/>
      <c r="AL153" s="92"/>
      <c r="AM153" s="93">
        <v>0.106180665610143</v>
      </c>
      <c r="AN153" s="93"/>
      <c r="AO153" s="93"/>
      <c r="AP153" s="93"/>
      <c r="AQ153" s="93"/>
      <c r="AR153" s="93"/>
      <c r="AS153" s="93"/>
      <c r="AT153" s="93"/>
      <c r="AU153" s="93"/>
    </row>
    <row r="154" spans="2:47" s="1" customFormat="1" ht="12.3" customHeight="1" x14ac:dyDescent="0.15">
      <c r="B154" s="100">
        <v>2020</v>
      </c>
      <c r="C154" s="100"/>
      <c r="D154" s="100"/>
      <c r="E154" s="100"/>
      <c r="F154" s="100"/>
      <c r="G154" s="100"/>
      <c r="H154" s="100"/>
      <c r="I154" s="100"/>
      <c r="J154" s="100"/>
      <c r="K154" s="103">
        <v>236287856.62</v>
      </c>
      <c r="L154" s="103"/>
      <c r="M154" s="103"/>
      <c r="N154" s="103"/>
      <c r="O154" s="103"/>
      <c r="P154" s="103"/>
      <c r="Q154" s="103"/>
      <c r="R154" s="103"/>
      <c r="S154" s="103"/>
      <c r="T154" s="103"/>
      <c r="U154" s="93">
        <v>8.0775830839552795E-2</v>
      </c>
      <c r="V154" s="93"/>
      <c r="W154" s="93"/>
      <c r="X154" s="93"/>
      <c r="Y154" s="93"/>
      <c r="Z154" s="93"/>
      <c r="AA154" s="93"/>
      <c r="AB154" s="93"/>
      <c r="AC154" s="93"/>
      <c r="AD154" s="93"/>
      <c r="AE154" s="93"/>
      <c r="AF154" s="93"/>
      <c r="AG154" s="92">
        <v>2835</v>
      </c>
      <c r="AH154" s="92"/>
      <c r="AI154" s="92"/>
      <c r="AJ154" s="92"/>
      <c r="AK154" s="92"/>
      <c r="AL154" s="92"/>
      <c r="AM154" s="93">
        <v>6.9121053273192706E-2</v>
      </c>
      <c r="AN154" s="93"/>
      <c r="AO154" s="93"/>
      <c r="AP154" s="93"/>
      <c r="AQ154" s="93"/>
      <c r="AR154" s="93"/>
      <c r="AS154" s="93"/>
      <c r="AT154" s="93"/>
      <c r="AU154" s="93"/>
    </row>
    <row r="155" spans="2:47" s="1" customFormat="1" ht="12.3" customHeight="1" x14ac:dyDescent="0.15">
      <c r="B155" s="100">
        <v>2021</v>
      </c>
      <c r="C155" s="100"/>
      <c r="D155" s="100"/>
      <c r="E155" s="100"/>
      <c r="F155" s="100"/>
      <c r="G155" s="100"/>
      <c r="H155" s="100"/>
      <c r="I155" s="100"/>
      <c r="J155" s="100"/>
      <c r="K155" s="103">
        <v>524117677.94</v>
      </c>
      <c r="L155" s="103"/>
      <c r="M155" s="103"/>
      <c r="N155" s="103"/>
      <c r="O155" s="103"/>
      <c r="P155" s="103"/>
      <c r="Q155" s="103"/>
      <c r="R155" s="103"/>
      <c r="S155" s="103"/>
      <c r="T155" s="103"/>
      <c r="U155" s="93">
        <v>0.17917146271882201</v>
      </c>
      <c r="V155" s="93"/>
      <c r="W155" s="93"/>
      <c r="X155" s="93"/>
      <c r="Y155" s="93"/>
      <c r="Z155" s="93"/>
      <c r="AA155" s="93"/>
      <c r="AB155" s="93"/>
      <c r="AC155" s="93"/>
      <c r="AD155" s="93"/>
      <c r="AE155" s="93"/>
      <c r="AF155" s="93"/>
      <c r="AG155" s="92">
        <v>5545</v>
      </c>
      <c r="AH155" s="92"/>
      <c r="AI155" s="92"/>
      <c r="AJ155" s="92"/>
      <c r="AK155" s="92"/>
      <c r="AL155" s="92"/>
      <c r="AM155" s="93">
        <v>0.13519444105814901</v>
      </c>
      <c r="AN155" s="93"/>
      <c r="AO155" s="93"/>
      <c r="AP155" s="93"/>
      <c r="AQ155" s="93"/>
      <c r="AR155" s="93"/>
      <c r="AS155" s="93"/>
      <c r="AT155" s="93"/>
      <c r="AU155" s="93"/>
    </row>
    <row r="156" spans="2:47" s="1" customFormat="1" ht="12.3" customHeight="1" x14ac:dyDescent="0.15">
      <c r="B156" s="100">
        <v>2022</v>
      </c>
      <c r="C156" s="100"/>
      <c r="D156" s="100"/>
      <c r="E156" s="100"/>
      <c r="F156" s="100"/>
      <c r="G156" s="100"/>
      <c r="H156" s="100"/>
      <c r="I156" s="100"/>
      <c r="J156" s="100"/>
      <c r="K156" s="103">
        <v>438400458.26999998</v>
      </c>
      <c r="L156" s="103"/>
      <c r="M156" s="103"/>
      <c r="N156" s="103"/>
      <c r="O156" s="103"/>
      <c r="P156" s="103"/>
      <c r="Q156" s="103"/>
      <c r="R156" s="103"/>
      <c r="S156" s="103"/>
      <c r="T156" s="103"/>
      <c r="U156" s="93">
        <v>0.149868731147492</v>
      </c>
      <c r="V156" s="93"/>
      <c r="W156" s="93"/>
      <c r="X156" s="93"/>
      <c r="Y156" s="93"/>
      <c r="Z156" s="93"/>
      <c r="AA156" s="93"/>
      <c r="AB156" s="93"/>
      <c r="AC156" s="93"/>
      <c r="AD156" s="93"/>
      <c r="AE156" s="93"/>
      <c r="AF156" s="93"/>
      <c r="AG156" s="92">
        <v>4024</v>
      </c>
      <c r="AH156" s="92"/>
      <c r="AI156" s="92"/>
      <c r="AJ156" s="92"/>
      <c r="AK156" s="92"/>
      <c r="AL156" s="92"/>
      <c r="AM156" s="93">
        <v>9.8110447397293701E-2</v>
      </c>
      <c r="AN156" s="93"/>
      <c r="AO156" s="93"/>
      <c r="AP156" s="93"/>
      <c r="AQ156" s="93"/>
      <c r="AR156" s="93"/>
      <c r="AS156" s="93"/>
      <c r="AT156" s="93"/>
      <c r="AU156" s="93"/>
    </row>
    <row r="157" spans="2:47" s="1" customFormat="1" ht="12.3" customHeight="1" x14ac:dyDescent="0.15">
      <c r="B157" s="100">
        <v>2023</v>
      </c>
      <c r="C157" s="100"/>
      <c r="D157" s="100"/>
      <c r="E157" s="100"/>
      <c r="F157" s="100"/>
      <c r="G157" s="100"/>
      <c r="H157" s="100"/>
      <c r="I157" s="100"/>
      <c r="J157" s="100"/>
      <c r="K157" s="103">
        <v>237621806.09</v>
      </c>
      <c r="L157" s="103"/>
      <c r="M157" s="103"/>
      <c r="N157" s="103"/>
      <c r="O157" s="103"/>
      <c r="P157" s="103"/>
      <c r="Q157" s="103"/>
      <c r="R157" s="103"/>
      <c r="S157" s="103"/>
      <c r="T157" s="103"/>
      <c r="U157" s="93">
        <v>8.1231846134958097E-2</v>
      </c>
      <c r="V157" s="93"/>
      <c r="W157" s="93"/>
      <c r="X157" s="93"/>
      <c r="Y157" s="93"/>
      <c r="Z157" s="93"/>
      <c r="AA157" s="93"/>
      <c r="AB157" s="93"/>
      <c r="AC157" s="93"/>
      <c r="AD157" s="93"/>
      <c r="AE157" s="93"/>
      <c r="AF157" s="93"/>
      <c r="AG157" s="92">
        <v>1888</v>
      </c>
      <c r="AH157" s="92"/>
      <c r="AI157" s="92"/>
      <c r="AJ157" s="92"/>
      <c r="AK157" s="92"/>
      <c r="AL157" s="92"/>
      <c r="AM157" s="93">
        <v>4.6031939534316703E-2</v>
      </c>
      <c r="AN157" s="93"/>
      <c r="AO157" s="93"/>
      <c r="AP157" s="93"/>
      <c r="AQ157" s="93"/>
      <c r="AR157" s="93"/>
      <c r="AS157" s="93"/>
      <c r="AT157" s="93"/>
      <c r="AU157" s="93"/>
    </row>
    <row r="158" spans="2:47" s="1" customFormat="1" ht="12.3" customHeight="1" x14ac:dyDescent="0.15">
      <c r="B158" s="100">
        <v>2024</v>
      </c>
      <c r="C158" s="100"/>
      <c r="D158" s="100"/>
      <c r="E158" s="100"/>
      <c r="F158" s="100"/>
      <c r="G158" s="100"/>
      <c r="H158" s="100"/>
      <c r="I158" s="100"/>
      <c r="J158" s="100"/>
      <c r="K158" s="103">
        <v>226111859.28</v>
      </c>
      <c r="L158" s="103"/>
      <c r="M158" s="103"/>
      <c r="N158" s="103"/>
      <c r="O158" s="103"/>
      <c r="P158" s="103"/>
      <c r="Q158" s="103"/>
      <c r="R158" s="103"/>
      <c r="S158" s="103"/>
      <c r="T158" s="103"/>
      <c r="U158" s="93">
        <v>7.7297130530880206E-2</v>
      </c>
      <c r="V158" s="93"/>
      <c r="W158" s="93"/>
      <c r="X158" s="93"/>
      <c r="Y158" s="93"/>
      <c r="Z158" s="93"/>
      <c r="AA158" s="93"/>
      <c r="AB158" s="93"/>
      <c r="AC158" s="93"/>
      <c r="AD158" s="93"/>
      <c r="AE158" s="93"/>
      <c r="AF158" s="93"/>
      <c r="AG158" s="92">
        <v>1706</v>
      </c>
      <c r="AH158" s="92"/>
      <c r="AI158" s="92"/>
      <c r="AJ158" s="92"/>
      <c r="AK158" s="92"/>
      <c r="AL158" s="92"/>
      <c r="AM158" s="93">
        <v>4.1594538583445098E-2</v>
      </c>
      <c r="AN158" s="93"/>
      <c r="AO158" s="93"/>
      <c r="AP158" s="93"/>
      <c r="AQ158" s="93"/>
      <c r="AR158" s="93"/>
      <c r="AS158" s="93"/>
      <c r="AT158" s="93"/>
      <c r="AU158" s="93"/>
    </row>
    <row r="159" spans="2:47" s="1" customFormat="1" ht="12.3" customHeight="1" x14ac:dyDescent="0.15">
      <c r="B159" s="100">
        <v>2025</v>
      </c>
      <c r="C159" s="100"/>
      <c r="D159" s="100"/>
      <c r="E159" s="100"/>
      <c r="F159" s="100"/>
      <c r="G159" s="100"/>
      <c r="H159" s="100"/>
      <c r="I159" s="100"/>
      <c r="J159" s="100"/>
      <c r="K159" s="103">
        <v>66613119.909999996</v>
      </c>
      <c r="L159" s="103"/>
      <c r="M159" s="103"/>
      <c r="N159" s="103"/>
      <c r="O159" s="103"/>
      <c r="P159" s="103"/>
      <c r="Q159" s="103"/>
      <c r="R159" s="103"/>
      <c r="S159" s="103"/>
      <c r="T159" s="103"/>
      <c r="U159" s="93">
        <v>2.2771928200264399E-2</v>
      </c>
      <c r="V159" s="93"/>
      <c r="W159" s="93"/>
      <c r="X159" s="93"/>
      <c r="Y159" s="93"/>
      <c r="Z159" s="93"/>
      <c r="AA159" s="93"/>
      <c r="AB159" s="93"/>
      <c r="AC159" s="93"/>
      <c r="AD159" s="93"/>
      <c r="AE159" s="93"/>
      <c r="AF159" s="93"/>
      <c r="AG159" s="92">
        <v>497</v>
      </c>
      <c r="AH159" s="92"/>
      <c r="AI159" s="92"/>
      <c r="AJ159" s="92"/>
      <c r="AK159" s="92"/>
      <c r="AL159" s="92"/>
      <c r="AM159" s="93">
        <v>1.21175179812264E-2</v>
      </c>
      <c r="AN159" s="93"/>
      <c r="AO159" s="93"/>
      <c r="AP159" s="93"/>
      <c r="AQ159" s="93"/>
      <c r="AR159" s="93"/>
      <c r="AS159" s="93"/>
      <c r="AT159" s="93"/>
      <c r="AU159" s="93"/>
    </row>
    <row r="160" spans="2:47" s="1" customFormat="1" ht="12.3" customHeight="1" x14ac:dyDescent="0.15">
      <c r="B160" s="99"/>
      <c r="C160" s="99"/>
      <c r="D160" s="99"/>
      <c r="E160" s="99"/>
      <c r="F160" s="99"/>
      <c r="G160" s="99"/>
      <c r="H160" s="99"/>
      <c r="I160" s="99"/>
      <c r="J160" s="99"/>
      <c r="K160" s="104">
        <v>2925229665.4099998</v>
      </c>
      <c r="L160" s="104"/>
      <c r="M160" s="104"/>
      <c r="N160" s="104"/>
      <c r="O160" s="104"/>
      <c r="P160" s="104"/>
      <c r="Q160" s="104"/>
      <c r="R160" s="104"/>
      <c r="S160" s="104"/>
      <c r="T160" s="104"/>
      <c r="U160" s="95">
        <v>1</v>
      </c>
      <c r="V160" s="95"/>
      <c r="W160" s="95"/>
      <c r="X160" s="95"/>
      <c r="Y160" s="95"/>
      <c r="Z160" s="95"/>
      <c r="AA160" s="95"/>
      <c r="AB160" s="95"/>
      <c r="AC160" s="95"/>
      <c r="AD160" s="95"/>
      <c r="AE160" s="95"/>
      <c r="AF160" s="95"/>
      <c r="AG160" s="94">
        <v>41015</v>
      </c>
      <c r="AH160" s="94"/>
      <c r="AI160" s="94"/>
      <c r="AJ160" s="94"/>
      <c r="AK160" s="94"/>
      <c r="AL160" s="94"/>
      <c r="AM160" s="95">
        <v>1</v>
      </c>
      <c r="AN160" s="95"/>
      <c r="AO160" s="95"/>
      <c r="AP160" s="95"/>
      <c r="AQ160" s="95"/>
      <c r="AR160" s="95"/>
      <c r="AS160" s="95"/>
      <c r="AT160" s="95"/>
      <c r="AU160" s="95"/>
    </row>
    <row r="161" spans="2:47" s="1" customFormat="1" ht="9" customHeight="1" x14ac:dyDescent="0.15"/>
    <row r="162" spans="2:47" s="1" customFormat="1" ht="19.2" customHeight="1" x14ac:dyDescent="0.15">
      <c r="B162" s="82" t="s">
        <v>1222</v>
      </c>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row>
    <row r="163" spans="2:47" s="1" customFormat="1" ht="7.95" customHeight="1" x14ac:dyDescent="0.15"/>
    <row r="164" spans="2:47" s="1" customFormat="1" ht="11.1" customHeight="1" x14ac:dyDescent="0.15">
      <c r="B164" s="76" t="s">
        <v>1142</v>
      </c>
      <c r="C164" s="76"/>
      <c r="D164" s="76"/>
      <c r="E164" s="76"/>
      <c r="F164" s="76"/>
      <c r="G164" s="76"/>
      <c r="H164" s="76"/>
      <c r="I164" s="76"/>
      <c r="J164" s="76" t="s">
        <v>1103</v>
      </c>
      <c r="K164" s="76"/>
      <c r="L164" s="76"/>
      <c r="M164" s="76"/>
      <c r="N164" s="76"/>
      <c r="O164" s="76"/>
      <c r="P164" s="76"/>
      <c r="Q164" s="76"/>
      <c r="R164" s="76"/>
      <c r="S164" s="76"/>
      <c r="T164" s="76"/>
      <c r="U164" s="76"/>
      <c r="V164" s="76" t="s">
        <v>1104</v>
      </c>
      <c r="W164" s="76"/>
      <c r="X164" s="76"/>
      <c r="Y164" s="76"/>
      <c r="Z164" s="76"/>
      <c r="AA164" s="76"/>
      <c r="AB164" s="76"/>
      <c r="AC164" s="76"/>
      <c r="AD164" s="76"/>
      <c r="AE164" s="76"/>
      <c r="AF164" s="76"/>
      <c r="AG164" s="76" t="s">
        <v>1143</v>
      </c>
      <c r="AH164" s="76"/>
      <c r="AI164" s="76"/>
      <c r="AJ164" s="76"/>
      <c r="AK164" s="76"/>
      <c r="AL164" s="76"/>
      <c r="AM164" s="76"/>
      <c r="AN164" s="76" t="s">
        <v>1104</v>
      </c>
      <c r="AO164" s="76"/>
      <c r="AP164" s="76"/>
      <c r="AQ164" s="76"/>
      <c r="AR164" s="76"/>
      <c r="AS164" s="76"/>
      <c r="AT164" s="76"/>
      <c r="AU164" s="76"/>
    </row>
    <row r="165" spans="2:47" s="1" customFormat="1" ht="10.65" customHeight="1" x14ac:dyDescent="0.15">
      <c r="B165" s="90" t="s">
        <v>1144</v>
      </c>
      <c r="C165" s="90"/>
      <c r="D165" s="90"/>
      <c r="E165" s="90"/>
      <c r="F165" s="90"/>
      <c r="G165" s="90"/>
      <c r="H165" s="90"/>
      <c r="I165" s="90"/>
      <c r="J165" s="103">
        <v>427656287.56</v>
      </c>
      <c r="K165" s="103"/>
      <c r="L165" s="103"/>
      <c r="M165" s="103"/>
      <c r="N165" s="103"/>
      <c r="O165" s="103"/>
      <c r="P165" s="103"/>
      <c r="Q165" s="103"/>
      <c r="R165" s="103"/>
      <c r="S165" s="103"/>
      <c r="T165" s="103"/>
      <c r="U165" s="103"/>
      <c r="V165" s="93">
        <v>0.146195798783567</v>
      </c>
      <c r="W165" s="93"/>
      <c r="X165" s="93"/>
      <c r="Y165" s="93"/>
      <c r="Z165" s="93"/>
      <c r="AA165" s="93"/>
      <c r="AB165" s="93"/>
      <c r="AC165" s="93"/>
      <c r="AD165" s="93"/>
      <c r="AE165" s="93"/>
      <c r="AF165" s="93"/>
      <c r="AG165" s="92">
        <v>10609</v>
      </c>
      <c r="AH165" s="92"/>
      <c r="AI165" s="92"/>
      <c r="AJ165" s="92"/>
      <c r="AK165" s="92"/>
      <c r="AL165" s="92"/>
      <c r="AM165" s="92"/>
      <c r="AN165" s="93">
        <v>0.49090740826431001</v>
      </c>
      <c r="AO165" s="93"/>
      <c r="AP165" s="93"/>
      <c r="AQ165" s="93"/>
      <c r="AR165" s="93"/>
      <c r="AS165" s="93"/>
      <c r="AT165" s="93"/>
      <c r="AU165" s="93"/>
    </row>
    <row r="166" spans="2:47" s="1" customFormat="1" ht="10.65" customHeight="1" x14ac:dyDescent="0.15">
      <c r="B166" s="90" t="s">
        <v>1145</v>
      </c>
      <c r="C166" s="90"/>
      <c r="D166" s="90"/>
      <c r="E166" s="90"/>
      <c r="F166" s="90"/>
      <c r="G166" s="90"/>
      <c r="H166" s="90"/>
      <c r="I166" s="90"/>
      <c r="J166" s="103">
        <v>877916320.07000196</v>
      </c>
      <c r="K166" s="103"/>
      <c r="L166" s="103"/>
      <c r="M166" s="103"/>
      <c r="N166" s="103"/>
      <c r="O166" s="103"/>
      <c r="P166" s="103"/>
      <c r="Q166" s="103"/>
      <c r="R166" s="103"/>
      <c r="S166" s="103"/>
      <c r="T166" s="103"/>
      <c r="U166" s="103"/>
      <c r="V166" s="93">
        <v>0.30011876689584699</v>
      </c>
      <c r="W166" s="93"/>
      <c r="X166" s="93"/>
      <c r="Y166" s="93"/>
      <c r="Z166" s="93"/>
      <c r="AA166" s="93"/>
      <c r="AB166" s="93"/>
      <c r="AC166" s="93"/>
      <c r="AD166" s="93"/>
      <c r="AE166" s="93"/>
      <c r="AF166" s="93"/>
      <c r="AG166" s="92">
        <v>6001</v>
      </c>
      <c r="AH166" s="92"/>
      <c r="AI166" s="92"/>
      <c r="AJ166" s="92"/>
      <c r="AK166" s="92"/>
      <c r="AL166" s="92"/>
      <c r="AM166" s="92"/>
      <c r="AN166" s="93">
        <v>0.27768266160751498</v>
      </c>
      <c r="AO166" s="93"/>
      <c r="AP166" s="93"/>
      <c r="AQ166" s="93"/>
      <c r="AR166" s="93"/>
      <c r="AS166" s="93"/>
      <c r="AT166" s="93"/>
      <c r="AU166" s="93"/>
    </row>
    <row r="167" spans="2:47" s="1" customFormat="1" ht="10.65" customHeight="1" x14ac:dyDescent="0.15">
      <c r="B167" s="90" t="s">
        <v>1146</v>
      </c>
      <c r="C167" s="90"/>
      <c r="D167" s="90"/>
      <c r="E167" s="90"/>
      <c r="F167" s="90"/>
      <c r="G167" s="90"/>
      <c r="H167" s="90"/>
      <c r="I167" s="90"/>
      <c r="J167" s="103">
        <v>737033426.22999895</v>
      </c>
      <c r="K167" s="103"/>
      <c r="L167" s="103"/>
      <c r="M167" s="103"/>
      <c r="N167" s="103"/>
      <c r="O167" s="103"/>
      <c r="P167" s="103"/>
      <c r="Q167" s="103"/>
      <c r="R167" s="103"/>
      <c r="S167" s="103"/>
      <c r="T167" s="103"/>
      <c r="U167" s="103"/>
      <c r="V167" s="93">
        <v>0.25195745651878498</v>
      </c>
      <c r="W167" s="93"/>
      <c r="X167" s="93"/>
      <c r="Y167" s="93"/>
      <c r="Z167" s="93"/>
      <c r="AA167" s="93"/>
      <c r="AB167" s="93"/>
      <c r="AC167" s="93"/>
      <c r="AD167" s="93"/>
      <c r="AE167" s="93"/>
      <c r="AF167" s="93"/>
      <c r="AG167" s="92">
        <v>3027</v>
      </c>
      <c r="AH167" s="92"/>
      <c r="AI167" s="92"/>
      <c r="AJ167" s="92"/>
      <c r="AK167" s="92"/>
      <c r="AL167" s="92"/>
      <c r="AM167" s="92"/>
      <c r="AN167" s="93">
        <v>0.14006755818795999</v>
      </c>
      <c r="AO167" s="93"/>
      <c r="AP167" s="93"/>
      <c r="AQ167" s="93"/>
      <c r="AR167" s="93"/>
      <c r="AS167" s="93"/>
      <c r="AT167" s="93"/>
      <c r="AU167" s="93"/>
    </row>
    <row r="168" spans="2:47" s="1" customFormat="1" ht="10.65" customHeight="1" x14ac:dyDescent="0.15">
      <c r="B168" s="90" t="s">
        <v>1147</v>
      </c>
      <c r="C168" s="90"/>
      <c r="D168" s="90"/>
      <c r="E168" s="90"/>
      <c r="F168" s="90"/>
      <c r="G168" s="90"/>
      <c r="H168" s="90"/>
      <c r="I168" s="90"/>
      <c r="J168" s="103">
        <v>406513469.99000001</v>
      </c>
      <c r="K168" s="103"/>
      <c r="L168" s="103"/>
      <c r="M168" s="103"/>
      <c r="N168" s="103"/>
      <c r="O168" s="103"/>
      <c r="P168" s="103"/>
      <c r="Q168" s="103"/>
      <c r="R168" s="103"/>
      <c r="S168" s="103"/>
      <c r="T168" s="103"/>
      <c r="U168" s="103"/>
      <c r="V168" s="93">
        <v>0.13896805259323899</v>
      </c>
      <c r="W168" s="93"/>
      <c r="X168" s="93"/>
      <c r="Y168" s="93"/>
      <c r="Z168" s="93"/>
      <c r="AA168" s="93"/>
      <c r="AB168" s="93"/>
      <c r="AC168" s="93"/>
      <c r="AD168" s="93"/>
      <c r="AE168" s="93"/>
      <c r="AF168" s="93"/>
      <c r="AG168" s="92">
        <v>1192</v>
      </c>
      <c r="AH168" s="92"/>
      <c r="AI168" s="92"/>
      <c r="AJ168" s="92"/>
      <c r="AK168" s="92"/>
      <c r="AL168" s="92"/>
      <c r="AM168" s="92"/>
      <c r="AN168" s="93">
        <v>5.5157095923372403E-2</v>
      </c>
      <c r="AO168" s="93"/>
      <c r="AP168" s="93"/>
      <c r="AQ168" s="93"/>
      <c r="AR168" s="93"/>
      <c r="AS168" s="93"/>
      <c r="AT168" s="93"/>
      <c r="AU168" s="93"/>
    </row>
    <row r="169" spans="2:47" s="1" customFormat="1" ht="10.65" customHeight="1" x14ac:dyDescent="0.15">
      <c r="B169" s="90" t="s">
        <v>1148</v>
      </c>
      <c r="C169" s="90"/>
      <c r="D169" s="90"/>
      <c r="E169" s="90"/>
      <c r="F169" s="90"/>
      <c r="G169" s="90"/>
      <c r="H169" s="90"/>
      <c r="I169" s="90"/>
      <c r="J169" s="103">
        <v>476110161.56</v>
      </c>
      <c r="K169" s="103"/>
      <c r="L169" s="103"/>
      <c r="M169" s="103"/>
      <c r="N169" s="103"/>
      <c r="O169" s="103"/>
      <c r="P169" s="103"/>
      <c r="Q169" s="103"/>
      <c r="R169" s="103"/>
      <c r="S169" s="103"/>
      <c r="T169" s="103"/>
      <c r="U169" s="103"/>
      <c r="V169" s="93">
        <v>0.162759925208563</v>
      </c>
      <c r="W169" s="93"/>
      <c r="X169" s="93"/>
      <c r="Y169" s="93"/>
      <c r="Z169" s="93"/>
      <c r="AA169" s="93"/>
      <c r="AB169" s="93"/>
      <c r="AC169" s="93"/>
      <c r="AD169" s="93"/>
      <c r="AE169" s="93"/>
      <c r="AF169" s="93"/>
      <c r="AG169" s="92">
        <v>782</v>
      </c>
      <c r="AH169" s="92"/>
      <c r="AI169" s="92"/>
      <c r="AJ169" s="92"/>
      <c r="AK169" s="92"/>
      <c r="AL169" s="92"/>
      <c r="AM169" s="92"/>
      <c r="AN169" s="93">
        <v>3.61852760168433E-2</v>
      </c>
      <c r="AO169" s="93"/>
      <c r="AP169" s="93"/>
      <c r="AQ169" s="93"/>
      <c r="AR169" s="93"/>
      <c r="AS169" s="93"/>
      <c r="AT169" s="93"/>
      <c r="AU169" s="93"/>
    </row>
    <row r="170" spans="2:47" s="1" customFormat="1" ht="12.3" customHeight="1" x14ac:dyDescent="0.15">
      <c r="B170" s="99"/>
      <c r="C170" s="99"/>
      <c r="D170" s="99"/>
      <c r="E170" s="99"/>
      <c r="F170" s="99"/>
      <c r="G170" s="99"/>
      <c r="H170" s="99"/>
      <c r="I170" s="99"/>
      <c r="J170" s="104">
        <v>2925229665.4099998</v>
      </c>
      <c r="K170" s="104"/>
      <c r="L170" s="104"/>
      <c r="M170" s="104"/>
      <c r="N170" s="104"/>
      <c r="O170" s="104"/>
      <c r="P170" s="104"/>
      <c r="Q170" s="104"/>
      <c r="R170" s="104"/>
      <c r="S170" s="104"/>
      <c r="T170" s="104"/>
      <c r="U170" s="104"/>
      <c r="V170" s="95">
        <v>1</v>
      </c>
      <c r="W170" s="95"/>
      <c r="X170" s="95"/>
      <c r="Y170" s="95"/>
      <c r="Z170" s="95"/>
      <c r="AA170" s="95"/>
      <c r="AB170" s="95"/>
      <c r="AC170" s="95"/>
      <c r="AD170" s="95"/>
      <c r="AE170" s="95"/>
      <c r="AF170" s="95"/>
      <c r="AG170" s="94">
        <v>21611</v>
      </c>
      <c r="AH170" s="94"/>
      <c r="AI170" s="94"/>
      <c r="AJ170" s="94"/>
      <c r="AK170" s="94"/>
      <c r="AL170" s="94"/>
      <c r="AM170" s="94"/>
      <c r="AN170" s="95">
        <v>1</v>
      </c>
      <c r="AO170" s="95"/>
      <c r="AP170" s="95"/>
      <c r="AQ170" s="95"/>
      <c r="AR170" s="95"/>
      <c r="AS170" s="95"/>
      <c r="AT170" s="95"/>
      <c r="AU170" s="95"/>
    </row>
    <row r="171" spans="2:47" s="1" customFormat="1" ht="9" customHeight="1" x14ac:dyDescent="0.15"/>
    <row r="172" spans="2:47" s="1" customFormat="1" ht="19.2" customHeight="1" x14ac:dyDescent="0.15">
      <c r="B172" s="82" t="s">
        <v>1223</v>
      </c>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row>
    <row r="173" spans="2:47" s="1" customFormat="1" ht="7.95" customHeight="1" x14ac:dyDescent="0.15"/>
    <row r="174" spans="2:47" s="1" customFormat="1" ht="11.1" customHeight="1" x14ac:dyDescent="0.15">
      <c r="B174" s="99"/>
      <c r="C174" s="99"/>
      <c r="D174" s="99"/>
      <c r="E174" s="99"/>
      <c r="F174" s="99"/>
      <c r="G174" s="99"/>
      <c r="H174" s="99"/>
      <c r="I174" s="76" t="s">
        <v>1103</v>
      </c>
      <c r="J174" s="76"/>
      <c r="K174" s="76"/>
      <c r="L174" s="76"/>
      <c r="M174" s="76"/>
      <c r="N174" s="76"/>
      <c r="O174" s="76"/>
      <c r="P174" s="76"/>
      <c r="Q174" s="76"/>
      <c r="R174" s="76"/>
      <c r="S174" s="76"/>
      <c r="T174" s="76"/>
      <c r="U174" s="76" t="s">
        <v>1104</v>
      </c>
      <c r="V174" s="76"/>
      <c r="W174" s="76"/>
      <c r="X174" s="76"/>
      <c r="Y174" s="76"/>
      <c r="Z174" s="76"/>
      <c r="AA174" s="76"/>
      <c r="AB174" s="76"/>
      <c r="AC174" s="76"/>
      <c r="AD174" s="76"/>
      <c r="AE174" s="76"/>
      <c r="AF174" s="76" t="s">
        <v>1105</v>
      </c>
      <c r="AG174" s="76"/>
      <c r="AH174" s="76"/>
      <c r="AI174" s="76"/>
      <c r="AJ174" s="76"/>
      <c r="AK174" s="76"/>
      <c r="AL174" s="76"/>
      <c r="AM174" s="76"/>
      <c r="AN174" s="76"/>
      <c r="AO174" s="76"/>
      <c r="AP174" s="76"/>
      <c r="AQ174" s="76" t="s">
        <v>1104</v>
      </c>
      <c r="AR174" s="76"/>
      <c r="AS174" s="76"/>
      <c r="AT174" s="76"/>
      <c r="AU174" s="76"/>
    </row>
    <row r="175" spans="2:47" s="1" customFormat="1" ht="11.1" customHeight="1" x14ac:dyDescent="0.15">
      <c r="B175" s="90" t="s">
        <v>1149</v>
      </c>
      <c r="C175" s="90"/>
      <c r="D175" s="90"/>
      <c r="E175" s="90"/>
      <c r="F175" s="90"/>
      <c r="G175" s="90"/>
      <c r="H175" s="90"/>
      <c r="I175" s="103">
        <v>582279.97</v>
      </c>
      <c r="J175" s="103"/>
      <c r="K175" s="103"/>
      <c r="L175" s="103"/>
      <c r="M175" s="103"/>
      <c r="N175" s="103"/>
      <c r="O175" s="103"/>
      <c r="P175" s="103"/>
      <c r="Q175" s="103"/>
      <c r="R175" s="103"/>
      <c r="S175" s="103"/>
      <c r="T175" s="103"/>
      <c r="U175" s="93">
        <v>1.99054445839003E-4</v>
      </c>
      <c r="V175" s="93"/>
      <c r="W175" s="93"/>
      <c r="X175" s="93"/>
      <c r="Y175" s="93"/>
      <c r="Z175" s="93"/>
      <c r="AA175" s="93"/>
      <c r="AB175" s="93"/>
      <c r="AC175" s="93"/>
      <c r="AD175" s="93"/>
      <c r="AE175" s="93"/>
      <c r="AF175" s="92">
        <v>20</v>
      </c>
      <c r="AG175" s="92"/>
      <c r="AH175" s="92"/>
      <c r="AI175" s="92"/>
      <c r="AJ175" s="92"/>
      <c r="AK175" s="92"/>
      <c r="AL175" s="92"/>
      <c r="AM175" s="92"/>
      <c r="AN175" s="92"/>
      <c r="AO175" s="92"/>
      <c r="AP175" s="92"/>
      <c r="AQ175" s="93">
        <v>4.8762647811776203E-4</v>
      </c>
      <c r="AR175" s="93"/>
      <c r="AS175" s="93"/>
      <c r="AT175" s="93"/>
      <c r="AU175" s="93"/>
    </row>
    <row r="176" spans="2:47" s="1" customFormat="1" ht="11.1" customHeight="1" x14ac:dyDescent="0.15">
      <c r="B176" s="90" t="s">
        <v>1150</v>
      </c>
      <c r="C176" s="90"/>
      <c r="D176" s="90"/>
      <c r="E176" s="90"/>
      <c r="F176" s="90"/>
      <c r="G176" s="90"/>
      <c r="H176" s="90"/>
      <c r="I176" s="103">
        <v>111931751.69</v>
      </c>
      <c r="J176" s="103"/>
      <c r="K176" s="103"/>
      <c r="L176" s="103"/>
      <c r="M176" s="103"/>
      <c r="N176" s="103"/>
      <c r="O176" s="103"/>
      <c r="P176" s="103"/>
      <c r="Q176" s="103"/>
      <c r="R176" s="103"/>
      <c r="S176" s="103"/>
      <c r="T176" s="103"/>
      <c r="U176" s="93">
        <v>3.8264261098388597E-2</v>
      </c>
      <c r="V176" s="93"/>
      <c r="W176" s="93"/>
      <c r="X176" s="93"/>
      <c r="Y176" s="93"/>
      <c r="Z176" s="93"/>
      <c r="AA176" s="93"/>
      <c r="AB176" s="93"/>
      <c r="AC176" s="93"/>
      <c r="AD176" s="93"/>
      <c r="AE176" s="93"/>
      <c r="AF176" s="92">
        <v>1276</v>
      </c>
      <c r="AG176" s="92"/>
      <c r="AH176" s="92"/>
      <c r="AI176" s="92"/>
      <c r="AJ176" s="92"/>
      <c r="AK176" s="92"/>
      <c r="AL176" s="92"/>
      <c r="AM176" s="92"/>
      <c r="AN176" s="92"/>
      <c r="AO176" s="92"/>
      <c r="AP176" s="92"/>
      <c r="AQ176" s="93">
        <v>3.1110569303913201E-2</v>
      </c>
      <c r="AR176" s="93"/>
      <c r="AS176" s="93"/>
      <c r="AT176" s="93"/>
      <c r="AU176" s="93"/>
    </row>
    <row r="177" spans="2:47" s="1" customFormat="1" ht="11.1" customHeight="1" x14ac:dyDescent="0.15">
      <c r="B177" s="90" t="s">
        <v>1151</v>
      </c>
      <c r="C177" s="90"/>
      <c r="D177" s="90"/>
      <c r="E177" s="90"/>
      <c r="F177" s="90"/>
      <c r="G177" s="90"/>
      <c r="H177" s="90"/>
      <c r="I177" s="103">
        <v>758624388.31000102</v>
      </c>
      <c r="J177" s="103"/>
      <c r="K177" s="103"/>
      <c r="L177" s="103"/>
      <c r="M177" s="103"/>
      <c r="N177" s="103"/>
      <c r="O177" s="103"/>
      <c r="P177" s="103"/>
      <c r="Q177" s="103"/>
      <c r="R177" s="103"/>
      <c r="S177" s="103"/>
      <c r="T177" s="103"/>
      <c r="U177" s="93">
        <v>0.25933840247845003</v>
      </c>
      <c r="V177" s="93"/>
      <c r="W177" s="93"/>
      <c r="X177" s="93"/>
      <c r="Y177" s="93"/>
      <c r="Z177" s="93"/>
      <c r="AA177" s="93"/>
      <c r="AB177" s="93"/>
      <c r="AC177" s="93"/>
      <c r="AD177" s="93"/>
      <c r="AE177" s="93"/>
      <c r="AF177" s="92">
        <v>10283</v>
      </c>
      <c r="AG177" s="92"/>
      <c r="AH177" s="92"/>
      <c r="AI177" s="92"/>
      <c r="AJ177" s="92"/>
      <c r="AK177" s="92"/>
      <c r="AL177" s="92"/>
      <c r="AM177" s="92"/>
      <c r="AN177" s="92"/>
      <c r="AO177" s="92"/>
      <c r="AP177" s="92"/>
      <c r="AQ177" s="93">
        <v>0.25071315372424702</v>
      </c>
      <c r="AR177" s="93"/>
      <c r="AS177" s="93"/>
      <c r="AT177" s="93"/>
      <c r="AU177" s="93"/>
    </row>
    <row r="178" spans="2:47" s="1" customFormat="1" ht="11.1" customHeight="1" x14ac:dyDescent="0.15">
      <c r="B178" s="90" t="s">
        <v>1152</v>
      </c>
      <c r="C178" s="90"/>
      <c r="D178" s="90"/>
      <c r="E178" s="90"/>
      <c r="F178" s="90"/>
      <c r="G178" s="90"/>
      <c r="H178" s="90"/>
      <c r="I178" s="103">
        <v>1072088895.26</v>
      </c>
      <c r="J178" s="103"/>
      <c r="K178" s="103"/>
      <c r="L178" s="103"/>
      <c r="M178" s="103"/>
      <c r="N178" s="103"/>
      <c r="O178" s="103"/>
      <c r="P178" s="103"/>
      <c r="Q178" s="103"/>
      <c r="R178" s="103"/>
      <c r="S178" s="103"/>
      <c r="T178" s="103"/>
      <c r="U178" s="93">
        <v>0.36649734136678003</v>
      </c>
      <c r="V178" s="93"/>
      <c r="W178" s="93"/>
      <c r="X178" s="93"/>
      <c r="Y178" s="93"/>
      <c r="Z178" s="93"/>
      <c r="AA178" s="93"/>
      <c r="AB178" s="93"/>
      <c r="AC178" s="93"/>
      <c r="AD178" s="93"/>
      <c r="AE178" s="93"/>
      <c r="AF178" s="92">
        <v>18855</v>
      </c>
      <c r="AG178" s="92"/>
      <c r="AH178" s="92"/>
      <c r="AI178" s="92"/>
      <c r="AJ178" s="92"/>
      <c r="AK178" s="92"/>
      <c r="AL178" s="92"/>
      <c r="AM178" s="92"/>
      <c r="AN178" s="92"/>
      <c r="AO178" s="92"/>
      <c r="AP178" s="92"/>
      <c r="AQ178" s="93">
        <v>0.45970986224552002</v>
      </c>
      <c r="AR178" s="93"/>
      <c r="AS178" s="93"/>
      <c r="AT178" s="93"/>
      <c r="AU178" s="93"/>
    </row>
    <row r="179" spans="2:47" s="1" customFormat="1" ht="11.1" customHeight="1" x14ac:dyDescent="0.15">
      <c r="B179" s="90" t="s">
        <v>1153</v>
      </c>
      <c r="C179" s="90"/>
      <c r="D179" s="90"/>
      <c r="E179" s="90"/>
      <c r="F179" s="90"/>
      <c r="G179" s="90"/>
      <c r="H179" s="90"/>
      <c r="I179" s="103">
        <v>234065342.22999999</v>
      </c>
      <c r="J179" s="103"/>
      <c r="K179" s="103"/>
      <c r="L179" s="103"/>
      <c r="M179" s="103"/>
      <c r="N179" s="103"/>
      <c r="O179" s="103"/>
      <c r="P179" s="103"/>
      <c r="Q179" s="103"/>
      <c r="R179" s="103"/>
      <c r="S179" s="103"/>
      <c r="T179" s="103"/>
      <c r="U179" s="93">
        <v>8.00160565160936E-2</v>
      </c>
      <c r="V179" s="93"/>
      <c r="W179" s="93"/>
      <c r="X179" s="93"/>
      <c r="Y179" s="93"/>
      <c r="Z179" s="93"/>
      <c r="AA179" s="93"/>
      <c r="AB179" s="93"/>
      <c r="AC179" s="93"/>
      <c r="AD179" s="93"/>
      <c r="AE179" s="93"/>
      <c r="AF179" s="92">
        <v>3319</v>
      </c>
      <c r="AG179" s="92"/>
      <c r="AH179" s="92"/>
      <c r="AI179" s="92"/>
      <c r="AJ179" s="92"/>
      <c r="AK179" s="92"/>
      <c r="AL179" s="92"/>
      <c r="AM179" s="92"/>
      <c r="AN179" s="92"/>
      <c r="AO179" s="92"/>
      <c r="AP179" s="92"/>
      <c r="AQ179" s="93">
        <v>8.0921614043642606E-2</v>
      </c>
      <c r="AR179" s="93"/>
      <c r="AS179" s="93"/>
      <c r="AT179" s="93"/>
      <c r="AU179" s="93"/>
    </row>
    <row r="180" spans="2:47" s="1" customFormat="1" ht="11.1" customHeight="1" x14ac:dyDescent="0.15">
      <c r="B180" s="90" t="s">
        <v>1154</v>
      </c>
      <c r="C180" s="90"/>
      <c r="D180" s="90"/>
      <c r="E180" s="90"/>
      <c r="F180" s="90"/>
      <c r="G180" s="90"/>
      <c r="H180" s="90"/>
      <c r="I180" s="103">
        <v>259186689.97</v>
      </c>
      <c r="J180" s="103"/>
      <c r="K180" s="103"/>
      <c r="L180" s="103"/>
      <c r="M180" s="103"/>
      <c r="N180" s="103"/>
      <c r="O180" s="103"/>
      <c r="P180" s="103"/>
      <c r="Q180" s="103"/>
      <c r="R180" s="103"/>
      <c r="S180" s="103"/>
      <c r="T180" s="103"/>
      <c r="U180" s="93">
        <v>8.8603877170674195E-2</v>
      </c>
      <c r="V180" s="93"/>
      <c r="W180" s="93"/>
      <c r="X180" s="93"/>
      <c r="Y180" s="93"/>
      <c r="Z180" s="93"/>
      <c r="AA180" s="93"/>
      <c r="AB180" s="93"/>
      <c r="AC180" s="93"/>
      <c r="AD180" s="93"/>
      <c r="AE180" s="93"/>
      <c r="AF180" s="92">
        <v>2567</v>
      </c>
      <c r="AG180" s="92"/>
      <c r="AH180" s="92"/>
      <c r="AI180" s="92"/>
      <c r="AJ180" s="92"/>
      <c r="AK180" s="92"/>
      <c r="AL180" s="92"/>
      <c r="AM180" s="92"/>
      <c r="AN180" s="92"/>
      <c r="AO180" s="92"/>
      <c r="AP180" s="92"/>
      <c r="AQ180" s="93">
        <v>6.2586858466414694E-2</v>
      </c>
      <c r="AR180" s="93"/>
      <c r="AS180" s="93"/>
      <c r="AT180" s="93"/>
      <c r="AU180" s="93"/>
    </row>
    <row r="181" spans="2:47" s="1" customFormat="1" ht="11.1" customHeight="1" x14ac:dyDescent="0.15">
      <c r="B181" s="90" t="s">
        <v>1155</v>
      </c>
      <c r="C181" s="90"/>
      <c r="D181" s="90"/>
      <c r="E181" s="90"/>
      <c r="F181" s="90"/>
      <c r="G181" s="90"/>
      <c r="H181" s="90"/>
      <c r="I181" s="103">
        <v>296910873.40999901</v>
      </c>
      <c r="J181" s="103"/>
      <c r="K181" s="103"/>
      <c r="L181" s="103"/>
      <c r="M181" s="103"/>
      <c r="N181" s="103"/>
      <c r="O181" s="103"/>
      <c r="P181" s="103"/>
      <c r="Q181" s="103"/>
      <c r="R181" s="103"/>
      <c r="S181" s="103"/>
      <c r="T181" s="103"/>
      <c r="U181" s="93">
        <v>0.10150002132170501</v>
      </c>
      <c r="V181" s="93"/>
      <c r="W181" s="93"/>
      <c r="X181" s="93"/>
      <c r="Y181" s="93"/>
      <c r="Z181" s="93"/>
      <c r="AA181" s="93"/>
      <c r="AB181" s="93"/>
      <c r="AC181" s="93"/>
      <c r="AD181" s="93"/>
      <c r="AE181" s="93"/>
      <c r="AF181" s="92">
        <v>2482</v>
      </c>
      <c r="AG181" s="92"/>
      <c r="AH181" s="92"/>
      <c r="AI181" s="92"/>
      <c r="AJ181" s="92"/>
      <c r="AK181" s="92"/>
      <c r="AL181" s="92"/>
      <c r="AM181" s="92"/>
      <c r="AN181" s="92"/>
      <c r="AO181" s="92"/>
      <c r="AP181" s="92"/>
      <c r="AQ181" s="93">
        <v>6.0514445934414199E-2</v>
      </c>
      <c r="AR181" s="93"/>
      <c r="AS181" s="93"/>
      <c r="AT181" s="93"/>
      <c r="AU181" s="93"/>
    </row>
    <row r="182" spans="2:47" s="1" customFormat="1" ht="11.1" customHeight="1" x14ac:dyDescent="0.15">
      <c r="B182" s="90" t="s">
        <v>1156</v>
      </c>
      <c r="C182" s="90"/>
      <c r="D182" s="90"/>
      <c r="E182" s="90"/>
      <c r="F182" s="90"/>
      <c r="G182" s="90"/>
      <c r="H182" s="90"/>
      <c r="I182" s="103">
        <v>141188582.75999999</v>
      </c>
      <c r="J182" s="103"/>
      <c r="K182" s="103"/>
      <c r="L182" s="103"/>
      <c r="M182" s="103"/>
      <c r="N182" s="103"/>
      <c r="O182" s="103"/>
      <c r="P182" s="103"/>
      <c r="Q182" s="103"/>
      <c r="R182" s="103"/>
      <c r="S182" s="103"/>
      <c r="T182" s="103"/>
      <c r="U182" s="93">
        <v>4.8265811204335402E-2</v>
      </c>
      <c r="V182" s="93"/>
      <c r="W182" s="93"/>
      <c r="X182" s="93"/>
      <c r="Y182" s="93"/>
      <c r="Z182" s="93"/>
      <c r="AA182" s="93"/>
      <c r="AB182" s="93"/>
      <c r="AC182" s="93"/>
      <c r="AD182" s="93"/>
      <c r="AE182" s="93"/>
      <c r="AF182" s="92">
        <v>1412</v>
      </c>
      <c r="AG182" s="92"/>
      <c r="AH182" s="92"/>
      <c r="AI182" s="92"/>
      <c r="AJ182" s="92"/>
      <c r="AK182" s="92"/>
      <c r="AL182" s="92"/>
      <c r="AM182" s="92"/>
      <c r="AN182" s="92"/>
      <c r="AO182" s="92"/>
      <c r="AP182" s="92"/>
      <c r="AQ182" s="93">
        <v>3.4426429355114002E-2</v>
      </c>
      <c r="AR182" s="93"/>
      <c r="AS182" s="93"/>
      <c r="AT182" s="93"/>
      <c r="AU182" s="93"/>
    </row>
    <row r="183" spans="2:47" s="1" customFormat="1" ht="11.1" customHeight="1" x14ac:dyDescent="0.15">
      <c r="B183" s="90" t="s">
        <v>1157</v>
      </c>
      <c r="C183" s="90"/>
      <c r="D183" s="90"/>
      <c r="E183" s="90"/>
      <c r="F183" s="90"/>
      <c r="G183" s="90"/>
      <c r="H183" s="90"/>
      <c r="I183" s="103">
        <v>38193040.450000003</v>
      </c>
      <c r="J183" s="103"/>
      <c r="K183" s="103"/>
      <c r="L183" s="103"/>
      <c r="M183" s="103"/>
      <c r="N183" s="103"/>
      <c r="O183" s="103"/>
      <c r="P183" s="103"/>
      <c r="Q183" s="103"/>
      <c r="R183" s="103"/>
      <c r="S183" s="103"/>
      <c r="T183" s="103"/>
      <c r="U183" s="93">
        <v>1.30564245609915E-2</v>
      </c>
      <c r="V183" s="93"/>
      <c r="W183" s="93"/>
      <c r="X183" s="93"/>
      <c r="Y183" s="93"/>
      <c r="Z183" s="93"/>
      <c r="AA183" s="93"/>
      <c r="AB183" s="93"/>
      <c r="AC183" s="93"/>
      <c r="AD183" s="93"/>
      <c r="AE183" s="93"/>
      <c r="AF183" s="92">
        <v>512</v>
      </c>
      <c r="AG183" s="92"/>
      <c r="AH183" s="92"/>
      <c r="AI183" s="92"/>
      <c r="AJ183" s="92"/>
      <c r="AK183" s="92"/>
      <c r="AL183" s="92"/>
      <c r="AM183" s="92"/>
      <c r="AN183" s="92"/>
      <c r="AO183" s="92"/>
      <c r="AP183" s="92"/>
      <c r="AQ183" s="93">
        <v>1.24832378398147E-2</v>
      </c>
      <c r="AR183" s="93"/>
      <c r="AS183" s="93"/>
      <c r="AT183" s="93"/>
      <c r="AU183" s="93"/>
    </row>
    <row r="184" spans="2:47" s="1" customFormat="1" ht="11.1" customHeight="1" x14ac:dyDescent="0.15">
      <c r="B184" s="90" t="s">
        <v>1158</v>
      </c>
      <c r="C184" s="90"/>
      <c r="D184" s="90"/>
      <c r="E184" s="90"/>
      <c r="F184" s="90"/>
      <c r="G184" s="90"/>
      <c r="H184" s="90"/>
      <c r="I184" s="103">
        <v>9566781.6799999997</v>
      </c>
      <c r="J184" s="103"/>
      <c r="K184" s="103"/>
      <c r="L184" s="103"/>
      <c r="M184" s="103"/>
      <c r="N184" s="103"/>
      <c r="O184" s="103"/>
      <c r="P184" s="103"/>
      <c r="Q184" s="103"/>
      <c r="R184" s="103"/>
      <c r="S184" s="103"/>
      <c r="T184" s="103"/>
      <c r="U184" s="93">
        <v>3.2704378029268701E-3</v>
      </c>
      <c r="V184" s="93"/>
      <c r="W184" s="93"/>
      <c r="X184" s="93"/>
      <c r="Y184" s="93"/>
      <c r="Z184" s="93"/>
      <c r="AA184" s="93"/>
      <c r="AB184" s="93"/>
      <c r="AC184" s="93"/>
      <c r="AD184" s="93"/>
      <c r="AE184" s="93"/>
      <c r="AF184" s="92">
        <v>186</v>
      </c>
      <c r="AG184" s="92"/>
      <c r="AH184" s="92"/>
      <c r="AI184" s="92"/>
      <c r="AJ184" s="92"/>
      <c r="AK184" s="92"/>
      <c r="AL184" s="92"/>
      <c r="AM184" s="92"/>
      <c r="AN184" s="92"/>
      <c r="AO184" s="92"/>
      <c r="AP184" s="92"/>
      <c r="AQ184" s="93">
        <v>4.5349262464951801E-3</v>
      </c>
      <c r="AR184" s="93"/>
      <c r="AS184" s="93"/>
      <c r="AT184" s="93"/>
      <c r="AU184" s="93"/>
    </row>
    <row r="185" spans="2:47" s="1" customFormat="1" ht="11.1" customHeight="1" x14ac:dyDescent="0.15">
      <c r="B185" s="90" t="s">
        <v>1159</v>
      </c>
      <c r="C185" s="90"/>
      <c r="D185" s="90"/>
      <c r="E185" s="90"/>
      <c r="F185" s="90"/>
      <c r="G185" s="90"/>
      <c r="H185" s="90"/>
      <c r="I185" s="103">
        <v>1882889.05</v>
      </c>
      <c r="J185" s="103"/>
      <c r="K185" s="103"/>
      <c r="L185" s="103"/>
      <c r="M185" s="103"/>
      <c r="N185" s="103"/>
      <c r="O185" s="103"/>
      <c r="P185" s="103"/>
      <c r="Q185" s="103"/>
      <c r="R185" s="103"/>
      <c r="S185" s="103"/>
      <c r="T185" s="103"/>
      <c r="U185" s="93">
        <v>6.43672212224777E-4</v>
      </c>
      <c r="V185" s="93"/>
      <c r="W185" s="93"/>
      <c r="X185" s="93"/>
      <c r="Y185" s="93"/>
      <c r="Z185" s="93"/>
      <c r="AA185" s="93"/>
      <c r="AB185" s="93"/>
      <c r="AC185" s="93"/>
      <c r="AD185" s="93"/>
      <c r="AE185" s="93"/>
      <c r="AF185" s="92">
        <v>62</v>
      </c>
      <c r="AG185" s="92"/>
      <c r="AH185" s="92"/>
      <c r="AI185" s="92"/>
      <c r="AJ185" s="92"/>
      <c r="AK185" s="92"/>
      <c r="AL185" s="92"/>
      <c r="AM185" s="92"/>
      <c r="AN185" s="92"/>
      <c r="AO185" s="92"/>
      <c r="AP185" s="92"/>
      <c r="AQ185" s="93">
        <v>1.51164208216506E-3</v>
      </c>
      <c r="AR185" s="93"/>
      <c r="AS185" s="93"/>
      <c r="AT185" s="93"/>
      <c r="AU185" s="93"/>
    </row>
    <row r="186" spans="2:47" s="1" customFormat="1" ht="11.1" customHeight="1" x14ac:dyDescent="0.15">
      <c r="B186" s="90" t="s">
        <v>1160</v>
      </c>
      <c r="C186" s="90"/>
      <c r="D186" s="90"/>
      <c r="E186" s="90"/>
      <c r="F186" s="90"/>
      <c r="G186" s="90"/>
      <c r="H186" s="90"/>
      <c r="I186" s="103">
        <v>998962.9</v>
      </c>
      <c r="J186" s="103"/>
      <c r="K186" s="103"/>
      <c r="L186" s="103"/>
      <c r="M186" s="103"/>
      <c r="N186" s="103"/>
      <c r="O186" s="103"/>
      <c r="P186" s="103"/>
      <c r="Q186" s="103"/>
      <c r="R186" s="103"/>
      <c r="S186" s="103"/>
      <c r="T186" s="103"/>
      <c r="U186" s="93">
        <v>3.41498963931772E-4</v>
      </c>
      <c r="V186" s="93"/>
      <c r="W186" s="93"/>
      <c r="X186" s="93"/>
      <c r="Y186" s="93"/>
      <c r="Z186" s="93"/>
      <c r="AA186" s="93"/>
      <c r="AB186" s="93"/>
      <c r="AC186" s="93"/>
      <c r="AD186" s="93"/>
      <c r="AE186" s="93"/>
      <c r="AF186" s="92">
        <v>37</v>
      </c>
      <c r="AG186" s="92"/>
      <c r="AH186" s="92"/>
      <c r="AI186" s="92"/>
      <c r="AJ186" s="92"/>
      <c r="AK186" s="92"/>
      <c r="AL186" s="92"/>
      <c r="AM186" s="92"/>
      <c r="AN186" s="92"/>
      <c r="AO186" s="92"/>
      <c r="AP186" s="92"/>
      <c r="AQ186" s="93">
        <v>9.0210898451785905E-4</v>
      </c>
      <c r="AR186" s="93"/>
      <c r="AS186" s="93"/>
      <c r="AT186" s="93"/>
      <c r="AU186" s="93"/>
    </row>
    <row r="187" spans="2:47" s="1" customFormat="1" ht="11.1" customHeight="1" x14ac:dyDescent="0.15">
      <c r="B187" s="90" t="s">
        <v>1161</v>
      </c>
      <c r="C187" s="90"/>
      <c r="D187" s="90"/>
      <c r="E187" s="90"/>
      <c r="F187" s="90"/>
      <c r="G187" s="90"/>
      <c r="H187" s="90"/>
      <c r="I187" s="103">
        <v>6154.68</v>
      </c>
      <c r="J187" s="103"/>
      <c r="K187" s="103"/>
      <c r="L187" s="103"/>
      <c r="M187" s="103"/>
      <c r="N187" s="103"/>
      <c r="O187" s="103"/>
      <c r="P187" s="103"/>
      <c r="Q187" s="103"/>
      <c r="R187" s="103"/>
      <c r="S187" s="103"/>
      <c r="T187" s="103"/>
      <c r="U187" s="93">
        <v>2.1039989005914E-6</v>
      </c>
      <c r="V187" s="93"/>
      <c r="W187" s="93"/>
      <c r="X187" s="93"/>
      <c r="Y187" s="93"/>
      <c r="Z187" s="93"/>
      <c r="AA187" s="93"/>
      <c r="AB187" s="93"/>
      <c r="AC187" s="93"/>
      <c r="AD187" s="93"/>
      <c r="AE187" s="93"/>
      <c r="AF187" s="92">
        <v>3</v>
      </c>
      <c r="AG187" s="92"/>
      <c r="AH187" s="92"/>
      <c r="AI187" s="92"/>
      <c r="AJ187" s="92"/>
      <c r="AK187" s="92"/>
      <c r="AL187" s="92"/>
      <c r="AM187" s="92"/>
      <c r="AN187" s="92"/>
      <c r="AO187" s="92"/>
      <c r="AP187" s="92"/>
      <c r="AQ187" s="93">
        <v>7.3143971717664301E-5</v>
      </c>
      <c r="AR187" s="93"/>
      <c r="AS187" s="93"/>
      <c r="AT187" s="93"/>
      <c r="AU187" s="93"/>
    </row>
    <row r="188" spans="2:47" s="1" customFormat="1" ht="11.1" customHeight="1" x14ac:dyDescent="0.15">
      <c r="B188" s="90" t="s">
        <v>1162</v>
      </c>
      <c r="C188" s="90"/>
      <c r="D188" s="90"/>
      <c r="E188" s="90"/>
      <c r="F188" s="90"/>
      <c r="G188" s="90"/>
      <c r="H188" s="90"/>
      <c r="I188" s="103">
        <v>3033.05</v>
      </c>
      <c r="J188" s="103"/>
      <c r="K188" s="103"/>
      <c r="L188" s="103"/>
      <c r="M188" s="103"/>
      <c r="N188" s="103"/>
      <c r="O188" s="103"/>
      <c r="P188" s="103"/>
      <c r="Q188" s="103"/>
      <c r="R188" s="103"/>
      <c r="S188" s="103"/>
      <c r="T188" s="103"/>
      <c r="U188" s="93">
        <v>1.03685875877198E-6</v>
      </c>
      <c r="V188" s="93"/>
      <c r="W188" s="93"/>
      <c r="X188" s="93"/>
      <c r="Y188" s="93"/>
      <c r="Z188" s="93"/>
      <c r="AA188" s="93"/>
      <c r="AB188" s="93"/>
      <c r="AC188" s="93"/>
      <c r="AD188" s="93"/>
      <c r="AE188" s="93"/>
      <c r="AF188" s="92">
        <v>1</v>
      </c>
      <c r="AG188" s="92"/>
      <c r="AH188" s="92"/>
      <c r="AI188" s="92"/>
      <c r="AJ188" s="92"/>
      <c r="AK188" s="92"/>
      <c r="AL188" s="92"/>
      <c r="AM188" s="92"/>
      <c r="AN188" s="92"/>
      <c r="AO188" s="92"/>
      <c r="AP188" s="92"/>
      <c r="AQ188" s="93">
        <v>2.4381323905888099E-5</v>
      </c>
      <c r="AR188" s="93"/>
      <c r="AS188" s="93"/>
      <c r="AT188" s="93"/>
      <c r="AU188" s="93"/>
    </row>
    <row r="189" spans="2:47" s="1" customFormat="1" ht="11.1" customHeight="1" x14ac:dyDescent="0.15">
      <c r="B189" s="99"/>
      <c r="C189" s="99"/>
      <c r="D189" s="99"/>
      <c r="E189" s="99"/>
      <c r="F189" s="99"/>
      <c r="G189" s="99"/>
      <c r="H189" s="99"/>
      <c r="I189" s="104">
        <v>2925229665.4099998</v>
      </c>
      <c r="J189" s="104"/>
      <c r="K189" s="104"/>
      <c r="L189" s="104"/>
      <c r="M189" s="104"/>
      <c r="N189" s="104"/>
      <c r="O189" s="104"/>
      <c r="P189" s="104"/>
      <c r="Q189" s="104"/>
      <c r="R189" s="104"/>
      <c r="S189" s="104"/>
      <c r="T189" s="104"/>
      <c r="U189" s="95">
        <v>1</v>
      </c>
      <c r="V189" s="95"/>
      <c r="W189" s="95"/>
      <c r="X189" s="95"/>
      <c r="Y189" s="95"/>
      <c r="Z189" s="95"/>
      <c r="AA189" s="95"/>
      <c r="AB189" s="95"/>
      <c r="AC189" s="95"/>
      <c r="AD189" s="95"/>
      <c r="AE189" s="95"/>
      <c r="AF189" s="94">
        <v>41015</v>
      </c>
      <c r="AG189" s="94"/>
      <c r="AH189" s="94"/>
      <c r="AI189" s="94"/>
      <c r="AJ189" s="94"/>
      <c r="AK189" s="94"/>
      <c r="AL189" s="94"/>
      <c r="AM189" s="94"/>
      <c r="AN189" s="94"/>
      <c r="AO189" s="94"/>
      <c r="AP189" s="94"/>
      <c r="AQ189" s="95">
        <v>1</v>
      </c>
      <c r="AR189" s="95"/>
      <c r="AS189" s="95"/>
      <c r="AT189" s="95"/>
      <c r="AU189" s="95"/>
    </row>
    <row r="190" spans="2:47" s="1" customFormat="1" ht="9" customHeight="1" x14ac:dyDescent="0.15"/>
    <row r="191" spans="2:47" s="1" customFormat="1" ht="19.2" customHeight="1" x14ac:dyDescent="0.15">
      <c r="B191" s="82" t="s">
        <v>1224</v>
      </c>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row>
    <row r="192" spans="2:47" s="1" customFormat="1" ht="7.95" customHeight="1" x14ac:dyDescent="0.15"/>
    <row r="193" spans="2:47" s="1" customFormat="1" ht="12.75" customHeight="1" x14ac:dyDescent="0.15">
      <c r="B193" s="99"/>
      <c r="C193" s="99"/>
      <c r="D193" s="99"/>
      <c r="E193" s="99"/>
      <c r="F193" s="99"/>
      <c r="G193" s="99"/>
      <c r="H193" s="76" t="s">
        <v>1103</v>
      </c>
      <c r="I193" s="76"/>
      <c r="J193" s="76"/>
      <c r="K193" s="76"/>
      <c r="L193" s="76"/>
      <c r="M193" s="76"/>
      <c r="N193" s="76"/>
      <c r="O193" s="76"/>
      <c r="P193" s="76"/>
      <c r="Q193" s="76"/>
      <c r="R193" s="76"/>
      <c r="S193" s="76"/>
      <c r="T193" s="76" t="s">
        <v>1104</v>
      </c>
      <c r="U193" s="76"/>
      <c r="V193" s="76"/>
      <c r="W193" s="76"/>
      <c r="X193" s="76"/>
      <c r="Y193" s="76"/>
      <c r="Z193" s="76"/>
      <c r="AA193" s="76"/>
      <c r="AB193" s="76"/>
      <c r="AC193" s="76"/>
      <c r="AD193" s="76"/>
      <c r="AE193" s="76" t="s">
        <v>1105</v>
      </c>
      <c r="AF193" s="76"/>
      <c r="AG193" s="76"/>
      <c r="AH193" s="76"/>
      <c r="AI193" s="76"/>
      <c r="AJ193" s="76"/>
      <c r="AK193" s="76"/>
      <c r="AL193" s="76"/>
      <c r="AM193" s="76"/>
      <c r="AN193" s="76"/>
      <c r="AO193" s="76"/>
      <c r="AP193" s="76" t="s">
        <v>1104</v>
      </c>
      <c r="AQ193" s="76"/>
      <c r="AR193" s="76"/>
      <c r="AS193" s="76"/>
      <c r="AT193" s="76"/>
      <c r="AU193" s="76"/>
    </row>
    <row r="194" spans="2:47" s="1" customFormat="1" ht="11.1" customHeight="1" x14ac:dyDescent="0.15">
      <c r="B194" s="90" t="s">
        <v>955</v>
      </c>
      <c r="C194" s="90"/>
      <c r="D194" s="90"/>
      <c r="E194" s="90"/>
      <c r="F194" s="90"/>
      <c r="G194" s="90"/>
      <c r="H194" s="103">
        <v>2703043329.8600202</v>
      </c>
      <c r="I194" s="103"/>
      <c r="J194" s="103"/>
      <c r="K194" s="103"/>
      <c r="L194" s="103"/>
      <c r="M194" s="103"/>
      <c r="N194" s="103"/>
      <c r="O194" s="103"/>
      <c r="P194" s="103"/>
      <c r="Q194" s="103"/>
      <c r="R194" s="103"/>
      <c r="S194" s="103"/>
      <c r="T194" s="93">
        <v>0.92404482349632699</v>
      </c>
      <c r="U194" s="93"/>
      <c r="V194" s="93"/>
      <c r="W194" s="93"/>
      <c r="X194" s="93"/>
      <c r="Y194" s="93"/>
      <c r="Z194" s="93"/>
      <c r="AA194" s="93"/>
      <c r="AB194" s="93"/>
      <c r="AC194" s="93"/>
      <c r="AD194" s="93"/>
      <c r="AE194" s="92">
        <v>38671</v>
      </c>
      <c r="AF194" s="92"/>
      <c r="AG194" s="92"/>
      <c r="AH194" s="92"/>
      <c r="AI194" s="92"/>
      <c r="AJ194" s="92"/>
      <c r="AK194" s="92"/>
      <c r="AL194" s="92"/>
      <c r="AM194" s="92"/>
      <c r="AN194" s="92"/>
      <c r="AO194" s="92"/>
      <c r="AP194" s="93">
        <v>0.94285017676459804</v>
      </c>
      <c r="AQ194" s="93"/>
      <c r="AR194" s="93"/>
      <c r="AS194" s="93"/>
      <c r="AT194" s="93"/>
      <c r="AU194" s="93"/>
    </row>
    <row r="195" spans="2:47" s="1" customFormat="1" ht="11.1" customHeight="1" x14ac:dyDescent="0.15">
      <c r="B195" s="90" t="s">
        <v>1163</v>
      </c>
      <c r="C195" s="90"/>
      <c r="D195" s="90"/>
      <c r="E195" s="90"/>
      <c r="F195" s="90"/>
      <c r="G195" s="90"/>
      <c r="H195" s="103">
        <v>1854729.12</v>
      </c>
      <c r="I195" s="103"/>
      <c r="J195" s="103"/>
      <c r="K195" s="103"/>
      <c r="L195" s="103"/>
      <c r="M195" s="103"/>
      <c r="N195" s="103"/>
      <c r="O195" s="103"/>
      <c r="P195" s="103"/>
      <c r="Q195" s="103"/>
      <c r="R195" s="103"/>
      <c r="S195" s="103"/>
      <c r="T195" s="93">
        <v>6.3404564158897495E-4</v>
      </c>
      <c r="U195" s="93"/>
      <c r="V195" s="93"/>
      <c r="W195" s="93"/>
      <c r="X195" s="93"/>
      <c r="Y195" s="93"/>
      <c r="Z195" s="93"/>
      <c r="AA195" s="93"/>
      <c r="AB195" s="93"/>
      <c r="AC195" s="93"/>
      <c r="AD195" s="93"/>
      <c r="AE195" s="92">
        <v>59</v>
      </c>
      <c r="AF195" s="92"/>
      <c r="AG195" s="92"/>
      <c r="AH195" s="92"/>
      <c r="AI195" s="92"/>
      <c r="AJ195" s="92"/>
      <c r="AK195" s="92"/>
      <c r="AL195" s="92"/>
      <c r="AM195" s="92"/>
      <c r="AN195" s="92"/>
      <c r="AO195" s="92"/>
      <c r="AP195" s="93">
        <v>1.4384981104474E-3</v>
      </c>
      <c r="AQ195" s="93"/>
      <c r="AR195" s="93"/>
      <c r="AS195" s="93"/>
      <c r="AT195" s="93"/>
      <c r="AU195" s="93"/>
    </row>
    <row r="196" spans="2:47" s="1" customFormat="1" ht="11.1" customHeight="1" x14ac:dyDescent="0.15">
      <c r="B196" s="90" t="s">
        <v>1164</v>
      </c>
      <c r="C196" s="90"/>
      <c r="D196" s="90"/>
      <c r="E196" s="90"/>
      <c r="F196" s="90"/>
      <c r="G196" s="90"/>
      <c r="H196" s="103">
        <v>220331606.43000001</v>
      </c>
      <c r="I196" s="103"/>
      <c r="J196" s="103"/>
      <c r="K196" s="103"/>
      <c r="L196" s="103"/>
      <c r="M196" s="103"/>
      <c r="N196" s="103"/>
      <c r="O196" s="103"/>
      <c r="P196" s="103"/>
      <c r="Q196" s="103"/>
      <c r="R196" s="103"/>
      <c r="S196" s="103"/>
      <c r="T196" s="93">
        <v>7.5321130862084404E-2</v>
      </c>
      <c r="U196" s="93"/>
      <c r="V196" s="93"/>
      <c r="W196" s="93"/>
      <c r="X196" s="93"/>
      <c r="Y196" s="93"/>
      <c r="Z196" s="93"/>
      <c r="AA196" s="93"/>
      <c r="AB196" s="93"/>
      <c r="AC196" s="93"/>
      <c r="AD196" s="93"/>
      <c r="AE196" s="92">
        <v>2285</v>
      </c>
      <c r="AF196" s="92"/>
      <c r="AG196" s="92"/>
      <c r="AH196" s="92"/>
      <c r="AI196" s="92"/>
      <c r="AJ196" s="92"/>
      <c r="AK196" s="92"/>
      <c r="AL196" s="92"/>
      <c r="AM196" s="92"/>
      <c r="AN196" s="92"/>
      <c r="AO196" s="92"/>
      <c r="AP196" s="93">
        <v>5.5711325124954303E-2</v>
      </c>
      <c r="AQ196" s="93"/>
      <c r="AR196" s="93"/>
      <c r="AS196" s="93"/>
      <c r="AT196" s="93"/>
      <c r="AU196" s="93"/>
    </row>
    <row r="197" spans="2:47" s="1" customFormat="1" ht="12.75" customHeight="1" x14ac:dyDescent="0.15">
      <c r="B197" s="99"/>
      <c r="C197" s="99"/>
      <c r="D197" s="99"/>
      <c r="E197" s="99"/>
      <c r="F197" s="99"/>
      <c r="G197" s="99"/>
      <c r="H197" s="104">
        <v>2925229665.4100199</v>
      </c>
      <c r="I197" s="104"/>
      <c r="J197" s="104"/>
      <c r="K197" s="104"/>
      <c r="L197" s="104"/>
      <c r="M197" s="104"/>
      <c r="N197" s="104"/>
      <c r="O197" s="104"/>
      <c r="P197" s="104"/>
      <c r="Q197" s="104"/>
      <c r="R197" s="104"/>
      <c r="S197" s="104"/>
      <c r="T197" s="95">
        <v>1</v>
      </c>
      <c r="U197" s="95"/>
      <c r="V197" s="95"/>
      <c r="W197" s="95"/>
      <c r="X197" s="95"/>
      <c r="Y197" s="95"/>
      <c r="Z197" s="95"/>
      <c r="AA197" s="95"/>
      <c r="AB197" s="95"/>
      <c r="AC197" s="95"/>
      <c r="AD197" s="95"/>
      <c r="AE197" s="94">
        <v>41015</v>
      </c>
      <c r="AF197" s="94"/>
      <c r="AG197" s="94"/>
      <c r="AH197" s="94"/>
      <c r="AI197" s="94"/>
      <c r="AJ197" s="94"/>
      <c r="AK197" s="94"/>
      <c r="AL197" s="94"/>
      <c r="AM197" s="94"/>
      <c r="AN197" s="94"/>
      <c r="AO197" s="94"/>
      <c r="AP197" s="95">
        <v>1</v>
      </c>
      <c r="AQ197" s="95"/>
      <c r="AR197" s="95"/>
      <c r="AS197" s="95"/>
      <c r="AT197" s="95"/>
      <c r="AU197" s="95"/>
    </row>
    <row r="198" spans="2:47" s="1" customFormat="1" ht="9" customHeight="1" x14ac:dyDescent="0.15"/>
    <row r="199" spans="2:47" s="1" customFormat="1" ht="19.2" customHeight="1" x14ac:dyDescent="0.15">
      <c r="B199" s="82" t="s">
        <v>1225</v>
      </c>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row>
    <row r="200" spans="2:47" s="1" customFormat="1" ht="7.95" customHeight="1" x14ac:dyDescent="0.15"/>
    <row r="201" spans="2:47" s="1" customFormat="1" ht="12.75" customHeight="1" x14ac:dyDescent="0.15">
      <c r="B201" s="99"/>
      <c r="C201" s="99"/>
      <c r="D201" s="99"/>
      <c r="E201" s="99"/>
      <c r="F201" s="99"/>
      <c r="G201" s="76" t="s">
        <v>1103</v>
      </c>
      <c r="H201" s="76"/>
      <c r="I201" s="76"/>
      <c r="J201" s="76"/>
      <c r="K201" s="76"/>
      <c r="L201" s="76"/>
      <c r="M201" s="76"/>
      <c r="N201" s="76"/>
      <c r="O201" s="76"/>
      <c r="P201" s="76"/>
      <c r="Q201" s="76"/>
      <c r="R201" s="76"/>
      <c r="S201" s="76" t="s">
        <v>1104</v>
      </c>
      <c r="T201" s="76"/>
      <c r="U201" s="76"/>
      <c r="V201" s="76"/>
      <c r="W201" s="76"/>
      <c r="X201" s="76"/>
      <c r="Y201" s="76"/>
      <c r="Z201" s="76"/>
      <c r="AA201" s="76"/>
      <c r="AB201" s="76"/>
      <c r="AC201" s="76"/>
      <c r="AD201" s="76" t="s">
        <v>1105</v>
      </c>
      <c r="AE201" s="76"/>
      <c r="AF201" s="76"/>
      <c r="AG201" s="76"/>
      <c r="AH201" s="76"/>
      <c r="AI201" s="76"/>
      <c r="AJ201" s="76"/>
      <c r="AK201" s="76"/>
      <c r="AL201" s="76"/>
      <c r="AM201" s="76"/>
      <c r="AN201" s="76"/>
      <c r="AO201" s="76" t="s">
        <v>1104</v>
      </c>
      <c r="AP201" s="76"/>
      <c r="AQ201" s="76"/>
      <c r="AR201" s="76"/>
      <c r="AS201" s="76"/>
      <c r="AT201" s="76"/>
      <c r="AU201" s="76"/>
    </row>
    <row r="202" spans="2:47" s="1" customFormat="1" ht="12.3" customHeight="1" x14ac:dyDescent="0.15">
      <c r="B202" s="90" t="s">
        <v>1165</v>
      </c>
      <c r="C202" s="90"/>
      <c r="D202" s="90"/>
      <c r="E202" s="90"/>
      <c r="F202" s="90"/>
      <c r="G202" s="103">
        <v>18090035.719999999</v>
      </c>
      <c r="H202" s="103"/>
      <c r="I202" s="103"/>
      <c r="J202" s="103"/>
      <c r="K202" s="103"/>
      <c r="L202" s="103"/>
      <c r="M202" s="103"/>
      <c r="N202" s="103"/>
      <c r="O202" s="103"/>
      <c r="P202" s="103"/>
      <c r="Q202" s="103"/>
      <c r="R202" s="103"/>
      <c r="S202" s="93">
        <v>6.1841420295675699E-3</v>
      </c>
      <c r="T202" s="93"/>
      <c r="U202" s="93"/>
      <c r="V202" s="93"/>
      <c r="W202" s="93"/>
      <c r="X202" s="93"/>
      <c r="Y202" s="93"/>
      <c r="Z202" s="93"/>
      <c r="AA202" s="93"/>
      <c r="AB202" s="93"/>
      <c r="AC202" s="93"/>
      <c r="AD202" s="92">
        <v>196</v>
      </c>
      <c r="AE202" s="92"/>
      <c r="AF202" s="92"/>
      <c r="AG202" s="92"/>
      <c r="AH202" s="92"/>
      <c r="AI202" s="92"/>
      <c r="AJ202" s="92"/>
      <c r="AK202" s="92"/>
      <c r="AL202" s="92"/>
      <c r="AM202" s="92"/>
      <c r="AN202" s="92"/>
      <c r="AO202" s="93">
        <v>4.7787394855540698E-3</v>
      </c>
      <c r="AP202" s="93"/>
      <c r="AQ202" s="93"/>
      <c r="AR202" s="93"/>
      <c r="AS202" s="93"/>
      <c r="AT202" s="93"/>
      <c r="AU202" s="93"/>
    </row>
    <row r="203" spans="2:47" s="1" customFormat="1" ht="12.3" customHeight="1" x14ac:dyDescent="0.15">
      <c r="B203" s="90" t="s">
        <v>1166</v>
      </c>
      <c r="C203" s="90"/>
      <c r="D203" s="90"/>
      <c r="E203" s="90"/>
      <c r="F203" s="90"/>
      <c r="G203" s="103">
        <v>61893167.219999999</v>
      </c>
      <c r="H203" s="103"/>
      <c r="I203" s="103"/>
      <c r="J203" s="103"/>
      <c r="K203" s="103"/>
      <c r="L203" s="103"/>
      <c r="M203" s="103"/>
      <c r="N203" s="103"/>
      <c r="O203" s="103"/>
      <c r="P203" s="103"/>
      <c r="Q203" s="103"/>
      <c r="R203" s="103"/>
      <c r="S203" s="93">
        <v>2.1158395852424301E-2</v>
      </c>
      <c r="T203" s="93"/>
      <c r="U203" s="93"/>
      <c r="V203" s="93"/>
      <c r="W203" s="93"/>
      <c r="X203" s="93"/>
      <c r="Y203" s="93"/>
      <c r="Z203" s="93"/>
      <c r="AA203" s="93"/>
      <c r="AB203" s="93"/>
      <c r="AC203" s="93"/>
      <c r="AD203" s="92">
        <v>713</v>
      </c>
      <c r="AE203" s="92"/>
      <c r="AF203" s="92"/>
      <c r="AG203" s="92"/>
      <c r="AH203" s="92"/>
      <c r="AI203" s="92"/>
      <c r="AJ203" s="92"/>
      <c r="AK203" s="92"/>
      <c r="AL203" s="92"/>
      <c r="AM203" s="92"/>
      <c r="AN203" s="92"/>
      <c r="AO203" s="93">
        <v>1.7383883944898201E-2</v>
      </c>
      <c r="AP203" s="93"/>
      <c r="AQ203" s="93"/>
      <c r="AR203" s="93"/>
      <c r="AS203" s="93"/>
      <c r="AT203" s="93"/>
      <c r="AU203" s="93"/>
    </row>
    <row r="204" spans="2:47" s="1" customFormat="1" ht="12.3" customHeight="1" x14ac:dyDescent="0.15">
      <c r="B204" s="90" t="s">
        <v>1167</v>
      </c>
      <c r="C204" s="90"/>
      <c r="D204" s="90"/>
      <c r="E204" s="90"/>
      <c r="F204" s="90"/>
      <c r="G204" s="103">
        <v>8420031.1699999999</v>
      </c>
      <c r="H204" s="103"/>
      <c r="I204" s="103"/>
      <c r="J204" s="103"/>
      <c r="K204" s="103"/>
      <c r="L204" s="103"/>
      <c r="M204" s="103"/>
      <c r="N204" s="103"/>
      <c r="O204" s="103"/>
      <c r="P204" s="103"/>
      <c r="Q204" s="103"/>
      <c r="R204" s="103"/>
      <c r="S204" s="93">
        <v>2.8784171272308598E-3</v>
      </c>
      <c r="T204" s="93"/>
      <c r="U204" s="93"/>
      <c r="V204" s="93"/>
      <c r="W204" s="93"/>
      <c r="X204" s="93"/>
      <c r="Y204" s="93"/>
      <c r="Z204" s="93"/>
      <c r="AA204" s="93"/>
      <c r="AB204" s="93"/>
      <c r="AC204" s="93"/>
      <c r="AD204" s="92">
        <v>94</v>
      </c>
      <c r="AE204" s="92"/>
      <c r="AF204" s="92"/>
      <c r="AG204" s="92"/>
      <c r="AH204" s="92"/>
      <c r="AI204" s="92"/>
      <c r="AJ204" s="92"/>
      <c r="AK204" s="92"/>
      <c r="AL204" s="92"/>
      <c r="AM204" s="92"/>
      <c r="AN204" s="92"/>
      <c r="AO204" s="93">
        <v>2.29184444715348E-3</v>
      </c>
      <c r="AP204" s="93"/>
      <c r="AQ204" s="93"/>
      <c r="AR204" s="93"/>
      <c r="AS204" s="93"/>
      <c r="AT204" s="93"/>
      <c r="AU204" s="93"/>
    </row>
    <row r="205" spans="2:47" s="1" customFormat="1" ht="12.3" customHeight="1" x14ac:dyDescent="0.15">
      <c r="B205" s="90" t="s">
        <v>1168</v>
      </c>
      <c r="C205" s="90"/>
      <c r="D205" s="90"/>
      <c r="E205" s="90"/>
      <c r="F205" s="90"/>
      <c r="G205" s="103">
        <v>20125734.460000001</v>
      </c>
      <c r="H205" s="103"/>
      <c r="I205" s="103"/>
      <c r="J205" s="103"/>
      <c r="K205" s="103"/>
      <c r="L205" s="103"/>
      <c r="M205" s="103"/>
      <c r="N205" s="103"/>
      <c r="O205" s="103"/>
      <c r="P205" s="103"/>
      <c r="Q205" s="103"/>
      <c r="R205" s="103"/>
      <c r="S205" s="93">
        <v>6.88005276918284E-3</v>
      </c>
      <c r="T205" s="93"/>
      <c r="U205" s="93"/>
      <c r="V205" s="93"/>
      <c r="W205" s="93"/>
      <c r="X205" s="93"/>
      <c r="Y205" s="93"/>
      <c r="Z205" s="93"/>
      <c r="AA205" s="93"/>
      <c r="AB205" s="93"/>
      <c r="AC205" s="93"/>
      <c r="AD205" s="92">
        <v>211</v>
      </c>
      <c r="AE205" s="92"/>
      <c r="AF205" s="92"/>
      <c r="AG205" s="92"/>
      <c r="AH205" s="92"/>
      <c r="AI205" s="92"/>
      <c r="AJ205" s="92"/>
      <c r="AK205" s="92"/>
      <c r="AL205" s="92"/>
      <c r="AM205" s="92"/>
      <c r="AN205" s="92"/>
      <c r="AO205" s="93">
        <v>5.1444593441423896E-3</v>
      </c>
      <c r="AP205" s="93"/>
      <c r="AQ205" s="93"/>
      <c r="AR205" s="93"/>
      <c r="AS205" s="93"/>
      <c r="AT205" s="93"/>
      <c r="AU205" s="93"/>
    </row>
    <row r="206" spans="2:47" s="1" customFormat="1" ht="12.3" customHeight="1" x14ac:dyDescent="0.15">
      <c r="B206" s="90" t="s">
        <v>1169</v>
      </c>
      <c r="C206" s="90"/>
      <c r="D206" s="90"/>
      <c r="E206" s="90"/>
      <c r="F206" s="90"/>
      <c r="G206" s="103">
        <v>27298368.640000001</v>
      </c>
      <c r="H206" s="103"/>
      <c r="I206" s="103"/>
      <c r="J206" s="103"/>
      <c r="K206" s="103"/>
      <c r="L206" s="103"/>
      <c r="M206" s="103"/>
      <c r="N206" s="103"/>
      <c r="O206" s="103"/>
      <c r="P206" s="103"/>
      <c r="Q206" s="103"/>
      <c r="R206" s="103"/>
      <c r="S206" s="93">
        <v>9.3320428692472198E-3</v>
      </c>
      <c r="T206" s="93"/>
      <c r="U206" s="93"/>
      <c r="V206" s="93"/>
      <c r="W206" s="93"/>
      <c r="X206" s="93"/>
      <c r="Y206" s="93"/>
      <c r="Z206" s="93"/>
      <c r="AA206" s="93"/>
      <c r="AB206" s="93"/>
      <c r="AC206" s="93"/>
      <c r="AD206" s="92">
        <v>306</v>
      </c>
      <c r="AE206" s="92"/>
      <c r="AF206" s="92"/>
      <c r="AG206" s="92"/>
      <c r="AH206" s="92"/>
      <c r="AI206" s="92"/>
      <c r="AJ206" s="92"/>
      <c r="AK206" s="92"/>
      <c r="AL206" s="92"/>
      <c r="AM206" s="92"/>
      <c r="AN206" s="92"/>
      <c r="AO206" s="93">
        <v>7.4606851152017603E-3</v>
      </c>
      <c r="AP206" s="93"/>
      <c r="AQ206" s="93"/>
      <c r="AR206" s="93"/>
      <c r="AS206" s="93"/>
      <c r="AT206" s="93"/>
      <c r="AU206" s="93"/>
    </row>
    <row r="207" spans="2:47" s="1" customFormat="1" ht="12.3" customHeight="1" x14ac:dyDescent="0.15">
      <c r="B207" s="90" t="s">
        <v>1170</v>
      </c>
      <c r="C207" s="90"/>
      <c r="D207" s="90"/>
      <c r="E207" s="90"/>
      <c r="F207" s="90"/>
      <c r="G207" s="103">
        <v>7526770.3200000003</v>
      </c>
      <c r="H207" s="103"/>
      <c r="I207" s="103"/>
      <c r="J207" s="103"/>
      <c r="K207" s="103"/>
      <c r="L207" s="103"/>
      <c r="M207" s="103"/>
      <c r="N207" s="103"/>
      <c r="O207" s="103"/>
      <c r="P207" s="103"/>
      <c r="Q207" s="103"/>
      <c r="R207" s="103"/>
      <c r="S207" s="93">
        <v>2.5730527790695699E-3</v>
      </c>
      <c r="T207" s="93"/>
      <c r="U207" s="93"/>
      <c r="V207" s="93"/>
      <c r="W207" s="93"/>
      <c r="X207" s="93"/>
      <c r="Y207" s="93"/>
      <c r="Z207" s="93"/>
      <c r="AA207" s="93"/>
      <c r="AB207" s="93"/>
      <c r="AC207" s="93"/>
      <c r="AD207" s="92">
        <v>103</v>
      </c>
      <c r="AE207" s="92"/>
      <c r="AF207" s="92"/>
      <c r="AG207" s="92"/>
      <c r="AH207" s="92"/>
      <c r="AI207" s="92"/>
      <c r="AJ207" s="92"/>
      <c r="AK207" s="92"/>
      <c r="AL207" s="92"/>
      <c r="AM207" s="92"/>
      <c r="AN207" s="92"/>
      <c r="AO207" s="93">
        <v>2.5112763623064702E-3</v>
      </c>
      <c r="AP207" s="93"/>
      <c r="AQ207" s="93"/>
      <c r="AR207" s="93"/>
      <c r="AS207" s="93"/>
      <c r="AT207" s="93"/>
      <c r="AU207" s="93"/>
    </row>
    <row r="208" spans="2:47" s="1" customFormat="1" ht="12.3" customHeight="1" x14ac:dyDescent="0.15">
      <c r="B208" s="90" t="s">
        <v>1171</v>
      </c>
      <c r="C208" s="90"/>
      <c r="D208" s="90"/>
      <c r="E208" s="90"/>
      <c r="F208" s="90"/>
      <c r="G208" s="103">
        <v>24918197.289999999</v>
      </c>
      <c r="H208" s="103"/>
      <c r="I208" s="103"/>
      <c r="J208" s="103"/>
      <c r="K208" s="103"/>
      <c r="L208" s="103"/>
      <c r="M208" s="103"/>
      <c r="N208" s="103"/>
      <c r="O208" s="103"/>
      <c r="P208" s="103"/>
      <c r="Q208" s="103"/>
      <c r="R208" s="103"/>
      <c r="S208" s="93">
        <v>8.5183729621815096E-3</v>
      </c>
      <c r="T208" s="93"/>
      <c r="U208" s="93"/>
      <c r="V208" s="93"/>
      <c r="W208" s="93"/>
      <c r="X208" s="93"/>
      <c r="Y208" s="93"/>
      <c r="Z208" s="93"/>
      <c r="AA208" s="93"/>
      <c r="AB208" s="93"/>
      <c r="AC208" s="93"/>
      <c r="AD208" s="92">
        <v>166</v>
      </c>
      <c r="AE208" s="92"/>
      <c r="AF208" s="92"/>
      <c r="AG208" s="92"/>
      <c r="AH208" s="92"/>
      <c r="AI208" s="92"/>
      <c r="AJ208" s="92"/>
      <c r="AK208" s="92"/>
      <c r="AL208" s="92"/>
      <c r="AM208" s="92"/>
      <c r="AN208" s="92"/>
      <c r="AO208" s="93">
        <v>4.0472997683774197E-3</v>
      </c>
      <c r="AP208" s="93"/>
      <c r="AQ208" s="93"/>
      <c r="AR208" s="93"/>
      <c r="AS208" s="93"/>
      <c r="AT208" s="93"/>
      <c r="AU208" s="93"/>
    </row>
    <row r="209" spans="2:47" s="1" customFormat="1" ht="12.3" customHeight="1" x14ac:dyDescent="0.15">
      <c r="B209" s="90" t="s">
        <v>1172</v>
      </c>
      <c r="C209" s="90"/>
      <c r="D209" s="90"/>
      <c r="E209" s="90"/>
      <c r="F209" s="90"/>
      <c r="G209" s="103">
        <v>21254483.52</v>
      </c>
      <c r="H209" s="103"/>
      <c r="I209" s="103"/>
      <c r="J209" s="103"/>
      <c r="K209" s="103"/>
      <c r="L209" s="103"/>
      <c r="M209" s="103"/>
      <c r="N209" s="103"/>
      <c r="O209" s="103"/>
      <c r="P209" s="103"/>
      <c r="Q209" s="103"/>
      <c r="R209" s="103"/>
      <c r="S209" s="93">
        <v>7.2659195861877104E-3</v>
      </c>
      <c r="T209" s="93"/>
      <c r="U209" s="93"/>
      <c r="V209" s="93"/>
      <c r="W209" s="93"/>
      <c r="X209" s="93"/>
      <c r="Y209" s="93"/>
      <c r="Z209" s="93"/>
      <c r="AA209" s="93"/>
      <c r="AB209" s="93"/>
      <c r="AC209" s="93"/>
      <c r="AD209" s="92">
        <v>134</v>
      </c>
      <c r="AE209" s="92"/>
      <c r="AF209" s="92"/>
      <c r="AG209" s="92"/>
      <c r="AH209" s="92"/>
      <c r="AI209" s="92"/>
      <c r="AJ209" s="92"/>
      <c r="AK209" s="92"/>
      <c r="AL209" s="92"/>
      <c r="AM209" s="92"/>
      <c r="AN209" s="92"/>
      <c r="AO209" s="93">
        <v>3.2670974033890002E-3</v>
      </c>
      <c r="AP209" s="93"/>
      <c r="AQ209" s="93"/>
      <c r="AR209" s="93"/>
      <c r="AS209" s="93"/>
      <c r="AT209" s="93"/>
      <c r="AU209" s="93"/>
    </row>
    <row r="210" spans="2:47" s="1" customFormat="1" ht="12.3" customHeight="1" x14ac:dyDescent="0.15">
      <c r="B210" s="90" t="s">
        <v>1173</v>
      </c>
      <c r="C210" s="90"/>
      <c r="D210" s="90"/>
      <c r="E210" s="90"/>
      <c r="F210" s="90"/>
      <c r="G210" s="103">
        <v>2321002.38</v>
      </c>
      <c r="H210" s="103"/>
      <c r="I210" s="103"/>
      <c r="J210" s="103"/>
      <c r="K210" s="103"/>
      <c r="L210" s="103"/>
      <c r="M210" s="103"/>
      <c r="N210" s="103"/>
      <c r="O210" s="103"/>
      <c r="P210" s="103"/>
      <c r="Q210" s="103"/>
      <c r="R210" s="103"/>
      <c r="S210" s="93">
        <v>7.9344278756815901E-4</v>
      </c>
      <c r="T210" s="93"/>
      <c r="U210" s="93"/>
      <c r="V210" s="93"/>
      <c r="W210" s="93"/>
      <c r="X210" s="93"/>
      <c r="Y210" s="93"/>
      <c r="Z210" s="93"/>
      <c r="AA210" s="93"/>
      <c r="AB210" s="93"/>
      <c r="AC210" s="93"/>
      <c r="AD210" s="92">
        <v>29</v>
      </c>
      <c r="AE210" s="92"/>
      <c r="AF210" s="92"/>
      <c r="AG210" s="92"/>
      <c r="AH210" s="92"/>
      <c r="AI210" s="92"/>
      <c r="AJ210" s="92"/>
      <c r="AK210" s="92"/>
      <c r="AL210" s="92"/>
      <c r="AM210" s="92"/>
      <c r="AN210" s="92"/>
      <c r="AO210" s="93">
        <v>7.0705839327075504E-4</v>
      </c>
      <c r="AP210" s="93"/>
      <c r="AQ210" s="93"/>
      <c r="AR210" s="93"/>
      <c r="AS210" s="93"/>
      <c r="AT210" s="93"/>
      <c r="AU210" s="93"/>
    </row>
    <row r="211" spans="2:47" s="1" customFormat="1" ht="12.3" customHeight="1" x14ac:dyDescent="0.15">
      <c r="B211" s="90" t="s">
        <v>1174</v>
      </c>
      <c r="C211" s="90"/>
      <c r="D211" s="90"/>
      <c r="E211" s="90"/>
      <c r="F211" s="90"/>
      <c r="G211" s="103">
        <v>16148065.98</v>
      </c>
      <c r="H211" s="103"/>
      <c r="I211" s="103"/>
      <c r="J211" s="103"/>
      <c r="K211" s="103"/>
      <c r="L211" s="103"/>
      <c r="M211" s="103"/>
      <c r="N211" s="103"/>
      <c r="O211" s="103"/>
      <c r="P211" s="103"/>
      <c r="Q211" s="103"/>
      <c r="R211" s="103"/>
      <c r="S211" s="93">
        <v>5.5202728766722501E-3</v>
      </c>
      <c r="T211" s="93"/>
      <c r="U211" s="93"/>
      <c r="V211" s="93"/>
      <c r="W211" s="93"/>
      <c r="X211" s="93"/>
      <c r="Y211" s="93"/>
      <c r="Z211" s="93"/>
      <c r="AA211" s="93"/>
      <c r="AB211" s="93"/>
      <c r="AC211" s="93"/>
      <c r="AD211" s="92">
        <v>202</v>
      </c>
      <c r="AE211" s="92"/>
      <c r="AF211" s="92"/>
      <c r="AG211" s="92"/>
      <c r="AH211" s="92"/>
      <c r="AI211" s="92"/>
      <c r="AJ211" s="92"/>
      <c r="AK211" s="92"/>
      <c r="AL211" s="92"/>
      <c r="AM211" s="92"/>
      <c r="AN211" s="92"/>
      <c r="AO211" s="93">
        <v>4.9250274289893902E-3</v>
      </c>
      <c r="AP211" s="93"/>
      <c r="AQ211" s="93"/>
      <c r="AR211" s="93"/>
      <c r="AS211" s="93"/>
      <c r="AT211" s="93"/>
      <c r="AU211" s="93"/>
    </row>
    <row r="212" spans="2:47" s="1" customFormat="1" ht="12.3" customHeight="1" x14ac:dyDescent="0.15">
      <c r="B212" s="90" t="s">
        <v>1175</v>
      </c>
      <c r="C212" s="90"/>
      <c r="D212" s="90"/>
      <c r="E212" s="90"/>
      <c r="F212" s="90"/>
      <c r="G212" s="103">
        <v>3042856.75</v>
      </c>
      <c r="H212" s="103"/>
      <c r="I212" s="103"/>
      <c r="J212" s="103"/>
      <c r="K212" s="103"/>
      <c r="L212" s="103"/>
      <c r="M212" s="103"/>
      <c r="N212" s="103"/>
      <c r="O212" s="103"/>
      <c r="P212" s="103"/>
      <c r="Q212" s="103"/>
      <c r="R212" s="103"/>
      <c r="S212" s="93">
        <v>1.0402112305850301E-3</v>
      </c>
      <c r="T212" s="93"/>
      <c r="U212" s="93"/>
      <c r="V212" s="93"/>
      <c r="W212" s="93"/>
      <c r="X212" s="93"/>
      <c r="Y212" s="93"/>
      <c r="Z212" s="93"/>
      <c r="AA212" s="93"/>
      <c r="AB212" s="93"/>
      <c r="AC212" s="93"/>
      <c r="AD212" s="92">
        <v>25</v>
      </c>
      <c r="AE212" s="92"/>
      <c r="AF212" s="92"/>
      <c r="AG212" s="92"/>
      <c r="AH212" s="92"/>
      <c r="AI212" s="92"/>
      <c r="AJ212" s="92"/>
      <c r="AK212" s="92"/>
      <c r="AL212" s="92"/>
      <c r="AM212" s="92"/>
      <c r="AN212" s="92"/>
      <c r="AO212" s="93">
        <v>6.0953309764720195E-4</v>
      </c>
      <c r="AP212" s="93"/>
      <c r="AQ212" s="93"/>
      <c r="AR212" s="93"/>
      <c r="AS212" s="93"/>
      <c r="AT212" s="93"/>
      <c r="AU212" s="93"/>
    </row>
    <row r="213" spans="2:47" s="1" customFormat="1" ht="12.3" customHeight="1" x14ac:dyDescent="0.15">
      <c r="B213" s="90" t="s">
        <v>1176</v>
      </c>
      <c r="C213" s="90"/>
      <c r="D213" s="90"/>
      <c r="E213" s="90"/>
      <c r="F213" s="90"/>
      <c r="G213" s="103">
        <v>4215543.7300000004</v>
      </c>
      <c r="H213" s="103"/>
      <c r="I213" s="103"/>
      <c r="J213" s="103"/>
      <c r="K213" s="103"/>
      <c r="L213" s="103"/>
      <c r="M213" s="103"/>
      <c r="N213" s="103"/>
      <c r="O213" s="103"/>
      <c r="P213" s="103"/>
      <c r="Q213" s="103"/>
      <c r="R213" s="103"/>
      <c r="S213" s="93">
        <v>1.4410983793332699E-3</v>
      </c>
      <c r="T213" s="93"/>
      <c r="U213" s="93"/>
      <c r="V213" s="93"/>
      <c r="W213" s="93"/>
      <c r="X213" s="93"/>
      <c r="Y213" s="93"/>
      <c r="Z213" s="93"/>
      <c r="AA213" s="93"/>
      <c r="AB213" s="93"/>
      <c r="AC213" s="93"/>
      <c r="AD213" s="92">
        <v>33</v>
      </c>
      <c r="AE213" s="92"/>
      <c r="AF213" s="92"/>
      <c r="AG213" s="92"/>
      <c r="AH213" s="92"/>
      <c r="AI213" s="92"/>
      <c r="AJ213" s="92"/>
      <c r="AK213" s="92"/>
      <c r="AL213" s="92"/>
      <c r="AM213" s="92"/>
      <c r="AN213" s="92"/>
      <c r="AO213" s="93">
        <v>8.0458368889430704E-4</v>
      </c>
      <c r="AP213" s="93"/>
      <c r="AQ213" s="93"/>
      <c r="AR213" s="93"/>
      <c r="AS213" s="93"/>
      <c r="AT213" s="93"/>
      <c r="AU213" s="93"/>
    </row>
    <row r="214" spans="2:47" s="1" customFormat="1" ht="12.3" customHeight="1" x14ac:dyDescent="0.15">
      <c r="B214" s="90" t="s">
        <v>1177</v>
      </c>
      <c r="C214" s="90"/>
      <c r="D214" s="90"/>
      <c r="E214" s="90"/>
      <c r="F214" s="90"/>
      <c r="G214" s="103">
        <v>1248418.33</v>
      </c>
      <c r="H214" s="103"/>
      <c r="I214" s="103"/>
      <c r="J214" s="103"/>
      <c r="K214" s="103"/>
      <c r="L214" s="103"/>
      <c r="M214" s="103"/>
      <c r="N214" s="103"/>
      <c r="O214" s="103"/>
      <c r="P214" s="103"/>
      <c r="Q214" s="103"/>
      <c r="R214" s="103"/>
      <c r="S214" s="93">
        <v>4.2677617582037402E-4</v>
      </c>
      <c r="T214" s="93"/>
      <c r="U214" s="93"/>
      <c r="V214" s="93"/>
      <c r="W214" s="93"/>
      <c r="X214" s="93"/>
      <c r="Y214" s="93"/>
      <c r="Z214" s="93"/>
      <c r="AA214" s="93"/>
      <c r="AB214" s="93"/>
      <c r="AC214" s="93"/>
      <c r="AD214" s="92">
        <v>13</v>
      </c>
      <c r="AE214" s="92"/>
      <c r="AF214" s="92"/>
      <c r="AG214" s="92"/>
      <c r="AH214" s="92"/>
      <c r="AI214" s="92"/>
      <c r="AJ214" s="92"/>
      <c r="AK214" s="92"/>
      <c r="AL214" s="92"/>
      <c r="AM214" s="92"/>
      <c r="AN214" s="92"/>
      <c r="AO214" s="93">
        <v>3.1695721077654502E-4</v>
      </c>
      <c r="AP214" s="93"/>
      <c r="AQ214" s="93"/>
      <c r="AR214" s="93"/>
      <c r="AS214" s="93"/>
      <c r="AT214" s="93"/>
      <c r="AU214" s="93"/>
    </row>
    <row r="215" spans="2:47" s="1" customFormat="1" ht="12.3" customHeight="1" x14ac:dyDescent="0.15">
      <c r="B215" s="90" t="s">
        <v>1178</v>
      </c>
      <c r="C215" s="90"/>
      <c r="D215" s="90"/>
      <c r="E215" s="90"/>
      <c r="F215" s="90"/>
      <c r="G215" s="103">
        <v>69510.66</v>
      </c>
      <c r="H215" s="103"/>
      <c r="I215" s="103"/>
      <c r="J215" s="103"/>
      <c r="K215" s="103"/>
      <c r="L215" s="103"/>
      <c r="M215" s="103"/>
      <c r="N215" s="103"/>
      <c r="O215" s="103"/>
      <c r="P215" s="103"/>
      <c r="Q215" s="103"/>
      <c r="R215" s="103"/>
      <c r="S215" s="93">
        <v>2.3762462421991399E-5</v>
      </c>
      <c r="T215" s="93"/>
      <c r="U215" s="93"/>
      <c r="V215" s="93"/>
      <c r="W215" s="93"/>
      <c r="X215" s="93"/>
      <c r="Y215" s="93"/>
      <c r="Z215" s="93"/>
      <c r="AA215" s="93"/>
      <c r="AB215" s="93"/>
      <c r="AC215" s="93"/>
      <c r="AD215" s="92">
        <v>2</v>
      </c>
      <c r="AE215" s="92"/>
      <c r="AF215" s="92"/>
      <c r="AG215" s="92"/>
      <c r="AH215" s="92"/>
      <c r="AI215" s="92"/>
      <c r="AJ215" s="92"/>
      <c r="AK215" s="92"/>
      <c r="AL215" s="92"/>
      <c r="AM215" s="92"/>
      <c r="AN215" s="92"/>
      <c r="AO215" s="93">
        <v>4.8762647811776199E-5</v>
      </c>
      <c r="AP215" s="93"/>
      <c r="AQ215" s="93"/>
      <c r="AR215" s="93"/>
      <c r="AS215" s="93"/>
      <c r="AT215" s="93"/>
      <c r="AU215" s="93"/>
    </row>
    <row r="216" spans="2:47" s="1" customFormat="1" ht="12.3" customHeight="1" x14ac:dyDescent="0.15">
      <c r="B216" s="90" t="s">
        <v>1179</v>
      </c>
      <c r="C216" s="90"/>
      <c r="D216" s="90"/>
      <c r="E216" s="90"/>
      <c r="F216" s="90"/>
      <c r="G216" s="103">
        <v>2708657479.2400198</v>
      </c>
      <c r="H216" s="103"/>
      <c r="I216" s="103"/>
      <c r="J216" s="103"/>
      <c r="K216" s="103"/>
      <c r="L216" s="103"/>
      <c r="M216" s="103"/>
      <c r="N216" s="103"/>
      <c r="O216" s="103"/>
      <c r="P216" s="103"/>
      <c r="Q216" s="103"/>
      <c r="R216" s="103"/>
      <c r="S216" s="93">
        <v>0.92596404011250699</v>
      </c>
      <c r="T216" s="93"/>
      <c r="U216" s="93"/>
      <c r="V216" s="93"/>
      <c r="W216" s="93"/>
      <c r="X216" s="93"/>
      <c r="Y216" s="93"/>
      <c r="Z216" s="93"/>
      <c r="AA216" s="93"/>
      <c r="AB216" s="93"/>
      <c r="AC216" s="93"/>
      <c r="AD216" s="92">
        <v>38788</v>
      </c>
      <c r="AE216" s="92"/>
      <c r="AF216" s="92"/>
      <c r="AG216" s="92"/>
      <c r="AH216" s="92"/>
      <c r="AI216" s="92"/>
      <c r="AJ216" s="92"/>
      <c r="AK216" s="92"/>
      <c r="AL216" s="92"/>
      <c r="AM216" s="92"/>
      <c r="AN216" s="92"/>
      <c r="AO216" s="93">
        <v>0.94570279166158699</v>
      </c>
      <c r="AP216" s="93"/>
      <c r="AQ216" s="93"/>
      <c r="AR216" s="93"/>
      <c r="AS216" s="93"/>
      <c r="AT216" s="93"/>
      <c r="AU216" s="93"/>
    </row>
    <row r="217" spans="2:47" s="1" customFormat="1" ht="12.75" customHeight="1" x14ac:dyDescent="0.15">
      <c r="B217" s="99"/>
      <c r="C217" s="99"/>
      <c r="D217" s="99"/>
      <c r="E217" s="99"/>
      <c r="F217" s="99"/>
      <c r="G217" s="104">
        <v>2925229665.4100199</v>
      </c>
      <c r="H217" s="104"/>
      <c r="I217" s="104"/>
      <c r="J217" s="104"/>
      <c r="K217" s="104"/>
      <c r="L217" s="104"/>
      <c r="M217" s="104"/>
      <c r="N217" s="104"/>
      <c r="O217" s="104"/>
      <c r="P217" s="104"/>
      <c r="Q217" s="104"/>
      <c r="R217" s="104"/>
      <c r="S217" s="95">
        <v>1</v>
      </c>
      <c r="T217" s="95"/>
      <c r="U217" s="95"/>
      <c r="V217" s="95"/>
      <c r="W217" s="95"/>
      <c r="X217" s="95"/>
      <c r="Y217" s="95"/>
      <c r="Z217" s="95"/>
      <c r="AA217" s="95"/>
      <c r="AB217" s="95"/>
      <c r="AC217" s="95"/>
      <c r="AD217" s="94">
        <v>41015</v>
      </c>
      <c r="AE217" s="94"/>
      <c r="AF217" s="94"/>
      <c r="AG217" s="94"/>
      <c r="AH217" s="94"/>
      <c r="AI217" s="94"/>
      <c r="AJ217" s="94"/>
      <c r="AK217" s="94"/>
      <c r="AL217" s="94"/>
      <c r="AM217" s="94"/>
      <c r="AN217" s="94"/>
      <c r="AO217" s="95">
        <v>1</v>
      </c>
      <c r="AP217" s="95"/>
      <c r="AQ217" s="95"/>
      <c r="AR217" s="95"/>
      <c r="AS217" s="95"/>
      <c r="AT217" s="95"/>
      <c r="AU217" s="95"/>
    </row>
    <row r="218" spans="2:47" s="1" customFormat="1" ht="9" customHeight="1" x14ac:dyDescent="0.15"/>
    <row r="219" spans="2:47" s="1" customFormat="1" ht="19.2" customHeight="1" x14ac:dyDescent="0.15">
      <c r="B219" s="82" t="s">
        <v>1226</v>
      </c>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row>
    <row r="220" spans="2:47" s="1" customFormat="1" ht="7.95" customHeight="1" x14ac:dyDescent="0.15"/>
    <row r="221" spans="2:47" s="1" customFormat="1" ht="12.3" customHeight="1" x14ac:dyDescent="0.15">
      <c r="B221" s="99"/>
      <c r="C221" s="99"/>
      <c r="D221" s="99"/>
      <c r="E221" s="99"/>
      <c r="F221" s="76" t="s">
        <v>1103</v>
      </c>
      <c r="G221" s="76"/>
      <c r="H221" s="76"/>
      <c r="I221" s="76"/>
      <c r="J221" s="76"/>
      <c r="K221" s="76"/>
      <c r="L221" s="76"/>
      <c r="M221" s="76"/>
      <c r="N221" s="76"/>
      <c r="O221" s="76"/>
      <c r="P221" s="76"/>
      <c r="Q221" s="76"/>
      <c r="R221" s="76" t="s">
        <v>1104</v>
      </c>
      <c r="S221" s="76"/>
      <c r="T221" s="76"/>
      <c r="U221" s="76"/>
      <c r="V221" s="76"/>
      <c r="W221" s="76"/>
      <c r="X221" s="76"/>
      <c r="Y221" s="76"/>
      <c r="Z221" s="76"/>
      <c r="AA221" s="76"/>
      <c r="AB221" s="76"/>
      <c r="AC221" s="76" t="s">
        <v>1105</v>
      </c>
      <c r="AD221" s="76"/>
      <c r="AE221" s="76"/>
      <c r="AF221" s="76"/>
      <c r="AG221" s="76"/>
      <c r="AH221" s="76"/>
      <c r="AI221" s="76"/>
      <c r="AJ221" s="76"/>
      <c r="AK221" s="76"/>
      <c r="AL221" s="76"/>
      <c r="AM221" s="76"/>
      <c r="AN221" s="76" t="s">
        <v>1104</v>
      </c>
      <c r="AO221" s="76"/>
      <c r="AP221" s="76"/>
      <c r="AQ221" s="76"/>
      <c r="AR221" s="76"/>
      <c r="AS221" s="76"/>
      <c r="AT221" s="76"/>
    </row>
    <row r="222" spans="2:47" s="1" customFormat="1" ht="12.3" customHeight="1" x14ac:dyDescent="0.15">
      <c r="B222" s="90" t="s">
        <v>1180</v>
      </c>
      <c r="C222" s="90"/>
      <c r="D222" s="90"/>
      <c r="E222" s="90"/>
      <c r="F222" s="103">
        <v>2925229665.4100099</v>
      </c>
      <c r="G222" s="103"/>
      <c r="H222" s="103"/>
      <c r="I222" s="103"/>
      <c r="J222" s="103"/>
      <c r="K222" s="103"/>
      <c r="L222" s="103"/>
      <c r="M222" s="103"/>
      <c r="N222" s="103"/>
      <c r="O222" s="103"/>
      <c r="P222" s="103"/>
      <c r="Q222" s="103"/>
      <c r="R222" s="93">
        <v>1</v>
      </c>
      <c r="S222" s="93"/>
      <c r="T222" s="93"/>
      <c r="U222" s="93"/>
      <c r="V222" s="93"/>
      <c r="W222" s="93"/>
      <c r="X222" s="93"/>
      <c r="Y222" s="93"/>
      <c r="Z222" s="93"/>
      <c r="AA222" s="93"/>
      <c r="AB222" s="93"/>
      <c r="AC222" s="92">
        <v>41015</v>
      </c>
      <c r="AD222" s="92"/>
      <c r="AE222" s="92"/>
      <c r="AF222" s="92"/>
      <c r="AG222" s="92"/>
      <c r="AH222" s="92"/>
      <c r="AI222" s="92"/>
      <c r="AJ222" s="92"/>
      <c r="AK222" s="92"/>
      <c r="AL222" s="92"/>
      <c r="AM222" s="92"/>
      <c r="AN222" s="93">
        <v>1</v>
      </c>
      <c r="AO222" s="93"/>
      <c r="AP222" s="93"/>
      <c r="AQ222" s="93"/>
      <c r="AR222" s="93"/>
      <c r="AS222" s="93"/>
      <c r="AT222" s="93"/>
    </row>
    <row r="223" spans="2:47" s="1" customFormat="1" ht="12.3" customHeight="1" x14ac:dyDescent="0.15">
      <c r="B223" s="99"/>
      <c r="C223" s="99"/>
      <c r="D223" s="99"/>
      <c r="E223" s="99"/>
      <c r="F223" s="104">
        <v>2925229665.4100099</v>
      </c>
      <c r="G223" s="104"/>
      <c r="H223" s="104"/>
      <c r="I223" s="104"/>
      <c r="J223" s="104"/>
      <c r="K223" s="104"/>
      <c r="L223" s="104"/>
      <c r="M223" s="104"/>
      <c r="N223" s="104"/>
      <c r="O223" s="104"/>
      <c r="P223" s="104"/>
      <c r="Q223" s="104"/>
      <c r="R223" s="95">
        <v>1</v>
      </c>
      <c r="S223" s="95"/>
      <c r="T223" s="95"/>
      <c r="U223" s="95"/>
      <c r="V223" s="95"/>
      <c r="W223" s="95"/>
      <c r="X223" s="95"/>
      <c r="Y223" s="95"/>
      <c r="Z223" s="95"/>
      <c r="AA223" s="95"/>
      <c r="AB223" s="95"/>
      <c r="AC223" s="94">
        <v>41015</v>
      </c>
      <c r="AD223" s="94"/>
      <c r="AE223" s="94"/>
      <c r="AF223" s="94"/>
      <c r="AG223" s="94"/>
      <c r="AH223" s="94"/>
      <c r="AI223" s="94"/>
      <c r="AJ223" s="94"/>
      <c r="AK223" s="94"/>
      <c r="AL223" s="94"/>
      <c r="AM223" s="94"/>
      <c r="AN223" s="95">
        <v>1</v>
      </c>
      <c r="AO223" s="95"/>
      <c r="AP223" s="95"/>
      <c r="AQ223" s="95"/>
      <c r="AR223" s="95"/>
      <c r="AS223" s="95"/>
      <c r="AT223" s="95"/>
    </row>
    <row r="224" spans="2:47" s="1" customFormat="1" ht="17.55" customHeight="1" x14ac:dyDescent="0.15"/>
    <row r="225" spans="2:47" s="1" customFormat="1" ht="19.2" customHeight="1" x14ac:dyDescent="0.15">
      <c r="B225" s="82" t="s">
        <v>1227</v>
      </c>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row>
    <row r="226" spans="2:47" s="1" customFormat="1" ht="6.9" customHeight="1" x14ac:dyDescent="0.15"/>
    <row r="227" spans="2:47" s="1" customFormat="1" ht="13.35" customHeight="1" x14ac:dyDescent="0.15">
      <c r="B227" s="99"/>
      <c r="C227" s="99"/>
      <c r="D227" s="76" t="s">
        <v>1103</v>
      </c>
      <c r="E227" s="76"/>
      <c r="F227" s="76"/>
      <c r="G227" s="76"/>
      <c r="H227" s="76"/>
      <c r="I227" s="76"/>
      <c r="J227" s="76"/>
      <c r="K227" s="76"/>
      <c r="L227" s="76"/>
      <c r="M227" s="76"/>
      <c r="N227" s="76"/>
      <c r="O227" s="76"/>
      <c r="P227" s="76" t="s">
        <v>1104</v>
      </c>
      <c r="Q227" s="76"/>
      <c r="R227" s="76"/>
      <c r="S227" s="76"/>
      <c r="T227" s="76"/>
      <c r="U227" s="76"/>
      <c r="V227" s="76"/>
      <c r="W227" s="76"/>
      <c r="X227" s="76"/>
      <c r="Y227" s="76"/>
      <c r="Z227" s="76"/>
      <c r="AA227" s="76" t="s">
        <v>1105</v>
      </c>
      <c r="AB227" s="76"/>
      <c r="AC227" s="76"/>
      <c r="AD227" s="76"/>
      <c r="AE227" s="76"/>
      <c r="AF227" s="76"/>
      <c r="AG227" s="76"/>
      <c r="AH227" s="76"/>
      <c r="AI227" s="76"/>
      <c r="AJ227" s="76"/>
      <c r="AK227" s="76" t="s">
        <v>1104</v>
      </c>
      <c r="AL227" s="76"/>
      <c r="AM227" s="76"/>
      <c r="AN227" s="76"/>
      <c r="AO227" s="76"/>
      <c r="AP227" s="76"/>
      <c r="AQ227" s="76"/>
      <c r="AR227" s="76"/>
      <c r="AS227" s="76"/>
      <c r="AT227" s="76"/>
    </row>
    <row r="228" spans="2:47" s="1" customFormat="1" ht="12.3" customHeight="1" x14ac:dyDescent="0.15">
      <c r="B228" s="90" t="s">
        <v>1181</v>
      </c>
      <c r="C228" s="90"/>
      <c r="D228" s="103">
        <v>2827739589.04003</v>
      </c>
      <c r="E228" s="103"/>
      <c r="F228" s="103"/>
      <c r="G228" s="103"/>
      <c r="H228" s="103"/>
      <c r="I228" s="103"/>
      <c r="J228" s="103"/>
      <c r="K228" s="103"/>
      <c r="L228" s="103"/>
      <c r="M228" s="103"/>
      <c r="N228" s="103"/>
      <c r="O228" s="103"/>
      <c r="P228" s="93">
        <v>0.96667267615845998</v>
      </c>
      <c r="Q228" s="93"/>
      <c r="R228" s="93"/>
      <c r="S228" s="93"/>
      <c r="T228" s="93"/>
      <c r="U228" s="93"/>
      <c r="V228" s="93"/>
      <c r="W228" s="93"/>
      <c r="X228" s="93"/>
      <c r="Y228" s="93"/>
      <c r="Z228" s="93"/>
      <c r="AA228" s="92">
        <v>39913</v>
      </c>
      <c r="AB228" s="92"/>
      <c r="AC228" s="92"/>
      <c r="AD228" s="92"/>
      <c r="AE228" s="92"/>
      <c r="AF228" s="92"/>
      <c r="AG228" s="92"/>
      <c r="AH228" s="92"/>
      <c r="AI228" s="92"/>
      <c r="AJ228" s="92"/>
      <c r="AK228" s="93">
        <v>0.97313178105571096</v>
      </c>
      <c r="AL228" s="93"/>
      <c r="AM228" s="93"/>
      <c r="AN228" s="93"/>
      <c r="AO228" s="93"/>
      <c r="AP228" s="93"/>
      <c r="AQ228" s="93"/>
      <c r="AR228" s="93"/>
      <c r="AS228" s="93"/>
      <c r="AT228" s="93"/>
    </row>
    <row r="229" spans="2:47" s="1" customFormat="1" ht="12.3" customHeight="1" x14ac:dyDescent="0.15">
      <c r="B229" s="90" t="s">
        <v>1182</v>
      </c>
      <c r="C229" s="90"/>
      <c r="D229" s="103">
        <v>72211019.780000001</v>
      </c>
      <c r="E229" s="103"/>
      <c r="F229" s="103"/>
      <c r="G229" s="103"/>
      <c r="H229" s="103"/>
      <c r="I229" s="103"/>
      <c r="J229" s="103"/>
      <c r="K229" s="103"/>
      <c r="L229" s="103"/>
      <c r="M229" s="103"/>
      <c r="N229" s="103"/>
      <c r="O229" s="103"/>
      <c r="P229" s="93">
        <v>2.46855898645751E-2</v>
      </c>
      <c r="Q229" s="93"/>
      <c r="R229" s="93"/>
      <c r="S229" s="93"/>
      <c r="T229" s="93"/>
      <c r="U229" s="93"/>
      <c r="V229" s="93"/>
      <c r="W229" s="93"/>
      <c r="X229" s="93"/>
      <c r="Y229" s="93"/>
      <c r="Z229" s="93"/>
      <c r="AA229" s="92">
        <v>497</v>
      </c>
      <c r="AB229" s="92"/>
      <c r="AC229" s="92"/>
      <c r="AD229" s="92"/>
      <c r="AE229" s="92"/>
      <c r="AF229" s="92"/>
      <c r="AG229" s="92"/>
      <c r="AH229" s="92"/>
      <c r="AI229" s="92"/>
      <c r="AJ229" s="92"/>
      <c r="AK229" s="93">
        <v>1.21175179812264E-2</v>
      </c>
      <c r="AL229" s="93"/>
      <c r="AM229" s="93"/>
      <c r="AN229" s="93"/>
      <c r="AO229" s="93"/>
      <c r="AP229" s="93"/>
      <c r="AQ229" s="93"/>
      <c r="AR229" s="93"/>
      <c r="AS229" s="93"/>
      <c r="AT229" s="93"/>
    </row>
    <row r="230" spans="2:47" s="1" customFormat="1" ht="12.3" customHeight="1" x14ac:dyDescent="0.15">
      <c r="B230" s="90" t="s">
        <v>1183</v>
      </c>
      <c r="C230" s="90"/>
      <c r="D230" s="103">
        <v>25279056.59</v>
      </c>
      <c r="E230" s="103"/>
      <c r="F230" s="103"/>
      <c r="G230" s="103"/>
      <c r="H230" s="103"/>
      <c r="I230" s="103"/>
      <c r="J230" s="103"/>
      <c r="K230" s="103"/>
      <c r="L230" s="103"/>
      <c r="M230" s="103"/>
      <c r="N230" s="103"/>
      <c r="O230" s="103"/>
      <c r="P230" s="93">
        <v>8.6417339769650804E-3</v>
      </c>
      <c r="Q230" s="93"/>
      <c r="R230" s="93"/>
      <c r="S230" s="93"/>
      <c r="T230" s="93"/>
      <c r="U230" s="93"/>
      <c r="V230" s="93"/>
      <c r="W230" s="93"/>
      <c r="X230" s="93"/>
      <c r="Y230" s="93"/>
      <c r="Z230" s="93"/>
      <c r="AA230" s="92">
        <v>605</v>
      </c>
      <c r="AB230" s="92"/>
      <c r="AC230" s="92"/>
      <c r="AD230" s="92"/>
      <c r="AE230" s="92"/>
      <c r="AF230" s="92"/>
      <c r="AG230" s="92"/>
      <c r="AH230" s="92"/>
      <c r="AI230" s="92"/>
      <c r="AJ230" s="92"/>
      <c r="AK230" s="93">
        <v>1.47507009630623E-2</v>
      </c>
      <c r="AL230" s="93"/>
      <c r="AM230" s="93"/>
      <c r="AN230" s="93"/>
      <c r="AO230" s="93"/>
      <c r="AP230" s="93"/>
      <c r="AQ230" s="93"/>
      <c r="AR230" s="93"/>
      <c r="AS230" s="93"/>
      <c r="AT230" s="93"/>
    </row>
    <row r="231" spans="2:47" s="1" customFormat="1" ht="12.3" customHeight="1" x14ac:dyDescent="0.15">
      <c r="B231" s="99"/>
      <c r="C231" s="99"/>
      <c r="D231" s="104">
        <v>2925229665.4100299</v>
      </c>
      <c r="E231" s="104"/>
      <c r="F231" s="104"/>
      <c r="G231" s="104"/>
      <c r="H231" s="104"/>
      <c r="I231" s="104"/>
      <c r="J231" s="104"/>
      <c r="K231" s="104"/>
      <c r="L231" s="104"/>
      <c r="M231" s="104"/>
      <c r="N231" s="104"/>
      <c r="O231" s="104"/>
      <c r="P231" s="95">
        <v>1</v>
      </c>
      <c r="Q231" s="95"/>
      <c r="R231" s="95"/>
      <c r="S231" s="95"/>
      <c r="T231" s="95"/>
      <c r="U231" s="95"/>
      <c r="V231" s="95"/>
      <c r="W231" s="95"/>
      <c r="X231" s="95"/>
      <c r="Y231" s="95"/>
      <c r="Z231" s="95"/>
      <c r="AA231" s="94">
        <v>41015</v>
      </c>
      <c r="AB231" s="94"/>
      <c r="AC231" s="94"/>
      <c r="AD231" s="94"/>
      <c r="AE231" s="94"/>
      <c r="AF231" s="94"/>
      <c r="AG231" s="94"/>
      <c r="AH231" s="94"/>
      <c r="AI231" s="94"/>
      <c r="AJ231" s="94"/>
      <c r="AK231" s="95">
        <v>1</v>
      </c>
      <c r="AL231" s="95"/>
      <c r="AM231" s="95"/>
      <c r="AN231" s="95"/>
      <c r="AO231" s="95"/>
      <c r="AP231" s="95"/>
      <c r="AQ231" s="95"/>
      <c r="AR231" s="95"/>
      <c r="AS231" s="95"/>
      <c r="AT231" s="95"/>
    </row>
    <row r="232" spans="2:47" s="1" customFormat="1" ht="9" customHeight="1" x14ac:dyDescent="0.15"/>
    <row r="233" spans="2:47" s="1" customFormat="1" ht="19.2" customHeight="1" x14ac:dyDescent="0.15">
      <c r="B233" s="82" t="s">
        <v>1228</v>
      </c>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row>
    <row r="234" spans="2:47" s="1" customFormat="1" ht="7.95" customHeight="1" x14ac:dyDescent="0.15"/>
    <row r="235" spans="2:47" s="1" customFormat="1" ht="12.75" customHeight="1" x14ac:dyDescent="0.15">
      <c r="B235" s="45"/>
      <c r="C235" s="76" t="s">
        <v>1103</v>
      </c>
      <c r="D235" s="76"/>
      <c r="E235" s="76"/>
      <c r="F235" s="76"/>
      <c r="G235" s="76"/>
      <c r="H235" s="76"/>
      <c r="I235" s="76"/>
      <c r="J235" s="76"/>
      <c r="K235" s="76"/>
      <c r="L235" s="76"/>
      <c r="M235" s="76"/>
      <c r="N235" s="76"/>
      <c r="O235" s="76" t="s">
        <v>1104</v>
      </c>
      <c r="P235" s="76"/>
      <c r="Q235" s="76"/>
      <c r="R235" s="76"/>
      <c r="S235" s="76"/>
      <c r="T235" s="76"/>
      <c r="U235" s="76"/>
      <c r="V235" s="76"/>
      <c r="W235" s="76"/>
      <c r="X235" s="76"/>
      <c r="Y235" s="76"/>
      <c r="Z235" s="76" t="s">
        <v>1105</v>
      </c>
      <c r="AA235" s="76"/>
      <c r="AB235" s="76"/>
      <c r="AC235" s="76"/>
      <c r="AD235" s="76"/>
      <c r="AE235" s="76"/>
      <c r="AF235" s="76"/>
      <c r="AG235" s="76"/>
      <c r="AH235" s="76"/>
      <c r="AI235" s="76"/>
      <c r="AJ235" s="76" t="s">
        <v>1104</v>
      </c>
      <c r="AK235" s="76"/>
      <c r="AL235" s="76"/>
      <c r="AM235" s="76"/>
      <c r="AN235" s="76"/>
      <c r="AO235" s="76"/>
      <c r="AP235" s="76"/>
      <c r="AQ235" s="76"/>
      <c r="AR235" s="76"/>
      <c r="AS235" s="76"/>
    </row>
    <row r="236" spans="2:47" s="1" customFormat="1" ht="11.1" customHeight="1" x14ac:dyDescent="0.15">
      <c r="B236" s="11" t="s">
        <v>1184</v>
      </c>
      <c r="C236" s="103">
        <v>120054287.69</v>
      </c>
      <c r="D236" s="103"/>
      <c r="E236" s="103"/>
      <c r="F236" s="103"/>
      <c r="G236" s="103"/>
      <c r="H236" s="103"/>
      <c r="I236" s="103"/>
      <c r="J236" s="103"/>
      <c r="K236" s="103"/>
      <c r="L236" s="103"/>
      <c r="M236" s="103"/>
      <c r="N236" s="103"/>
      <c r="O236" s="93">
        <v>4.1040978460463201E-2</v>
      </c>
      <c r="P236" s="93"/>
      <c r="Q236" s="93"/>
      <c r="R236" s="93"/>
      <c r="S236" s="93"/>
      <c r="T236" s="93"/>
      <c r="U236" s="93"/>
      <c r="V236" s="93"/>
      <c r="W236" s="93"/>
      <c r="X236" s="93"/>
      <c r="Y236" s="93"/>
      <c r="Z236" s="92">
        <v>7614</v>
      </c>
      <c r="AA236" s="92"/>
      <c r="AB236" s="92"/>
      <c r="AC236" s="92"/>
      <c r="AD236" s="92"/>
      <c r="AE236" s="92"/>
      <c r="AF236" s="92"/>
      <c r="AG236" s="92"/>
      <c r="AH236" s="92"/>
      <c r="AI236" s="92"/>
      <c r="AJ236" s="93">
        <v>0.18563940021943201</v>
      </c>
      <c r="AK236" s="93"/>
      <c r="AL236" s="93"/>
      <c r="AM236" s="93"/>
      <c r="AN236" s="93"/>
      <c r="AO236" s="93"/>
      <c r="AP236" s="93"/>
      <c r="AQ236" s="93"/>
      <c r="AR236" s="93"/>
      <c r="AS236" s="93"/>
    </row>
    <row r="237" spans="2:47" s="1" customFormat="1" ht="11.1" customHeight="1" x14ac:dyDescent="0.15">
      <c r="B237" s="11" t="s">
        <v>1185</v>
      </c>
      <c r="C237" s="103">
        <v>233514338.550001</v>
      </c>
      <c r="D237" s="103"/>
      <c r="E237" s="103"/>
      <c r="F237" s="103"/>
      <c r="G237" s="103"/>
      <c r="H237" s="103"/>
      <c r="I237" s="103"/>
      <c r="J237" s="103"/>
      <c r="K237" s="103"/>
      <c r="L237" s="103"/>
      <c r="M237" s="103"/>
      <c r="N237" s="103"/>
      <c r="O237" s="93">
        <v>7.9827693979464598E-2</v>
      </c>
      <c r="P237" s="93"/>
      <c r="Q237" s="93"/>
      <c r="R237" s="93"/>
      <c r="S237" s="93"/>
      <c r="T237" s="93"/>
      <c r="U237" s="93"/>
      <c r="V237" s="93"/>
      <c r="W237" s="93"/>
      <c r="X237" s="93"/>
      <c r="Y237" s="93"/>
      <c r="Z237" s="92">
        <v>5654</v>
      </c>
      <c r="AA237" s="92"/>
      <c r="AB237" s="92"/>
      <c r="AC237" s="92"/>
      <c r="AD237" s="92"/>
      <c r="AE237" s="92"/>
      <c r="AF237" s="92"/>
      <c r="AG237" s="92"/>
      <c r="AH237" s="92"/>
      <c r="AI237" s="92"/>
      <c r="AJ237" s="93">
        <v>0.137852005363891</v>
      </c>
      <c r="AK237" s="93"/>
      <c r="AL237" s="93"/>
      <c r="AM237" s="93"/>
      <c r="AN237" s="93"/>
      <c r="AO237" s="93"/>
      <c r="AP237" s="93"/>
      <c r="AQ237" s="93"/>
      <c r="AR237" s="93"/>
      <c r="AS237" s="93"/>
    </row>
    <row r="238" spans="2:47" s="1" customFormat="1" ht="11.1" customHeight="1" x14ac:dyDescent="0.15">
      <c r="B238" s="11" t="s">
        <v>1186</v>
      </c>
      <c r="C238" s="103">
        <v>338418372.06000102</v>
      </c>
      <c r="D238" s="103"/>
      <c r="E238" s="103"/>
      <c r="F238" s="103"/>
      <c r="G238" s="103"/>
      <c r="H238" s="103"/>
      <c r="I238" s="103"/>
      <c r="J238" s="103"/>
      <c r="K238" s="103"/>
      <c r="L238" s="103"/>
      <c r="M238" s="103"/>
      <c r="N238" s="103"/>
      <c r="O238" s="93">
        <v>0.115689505019623</v>
      </c>
      <c r="P238" s="93"/>
      <c r="Q238" s="93"/>
      <c r="R238" s="93"/>
      <c r="S238" s="93"/>
      <c r="T238" s="93"/>
      <c r="U238" s="93"/>
      <c r="V238" s="93"/>
      <c r="W238" s="93"/>
      <c r="X238" s="93"/>
      <c r="Y238" s="93"/>
      <c r="Z238" s="92">
        <v>5623</v>
      </c>
      <c r="AA238" s="92"/>
      <c r="AB238" s="92"/>
      <c r="AC238" s="92"/>
      <c r="AD238" s="92"/>
      <c r="AE238" s="92"/>
      <c r="AF238" s="92"/>
      <c r="AG238" s="92"/>
      <c r="AH238" s="92"/>
      <c r="AI238" s="92"/>
      <c r="AJ238" s="93">
        <v>0.13709618432280901</v>
      </c>
      <c r="AK238" s="93"/>
      <c r="AL238" s="93"/>
      <c r="AM238" s="93"/>
      <c r="AN238" s="93"/>
      <c r="AO238" s="93"/>
      <c r="AP238" s="93"/>
      <c r="AQ238" s="93"/>
      <c r="AR238" s="93"/>
      <c r="AS238" s="93"/>
    </row>
    <row r="239" spans="2:47" s="1" customFormat="1" ht="11.1" customHeight="1" x14ac:dyDescent="0.15">
      <c r="B239" s="11" t="s">
        <v>1187</v>
      </c>
      <c r="C239" s="103">
        <v>423993673.97000098</v>
      </c>
      <c r="D239" s="103"/>
      <c r="E239" s="103"/>
      <c r="F239" s="103"/>
      <c r="G239" s="103"/>
      <c r="H239" s="103"/>
      <c r="I239" s="103"/>
      <c r="J239" s="103"/>
      <c r="K239" s="103"/>
      <c r="L239" s="103"/>
      <c r="M239" s="103"/>
      <c r="N239" s="103"/>
      <c r="O239" s="93">
        <v>0.14494372150795701</v>
      </c>
      <c r="P239" s="93"/>
      <c r="Q239" s="93"/>
      <c r="R239" s="93"/>
      <c r="S239" s="93"/>
      <c r="T239" s="93"/>
      <c r="U239" s="93"/>
      <c r="V239" s="93"/>
      <c r="W239" s="93"/>
      <c r="X239" s="93"/>
      <c r="Y239" s="93"/>
      <c r="Z239" s="92">
        <v>5642</v>
      </c>
      <c r="AA239" s="92"/>
      <c r="AB239" s="92"/>
      <c r="AC239" s="92"/>
      <c r="AD239" s="92"/>
      <c r="AE239" s="92"/>
      <c r="AF239" s="92"/>
      <c r="AG239" s="92"/>
      <c r="AH239" s="92"/>
      <c r="AI239" s="92"/>
      <c r="AJ239" s="93">
        <v>0.13755942947702099</v>
      </c>
      <c r="AK239" s="93"/>
      <c r="AL239" s="93"/>
      <c r="AM239" s="93"/>
      <c r="AN239" s="93"/>
      <c r="AO239" s="93"/>
      <c r="AP239" s="93"/>
      <c r="AQ239" s="93"/>
      <c r="AR239" s="93"/>
      <c r="AS239" s="93"/>
    </row>
    <row r="240" spans="2:47" s="1" customFormat="1" ht="11.1" customHeight="1" x14ac:dyDescent="0.15">
      <c r="B240" s="11" t="s">
        <v>1188</v>
      </c>
      <c r="C240" s="103">
        <v>446610525.25999898</v>
      </c>
      <c r="D240" s="103"/>
      <c r="E240" s="103"/>
      <c r="F240" s="103"/>
      <c r="G240" s="103"/>
      <c r="H240" s="103"/>
      <c r="I240" s="103"/>
      <c r="J240" s="103"/>
      <c r="K240" s="103"/>
      <c r="L240" s="103"/>
      <c r="M240" s="103"/>
      <c r="N240" s="103"/>
      <c r="O240" s="93">
        <v>0.15267537128487399</v>
      </c>
      <c r="P240" s="93"/>
      <c r="Q240" s="93"/>
      <c r="R240" s="93"/>
      <c r="S240" s="93"/>
      <c r="T240" s="93"/>
      <c r="U240" s="93"/>
      <c r="V240" s="93"/>
      <c r="W240" s="93"/>
      <c r="X240" s="93"/>
      <c r="Y240" s="93"/>
      <c r="Z240" s="92">
        <v>5226</v>
      </c>
      <c r="AA240" s="92"/>
      <c r="AB240" s="92"/>
      <c r="AC240" s="92"/>
      <c r="AD240" s="92"/>
      <c r="AE240" s="92"/>
      <c r="AF240" s="92"/>
      <c r="AG240" s="92"/>
      <c r="AH240" s="92"/>
      <c r="AI240" s="92"/>
      <c r="AJ240" s="93">
        <v>0.12741679873217099</v>
      </c>
      <c r="AK240" s="93"/>
      <c r="AL240" s="93"/>
      <c r="AM240" s="93"/>
      <c r="AN240" s="93"/>
      <c r="AO240" s="93"/>
      <c r="AP240" s="93"/>
      <c r="AQ240" s="93"/>
      <c r="AR240" s="93"/>
      <c r="AS240" s="93"/>
    </row>
    <row r="241" spans="2:47" s="1" customFormat="1" ht="11.1" customHeight="1" x14ac:dyDescent="0.15">
      <c r="B241" s="11" t="s">
        <v>1189</v>
      </c>
      <c r="C241" s="103">
        <v>420684668.93999797</v>
      </c>
      <c r="D241" s="103"/>
      <c r="E241" s="103"/>
      <c r="F241" s="103"/>
      <c r="G241" s="103"/>
      <c r="H241" s="103"/>
      <c r="I241" s="103"/>
      <c r="J241" s="103"/>
      <c r="K241" s="103"/>
      <c r="L241" s="103"/>
      <c r="M241" s="103"/>
      <c r="N241" s="103"/>
      <c r="O241" s="93">
        <v>0.14381252655628199</v>
      </c>
      <c r="P241" s="93"/>
      <c r="Q241" s="93"/>
      <c r="R241" s="93"/>
      <c r="S241" s="93"/>
      <c r="T241" s="93"/>
      <c r="U241" s="93"/>
      <c r="V241" s="93"/>
      <c r="W241" s="93"/>
      <c r="X241" s="93"/>
      <c r="Y241" s="93"/>
      <c r="Z241" s="92">
        <v>4132</v>
      </c>
      <c r="AA241" s="92"/>
      <c r="AB241" s="92"/>
      <c r="AC241" s="92"/>
      <c r="AD241" s="92"/>
      <c r="AE241" s="92"/>
      <c r="AF241" s="92"/>
      <c r="AG241" s="92"/>
      <c r="AH241" s="92"/>
      <c r="AI241" s="92"/>
      <c r="AJ241" s="93">
        <v>0.10074363037913001</v>
      </c>
      <c r="AK241" s="93"/>
      <c r="AL241" s="93"/>
      <c r="AM241" s="93"/>
      <c r="AN241" s="93"/>
      <c r="AO241" s="93"/>
      <c r="AP241" s="93"/>
      <c r="AQ241" s="93"/>
      <c r="AR241" s="93"/>
      <c r="AS241" s="93"/>
    </row>
    <row r="242" spans="2:47" s="1" customFormat="1" ht="11.1" customHeight="1" x14ac:dyDescent="0.15">
      <c r="B242" s="11" t="s">
        <v>1190</v>
      </c>
      <c r="C242" s="103">
        <v>374987708.27999997</v>
      </c>
      <c r="D242" s="103"/>
      <c r="E242" s="103"/>
      <c r="F242" s="103"/>
      <c r="G242" s="103"/>
      <c r="H242" s="103"/>
      <c r="I242" s="103"/>
      <c r="J242" s="103"/>
      <c r="K242" s="103"/>
      <c r="L242" s="103"/>
      <c r="M242" s="103"/>
      <c r="N242" s="103"/>
      <c r="O242" s="93">
        <v>0.128190860606305</v>
      </c>
      <c r="P242" s="93"/>
      <c r="Q242" s="93"/>
      <c r="R242" s="93"/>
      <c r="S242" s="93"/>
      <c r="T242" s="93"/>
      <c r="U242" s="93"/>
      <c r="V242" s="93"/>
      <c r="W242" s="93"/>
      <c r="X242" s="93"/>
      <c r="Y242" s="93"/>
      <c r="Z242" s="92">
        <v>3305</v>
      </c>
      <c r="AA242" s="92"/>
      <c r="AB242" s="92"/>
      <c r="AC242" s="92"/>
      <c r="AD242" s="92"/>
      <c r="AE242" s="92"/>
      <c r="AF242" s="92"/>
      <c r="AG242" s="92"/>
      <c r="AH242" s="92"/>
      <c r="AI242" s="92"/>
      <c r="AJ242" s="93">
        <v>8.0580275508960103E-2</v>
      </c>
      <c r="AK242" s="93"/>
      <c r="AL242" s="93"/>
      <c r="AM242" s="93"/>
      <c r="AN242" s="93"/>
      <c r="AO242" s="93"/>
      <c r="AP242" s="93"/>
      <c r="AQ242" s="93"/>
      <c r="AR242" s="93"/>
      <c r="AS242" s="93"/>
    </row>
    <row r="243" spans="2:47" s="1" customFormat="1" ht="11.1" customHeight="1" x14ac:dyDescent="0.15">
      <c r="B243" s="11" t="s">
        <v>1191</v>
      </c>
      <c r="C243" s="103">
        <v>275321031.62999898</v>
      </c>
      <c r="D243" s="103"/>
      <c r="E243" s="103"/>
      <c r="F243" s="103"/>
      <c r="G243" s="103"/>
      <c r="H243" s="103"/>
      <c r="I243" s="103"/>
      <c r="J243" s="103"/>
      <c r="K243" s="103"/>
      <c r="L243" s="103"/>
      <c r="M243" s="103"/>
      <c r="N243" s="103"/>
      <c r="O243" s="93">
        <v>9.4119458340516396E-2</v>
      </c>
      <c r="P243" s="93"/>
      <c r="Q243" s="93"/>
      <c r="R243" s="93"/>
      <c r="S243" s="93"/>
      <c r="T243" s="93"/>
      <c r="U243" s="93"/>
      <c r="V243" s="93"/>
      <c r="W243" s="93"/>
      <c r="X243" s="93"/>
      <c r="Y243" s="93"/>
      <c r="Z243" s="92">
        <v>2011</v>
      </c>
      <c r="AA243" s="92"/>
      <c r="AB243" s="92"/>
      <c r="AC243" s="92"/>
      <c r="AD243" s="92"/>
      <c r="AE243" s="92"/>
      <c r="AF243" s="92"/>
      <c r="AG243" s="92"/>
      <c r="AH243" s="92"/>
      <c r="AI243" s="92"/>
      <c r="AJ243" s="93">
        <v>4.9030842374741E-2</v>
      </c>
      <c r="AK243" s="93"/>
      <c r="AL243" s="93"/>
      <c r="AM243" s="93"/>
      <c r="AN243" s="93"/>
      <c r="AO243" s="93"/>
      <c r="AP243" s="93"/>
      <c r="AQ243" s="93"/>
      <c r="AR243" s="93"/>
      <c r="AS243" s="93"/>
    </row>
    <row r="244" spans="2:47" s="1" customFormat="1" ht="11.1" customHeight="1" x14ac:dyDescent="0.15">
      <c r="B244" s="11" t="s">
        <v>1192</v>
      </c>
      <c r="C244" s="103">
        <v>198163735.49000001</v>
      </c>
      <c r="D244" s="103"/>
      <c r="E244" s="103"/>
      <c r="F244" s="103"/>
      <c r="G244" s="103"/>
      <c r="H244" s="103"/>
      <c r="I244" s="103"/>
      <c r="J244" s="103"/>
      <c r="K244" s="103"/>
      <c r="L244" s="103"/>
      <c r="M244" s="103"/>
      <c r="N244" s="103"/>
      <c r="O244" s="93">
        <v>6.7742966589334694E-2</v>
      </c>
      <c r="P244" s="93"/>
      <c r="Q244" s="93"/>
      <c r="R244" s="93"/>
      <c r="S244" s="93"/>
      <c r="T244" s="93"/>
      <c r="U244" s="93"/>
      <c r="V244" s="93"/>
      <c r="W244" s="93"/>
      <c r="X244" s="93"/>
      <c r="Y244" s="93"/>
      <c r="Z244" s="92">
        <v>1217</v>
      </c>
      <c r="AA244" s="92"/>
      <c r="AB244" s="92"/>
      <c r="AC244" s="92"/>
      <c r="AD244" s="92"/>
      <c r="AE244" s="92"/>
      <c r="AF244" s="92"/>
      <c r="AG244" s="92"/>
      <c r="AH244" s="92"/>
      <c r="AI244" s="92"/>
      <c r="AJ244" s="93">
        <v>2.96720711934658E-2</v>
      </c>
      <c r="AK244" s="93"/>
      <c r="AL244" s="93"/>
      <c r="AM244" s="93"/>
      <c r="AN244" s="93"/>
      <c r="AO244" s="93"/>
      <c r="AP244" s="93"/>
      <c r="AQ244" s="93"/>
      <c r="AR244" s="93"/>
      <c r="AS244" s="93"/>
    </row>
    <row r="245" spans="2:47" s="1" customFormat="1" ht="11.1" customHeight="1" x14ac:dyDescent="0.15">
      <c r="B245" s="11" t="s">
        <v>1193</v>
      </c>
      <c r="C245" s="103">
        <v>74830246.819999993</v>
      </c>
      <c r="D245" s="103"/>
      <c r="E245" s="103"/>
      <c r="F245" s="103"/>
      <c r="G245" s="103"/>
      <c r="H245" s="103"/>
      <c r="I245" s="103"/>
      <c r="J245" s="103"/>
      <c r="K245" s="103"/>
      <c r="L245" s="103"/>
      <c r="M245" s="103"/>
      <c r="N245" s="103"/>
      <c r="O245" s="93">
        <v>2.5580981796009501E-2</v>
      </c>
      <c r="P245" s="93"/>
      <c r="Q245" s="93"/>
      <c r="R245" s="93"/>
      <c r="S245" s="93"/>
      <c r="T245" s="93"/>
      <c r="U245" s="93"/>
      <c r="V245" s="93"/>
      <c r="W245" s="93"/>
      <c r="X245" s="93"/>
      <c r="Y245" s="93"/>
      <c r="Z245" s="92">
        <v>421</v>
      </c>
      <c r="AA245" s="92"/>
      <c r="AB245" s="92"/>
      <c r="AC245" s="92"/>
      <c r="AD245" s="92"/>
      <c r="AE245" s="92"/>
      <c r="AF245" s="92"/>
      <c r="AG245" s="92"/>
      <c r="AH245" s="92"/>
      <c r="AI245" s="92"/>
      <c r="AJ245" s="93">
        <v>1.0264537364378899E-2</v>
      </c>
      <c r="AK245" s="93"/>
      <c r="AL245" s="93"/>
      <c r="AM245" s="93"/>
      <c r="AN245" s="93"/>
      <c r="AO245" s="93"/>
      <c r="AP245" s="93"/>
      <c r="AQ245" s="93"/>
      <c r="AR245" s="93"/>
      <c r="AS245" s="93"/>
    </row>
    <row r="246" spans="2:47" s="1" customFormat="1" ht="11.1" customHeight="1" x14ac:dyDescent="0.15">
      <c r="B246" s="11" t="s">
        <v>1194</v>
      </c>
      <c r="C246" s="103">
        <v>6010033.5899999999</v>
      </c>
      <c r="D246" s="103"/>
      <c r="E246" s="103"/>
      <c r="F246" s="103"/>
      <c r="G246" s="103"/>
      <c r="H246" s="103"/>
      <c r="I246" s="103"/>
      <c r="J246" s="103"/>
      <c r="K246" s="103"/>
      <c r="L246" s="103"/>
      <c r="M246" s="103"/>
      <c r="N246" s="103"/>
      <c r="O246" s="93">
        <v>2.0545510190420001E-3</v>
      </c>
      <c r="P246" s="93"/>
      <c r="Q246" s="93"/>
      <c r="R246" s="93"/>
      <c r="S246" s="93"/>
      <c r="T246" s="93"/>
      <c r="U246" s="93"/>
      <c r="V246" s="93"/>
      <c r="W246" s="93"/>
      <c r="X246" s="93"/>
      <c r="Y246" s="93"/>
      <c r="Z246" s="92">
        <v>37</v>
      </c>
      <c r="AA246" s="92"/>
      <c r="AB246" s="92"/>
      <c r="AC246" s="92"/>
      <c r="AD246" s="92"/>
      <c r="AE246" s="92"/>
      <c r="AF246" s="92"/>
      <c r="AG246" s="92"/>
      <c r="AH246" s="92"/>
      <c r="AI246" s="92"/>
      <c r="AJ246" s="93">
        <v>9.0210898451785905E-4</v>
      </c>
      <c r="AK246" s="93"/>
      <c r="AL246" s="93"/>
      <c r="AM246" s="93"/>
      <c r="AN246" s="93"/>
      <c r="AO246" s="93"/>
      <c r="AP246" s="93"/>
      <c r="AQ246" s="93"/>
      <c r="AR246" s="93"/>
      <c r="AS246" s="93"/>
    </row>
    <row r="247" spans="2:47" s="1" customFormat="1" ht="11.1" customHeight="1" x14ac:dyDescent="0.15">
      <c r="B247" s="11" t="s">
        <v>1195</v>
      </c>
      <c r="C247" s="103">
        <v>2953779.25</v>
      </c>
      <c r="D247" s="103"/>
      <c r="E247" s="103"/>
      <c r="F247" s="103"/>
      <c r="G247" s="103"/>
      <c r="H247" s="103"/>
      <c r="I247" s="103"/>
      <c r="J247" s="103"/>
      <c r="K247" s="103"/>
      <c r="L247" s="103"/>
      <c r="M247" s="103"/>
      <c r="N247" s="103"/>
      <c r="O247" s="93">
        <v>1.00975977542126E-3</v>
      </c>
      <c r="P247" s="93"/>
      <c r="Q247" s="93"/>
      <c r="R247" s="93"/>
      <c r="S247" s="93"/>
      <c r="T247" s="93"/>
      <c r="U247" s="93"/>
      <c r="V247" s="93"/>
      <c r="W247" s="93"/>
      <c r="X247" s="93"/>
      <c r="Y247" s="93"/>
      <c r="Z247" s="92">
        <v>30</v>
      </c>
      <c r="AA247" s="92"/>
      <c r="AB247" s="92"/>
      <c r="AC247" s="92"/>
      <c r="AD247" s="92"/>
      <c r="AE247" s="92"/>
      <c r="AF247" s="92"/>
      <c r="AG247" s="92"/>
      <c r="AH247" s="92"/>
      <c r="AI247" s="92"/>
      <c r="AJ247" s="93">
        <v>7.3143971717664301E-4</v>
      </c>
      <c r="AK247" s="93"/>
      <c r="AL247" s="93"/>
      <c r="AM247" s="93"/>
      <c r="AN247" s="93"/>
      <c r="AO247" s="93"/>
      <c r="AP247" s="93"/>
      <c r="AQ247" s="93"/>
      <c r="AR247" s="93"/>
      <c r="AS247" s="93"/>
    </row>
    <row r="248" spans="2:47" s="1" customFormat="1" ht="11.1" customHeight="1" x14ac:dyDescent="0.15">
      <c r="B248" s="11" t="s">
        <v>1196</v>
      </c>
      <c r="C248" s="103">
        <v>9687263.8800000008</v>
      </c>
      <c r="D248" s="103"/>
      <c r="E248" s="103"/>
      <c r="F248" s="103"/>
      <c r="G248" s="103"/>
      <c r="H248" s="103"/>
      <c r="I248" s="103"/>
      <c r="J248" s="103"/>
      <c r="K248" s="103"/>
      <c r="L248" s="103"/>
      <c r="M248" s="103"/>
      <c r="N248" s="103"/>
      <c r="O248" s="93">
        <v>3.3116250647082898E-3</v>
      </c>
      <c r="P248" s="93"/>
      <c r="Q248" s="93"/>
      <c r="R248" s="93"/>
      <c r="S248" s="93"/>
      <c r="T248" s="93"/>
      <c r="U248" s="93"/>
      <c r="V248" s="93"/>
      <c r="W248" s="93"/>
      <c r="X248" s="93"/>
      <c r="Y248" s="93"/>
      <c r="Z248" s="92">
        <v>103</v>
      </c>
      <c r="AA248" s="92"/>
      <c r="AB248" s="92"/>
      <c r="AC248" s="92"/>
      <c r="AD248" s="92"/>
      <c r="AE248" s="92"/>
      <c r="AF248" s="92"/>
      <c r="AG248" s="92"/>
      <c r="AH248" s="92"/>
      <c r="AI248" s="92"/>
      <c r="AJ248" s="93">
        <v>2.5112763623064702E-3</v>
      </c>
      <c r="AK248" s="93"/>
      <c r="AL248" s="93"/>
      <c r="AM248" s="93"/>
      <c r="AN248" s="93"/>
      <c r="AO248" s="93"/>
      <c r="AP248" s="93"/>
      <c r="AQ248" s="93"/>
      <c r="AR248" s="93"/>
      <c r="AS248" s="93"/>
    </row>
    <row r="249" spans="2:47" s="1" customFormat="1" ht="12.75" customHeight="1" x14ac:dyDescent="0.15">
      <c r="B249" s="46"/>
      <c r="C249" s="104">
        <v>2925229665.4099998</v>
      </c>
      <c r="D249" s="104"/>
      <c r="E249" s="104"/>
      <c r="F249" s="104"/>
      <c r="G249" s="104"/>
      <c r="H249" s="104"/>
      <c r="I249" s="104"/>
      <c r="J249" s="104"/>
      <c r="K249" s="104"/>
      <c r="L249" s="104"/>
      <c r="M249" s="104"/>
      <c r="N249" s="104"/>
      <c r="O249" s="95">
        <v>1</v>
      </c>
      <c r="P249" s="95"/>
      <c r="Q249" s="95"/>
      <c r="R249" s="95"/>
      <c r="S249" s="95"/>
      <c r="T249" s="95"/>
      <c r="U249" s="95"/>
      <c r="V249" s="95"/>
      <c r="W249" s="95"/>
      <c r="X249" s="95"/>
      <c r="Y249" s="95"/>
      <c r="Z249" s="94">
        <v>41015</v>
      </c>
      <c r="AA249" s="94"/>
      <c r="AB249" s="94"/>
      <c r="AC249" s="94"/>
      <c r="AD249" s="94"/>
      <c r="AE249" s="94"/>
      <c r="AF249" s="94"/>
      <c r="AG249" s="94"/>
      <c r="AH249" s="94"/>
      <c r="AI249" s="94"/>
      <c r="AJ249" s="95">
        <v>1</v>
      </c>
      <c r="AK249" s="95"/>
      <c r="AL249" s="95"/>
      <c r="AM249" s="95"/>
      <c r="AN249" s="95"/>
      <c r="AO249" s="95"/>
      <c r="AP249" s="95"/>
      <c r="AQ249" s="95"/>
      <c r="AR249" s="95"/>
      <c r="AS249" s="95"/>
    </row>
    <row r="250" spans="2:47" s="1" customFormat="1" ht="9" customHeight="1" x14ac:dyDescent="0.15"/>
    <row r="251" spans="2:47" s="1" customFormat="1" ht="19.2" customHeight="1" x14ac:dyDescent="0.15">
      <c r="B251" s="82" t="s">
        <v>1229</v>
      </c>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row>
    <row r="252" spans="2:47" s="1" customFormat="1" ht="7.95" customHeight="1" x14ac:dyDescent="0.15"/>
    <row r="253" spans="2:47" s="1" customFormat="1" ht="12.75" customHeight="1" x14ac:dyDescent="0.15">
      <c r="B253" s="45"/>
      <c r="C253" s="76" t="s">
        <v>1103</v>
      </c>
      <c r="D253" s="76"/>
      <c r="E253" s="76"/>
      <c r="F253" s="76"/>
      <c r="G253" s="76"/>
      <c r="H253" s="76"/>
      <c r="I253" s="76"/>
      <c r="J253" s="76"/>
      <c r="K253" s="76"/>
      <c r="L253" s="76"/>
      <c r="M253" s="76"/>
      <c r="N253" s="76"/>
      <c r="O253" s="76" t="s">
        <v>1104</v>
      </c>
      <c r="P253" s="76"/>
      <c r="Q253" s="76"/>
      <c r="R253" s="76"/>
      <c r="S253" s="76"/>
      <c r="T253" s="76"/>
      <c r="U253" s="76"/>
      <c r="V253" s="76"/>
      <c r="W253" s="76"/>
      <c r="X253" s="76"/>
      <c r="Y253" s="76"/>
      <c r="Z253" s="76" t="s">
        <v>1105</v>
      </c>
      <c r="AA253" s="76"/>
      <c r="AB253" s="76"/>
      <c r="AC253" s="76"/>
      <c r="AD253" s="76"/>
      <c r="AE253" s="76"/>
      <c r="AF253" s="76"/>
      <c r="AG253" s="76"/>
      <c r="AH253" s="76"/>
      <c r="AI253" s="76"/>
      <c r="AJ253" s="76" t="s">
        <v>1104</v>
      </c>
      <c r="AK253" s="76"/>
      <c r="AL253" s="76"/>
      <c r="AM253" s="76"/>
      <c r="AN253" s="76"/>
      <c r="AO253" s="76"/>
      <c r="AP253" s="76"/>
      <c r="AQ253" s="76"/>
      <c r="AR253" s="76"/>
      <c r="AS253" s="76"/>
    </row>
    <row r="254" spans="2:47" s="1" customFormat="1" ht="11.1" customHeight="1" x14ac:dyDescent="0.15">
      <c r="B254" s="11" t="s">
        <v>1184</v>
      </c>
      <c r="C254" s="103">
        <v>58210985.839999899</v>
      </c>
      <c r="D254" s="103"/>
      <c r="E254" s="103"/>
      <c r="F254" s="103"/>
      <c r="G254" s="103"/>
      <c r="H254" s="103"/>
      <c r="I254" s="103"/>
      <c r="J254" s="103"/>
      <c r="K254" s="103"/>
      <c r="L254" s="103"/>
      <c r="M254" s="103"/>
      <c r="N254" s="103"/>
      <c r="O254" s="93">
        <v>1.98996292593119E-2</v>
      </c>
      <c r="P254" s="93"/>
      <c r="Q254" s="93"/>
      <c r="R254" s="93"/>
      <c r="S254" s="93"/>
      <c r="T254" s="93"/>
      <c r="U254" s="93"/>
      <c r="V254" s="93"/>
      <c r="W254" s="93"/>
      <c r="X254" s="93"/>
      <c r="Y254" s="93"/>
      <c r="Z254" s="92">
        <v>5368</v>
      </c>
      <c r="AA254" s="92"/>
      <c r="AB254" s="92"/>
      <c r="AC254" s="92"/>
      <c r="AD254" s="92"/>
      <c r="AE254" s="92"/>
      <c r="AF254" s="92"/>
      <c r="AG254" s="92"/>
      <c r="AH254" s="92"/>
      <c r="AI254" s="92"/>
      <c r="AJ254" s="93">
        <v>0.130878946726807</v>
      </c>
      <c r="AK254" s="93"/>
      <c r="AL254" s="93"/>
      <c r="AM254" s="93"/>
      <c r="AN254" s="93"/>
      <c r="AO254" s="93"/>
      <c r="AP254" s="93"/>
      <c r="AQ254" s="93"/>
      <c r="AR254" s="93"/>
      <c r="AS254" s="93"/>
    </row>
    <row r="255" spans="2:47" s="1" customFormat="1" ht="11.1" customHeight="1" x14ac:dyDescent="0.15">
      <c r="B255" s="11" t="s">
        <v>1185</v>
      </c>
      <c r="C255" s="103">
        <v>144455007.66999999</v>
      </c>
      <c r="D255" s="103"/>
      <c r="E255" s="103"/>
      <c r="F255" s="103"/>
      <c r="G255" s="103"/>
      <c r="H255" s="103"/>
      <c r="I255" s="103"/>
      <c r="J255" s="103"/>
      <c r="K255" s="103"/>
      <c r="L255" s="103"/>
      <c r="M255" s="103"/>
      <c r="N255" s="103"/>
      <c r="O255" s="93">
        <v>4.9382449992948801E-2</v>
      </c>
      <c r="P255" s="93"/>
      <c r="Q255" s="93"/>
      <c r="R255" s="93"/>
      <c r="S255" s="93"/>
      <c r="T255" s="93"/>
      <c r="U255" s="93"/>
      <c r="V255" s="93"/>
      <c r="W255" s="93"/>
      <c r="X255" s="93"/>
      <c r="Y255" s="93"/>
      <c r="Z255" s="92">
        <v>4308</v>
      </c>
      <c r="AA255" s="92"/>
      <c r="AB255" s="92"/>
      <c r="AC255" s="92"/>
      <c r="AD255" s="92"/>
      <c r="AE255" s="92"/>
      <c r="AF255" s="92"/>
      <c r="AG255" s="92"/>
      <c r="AH255" s="92"/>
      <c r="AI255" s="92"/>
      <c r="AJ255" s="93">
        <v>0.105034743386566</v>
      </c>
      <c r="AK255" s="93"/>
      <c r="AL255" s="93"/>
      <c r="AM255" s="93"/>
      <c r="AN255" s="93"/>
      <c r="AO255" s="93"/>
      <c r="AP255" s="93"/>
      <c r="AQ255" s="93"/>
      <c r="AR255" s="93"/>
      <c r="AS255" s="93"/>
    </row>
    <row r="256" spans="2:47" s="1" customFormat="1" ht="11.1" customHeight="1" x14ac:dyDescent="0.15">
      <c r="B256" s="11" t="s">
        <v>1186</v>
      </c>
      <c r="C256" s="103">
        <v>225656501.99000099</v>
      </c>
      <c r="D256" s="103"/>
      <c r="E256" s="103"/>
      <c r="F256" s="103"/>
      <c r="G256" s="103"/>
      <c r="H256" s="103"/>
      <c r="I256" s="103"/>
      <c r="J256" s="103"/>
      <c r="K256" s="103"/>
      <c r="L256" s="103"/>
      <c r="M256" s="103"/>
      <c r="N256" s="103"/>
      <c r="O256" s="93">
        <v>7.7141465047453894E-2</v>
      </c>
      <c r="P256" s="93"/>
      <c r="Q256" s="93"/>
      <c r="R256" s="93"/>
      <c r="S256" s="93"/>
      <c r="T256" s="93"/>
      <c r="U256" s="93"/>
      <c r="V256" s="93"/>
      <c r="W256" s="93"/>
      <c r="X256" s="93"/>
      <c r="Y256" s="93"/>
      <c r="Z256" s="92">
        <v>4566</v>
      </c>
      <c r="AA256" s="92"/>
      <c r="AB256" s="92"/>
      <c r="AC256" s="92"/>
      <c r="AD256" s="92"/>
      <c r="AE256" s="92"/>
      <c r="AF256" s="92"/>
      <c r="AG256" s="92"/>
      <c r="AH256" s="92"/>
      <c r="AI256" s="92"/>
      <c r="AJ256" s="93">
        <v>0.111325124954285</v>
      </c>
      <c r="AK256" s="93"/>
      <c r="AL256" s="93"/>
      <c r="AM256" s="93"/>
      <c r="AN256" s="93"/>
      <c r="AO256" s="93"/>
      <c r="AP256" s="93"/>
      <c r="AQ256" s="93"/>
      <c r="AR256" s="93"/>
      <c r="AS256" s="93"/>
    </row>
    <row r="257" spans="2:47" s="1" customFormat="1" ht="11.1" customHeight="1" x14ac:dyDescent="0.15">
      <c r="B257" s="11" t="s">
        <v>1187</v>
      </c>
      <c r="C257" s="103">
        <v>310751719.010001</v>
      </c>
      <c r="D257" s="103"/>
      <c r="E257" s="103"/>
      <c r="F257" s="103"/>
      <c r="G257" s="103"/>
      <c r="H257" s="103"/>
      <c r="I257" s="103"/>
      <c r="J257" s="103"/>
      <c r="K257" s="103"/>
      <c r="L257" s="103"/>
      <c r="M257" s="103"/>
      <c r="N257" s="103"/>
      <c r="O257" s="93">
        <v>0.106231562835749</v>
      </c>
      <c r="P257" s="93"/>
      <c r="Q257" s="93"/>
      <c r="R257" s="93"/>
      <c r="S257" s="93"/>
      <c r="T257" s="93"/>
      <c r="U257" s="93"/>
      <c r="V257" s="93"/>
      <c r="W257" s="93"/>
      <c r="X257" s="93"/>
      <c r="Y257" s="93"/>
      <c r="Z257" s="92">
        <v>4930</v>
      </c>
      <c r="AA257" s="92"/>
      <c r="AB257" s="92"/>
      <c r="AC257" s="92"/>
      <c r="AD257" s="92"/>
      <c r="AE257" s="92"/>
      <c r="AF257" s="92"/>
      <c r="AG257" s="92"/>
      <c r="AH257" s="92"/>
      <c r="AI257" s="92"/>
      <c r="AJ257" s="93">
        <v>0.120199926856028</v>
      </c>
      <c r="AK257" s="93"/>
      <c r="AL257" s="93"/>
      <c r="AM257" s="93"/>
      <c r="AN257" s="93"/>
      <c r="AO257" s="93"/>
      <c r="AP257" s="93"/>
      <c r="AQ257" s="93"/>
      <c r="AR257" s="93"/>
      <c r="AS257" s="93"/>
    </row>
    <row r="258" spans="2:47" s="1" customFormat="1" ht="11.1" customHeight="1" x14ac:dyDescent="0.15">
      <c r="B258" s="11" t="s">
        <v>1188</v>
      </c>
      <c r="C258" s="103">
        <v>391983917.86000001</v>
      </c>
      <c r="D258" s="103"/>
      <c r="E258" s="103"/>
      <c r="F258" s="103"/>
      <c r="G258" s="103"/>
      <c r="H258" s="103"/>
      <c r="I258" s="103"/>
      <c r="J258" s="103"/>
      <c r="K258" s="103"/>
      <c r="L258" s="103"/>
      <c r="M258" s="103"/>
      <c r="N258" s="103"/>
      <c r="O258" s="93">
        <v>0.13400107434130601</v>
      </c>
      <c r="P258" s="93"/>
      <c r="Q258" s="93"/>
      <c r="R258" s="93"/>
      <c r="S258" s="93"/>
      <c r="T258" s="93"/>
      <c r="U258" s="93"/>
      <c r="V258" s="93"/>
      <c r="W258" s="93"/>
      <c r="X258" s="93"/>
      <c r="Y258" s="93"/>
      <c r="Z258" s="92">
        <v>5180</v>
      </c>
      <c r="AA258" s="92"/>
      <c r="AB258" s="92"/>
      <c r="AC258" s="92"/>
      <c r="AD258" s="92"/>
      <c r="AE258" s="92"/>
      <c r="AF258" s="92"/>
      <c r="AG258" s="92"/>
      <c r="AH258" s="92"/>
      <c r="AI258" s="92"/>
      <c r="AJ258" s="93">
        <v>0.12629525783250001</v>
      </c>
      <c r="AK258" s="93"/>
      <c r="AL258" s="93"/>
      <c r="AM258" s="93"/>
      <c r="AN258" s="93"/>
      <c r="AO258" s="93"/>
      <c r="AP258" s="93"/>
      <c r="AQ258" s="93"/>
      <c r="AR258" s="93"/>
      <c r="AS258" s="93"/>
    </row>
    <row r="259" spans="2:47" s="1" customFormat="1" ht="11.1" customHeight="1" x14ac:dyDescent="0.15">
      <c r="B259" s="11" t="s">
        <v>1189</v>
      </c>
      <c r="C259" s="103">
        <v>427628369.21999902</v>
      </c>
      <c r="D259" s="103"/>
      <c r="E259" s="103"/>
      <c r="F259" s="103"/>
      <c r="G259" s="103"/>
      <c r="H259" s="103"/>
      <c r="I259" s="103"/>
      <c r="J259" s="103"/>
      <c r="K259" s="103"/>
      <c r="L259" s="103"/>
      <c r="M259" s="103"/>
      <c r="N259" s="103"/>
      <c r="O259" s="93">
        <v>0.146186254801318</v>
      </c>
      <c r="P259" s="93"/>
      <c r="Q259" s="93"/>
      <c r="R259" s="93"/>
      <c r="S259" s="93"/>
      <c r="T259" s="93"/>
      <c r="U259" s="93"/>
      <c r="V259" s="93"/>
      <c r="W259" s="93"/>
      <c r="X259" s="93"/>
      <c r="Y259" s="93"/>
      <c r="Z259" s="92">
        <v>4883</v>
      </c>
      <c r="AA259" s="92"/>
      <c r="AB259" s="92"/>
      <c r="AC259" s="92"/>
      <c r="AD259" s="92"/>
      <c r="AE259" s="92"/>
      <c r="AF259" s="92"/>
      <c r="AG259" s="92"/>
      <c r="AH259" s="92"/>
      <c r="AI259" s="92"/>
      <c r="AJ259" s="93">
        <v>0.119054004632452</v>
      </c>
      <c r="AK259" s="93"/>
      <c r="AL259" s="93"/>
      <c r="AM259" s="93"/>
      <c r="AN259" s="93"/>
      <c r="AO259" s="93"/>
      <c r="AP259" s="93"/>
      <c r="AQ259" s="93"/>
      <c r="AR259" s="93"/>
      <c r="AS259" s="93"/>
    </row>
    <row r="260" spans="2:47" s="1" customFormat="1" ht="11.1" customHeight="1" x14ac:dyDescent="0.15">
      <c r="B260" s="11" t="s">
        <v>1190</v>
      </c>
      <c r="C260" s="103">
        <v>481231384.78999901</v>
      </c>
      <c r="D260" s="103"/>
      <c r="E260" s="103"/>
      <c r="F260" s="103"/>
      <c r="G260" s="103"/>
      <c r="H260" s="103"/>
      <c r="I260" s="103"/>
      <c r="J260" s="103"/>
      <c r="K260" s="103"/>
      <c r="L260" s="103"/>
      <c r="M260" s="103"/>
      <c r="N260" s="103"/>
      <c r="O260" s="93">
        <v>0.16451063329502699</v>
      </c>
      <c r="P260" s="93"/>
      <c r="Q260" s="93"/>
      <c r="R260" s="93"/>
      <c r="S260" s="93"/>
      <c r="T260" s="93"/>
      <c r="U260" s="93"/>
      <c r="V260" s="93"/>
      <c r="W260" s="93"/>
      <c r="X260" s="93"/>
      <c r="Y260" s="93"/>
      <c r="Z260" s="92">
        <v>4973</v>
      </c>
      <c r="AA260" s="92"/>
      <c r="AB260" s="92"/>
      <c r="AC260" s="92"/>
      <c r="AD260" s="92"/>
      <c r="AE260" s="92"/>
      <c r="AF260" s="92"/>
      <c r="AG260" s="92"/>
      <c r="AH260" s="92"/>
      <c r="AI260" s="92"/>
      <c r="AJ260" s="93">
        <v>0.121248323783981</v>
      </c>
      <c r="AK260" s="93"/>
      <c r="AL260" s="93"/>
      <c r="AM260" s="93"/>
      <c r="AN260" s="93"/>
      <c r="AO260" s="93"/>
      <c r="AP260" s="93"/>
      <c r="AQ260" s="93"/>
      <c r="AR260" s="93"/>
      <c r="AS260" s="93"/>
    </row>
    <row r="261" spans="2:47" s="1" customFormat="1" ht="11.1" customHeight="1" x14ac:dyDescent="0.15">
      <c r="B261" s="11" t="s">
        <v>1191</v>
      </c>
      <c r="C261" s="103">
        <v>450683522.36000001</v>
      </c>
      <c r="D261" s="103"/>
      <c r="E261" s="103"/>
      <c r="F261" s="103"/>
      <c r="G261" s="103"/>
      <c r="H261" s="103"/>
      <c r="I261" s="103"/>
      <c r="J261" s="103"/>
      <c r="K261" s="103"/>
      <c r="L261" s="103"/>
      <c r="M261" s="103"/>
      <c r="N261" s="103"/>
      <c r="O261" s="93">
        <v>0.154067739599801</v>
      </c>
      <c r="P261" s="93"/>
      <c r="Q261" s="93"/>
      <c r="R261" s="93"/>
      <c r="S261" s="93"/>
      <c r="T261" s="93"/>
      <c r="U261" s="93"/>
      <c r="V261" s="93"/>
      <c r="W261" s="93"/>
      <c r="X261" s="93"/>
      <c r="Y261" s="93"/>
      <c r="Z261" s="92">
        <v>3806</v>
      </c>
      <c r="AA261" s="92"/>
      <c r="AB261" s="92"/>
      <c r="AC261" s="92"/>
      <c r="AD261" s="92"/>
      <c r="AE261" s="92"/>
      <c r="AF261" s="92"/>
      <c r="AG261" s="92"/>
      <c r="AH261" s="92"/>
      <c r="AI261" s="92"/>
      <c r="AJ261" s="93">
        <v>9.2795318785810099E-2</v>
      </c>
      <c r="AK261" s="93"/>
      <c r="AL261" s="93"/>
      <c r="AM261" s="93"/>
      <c r="AN261" s="93"/>
      <c r="AO261" s="93"/>
      <c r="AP261" s="93"/>
      <c r="AQ261" s="93"/>
      <c r="AR261" s="93"/>
      <c r="AS261" s="93"/>
    </row>
    <row r="262" spans="2:47" s="1" customFormat="1" ht="11.1" customHeight="1" x14ac:dyDescent="0.15">
      <c r="B262" s="11" t="s">
        <v>1192</v>
      </c>
      <c r="C262" s="103">
        <v>307801327.11999899</v>
      </c>
      <c r="D262" s="103"/>
      <c r="E262" s="103"/>
      <c r="F262" s="103"/>
      <c r="G262" s="103"/>
      <c r="H262" s="103"/>
      <c r="I262" s="103"/>
      <c r="J262" s="103"/>
      <c r="K262" s="103"/>
      <c r="L262" s="103"/>
      <c r="M262" s="103"/>
      <c r="N262" s="103"/>
      <c r="O262" s="93">
        <v>0.10522296104120001</v>
      </c>
      <c r="P262" s="93"/>
      <c r="Q262" s="93"/>
      <c r="R262" s="93"/>
      <c r="S262" s="93"/>
      <c r="T262" s="93"/>
      <c r="U262" s="93"/>
      <c r="V262" s="93"/>
      <c r="W262" s="93"/>
      <c r="X262" s="93"/>
      <c r="Y262" s="93"/>
      <c r="Z262" s="92">
        <v>2162</v>
      </c>
      <c r="AA262" s="92"/>
      <c r="AB262" s="92"/>
      <c r="AC262" s="92"/>
      <c r="AD262" s="92"/>
      <c r="AE262" s="92"/>
      <c r="AF262" s="92"/>
      <c r="AG262" s="92"/>
      <c r="AH262" s="92"/>
      <c r="AI262" s="92"/>
      <c r="AJ262" s="93">
        <v>5.2712422284530103E-2</v>
      </c>
      <c r="AK262" s="93"/>
      <c r="AL262" s="93"/>
      <c r="AM262" s="93"/>
      <c r="AN262" s="93"/>
      <c r="AO262" s="93"/>
      <c r="AP262" s="93"/>
      <c r="AQ262" s="93"/>
      <c r="AR262" s="93"/>
      <c r="AS262" s="93"/>
    </row>
    <row r="263" spans="2:47" s="1" customFormat="1" ht="11.1" customHeight="1" x14ac:dyDescent="0.15">
      <c r="B263" s="11" t="s">
        <v>1193</v>
      </c>
      <c r="C263" s="103">
        <v>101290332.27</v>
      </c>
      <c r="D263" s="103"/>
      <c r="E263" s="103"/>
      <c r="F263" s="103"/>
      <c r="G263" s="103"/>
      <c r="H263" s="103"/>
      <c r="I263" s="103"/>
      <c r="J263" s="103"/>
      <c r="K263" s="103"/>
      <c r="L263" s="103"/>
      <c r="M263" s="103"/>
      <c r="N263" s="103"/>
      <c r="O263" s="93">
        <v>3.4626454622599098E-2</v>
      </c>
      <c r="P263" s="93"/>
      <c r="Q263" s="93"/>
      <c r="R263" s="93"/>
      <c r="S263" s="93"/>
      <c r="T263" s="93"/>
      <c r="U263" s="93"/>
      <c r="V263" s="93"/>
      <c r="W263" s="93"/>
      <c r="X263" s="93"/>
      <c r="Y263" s="93"/>
      <c r="Z263" s="92">
        <v>621</v>
      </c>
      <c r="AA263" s="92"/>
      <c r="AB263" s="92"/>
      <c r="AC263" s="92"/>
      <c r="AD263" s="92"/>
      <c r="AE263" s="92"/>
      <c r="AF263" s="92"/>
      <c r="AG263" s="92"/>
      <c r="AH263" s="92"/>
      <c r="AI263" s="92"/>
      <c r="AJ263" s="93">
        <v>1.5140802145556499E-2</v>
      </c>
      <c r="AK263" s="93"/>
      <c r="AL263" s="93"/>
      <c r="AM263" s="93"/>
      <c r="AN263" s="93"/>
      <c r="AO263" s="93"/>
      <c r="AP263" s="93"/>
      <c r="AQ263" s="93"/>
      <c r="AR263" s="93"/>
      <c r="AS263" s="93"/>
    </row>
    <row r="264" spans="2:47" s="1" customFormat="1" ht="11.1" customHeight="1" x14ac:dyDescent="0.15">
      <c r="B264" s="11" t="s">
        <v>1194</v>
      </c>
      <c r="C264" s="103">
        <v>7962763.9400000004</v>
      </c>
      <c r="D264" s="103"/>
      <c r="E264" s="103"/>
      <c r="F264" s="103"/>
      <c r="G264" s="103"/>
      <c r="H264" s="103"/>
      <c r="I264" s="103"/>
      <c r="J264" s="103"/>
      <c r="K264" s="103"/>
      <c r="L264" s="103"/>
      <c r="M264" s="103"/>
      <c r="N264" s="103"/>
      <c r="O264" s="93">
        <v>2.7220987241300702E-3</v>
      </c>
      <c r="P264" s="93"/>
      <c r="Q264" s="93"/>
      <c r="R264" s="93"/>
      <c r="S264" s="93"/>
      <c r="T264" s="93"/>
      <c r="U264" s="93"/>
      <c r="V264" s="93"/>
      <c r="W264" s="93"/>
      <c r="X264" s="93"/>
      <c r="Y264" s="93"/>
      <c r="Z264" s="92">
        <v>66</v>
      </c>
      <c r="AA264" s="92"/>
      <c r="AB264" s="92"/>
      <c r="AC264" s="92"/>
      <c r="AD264" s="92"/>
      <c r="AE264" s="92"/>
      <c r="AF264" s="92"/>
      <c r="AG264" s="92"/>
      <c r="AH264" s="92"/>
      <c r="AI264" s="92"/>
      <c r="AJ264" s="93">
        <v>1.60916737778861E-3</v>
      </c>
      <c r="AK264" s="93"/>
      <c r="AL264" s="93"/>
      <c r="AM264" s="93"/>
      <c r="AN264" s="93"/>
      <c r="AO264" s="93"/>
      <c r="AP264" s="93"/>
      <c r="AQ264" s="93"/>
      <c r="AR264" s="93"/>
      <c r="AS264" s="93"/>
    </row>
    <row r="265" spans="2:47" s="1" customFormat="1" ht="11.1" customHeight="1" x14ac:dyDescent="0.15">
      <c r="B265" s="11" t="s">
        <v>1195</v>
      </c>
      <c r="C265" s="103">
        <v>3152878.02</v>
      </c>
      <c r="D265" s="103"/>
      <c r="E265" s="103"/>
      <c r="F265" s="103"/>
      <c r="G265" s="103"/>
      <c r="H265" s="103"/>
      <c r="I265" s="103"/>
      <c r="J265" s="103"/>
      <c r="K265" s="103"/>
      <c r="L265" s="103"/>
      <c r="M265" s="103"/>
      <c r="N265" s="103"/>
      <c r="O265" s="93">
        <v>1.07782238683064E-3</v>
      </c>
      <c r="P265" s="93"/>
      <c r="Q265" s="93"/>
      <c r="R265" s="93"/>
      <c r="S265" s="93"/>
      <c r="T265" s="93"/>
      <c r="U265" s="93"/>
      <c r="V265" s="93"/>
      <c r="W265" s="93"/>
      <c r="X265" s="93"/>
      <c r="Y265" s="93"/>
      <c r="Z265" s="92">
        <v>32</v>
      </c>
      <c r="AA265" s="92"/>
      <c r="AB265" s="92"/>
      <c r="AC265" s="92"/>
      <c r="AD265" s="92"/>
      <c r="AE265" s="92"/>
      <c r="AF265" s="92"/>
      <c r="AG265" s="92"/>
      <c r="AH265" s="92"/>
      <c r="AI265" s="92"/>
      <c r="AJ265" s="93">
        <v>7.8020236498841896E-4</v>
      </c>
      <c r="AK265" s="93"/>
      <c r="AL265" s="93"/>
      <c r="AM265" s="93"/>
      <c r="AN265" s="93"/>
      <c r="AO265" s="93"/>
      <c r="AP265" s="93"/>
      <c r="AQ265" s="93"/>
      <c r="AR265" s="93"/>
      <c r="AS265" s="93"/>
    </row>
    <row r="266" spans="2:47" s="1" customFormat="1" ht="11.1" customHeight="1" x14ac:dyDescent="0.15">
      <c r="B266" s="11" t="s">
        <v>1196</v>
      </c>
      <c r="C266" s="103">
        <v>14420955.32</v>
      </c>
      <c r="D266" s="103"/>
      <c r="E266" s="103"/>
      <c r="F266" s="103"/>
      <c r="G266" s="103"/>
      <c r="H266" s="103"/>
      <c r="I266" s="103"/>
      <c r="J266" s="103"/>
      <c r="K266" s="103"/>
      <c r="L266" s="103"/>
      <c r="M266" s="103"/>
      <c r="N266" s="103"/>
      <c r="O266" s="93">
        <v>4.9298540523240496E-3</v>
      </c>
      <c r="P266" s="93"/>
      <c r="Q266" s="93"/>
      <c r="R266" s="93"/>
      <c r="S266" s="93"/>
      <c r="T266" s="93"/>
      <c r="U266" s="93"/>
      <c r="V266" s="93"/>
      <c r="W266" s="93"/>
      <c r="X266" s="93"/>
      <c r="Y266" s="93"/>
      <c r="Z266" s="92">
        <v>120</v>
      </c>
      <c r="AA266" s="92"/>
      <c r="AB266" s="92"/>
      <c r="AC266" s="92"/>
      <c r="AD266" s="92"/>
      <c r="AE266" s="92"/>
      <c r="AF266" s="92"/>
      <c r="AG266" s="92"/>
      <c r="AH266" s="92"/>
      <c r="AI266" s="92"/>
      <c r="AJ266" s="93">
        <v>2.9257588687065699E-3</v>
      </c>
      <c r="AK266" s="93"/>
      <c r="AL266" s="93"/>
      <c r="AM266" s="93"/>
      <c r="AN266" s="93"/>
      <c r="AO266" s="93"/>
      <c r="AP266" s="93"/>
      <c r="AQ266" s="93"/>
      <c r="AR266" s="93"/>
      <c r="AS266" s="93"/>
    </row>
    <row r="267" spans="2:47" s="1" customFormat="1" ht="12.75" customHeight="1" x14ac:dyDescent="0.15">
      <c r="B267" s="46"/>
      <c r="C267" s="104">
        <v>2925229665.4099998</v>
      </c>
      <c r="D267" s="104"/>
      <c r="E267" s="104"/>
      <c r="F267" s="104"/>
      <c r="G267" s="104"/>
      <c r="H267" s="104"/>
      <c r="I267" s="104"/>
      <c r="J267" s="104"/>
      <c r="K267" s="104"/>
      <c r="L267" s="104"/>
      <c r="M267" s="104"/>
      <c r="N267" s="104"/>
      <c r="O267" s="95">
        <v>1</v>
      </c>
      <c r="P267" s="95"/>
      <c r="Q267" s="95"/>
      <c r="R267" s="95"/>
      <c r="S267" s="95"/>
      <c r="T267" s="95"/>
      <c r="U267" s="95"/>
      <c r="V267" s="95"/>
      <c r="W267" s="95"/>
      <c r="X267" s="95"/>
      <c r="Y267" s="95"/>
      <c r="Z267" s="94">
        <v>41015</v>
      </c>
      <c r="AA267" s="94"/>
      <c r="AB267" s="94"/>
      <c r="AC267" s="94"/>
      <c r="AD267" s="94"/>
      <c r="AE267" s="94"/>
      <c r="AF267" s="94"/>
      <c r="AG267" s="94"/>
      <c r="AH267" s="94"/>
      <c r="AI267" s="94"/>
      <c r="AJ267" s="95">
        <v>1</v>
      </c>
      <c r="AK267" s="95"/>
      <c r="AL267" s="95"/>
      <c r="AM267" s="95"/>
      <c r="AN267" s="95"/>
      <c r="AO267" s="95"/>
      <c r="AP267" s="95"/>
      <c r="AQ267" s="95"/>
      <c r="AR267" s="95"/>
      <c r="AS267" s="95"/>
    </row>
    <row r="268" spans="2:47" s="1" customFormat="1" ht="9" customHeight="1" x14ac:dyDescent="0.15"/>
    <row r="269" spans="2:47" s="1" customFormat="1" ht="19.2" customHeight="1" x14ac:dyDescent="0.15">
      <c r="B269" s="82" t="s">
        <v>1230</v>
      </c>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row>
    <row r="270" spans="2:47" s="1" customFormat="1" ht="7.95" customHeight="1" x14ac:dyDescent="0.15"/>
    <row r="271" spans="2:47" s="1" customFormat="1" ht="13.35" customHeight="1" x14ac:dyDescent="0.15">
      <c r="B271" s="99"/>
      <c r="C271" s="99"/>
      <c r="D271" s="76" t="s">
        <v>1103</v>
      </c>
      <c r="E271" s="76"/>
      <c r="F271" s="76"/>
      <c r="G271" s="76"/>
      <c r="H271" s="76"/>
      <c r="I271" s="76"/>
      <c r="J271" s="76"/>
      <c r="K271" s="76"/>
      <c r="L271" s="76"/>
      <c r="M271" s="76"/>
      <c r="N271" s="76"/>
      <c r="O271" s="76"/>
      <c r="P271" s="76" t="s">
        <v>1104</v>
      </c>
      <c r="Q271" s="76"/>
      <c r="R271" s="76"/>
      <c r="S271" s="76"/>
      <c r="T271" s="76"/>
      <c r="U271" s="76"/>
      <c r="V271" s="76"/>
      <c r="W271" s="76"/>
      <c r="X271" s="76"/>
      <c r="Y271" s="76"/>
      <c r="Z271" s="76"/>
      <c r="AA271" s="76" t="s">
        <v>1105</v>
      </c>
      <c r="AB271" s="76"/>
      <c r="AC271" s="76"/>
      <c r="AD271" s="76"/>
      <c r="AE271" s="76"/>
      <c r="AF271" s="76"/>
      <c r="AG271" s="76"/>
      <c r="AH271" s="76"/>
      <c r="AI271" s="76"/>
      <c r="AJ271" s="76"/>
      <c r="AK271" s="76" t="s">
        <v>1104</v>
      </c>
      <c r="AL271" s="76"/>
      <c r="AM271" s="76"/>
      <c r="AN271" s="76"/>
      <c r="AO271" s="76"/>
      <c r="AP271" s="76"/>
      <c r="AQ271" s="76"/>
      <c r="AR271" s="76"/>
      <c r="AS271" s="76"/>
      <c r="AT271" s="96"/>
      <c r="AU271" s="96"/>
    </row>
    <row r="272" spans="2:47" s="1" customFormat="1" ht="11.1" customHeight="1" x14ac:dyDescent="0.15">
      <c r="B272" s="90" t="s">
        <v>1197</v>
      </c>
      <c r="C272" s="90"/>
      <c r="D272" s="103">
        <v>28554152.66</v>
      </c>
      <c r="E272" s="103"/>
      <c r="F272" s="103"/>
      <c r="G272" s="103"/>
      <c r="H272" s="103"/>
      <c r="I272" s="103"/>
      <c r="J272" s="103"/>
      <c r="K272" s="103"/>
      <c r="L272" s="103"/>
      <c r="M272" s="103"/>
      <c r="N272" s="103"/>
      <c r="O272" s="103"/>
      <c r="P272" s="93">
        <v>9.7613370319755196E-3</v>
      </c>
      <c r="Q272" s="93"/>
      <c r="R272" s="93"/>
      <c r="S272" s="93"/>
      <c r="T272" s="93"/>
      <c r="U272" s="93"/>
      <c r="V272" s="93"/>
      <c r="W272" s="93"/>
      <c r="X272" s="93"/>
      <c r="Y272" s="93"/>
      <c r="Z272" s="93"/>
      <c r="AA272" s="92">
        <v>3985</v>
      </c>
      <c r="AB272" s="92"/>
      <c r="AC272" s="92"/>
      <c r="AD272" s="92"/>
      <c r="AE272" s="92"/>
      <c r="AF272" s="92"/>
      <c r="AG272" s="92"/>
      <c r="AH272" s="92"/>
      <c r="AI272" s="92"/>
      <c r="AJ272" s="92"/>
      <c r="AK272" s="93">
        <v>9.7159575764964007E-2</v>
      </c>
      <c r="AL272" s="93"/>
      <c r="AM272" s="93"/>
      <c r="AN272" s="93"/>
      <c r="AO272" s="93"/>
      <c r="AP272" s="93"/>
      <c r="AQ272" s="93"/>
      <c r="AR272" s="93"/>
      <c r="AS272" s="93"/>
      <c r="AT272" s="97">
        <v>1</v>
      </c>
      <c r="AU272" s="97"/>
    </row>
    <row r="273" spans="2:47" s="1" customFormat="1" ht="11.1" customHeight="1" x14ac:dyDescent="0.15">
      <c r="B273" s="90" t="s">
        <v>1198</v>
      </c>
      <c r="C273" s="90"/>
      <c r="D273" s="103">
        <v>86647976.25</v>
      </c>
      <c r="E273" s="103"/>
      <c r="F273" s="103"/>
      <c r="G273" s="103"/>
      <c r="H273" s="103"/>
      <c r="I273" s="103"/>
      <c r="J273" s="103"/>
      <c r="K273" s="103"/>
      <c r="L273" s="103"/>
      <c r="M273" s="103"/>
      <c r="N273" s="103"/>
      <c r="O273" s="103"/>
      <c r="P273" s="93">
        <v>2.9620913966034002E-2</v>
      </c>
      <c r="Q273" s="93"/>
      <c r="R273" s="93"/>
      <c r="S273" s="93"/>
      <c r="T273" s="93"/>
      <c r="U273" s="93"/>
      <c r="V273" s="93"/>
      <c r="W273" s="93"/>
      <c r="X273" s="93"/>
      <c r="Y273" s="93"/>
      <c r="Z273" s="93"/>
      <c r="AA273" s="92">
        <v>3434</v>
      </c>
      <c r="AB273" s="92"/>
      <c r="AC273" s="92"/>
      <c r="AD273" s="92"/>
      <c r="AE273" s="92"/>
      <c r="AF273" s="92"/>
      <c r="AG273" s="92"/>
      <c r="AH273" s="92"/>
      <c r="AI273" s="92"/>
      <c r="AJ273" s="92"/>
      <c r="AK273" s="93">
        <v>8.3725466292819697E-2</v>
      </c>
      <c r="AL273" s="93"/>
      <c r="AM273" s="93"/>
      <c r="AN273" s="93"/>
      <c r="AO273" s="93"/>
      <c r="AP273" s="93"/>
      <c r="AQ273" s="93"/>
      <c r="AR273" s="93"/>
      <c r="AS273" s="93"/>
      <c r="AT273" s="97">
        <v>2</v>
      </c>
      <c r="AU273" s="97"/>
    </row>
    <row r="274" spans="2:47" s="1" customFormat="1" ht="11.1" customHeight="1" x14ac:dyDescent="0.15">
      <c r="B274" s="90" t="s">
        <v>1199</v>
      </c>
      <c r="C274" s="90"/>
      <c r="D274" s="103">
        <v>193306260.84</v>
      </c>
      <c r="E274" s="103"/>
      <c r="F274" s="103"/>
      <c r="G274" s="103"/>
      <c r="H274" s="103"/>
      <c r="I274" s="103"/>
      <c r="J274" s="103"/>
      <c r="K274" s="103"/>
      <c r="L274" s="103"/>
      <c r="M274" s="103"/>
      <c r="N274" s="103"/>
      <c r="O274" s="103"/>
      <c r="P274" s="93">
        <v>6.6082421878114805E-2</v>
      </c>
      <c r="Q274" s="93"/>
      <c r="R274" s="93"/>
      <c r="S274" s="93"/>
      <c r="T274" s="93"/>
      <c r="U274" s="93"/>
      <c r="V274" s="93"/>
      <c r="W274" s="93"/>
      <c r="X274" s="93"/>
      <c r="Y274" s="93"/>
      <c r="Z274" s="93"/>
      <c r="AA274" s="92">
        <v>4042</v>
      </c>
      <c r="AB274" s="92"/>
      <c r="AC274" s="92"/>
      <c r="AD274" s="92"/>
      <c r="AE274" s="92"/>
      <c r="AF274" s="92"/>
      <c r="AG274" s="92"/>
      <c r="AH274" s="92"/>
      <c r="AI274" s="92"/>
      <c r="AJ274" s="92"/>
      <c r="AK274" s="93">
        <v>9.8549311227599704E-2</v>
      </c>
      <c r="AL274" s="93"/>
      <c r="AM274" s="93"/>
      <c r="AN274" s="93"/>
      <c r="AO274" s="93"/>
      <c r="AP274" s="93"/>
      <c r="AQ274" s="93"/>
      <c r="AR274" s="93"/>
      <c r="AS274" s="93"/>
      <c r="AT274" s="97">
        <v>3</v>
      </c>
      <c r="AU274" s="97"/>
    </row>
    <row r="275" spans="2:47" s="1" customFormat="1" ht="11.1" customHeight="1" x14ac:dyDescent="0.15">
      <c r="B275" s="90" t="s">
        <v>1200</v>
      </c>
      <c r="C275" s="90"/>
      <c r="D275" s="103">
        <v>302260755.13</v>
      </c>
      <c r="E275" s="103"/>
      <c r="F275" s="103"/>
      <c r="G275" s="103"/>
      <c r="H275" s="103"/>
      <c r="I275" s="103"/>
      <c r="J275" s="103"/>
      <c r="K275" s="103"/>
      <c r="L275" s="103"/>
      <c r="M275" s="103"/>
      <c r="N275" s="103"/>
      <c r="O275" s="103"/>
      <c r="P275" s="93">
        <v>0.103328897113326</v>
      </c>
      <c r="Q275" s="93"/>
      <c r="R275" s="93"/>
      <c r="S275" s="93"/>
      <c r="T275" s="93"/>
      <c r="U275" s="93"/>
      <c r="V275" s="93"/>
      <c r="W275" s="93"/>
      <c r="X275" s="93"/>
      <c r="Y275" s="93"/>
      <c r="Z275" s="93"/>
      <c r="AA275" s="92">
        <v>4592</v>
      </c>
      <c r="AB275" s="92"/>
      <c r="AC275" s="92"/>
      <c r="AD275" s="92"/>
      <c r="AE275" s="92"/>
      <c r="AF275" s="92"/>
      <c r="AG275" s="92"/>
      <c r="AH275" s="92"/>
      <c r="AI275" s="92"/>
      <c r="AJ275" s="92"/>
      <c r="AK275" s="93">
        <v>0.111959039375838</v>
      </c>
      <c r="AL275" s="93"/>
      <c r="AM275" s="93"/>
      <c r="AN275" s="93"/>
      <c r="AO275" s="93"/>
      <c r="AP275" s="93"/>
      <c r="AQ275" s="93"/>
      <c r="AR275" s="93"/>
      <c r="AS275" s="93"/>
      <c r="AT275" s="97">
        <v>4</v>
      </c>
      <c r="AU275" s="97"/>
    </row>
    <row r="276" spans="2:47" s="1" customFormat="1" ht="11.1" customHeight="1" x14ac:dyDescent="0.15">
      <c r="B276" s="90" t="s">
        <v>1201</v>
      </c>
      <c r="C276" s="90"/>
      <c r="D276" s="103">
        <v>459824438.86000001</v>
      </c>
      <c r="E276" s="103"/>
      <c r="F276" s="103"/>
      <c r="G276" s="103"/>
      <c r="H276" s="103"/>
      <c r="I276" s="103"/>
      <c r="J276" s="103"/>
      <c r="K276" s="103"/>
      <c r="L276" s="103"/>
      <c r="M276" s="103"/>
      <c r="N276" s="103"/>
      <c r="O276" s="103"/>
      <c r="P276" s="93">
        <v>0.15719259390033299</v>
      </c>
      <c r="Q276" s="93"/>
      <c r="R276" s="93"/>
      <c r="S276" s="93"/>
      <c r="T276" s="93"/>
      <c r="U276" s="93"/>
      <c r="V276" s="93"/>
      <c r="W276" s="93"/>
      <c r="X276" s="93"/>
      <c r="Y276" s="93"/>
      <c r="Z276" s="93"/>
      <c r="AA276" s="92">
        <v>4796</v>
      </c>
      <c r="AB276" s="92"/>
      <c r="AC276" s="92"/>
      <c r="AD276" s="92"/>
      <c r="AE276" s="92"/>
      <c r="AF276" s="92"/>
      <c r="AG276" s="92"/>
      <c r="AH276" s="92"/>
      <c r="AI276" s="92"/>
      <c r="AJ276" s="92"/>
      <c r="AK276" s="93">
        <v>0.116932829452639</v>
      </c>
      <c r="AL276" s="93"/>
      <c r="AM276" s="93"/>
      <c r="AN276" s="93"/>
      <c r="AO276" s="93"/>
      <c r="AP276" s="93"/>
      <c r="AQ276" s="93"/>
      <c r="AR276" s="93"/>
      <c r="AS276" s="93"/>
      <c r="AT276" s="97">
        <v>5</v>
      </c>
      <c r="AU276" s="97"/>
    </row>
    <row r="277" spans="2:47" s="1" customFormat="1" ht="11.1" customHeight="1" x14ac:dyDescent="0.15">
      <c r="B277" s="90" t="s">
        <v>1202</v>
      </c>
      <c r="C277" s="90"/>
      <c r="D277" s="103">
        <v>131166565.12</v>
      </c>
      <c r="E277" s="103"/>
      <c r="F277" s="103"/>
      <c r="G277" s="103"/>
      <c r="H277" s="103"/>
      <c r="I277" s="103"/>
      <c r="J277" s="103"/>
      <c r="K277" s="103"/>
      <c r="L277" s="103"/>
      <c r="M277" s="103"/>
      <c r="N277" s="103"/>
      <c r="O277" s="103"/>
      <c r="P277" s="93">
        <v>4.4839749395066998E-2</v>
      </c>
      <c r="Q277" s="93"/>
      <c r="R277" s="93"/>
      <c r="S277" s="93"/>
      <c r="T277" s="93"/>
      <c r="U277" s="93"/>
      <c r="V277" s="93"/>
      <c r="W277" s="93"/>
      <c r="X277" s="93"/>
      <c r="Y277" s="93"/>
      <c r="Z277" s="93"/>
      <c r="AA277" s="92">
        <v>2288</v>
      </c>
      <c r="AB277" s="92"/>
      <c r="AC277" s="92"/>
      <c r="AD277" s="92"/>
      <c r="AE277" s="92"/>
      <c r="AF277" s="92"/>
      <c r="AG277" s="92"/>
      <c r="AH277" s="92"/>
      <c r="AI277" s="92"/>
      <c r="AJ277" s="92"/>
      <c r="AK277" s="93">
        <v>5.5784469096672E-2</v>
      </c>
      <c r="AL277" s="93"/>
      <c r="AM277" s="93"/>
      <c r="AN277" s="93"/>
      <c r="AO277" s="93"/>
      <c r="AP277" s="93"/>
      <c r="AQ277" s="93"/>
      <c r="AR277" s="93"/>
      <c r="AS277" s="93"/>
      <c r="AT277" s="97">
        <v>6</v>
      </c>
      <c r="AU277" s="97"/>
    </row>
    <row r="278" spans="2:47" s="1" customFormat="1" ht="11.1" customHeight="1" x14ac:dyDescent="0.15">
      <c r="B278" s="90" t="s">
        <v>1203</v>
      </c>
      <c r="C278" s="90"/>
      <c r="D278" s="103">
        <v>145610153.47</v>
      </c>
      <c r="E278" s="103"/>
      <c r="F278" s="103"/>
      <c r="G278" s="103"/>
      <c r="H278" s="103"/>
      <c r="I278" s="103"/>
      <c r="J278" s="103"/>
      <c r="K278" s="103"/>
      <c r="L278" s="103"/>
      <c r="M278" s="103"/>
      <c r="N278" s="103"/>
      <c r="O278" s="103"/>
      <c r="P278" s="93">
        <v>4.9777340627916597E-2</v>
      </c>
      <c r="Q278" s="93"/>
      <c r="R278" s="93"/>
      <c r="S278" s="93"/>
      <c r="T278" s="93"/>
      <c r="U278" s="93"/>
      <c r="V278" s="93"/>
      <c r="W278" s="93"/>
      <c r="X278" s="93"/>
      <c r="Y278" s="93"/>
      <c r="Z278" s="93"/>
      <c r="AA278" s="92">
        <v>2285</v>
      </c>
      <c r="AB278" s="92"/>
      <c r="AC278" s="92"/>
      <c r="AD278" s="92"/>
      <c r="AE278" s="92"/>
      <c r="AF278" s="92"/>
      <c r="AG278" s="92"/>
      <c r="AH278" s="92"/>
      <c r="AI278" s="92"/>
      <c r="AJ278" s="92"/>
      <c r="AK278" s="93">
        <v>5.5711325124954303E-2</v>
      </c>
      <c r="AL278" s="93"/>
      <c r="AM278" s="93"/>
      <c r="AN278" s="93"/>
      <c r="AO278" s="93"/>
      <c r="AP278" s="93"/>
      <c r="AQ278" s="93"/>
      <c r="AR278" s="93"/>
      <c r="AS278" s="93"/>
      <c r="AT278" s="97">
        <v>7</v>
      </c>
      <c r="AU278" s="97"/>
    </row>
    <row r="279" spans="2:47" s="1" customFormat="1" ht="11.1" customHeight="1" x14ac:dyDescent="0.15">
      <c r="B279" s="90" t="s">
        <v>1204</v>
      </c>
      <c r="C279" s="90"/>
      <c r="D279" s="103">
        <v>143599488.03</v>
      </c>
      <c r="E279" s="103"/>
      <c r="F279" s="103"/>
      <c r="G279" s="103"/>
      <c r="H279" s="103"/>
      <c r="I279" s="103"/>
      <c r="J279" s="103"/>
      <c r="K279" s="103"/>
      <c r="L279" s="103"/>
      <c r="M279" s="103"/>
      <c r="N279" s="103"/>
      <c r="O279" s="103"/>
      <c r="P279" s="93">
        <v>4.9089987609527798E-2</v>
      </c>
      <c r="Q279" s="93"/>
      <c r="R279" s="93"/>
      <c r="S279" s="93"/>
      <c r="T279" s="93"/>
      <c r="U279" s="93"/>
      <c r="V279" s="93"/>
      <c r="W279" s="93"/>
      <c r="X279" s="93"/>
      <c r="Y279" s="93"/>
      <c r="Z279" s="93"/>
      <c r="AA279" s="92">
        <v>2073</v>
      </c>
      <c r="AB279" s="92"/>
      <c r="AC279" s="92"/>
      <c r="AD279" s="92"/>
      <c r="AE279" s="92"/>
      <c r="AF279" s="92"/>
      <c r="AG279" s="92"/>
      <c r="AH279" s="92"/>
      <c r="AI279" s="92"/>
      <c r="AJ279" s="92"/>
      <c r="AK279" s="93">
        <v>5.0542484456905998E-2</v>
      </c>
      <c r="AL279" s="93"/>
      <c r="AM279" s="93"/>
      <c r="AN279" s="93"/>
      <c r="AO279" s="93"/>
      <c r="AP279" s="93"/>
      <c r="AQ279" s="93"/>
      <c r="AR279" s="93"/>
      <c r="AS279" s="93"/>
      <c r="AT279" s="97">
        <v>8</v>
      </c>
      <c r="AU279" s="97"/>
    </row>
    <row r="280" spans="2:47" s="1" customFormat="1" ht="11.1" customHeight="1" x14ac:dyDescent="0.15">
      <c r="B280" s="90" t="s">
        <v>1205</v>
      </c>
      <c r="C280" s="90"/>
      <c r="D280" s="103">
        <v>242599427.02000001</v>
      </c>
      <c r="E280" s="103"/>
      <c r="F280" s="103"/>
      <c r="G280" s="103"/>
      <c r="H280" s="103"/>
      <c r="I280" s="103"/>
      <c r="J280" s="103"/>
      <c r="K280" s="103"/>
      <c r="L280" s="103"/>
      <c r="M280" s="103"/>
      <c r="N280" s="103"/>
      <c r="O280" s="103"/>
      <c r="P280" s="93">
        <v>8.2933463272531496E-2</v>
      </c>
      <c r="Q280" s="93"/>
      <c r="R280" s="93"/>
      <c r="S280" s="93"/>
      <c r="T280" s="93"/>
      <c r="U280" s="93"/>
      <c r="V280" s="93"/>
      <c r="W280" s="93"/>
      <c r="X280" s="93"/>
      <c r="Y280" s="93"/>
      <c r="Z280" s="93"/>
      <c r="AA280" s="92">
        <v>2570</v>
      </c>
      <c r="AB280" s="92"/>
      <c r="AC280" s="92"/>
      <c r="AD280" s="92"/>
      <c r="AE280" s="92"/>
      <c r="AF280" s="92"/>
      <c r="AG280" s="92"/>
      <c r="AH280" s="92"/>
      <c r="AI280" s="92"/>
      <c r="AJ280" s="92"/>
      <c r="AK280" s="93">
        <v>6.2660002438132398E-2</v>
      </c>
      <c r="AL280" s="93"/>
      <c r="AM280" s="93"/>
      <c r="AN280" s="93"/>
      <c r="AO280" s="93"/>
      <c r="AP280" s="93"/>
      <c r="AQ280" s="93"/>
      <c r="AR280" s="93"/>
      <c r="AS280" s="93"/>
      <c r="AT280" s="97">
        <v>9</v>
      </c>
      <c r="AU280" s="97"/>
    </row>
    <row r="281" spans="2:47" s="1" customFormat="1" ht="11.1" customHeight="1" x14ac:dyDescent="0.15">
      <c r="B281" s="90" t="s">
        <v>1206</v>
      </c>
      <c r="C281" s="90"/>
      <c r="D281" s="103">
        <v>244130661.22</v>
      </c>
      <c r="E281" s="103"/>
      <c r="F281" s="103"/>
      <c r="G281" s="103"/>
      <c r="H281" s="103"/>
      <c r="I281" s="103"/>
      <c r="J281" s="103"/>
      <c r="K281" s="103"/>
      <c r="L281" s="103"/>
      <c r="M281" s="103"/>
      <c r="N281" s="103"/>
      <c r="O281" s="103"/>
      <c r="P281" s="93">
        <v>8.3456921043422602E-2</v>
      </c>
      <c r="Q281" s="93"/>
      <c r="R281" s="93"/>
      <c r="S281" s="93"/>
      <c r="T281" s="93"/>
      <c r="U281" s="93"/>
      <c r="V281" s="93"/>
      <c r="W281" s="93"/>
      <c r="X281" s="93"/>
      <c r="Y281" s="93"/>
      <c r="Z281" s="93"/>
      <c r="AA281" s="92">
        <v>2262</v>
      </c>
      <c r="AB281" s="92"/>
      <c r="AC281" s="92"/>
      <c r="AD281" s="92"/>
      <c r="AE281" s="92"/>
      <c r="AF281" s="92"/>
      <c r="AG281" s="92"/>
      <c r="AH281" s="92"/>
      <c r="AI281" s="92"/>
      <c r="AJ281" s="92"/>
      <c r="AK281" s="93">
        <v>5.5150554675118903E-2</v>
      </c>
      <c r="AL281" s="93"/>
      <c r="AM281" s="93"/>
      <c r="AN281" s="93"/>
      <c r="AO281" s="93"/>
      <c r="AP281" s="93"/>
      <c r="AQ281" s="93"/>
      <c r="AR281" s="93"/>
      <c r="AS281" s="93"/>
      <c r="AT281" s="97">
        <v>10</v>
      </c>
      <c r="AU281" s="97"/>
    </row>
    <row r="282" spans="2:47" s="1" customFormat="1" ht="11.1" customHeight="1" x14ac:dyDescent="0.15">
      <c r="B282" s="90" t="s">
        <v>1207</v>
      </c>
      <c r="C282" s="90"/>
      <c r="D282" s="103">
        <v>435901919.44</v>
      </c>
      <c r="E282" s="103"/>
      <c r="F282" s="103"/>
      <c r="G282" s="103"/>
      <c r="H282" s="103"/>
      <c r="I282" s="103"/>
      <c r="J282" s="103"/>
      <c r="K282" s="103"/>
      <c r="L282" s="103"/>
      <c r="M282" s="103"/>
      <c r="N282" s="103"/>
      <c r="O282" s="103"/>
      <c r="P282" s="93">
        <v>0.149014596903079</v>
      </c>
      <c r="Q282" s="93"/>
      <c r="R282" s="93"/>
      <c r="S282" s="93"/>
      <c r="T282" s="93"/>
      <c r="U282" s="93"/>
      <c r="V282" s="93"/>
      <c r="W282" s="93"/>
      <c r="X282" s="93"/>
      <c r="Y282" s="93"/>
      <c r="Z282" s="93"/>
      <c r="AA282" s="92">
        <v>4658</v>
      </c>
      <c r="AB282" s="92"/>
      <c r="AC282" s="92"/>
      <c r="AD282" s="92"/>
      <c r="AE282" s="92"/>
      <c r="AF282" s="92"/>
      <c r="AG282" s="92"/>
      <c r="AH282" s="92"/>
      <c r="AI282" s="92"/>
      <c r="AJ282" s="92"/>
      <c r="AK282" s="93">
        <v>0.113568206753627</v>
      </c>
      <c r="AL282" s="93"/>
      <c r="AM282" s="93"/>
      <c r="AN282" s="93"/>
      <c r="AO282" s="93"/>
      <c r="AP282" s="93"/>
      <c r="AQ282" s="93"/>
      <c r="AR282" s="93"/>
      <c r="AS282" s="93"/>
      <c r="AT282" s="97">
        <v>11</v>
      </c>
      <c r="AU282" s="97"/>
    </row>
    <row r="283" spans="2:47" s="1" customFormat="1" ht="11.1" customHeight="1" x14ac:dyDescent="0.15">
      <c r="B283" s="90" t="s">
        <v>1208</v>
      </c>
      <c r="C283" s="90"/>
      <c r="D283" s="103">
        <v>200779100.16</v>
      </c>
      <c r="E283" s="103"/>
      <c r="F283" s="103"/>
      <c r="G283" s="103"/>
      <c r="H283" s="103"/>
      <c r="I283" s="103"/>
      <c r="J283" s="103"/>
      <c r="K283" s="103"/>
      <c r="L283" s="103"/>
      <c r="M283" s="103"/>
      <c r="N283" s="103"/>
      <c r="O283" s="103"/>
      <c r="P283" s="93">
        <v>6.86370381560652E-2</v>
      </c>
      <c r="Q283" s="93"/>
      <c r="R283" s="93"/>
      <c r="S283" s="93"/>
      <c r="T283" s="93"/>
      <c r="U283" s="93"/>
      <c r="V283" s="93"/>
      <c r="W283" s="93"/>
      <c r="X283" s="93"/>
      <c r="Y283" s="93"/>
      <c r="Z283" s="93"/>
      <c r="AA283" s="92">
        <v>1817</v>
      </c>
      <c r="AB283" s="92"/>
      <c r="AC283" s="92"/>
      <c r="AD283" s="92"/>
      <c r="AE283" s="92"/>
      <c r="AF283" s="92"/>
      <c r="AG283" s="92"/>
      <c r="AH283" s="92"/>
      <c r="AI283" s="92"/>
      <c r="AJ283" s="92"/>
      <c r="AK283" s="93">
        <v>4.4300865536998697E-2</v>
      </c>
      <c r="AL283" s="93"/>
      <c r="AM283" s="93"/>
      <c r="AN283" s="93"/>
      <c r="AO283" s="93"/>
      <c r="AP283" s="93"/>
      <c r="AQ283" s="93"/>
      <c r="AR283" s="93"/>
      <c r="AS283" s="93"/>
      <c r="AT283" s="97">
        <v>12</v>
      </c>
      <c r="AU283" s="97"/>
    </row>
    <row r="284" spans="2:47" s="1" customFormat="1" ht="11.1" customHeight="1" x14ac:dyDescent="0.15">
      <c r="B284" s="90" t="s">
        <v>1209</v>
      </c>
      <c r="C284" s="90"/>
      <c r="D284" s="103">
        <v>80706643.820000097</v>
      </c>
      <c r="E284" s="103"/>
      <c r="F284" s="103"/>
      <c r="G284" s="103"/>
      <c r="H284" s="103"/>
      <c r="I284" s="103"/>
      <c r="J284" s="103"/>
      <c r="K284" s="103"/>
      <c r="L284" s="103"/>
      <c r="M284" s="103"/>
      <c r="N284" s="103"/>
      <c r="O284" s="103"/>
      <c r="P284" s="93">
        <v>2.7589848679005598E-2</v>
      </c>
      <c r="Q284" s="93"/>
      <c r="R284" s="93"/>
      <c r="S284" s="93"/>
      <c r="T284" s="93"/>
      <c r="U284" s="93"/>
      <c r="V284" s="93"/>
      <c r="W284" s="93"/>
      <c r="X284" s="93"/>
      <c r="Y284" s="93"/>
      <c r="Z284" s="93"/>
      <c r="AA284" s="92">
        <v>688</v>
      </c>
      <c r="AB284" s="92"/>
      <c r="AC284" s="92"/>
      <c r="AD284" s="92"/>
      <c r="AE284" s="92"/>
      <c r="AF284" s="92"/>
      <c r="AG284" s="92"/>
      <c r="AH284" s="92"/>
      <c r="AI284" s="92"/>
      <c r="AJ284" s="92"/>
      <c r="AK284" s="93">
        <v>1.6774350847250999E-2</v>
      </c>
      <c r="AL284" s="93"/>
      <c r="AM284" s="93"/>
      <c r="AN284" s="93"/>
      <c r="AO284" s="93"/>
      <c r="AP284" s="93"/>
      <c r="AQ284" s="93"/>
      <c r="AR284" s="93"/>
      <c r="AS284" s="93"/>
      <c r="AT284" s="97">
        <v>13</v>
      </c>
      <c r="AU284" s="97"/>
    </row>
    <row r="285" spans="2:47" s="1" customFormat="1" ht="11.1" customHeight="1" x14ac:dyDescent="0.15">
      <c r="B285" s="90" t="s">
        <v>1210</v>
      </c>
      <c r="C285" s="90"/>
      <c r="D285" s="103">
        <v>230142123.38999999</v>
      </c>
      <c r="E285" s="103"/>
      <c r="F285" s="103"/>
      <c r="G285" s="103"/>
      <c r="H285" s="103"/>
      <c r="I285" s="103"/>
      <c r="J285" s="103"/>
      <c r="K285" s="103"/>
      <c r="L285" s="103"/>
      <c r="M285" s="103"/>
      <c r="N285" s="103"/>
      <c r="O285" s="103"/>
      <c r="P285" s="93">
        <v>7.8674890423601401E-2</v>
      </c>
      <c r="Q285" s="93"/>
      <c r="R285" s="93"/>
      <c r="S285" s="93"/>
      <c r="T285" s="93"/>
      <c r="U285" s="93"/>
      <c r="V285" s="93"/>
      <c r="W285" s="93"/>
      <c r="X285" s="93"/>
      <c r="Y285" s="93"/>
      <c r="Z285" s="93"/>
      <c r="AA285" s="92">
        <v>1525</v>
      </c>
      <c r="AB285" s="92"/>
      <c r="AC285" s="92"/>
      <c r="AD285" s="92"/>
      <c r="AE285" s="92"/>
      <c r="AF285" s="92"/>
      <c r="AG285" s="92"/>
      <c r="AH285" s="92"/>
      <c r="AI285" s="92"/>
      <c r="AJ285" s="92"/>
      <c r="AK285" s="93">
        <v>3.7181518956479302E-2</v>
      </c>
      <c r="AL285" s="93"/>
      <c r="AM285" s="93"/>
      <c r="AN285" s="93"/>
      <c r="AO285" s="93"/>
      <c r="AP285" s="93"/>
      <c r="AQ285" s="93"/>
      <c r="AR285" s="93"/>
      <c r="AS285" s="93"/>
      <c r="AT285" s="97">
        <v>14</v>
      </c>
      <c r="AU285" s="97"/>
    </row>
    <row r="286" spans="2:47" s="1" customFormat="1" ht="11.1" customHeight="1" x14ac:dyDescent="0.15">
      <c r="B286" s="99"/>
      <c r="C286" s="99"/>
      <c r="D286" s="104">
        <v>2925229665.4099998</v>
      </c>
      <c r="E286" s="104"/>
      <c r="F286" s="104"/>
      <c r="G286" s="104"/>
      <c r="H286" s="104"/>
      <c r="I286" s="104"/>
      <c r="J286" s="104"/>
      <c r="K286" s="104"/>
      <c r="L286" s="104"/>
      <c r="M286" s="104"/>
      <c r="N286" s="104"/>
      <c r="O286" s="104"/>
      <c r="P286" s="95">
        <v>1</v>
      </c>
      <c r="Q286" s="95"/>
      <c r="R286" s="95"/>
      <c r="S286" s="95"/>
      <c r="T286" s="95"/>
      <c r="U286" s="95"/>
      <c r="V286" s="95"/>
      <c r="W286" s="95"/>
      <c r="X286" s="95"/>
      <c r="Y286" s="95"/>
      <c r="Z286" s="95"/>
      <c r="AA286" s="94">
        <v>41015</v>
      </c>
      <c r="AB286" s="94"/>
      <c r="AC286" s="94"/>
      <c r="AD286" s="94"/>
      <c r="AE286" s="94"/>
      <c r="AF286" s="94"/>
      <c r="AG286" s="94"/>
      <c r="AH286" s="94"/>
      <c r="AI286" s="94"/>
      <c r="AJ286" s="94"/>
      <c r="AK286" s="95">
        <v>1</v>
      </c>
      <c r="AL286" s="95"/>
      <c r="AM286" s="95"/>
      <c r="AN286" s="95"/>
      <c r="AO286" s="95"/>
      <c r="AP286" s="95"/>
      <c r="AQ286" s="95"/>
      <c r="AR286" s="95"/>
      <c r="AS286" s="95"/>
      <c r="AT286" s="98"/>
      <c r="AU286" s="98"/>
    </row>
    <row r="287" spans="2:47" s="1" customFormat="1" ht="9" customHeight="1" x14ac:dyDescent="0.15"/>
    <row r="288" spans="2:47" s="1" customFormat="1" ht="19.2" customHeight="1" x14ac:dyDescent="0.15">
      <c r="B288" s="82" t="s">
        <v>1231</v>
      </c>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row>
    <row r="289" spans="2:46" s="1" customFormat="1" ht="7.95" customHeight="1" x14ac:dyDescent="0.15"/>
    <row r="290" spans="2:46" s="1" customFormat="1" ht="10.65" customHeight="1" x14ac:dyDescent="0.15">
      <c r="B290" s="76" t="s">
        <v>1106</v>
      </c>
      <c r="C290" s="76"/>
      <c r="D290" s="76" t="s">
        <v>1103</v>
      </c>
      <c r="E290" s="76"/>
      <c r="F290" s="76"/>
      <c r="G290" s="76"/>
      <c r="H290" s="76"/>
      <c r="I290" s="76"/>
      <c r="J290" s="76"/>
      <c r="K290" s="76"/>
      <c r="L290" s="76"/>
      <c r="M290" s="76"/>
      <c r="N290" s="76"/>
      <c r="O290" s="76"/>
      <c r="P290" s="76" t="s">
        <v>1104</v>
      </c>
      <c r="Q290" s="76"/>
      <c r="R290" s="76"/>
      <c r="S290" s="76"/>
      <c r="T290" s="76"/>
      <c r="U290" s="76"/>
      <c r="V290" s="76"/>
      <c r="W290" s="76"/>
      <c r="X290" s="76"/>
      <c r="Y290" s="76"/>
      <c r="Z290" s="76"/>
      <c r="AA290" s="76" t="s">
        <v>1105</v>
      </c>
      <c r="AB290" s="76"/>
      <c r="AC290" s="76"/>
      <c r="AD290" s="76"/>
      <c r="AE290" s="76"/>
      <c r="AF290" s="76"/>
      <c r="AG290" s="76"/>
      <c r="AH290" s="76"/>
      <c r="AI290" s="76"/>
      <c r="AJ290" s="76"/>
      <c r="AK290" s="76" t="s">
        <v>1104</v>
      </c>
      <c r="AL290" s="76"/>
      <c r="AM290" s="76"/>
      <c r="AN290" s="76"/>
      <c r="AO290" s="76"/>
      <c r="AP290" s="76"/>
      <c r="AQ290" s="76"/>
      <c r="AR290" s="76"/>
      <c r="AS290" s="76"/>
      <c r="AT290" s="76"/>
    </row>
    <row r="291" spans="2:46" s="1" customFormat="1" ht="10.65" customHeight="1" x14ac:dyDescent="0.15">
      <c r="B291" s="90" t="s">
        <v>1211</v>
      </c>
      <c r="C291" s="90"/>
      <c r="D291" s="103">
        <v>62707713.900000103</v>
      </c>
      <c r="E291" s="103"/>
      <c r="F291" s="103"/>
      <c r="G291" s="103"/>
      <c r="H291" s="103"/>
      <c r="I291" s="103"/>
      <c r="J291" s="103"/>
      <c r="K291" s="103"/>
      <c r="L291" s="103"/>
      <c r="M291" s="103"/>
      <c r="N291" s="103"/>
      <c r="O291" s="103"/>
      <c r="P291" s="93">
        <v>2.1436851486056199E-2</v>
      </c>
      <c r="Q291" s="93"/>
      <c r="R291" s="93"/>
      <c r="S291" s="93"/>
      <c r="T291" s="93"/>
      <c r="U291" s="93"/>
      <c r="V291" s="93"/>
      <c r="W291" s="93"/>
      <c r="X291" s="93"/>
      <c r="Y291" s="93"/>
      <c r="Z291" s="93"/>
      <c r="AA291" s="92">
        <v>4969</v>
      </c>
      <c r="AB291" s="92"/>
      <c r="AC291" s="92"/>
      <c r="AD291" s="92"/>
      <c r="AE291" s="92"/>
      <c r="AF291" s="92"/>
      <c r="AG291" s="92"/>
      <c r="AH291" s="92"/>
      <c r="AI291" s="92"/>
      <c r="AJ291" s="92"/>
      <c r="AK291" s="93">
        <v>0.121150798488358</v>
      </c>
      <c r="AL291" s="93"/>
      <c r="AM291" s="93"/>
      <c r="AN291" s="93"/>
      <c r="AO291" s="93"/>
      <c r="AP291" s="93"/>
      <c r="AQ291" s="93"/>
      <c r="AR291" s="93"/>
      <c r="AS291" s="93"/>
      <c r="AT291" s="93"/>
    </row>
    <row r="292" spans="2:46" s="1" customFormat="1" ht="10.65" customHeight="1" x14ac:dyDescent="0.15">
      <c r="B292" s="90" t="s">
        <v>1108</v>
      </c>
      <c r="C292" s="90"/>
      <c r="D292" s="103">
        <v>87028836.639999807</v>
      </c>
      <c r="E292" s="103"/>
      <c r="F292" s="103"/>
      <c r="G292" s="103"/>
      <c r="H292" s="103"/>
      <c r="I292" s="103"/>
      <c r="J292" s="103"/>
      <c r="K292" s="103"/>
      <c r="L292" s="103"/>
      <c r="M292" s="103"/>
      <c r="N292" s="103"/>
      <c r="O292" s="103"/>
      <c r="P292" s="93">
        <v>2.9751112423441702E-2</v>
      </c>
      <c r="Q292" s="93"/>
      <c r="R292" s="93"/>
      <c r="S292" s="93"/>
      <c r="T292" s="93"/>
      <c r="U292" s="93"/>
      <c r="V292" s="93"/>
      <c r="W292" s="93"/>
      <c r="X292" s="93"/>
      <c r="Y292" s="93"/>
      <c r="Z292" s="93"/>
      <c r="AA292" s="92">
        <v>3522</v>
      </c>
      <c r="AB292" s="92"/>
      <c r="AC292" s="92"/>
      <c r="AD292" s="92"/>
      <c r="AE292" s="92"/>
      <c r="AF292" s="92"/>
      <c r="AG292" s="92"/>
      <c r="AH292" s="92"/>
      <c r="AI292" s="92"/>
      <c r="AJ292" s="92"/>
      <c r="AK292" s="93">
        <v>8.5871022796537896E-2</v>
      </c>
      <c r="AL292" s="93"/>
      <c r="AM292" s="93"/>
      <c r="AN292" s="93"/>
      <c r="AO292" s="93"/>
      <c r="AP292" s="93"/>
      <c r="AQ292" s="93"/>
      <c r="AR292" s="93"/>
      <c r="AS292" s="93"/>
      <c r="AT292" s="93"/>
    </row>
    <row r="293" spans="2:46" s="1" customFormat="1" ht="10.65" customHeight="1" x14ac:dyDescent="0.15">
      <c r="B293" s="90" t="s">
        <v>1109</v>
      </c>
      <c r="C293" s="90"/>
      <c r="D293" s="103">
        <v>134350460.16999999</v>
      </c>
      <c r="E293" s="103"/>
      <c r="F293" s="103"/>
      <c r="G293" s="103"/>
      <c r="H293" s="103"/>
      <c r="I293" s="103"/>
      <c r="J293" s="103"/>
      <c r="K293" s="103"/>
      <c r="L293" s="103"/>
      <c r="M293" s="103"/>
      <c r="N293" s="103"/>
      <c r="O293" s="103"/>
      <c r="P293" s="93">
        <v>4.5928175062168897E-2</v>
      </c>
      <c r="Q293" s="93"/>
      <c r="R293" s="93"/>
      <c r="S293" s="93"/>
      <c r="T293" s="93"/>
      <c r="U293" s="93"/>
      <c r="V293" s="93"/>
      <c r="W293" s="93"/>
      <c r="X293" s="93"/>
      <c r="Y293" s="93"/>
      <c r="Z293" s="93"/>
      <c r="AA293" s="92">
        <v>3712</v>
      </c>
      <c r="AB293" s="92"/>
      <c r="AC293" s="92"/>
      <c r="AD293" s="92"/>
      <c r="AE293" s="92"/>
      <c r="AF293" s="92"/>
      <c r="AG293" s="92"/>
      <c r="AH293" s="92"/>
      <c r="AI293" s="92"/>
      <c r="AJ293" s="92"/>
      <c r="AK293" s="93">
        <v>9.0503474338656603E-2</v>
      </c>
      <c r="AL293" s="93"/>
      <c r="AM293" s="93"/>
      <c r="AN293" s="93"/>
      <c r="AO293" s="93"/>
      <c r="AP293" s="93"/>
      <c r="AQ293" s="93"/>
      <c r="AR293" s="93"/>
      <c r="AS293" s="93"/>
      <c r="AT293" s="93"/>
    </row>
    <row r="294" spans="2:46" s="1" customFormat="1" ht="10.65" customHeight="1" x14ac:dyDescent="0.15">
      <c r="B294" s="90" t="s">
        <v>1110</v>
      </c>
      <c r="C294" s="90"/>
      <c r="D294" s="103">
        <v>153602677.22999999</v>
      </c>
      <c r="E294" s="103"/>
      <c r="F294" s="103"/>
      <c r="G294" s="103"/>
      <c r="H294" s="103"/>
      <c r="I294" s="103"/>
      <c r="J294" s="103"/>
      <c r="K294" s="103"/>
      <c r="L294" s="103"/>
      <c r="M294" s="103"/>
      <c r="N294" s="103"/>
      <c r="O294" s="103"/>
      <c r="P294" s="93">
        <v>5.2509612850678802E-2</v>
      </c>
      <c r="Q294" s="93"/>
      <c r="R294" s="93"/>
      <c r="S294" s="93"/>
      <c r="T294" s="93"/>
      <c r="U294" s="93"/>
      <c r="V294" s="93"/>
      <c r="W294" s="93"/>
      <c r="X294" s="93"/>
      <c r="Y294" s="93"/>
      <c r="Z294" s="93"/>
      <c r="AA294" s="92">
        <v>3090</v>
      </c>
      <c r="AB294" s="92"/>
      <c r="AC294" s="92"/>
      <c r="AD294" s="92"/>
      <c r="AE294" s="92"/>
      <c r="AF294" s="92"/>
      <c r="AG294" s="92"/>
      <c r="AH294" s="92"/>
      <c r="AI294" s="92"/>
      <c r="AJ294" s="92"/>
      <c r="AK294" s="93">
        <v>7.5338290869194205E-2</v>
      </c>
      <c r="AL294" s="93"/>
      <c r="AM294" s="93"/>
      <c r="AN294" s="93"/>
      <c r="AO294" s="93"/>
      <c r="AP294" s="93"/>
      <c r="AQ294" s="93"/>
      <c r="AR294" s="93"/>
      <c r="AS294" s="93"/>
      <c r="AT294" s="93"/>
    </row>
    <row r="295" spans="2:46" s="1" customFormat="1" ht="10.65" customHeight="1" x14ac:dyDescent="0.15">
      <c r="B295" s="90" t="s">
        <v>1111</v>
      </c>
      <c r="C295" s="90"/>
      <c r="D295" s="103">
        <v>205257423.58000001</v>
      </c>
      <c r="E295" s="103"/>
      <c r="F295" s="103"/>
      <c r="G295" s="103"/>
      <c r="H295" s="103"/>
      <c r="I295" s="103"/>
      <c r="J295" s="103"/>
      <c r="K295" s="103"/>
      <c r="L295" s="103"/>
      <c r="M295" s="103"/>
      <c r="N295" s="103"/>
      <c r="O295" s="103"/>
      <c r="P295" s="93">
        <v>7.0167968692205707E-2</v>
      </c>
      <c r="Q295" s="93"/>
      <c r="R295" s="93"/>
      <c r="S295" s="93"/>
      <c r="T295" s="93"/>
      <c r="U295" s="93"/>
      <c r="V295" s="93"/>
      <c r="W295" s="93"/>
      <c r="X295" s="93"/>
      <c r="Y295" s="93"/>
      <c r="Z295" s="93"/>
      <c r="AA295" s="92">
        <v>3592</v>
      </c>
      <c r="AB295" s="92"/>
      <c r="AC295" s="92"/>
      <c r="AD295" s="92"/>
      <c r="AE295" s="92"/>
      <c r="AF295" s="92"/>
      <c r="AG295" s="92"/>
      <c r="AH295" s="92"/>
      <c r="AI295" s="92"/>
      <c r="AJ295" s="92"/>
      <c r="AK295" s="93">
        <v>8.7577715469949996E-2</v>
      </c>
      <c r="AL295" s="93"/>
      <c r="AM295" s="93"/>
      <c r="AN295" s="93"/>
      <c r="AO295" s="93"/>
      <c r="AP295" s="93"/>
      <c r="AQ295" s="93"/>
      <c r="AR295" s="93"/>
      <c r="AS295" s="93"/>
      <c r="AT295" s="93"/>
    </row>
    <row r="296" spans="2:46" s="1" customFormat="1" ht="10.65" customHeight="1" x14ac:dyDescent="0.15">
      <c r="B296" s="90" t="s">
        <v>1112</v>
      </c>
      <c r="C296" s="90"/>
      <c r="D296" s="103">
        <v>264156773.81999999</v>
      </c>
      <c r="E296" s="103"/>
      <c r="F296" s="103"/>
      <c r="G296" s="103"/>
      <c r="H296" s="103"/>
      <c r="I296" s="103"/>
      <c r="J296" s="103"/>
      <c r="K296" s="103"/>
      <c r="L296" s="103"/>
      <c r="M296" s="103"/>
      <c r="N296" s="103"/>
      <c r="O296" s="103"/>
      <c r="P296" s="93">
        <v>9.0302917731068494E-2</v>
      </c>
      <c r="Q296" s="93"/>
      <c r="R296" s="93"/>
      <c r="S296" s="93"/>
      <c r="T296" s="93"/>
      <c r="U296" s="93"/>
      <c r="V296" s="93"/>
      <c r="W296" s="93"/>
      <c r="X296" s="93"/>
      <c r="Y296" s="93"/>
      <c r="Z296" s="93"/>
      <c r="AA296" s="92">
        <v>3785</v>
      </c>
      <c r="AB296" s="92"/>
      <c r="AC296" s="92"/>
      <c r="AD296" s="92"/>
      <c r="AE296" s="92"/>
      <c r="AF296" s="92"/>
      <c r="AG296" s="92"/>
      <c r="AH296" s="92"/>
      <c r="AI296" s="92"/>
      <c r="AJ296" s="92"/>
      <c r="AK296" s="93">
        <v>9.2283310983786407E-2</v>
      </c>
      <c r="AL296" s="93"/>
      <c r="AM296" s="93"/>
      <c r="AN296" s="93"/>
      <c r="AO296" s="93"/>
      <c r="AP296" s="93"/>
      <c r="AQ296" s="93"/>
      <c r="AR296" s="93"/>
      <c r="AS296" s="93"/>
      <c r="AT296" s="93"/>
    </row>
    <row r="297" spans="2:46" s="1" customFormat="1" ht="10.65" customHeight="1" x14ac:dyDescent="0.15">
      <c r="B297" s="90" t="s">
        <v>1113</v>
      </c>
      <c r="C297" s="90"/>
      <c r="D297" s="103">
        <v>202626328.40000001</v>
      </c>
      <c r="E297" s="103"/>
      <c r="F297" s="103"/>
      <c r="G297" s="103"/>
      <c r="H297" s="103"/>
      <c r="I297" s="103"/>
      <c r="J297" s="103"/>
      <c r="K297" s="103"/>
      <c r="L297" s="103"/>
      <c r="M297" s="103"/>
      <c r="N297" s="103"/>
      <c r="O297" s="103"/>
      <c r="P297" s="93">
        <v>6.9268519595571607E-2</v>
      </c>
      <c r="Q297" s="93"/>
      <c r="R297" s="93"/>
      <c r="S297" s="93"/>
      <c r="T297" s="93"/>
      <c r="U297" s="93"/>
      <c r="V297" s="93"/>
      <c r="W297" s="93"/>
      <c r="X297" s="93"/>
      <c r="Y297" s="93"/>
      <c r="Z297" s="93"/>
      <c r="AA297" s="92">
        <v>2550</v>
      </c>
      <c r="AB297" s="92"/>
      <c r="AC297" s="92"/>
      <c r="AD297" s="92"/>
      <c r="AE297" s="92"/>
      <c r="AF297" s="92"/>
      <c r="AG297" s="92"/>
      <c r="AH297" s="92"/>
      <c r="AI297" s="92"/>
      <c r="AJ297" s="92"/>
      <c r="AK297" s="93">
        <v>6.2172375960014598E-2</v>
      </c>
      <c r="AL297" s="93"/>
      <c r="AM297" s="93"/>
      <c r="AN297" s="93"/>
      <c r="AO297" s="93"/>
      <c r="AP297" s="93"/>
      <c r="AQ297" s="93"/>
      <c r="AR297" s="93"/>
      <c r="AS297" s="93"/>
      <c r="AT297" s="93"/>
    </row>
    <row r="298" spans="2:46" s="1" customFormat="1" ht="10.65" customHeight="1" x14ac:dyDescent="0.15">
      <c r="B298" s="90" t="s">
        <v>1114</v>
      </c>
      <c r="C298" s="90"/>
      <c r="D298" s="103">
        <v>312549000.95999998</v>
      </c>
      <c r="E298" s="103"/>
      <c r="F298" s="103"/>
      <c r="G298" s="103"/>
      <c r="H298" s="103"/>
      <c r="I298" s="103"/>
      <c r="J298" s="103"/>
      <c r="K298" s="103"/>
      <c r="L298" s="103"/>
      <c r="M298" s="103"/>
      <c r="N298" s="103"/>
      <c r="O298" s="103"/>
      <c r="P298" s="93">
        <v>0.106845969961197</v>
      </c>
      <c r="Q298" s="93"/>
      <c r="R298" s="93"/>
      <c r="S298" s="93"/>
      <c r="T298" s="93"/>
      <c r="U298" s="93"/>
      <c r="V298" s="93"/>
      <c r="W298" s="93"/>
      <c r="X298" s="93"/>
      <c r="Y298" s="93"/>
      <c r="Z298" s="93"/>
      <c r="AA298" s="92">
        <v>3702</v>
      </c>
      <c r="AB298" s="92"/>
      <c r="AC298" s="92"/>
      <c r="AD298" s="92"/>
      <c r="AE298" s="92"/>
      <c r="AF298" s="92"/>
      <c r="AG298" s="92"/>
      <c r="AH298" s="92"/>
      <c r="AI298" s="92"/>
      <c r="AJ298" s="92"/>
      <c r="AK298" s="93">
        <v>9.0259661099597696E-2</v>
      </c>
      <c r="AL298" s="93"/>
      <c r="AM298" s="93"/>
      <c r="AN298" s="93"/>
      <c r="AO298" s="93"/>
      <c r="AP298" s="93"/>
      <c r="AQ298" s="93"/>
      <c r="AR298" s="93"/>
      <c r="AS298" s="93"/>
      <c r="AT298" s="93"/>
    </row>
    <row r="299" spans="2:46" s="1" customFormat="1" ht="10.65" customHeight="1" x14ac:dyDescent="0.15">
      <c r="B299" s="90" t="s">
        <v>1115</v>
      </c>
      <c r="C299" s="90"/>
      <c r="D299" s="103">
        <v>361250066.75</v>
      </c>
      <c r="E299" s="103"/>
      <c r="F299" s="103"/>
      <c r="G299" s="103"/>
      <c r="H299" s="103"/>
      <c r="I299" s="103"/>
      <c r="J299" s="103"/>
      <c r="K299" s="103"/>
      <c r="L299" s="103"/>
      <c r="M299" s="103"/>
      <c r="N299" s="103"/>
      <c r="O299" s="103"/>
      <c r="P299" s="93">
        <v>0.12349459976482501</v>
      </c>
      <c r="Q299" s="93"/>
      <c r="R299" s="93"/>
      <c r="S299" s="93"/>
      <c r="T299" s="93"/>
      <c r="U299" s="93"/>
      <c r="V299" s="93"/>
      <c r="W299" s="93"/>
      <c r="X299" s="93"/>
      <c r="Y299" s="93"/>
      <c r="Z299" s="93"/>
      <c r="AA299" s="92">
        <v>3708</v>
      </c>
      <c r="AB299" s="92"/>
      <c r="AC299" s="92"/>
      <c r="AD299" s="92"/>
      <c r="AE299" s="92"/>
      <c r="AF299" s="92"/>
      <c r="AG299" s="92"/>
      <c r="AH299" s="92"/>
      <c r="AI299" s="92"/>
      <c r="AJ299" s="92"/>
      <c r="AK299" s="93">
        <v>9.0405949043032993E-2</v>
      </c>
      <c r="AL299" s="93"/>
      <c r="AM299" s="93"/>
      <c r="AN299" s="93"/>
      <c r="AO299" s="93"/>
      <c r="AP299" s="93"/>
      <c r="AQ299" s="93"/>
      <c r="AR299" s="93"/>
      <c r="AS299" s="93"/>
      <c r="AT299" s="93"/>
    </row>
    <row r="300" spans="2:46" s="1" customFormat="1" ht="10.65" customHeight="1" x14ac:dyDescent="0.15">
      <c r="B300" s="90" t="s">
        <v>1116</v>
      </c>
      <c r="C300" s="90"/>
      <c r="D300" s="103">
        <v>233414219.97</v>
      </c>
      <c r="E300" s="103"/>
      <c r="F300" s="103"/>
      <c r="G300" s="103"/>
      <c r="H300" s="103"/>
      <c r="I300" s="103"/>
      <c r="J300" s="103"/>
      <c r="K300" s="103"/>
      <c r="L300" s="103"/>
      <c r="M300" s="103"/>
      <c r="N300" s="103"/>
      <c r="O300" s="103"/>
      <c r="P300" s="93">
        <v>7.9793468092456493E-2</v>
      </c>
      <c r="Q300" s="93"/>
      <c r="R300" s="93"/>
      <c r="S300" s="93"/>
      <c r="T300" s="93"/>
      <c r="U300" s="93"/>
      <c r="V300" s="93"/>
      <c r="W300" s="93"/>
      <c r="X300" s="93"/>
      <c r="Y300" s="93"/>
      <c r="Z300" s="93"/>
      <c r="AA300" s="92">
        <v>2213</v>
      </c>
      <c r="AB300" s="92"/>
      <c r="AC300" s="92"/>
      <c r="AD300" s="92"/>
      <c r="AE300" s="92"/>
      <c r="AF300" s="92"/>
      <c r="AG300" s="92"/>
      <c r="AH300" s="92"/>
      <c r="AI300" s="92"/>
      <c r="AJ300" s="92"/>
      <c r="AK300" s="93">
        <v>5.3955869803730301E-2</v>
      </c>
      <c r="AL300" s="93"/>
      <c r="AM300" s="93"/>
      <c r="AN300" s="93"/>
      <c r="AO300" s="93"/>
      <c r="AP300" s="93"/>
      <c r="AQ300" s="93"/>
      <c r="AR300" s="93"/>
      <c r="AS300" s="93"/>
      <c r="AT300" s="93"/>
    </row>
    <row r="301" spans="2:46" s="1" customFormat="1" ht="10.65" customHeight="1" x14ac:dyDescent="0.15">
      <c r="B301" s="90" t="s">
        <v>1117</v>
      </c>
      <c r="C301" s="90"/>
      <c r="D301" s="103">
        <v>359752498.99000001</v>
      </c>
      <c r="E301" s="103"/>
      <c r="F301" s="103"/>
      <c r="G301" s="103"/>
      <c r="H301" s="103"/>
      <c r="I301" s="103"/>
      <c r="J301" s="103"/>
      <c r="K301" s="103"/>
      <c r="L301" s="103"/>
      <c r="M301" s="103"/>
      <c r="N301" s="103"/>
      <c r="O301" s="103"/>
      <c r="P301" s="93">
        <v>0.122982650984287</v>
      </c>
      <c r="Q301" s="93"/>
      <c r="R301" s="93"/>
      <c r="S301" s="93"/>
      <c r="T301" s="93"/>
      <c r="U301" s="93"/>
      <c r="V301" s="93"/>
      <c r="W301" s="93"/>
      <c r="X301" s="93"/>
      <c r="Y301" s="93"/>
      <c r="Z301" s="93"/>
      <c r="AA301" s="92">
        <v>2785</v>
      </c>
      <c r="AB301" s="92"/>
      <c r="AC301" s="92"/>
      <c r="AD301" s="92"/>
      <c r="AE301" s="92"/>
      <c r="AF301" s="92"/>
      <c r="AG301" s="92"/>
      <c r="AH301" s="92"/>
      <c r="AI301" s="92"/>
      <c r="AJ301" s="92"/>
      <c r="AK301" s="93">
        <v>6.7901987077898296E-2</v>
      </c>
      <c r="AL301" s="93"/>
      <c r="AM301" s="93"/>
      <c r="AN301" s="93"/>
      <c r="AO301" s="93"/>
      <c r="AP301" s="93"/>
      <c r="AQ301" s="93"/>
      <c r="AR301" s="93"/>
      <c r="AS301" s="93"/>
      <c r="AT301" s="93"/>
    </row>
    <row r="302" spans="2:46" s="1" customFormat="1" ht="10.65" customHeight="1" x14ac:dyDescent="0.15">
      <c r="B302" s="90" t="s">
        <v>1118</v>
      </c>
      <c r="C302" s="90"/>
      <c r="D302" s="103">
        <v>183142253.44999999</v>
      </c>
      <c r="E302" s="103"/>
      <c r="F302" s="103"/>
      <c r="G302" s="103"/>
      <c r="H302" s="103"/>
      <c r="I302" s="103"/>
      <c r="J302" s="103"/>
      <c r="K302" s="103"/>
      <c r="L302" s="103"/>
      <c r="M302" s="103"/>
      <c r="N302" s="103"/>
      <c r="O302" s="103"/>
      <c r="P302" s="93">
        <v>6.2607820375816803E-2</v>
      </c>
      <c r="Q302" s="93"/>
      <c r="R302" s="93"/>
      <c r="S302" s="93"/>
      <c r="T302" s="93"/>
      <c r="U302" s="93"/>
      <c r="V302" s="93"/>
      <c r="W302" s="93"/>
      <c r="X302" s="93"/>
      <c r="Y302" s="93"/>
      <c r="Z302" s="93"/>
      <c r="AA302" s="92">
        <v>1236</v>
      </c>
      <c r="AB302" s="92"/>
      <c r="AC302" s="92"/>
      <c r="AD302" s="92"/>
      <c r="AE302" s="92"/>
      <c r="AF302" s="92"/>
      <c r="AG302" s="92"/>
      <c r="AH302" s="92"/>
      <c r="AI302" s="92"/>
      <c r="AJ302" s="92"/>
      <c r="AK302" s="93">
        <v>3.0135316347677701E-2</v>
      </c>
      <c r="AL302" s="93"/>
      <c r="AM302" s="93"/>
      <c r="AN302" s="93"/>
      <c r="AO302" s="93"/>
      <c r="AP302" s="93"/>
      <c r="AQ302" s="93"/>
      <c r="AR302" s="93"/>
      <c r="AS302" s="93"/>
      <c r="AT302" s="93"/>
    </row>
    <row r="303" spans="2:46" s="1" customFormat="1" ht="10.65" customHeight="1" x14ac:dyDescent="0.15">
      <c r="B303" s="90" t="s">
        <v>1119</v>
      </c>
      <c r="C303" s="90"/>
      <c r="D303" s="103">
        <v>171003157.93000001</v>
      </c>
      <c r="E303" s="103"/>
      <c r="F303" s="103"/>
      <c r="G303" s="103"/>
      <c r="H303" s="103"/>
      <c r="I303" s="103"/>
      <c r="J303" s="103"/>
      <c r="K303" s="103"/>
      <c r="L303" s="103"/>
      <c r="M303" s="103"/>
      <c r="N303" s="103"/>
      <c r="O303" s="103"/>
      <c r="P303" s="93">
        <v>5.8458028083081197E-2</v>
      </c>
      <c r="Q303" s="93"/>
      <c r="R303" s="93"/>
      <c r="S303" s="93"/>
      <c r="T303" s="93"/>
      <c r="U303" s="93"/>
      <c r="V303" s="93"/>
      <c r="W303" s="93"/>
      <c r="X303" s="93"/>
      <c r="Y303" s="93"/>
      <c r="Z303" s="93"/>
      <c r="AA303" s="92">
        <v>1019</v>
      </c>
      <c r="AB303" s="92"/>
      <c r="AC303" s="92"/>
      <c r="AD303" s="92"/>
      <c r="AE303" s="92"/>
      <c r="AF303" s="92"/>
      <c r="AG303" s="92"/>
      <c r="AH303" s="92"/>
      <c r="AI303" s="92"/>
      <c r="AJ303" s="92"/>
      <c r="AK303" s="93">
        <v>2.4844569060099998E-2</v>
      </c>
      <c r="AL303" s="93"/>
      <c r="AM303" s="93"/>
      <c r="AN303" s="93"/>
      <c r="AO303" s="93"/>
      <c r="AP303" s="93"/>
      <c r="AQ303" s="93"/>
      <c r="AR303" s="93"/>
      <c r="AS303" s="93"/>
      <c r="AT303" s="93"/>
    </row>
    <row r="304" spans="2:46" s="1" customFormat="1" ht="10.65" customHeight="1" x14ac:dyDescent="0.15">
      <c r="B304" s="90" t="s">
        <v>1120</v>
      </c>
      <c r="C304" s="90"/>
      <c r="D304" s="103">
        <v>152617510.66</v>
      </c>
      <c r="E304" s="103"/>
      <c r="F304" s="103"/>
      <c r="G304" s="103"/>
      <c r="H304" s="103"/>
      <c r="I304" s="103"/>
      <c r="J304" s="103"/>
      <c r="K304" s="103"/>
      <c r="L304" s="103"/>
      <c r="M304" s="103"/>
      <c r="N304" s="103"/>
      <c r="O304" s="103"/>
      <c r="P304" s="93">
        <v>5.2172830210447503E-2</v>
      </c>
      <c r="Q304" s="93"/>
      <c r="R304" s="93"/>
      <c r="S304" s="93"/>
      <c r="T304" s="93"/>
      <c r="U304" s="93"/>
      <c r="V304" s="93"/>
      <c r="W304" s="93"/>
      <c r="X304" s="93"/>
      <c r="Y304" s="93"/>
      <c r="Z304" s="93"/>
      <c r="AA304" s="92">
        <v>880</v>
      </c>
      <c r="AB304" s="92"/>
      <c r="AC304" s="92"/>
      <c r="AD304" s="92"/>
      <c r="AE304" s="92"/>
      <c r="AF304" s="92"/>
      <c r="AG304" s="92"/>
      <c r="AH304" s="92"/>
      <c r="AI304" s="92"/>
      <c r="AJ304" s="92"/>
      <c r="AK304" s="93">
        <v>2.14555650371815E-2</v>
      </c>
      <c r="AL304" s="93"/>
      <c r="AM304" s="93"/>
      <c r="AN304" s="93"/>
      <c r="AO304" s="93"/>
      <c r="AP304" s="93"/>
      <c r="AQ304" s="93"/>
      <c r="AR304" s="93"/>
      <c r="AS304" s="93"/>
      <c r="AT304" s="93"/>
    </row>
    <row r="305" spans="2:47" s="1" customFormat="1" ht="10.65" customHeight="1" x14ac:dyDescent="0.15">
      <c r="B305" s="90" t="s">
        <v>1121</v>
      </c>
      <c r="C305" s="90"/>
      <c r="D305" s="103">
        <v>16011908.98</v>
      </c>
      <c r="E305" s="103"/>
      <c r="F305" s="103"/>
      <c r="G305" s="103"/>
      <c r="H305" s="103"/>
      <c r="I305" s="103"/>
      <c r="J305" s="103"/>
      <c r="K305" s="103"/>
      <c r="L305" s="103"/>
      <c r="M305" s="103"/>
      <c r="N305" s="103"/>
      <c r="O305" s="103"/>
      <c r="P305" s="93">
        <v>5.4737271296459999E-3</v>
      </c>
      <c r="Q305" s="93"/>
      <c r="R305" s="93"/>
      <c r="S305" s="93"/>
      <c r="T305" s="93"/>
      <c r="U305" s="93"/>
      <c r="V305" s="93"/>
      <c r="W305" s="93"/>
      <c r="X305" s="93"/>
      <c r="Y305" s="93"/>
      <c r="Z305" s="93"/>
      <c r="AA305" s="92">
        <v>105</v>
      </c>
      <c r="AB305" s="92"/>
      <c r="AC305" s="92"/>
      <c r="AD305" s="92"/>
      <c r="AE305" s="92"/>
      <c r="AF305" s="92"/>
      <c r="AG305" s="92"/>
      <c r="AH305" s="92"/>
      <c r="AI305" s="92"/>
      <c r="AJ305" s="92"/>
      <c r="AK305" s="93">
        <v>2.5600390101182501E-3</v>
      </c>
      <c r="AL305" s="93"/>
      <c r="AM305" s="93"/>
      <c r="AN305" s="93"/>
      <c r="AO305" s="93"/>
      <c r="AP305" s="93"/>
      <c r="AQ305" s="93"/>
      <c r="AR305" s="93"/>
      <c r="AS305" s="93"/>
      <c r="AT305" s="93"/>
    </row>
    <row r="306" spans="2:47" s="1" customFormat="1" ht="10.65" customHeight="1" x14ac:dyDescent="0.15">
      <c r="B306" s="90" t="s">
        <v>1122</v>
      </c>
      <c r="C306" s="90"/>
      <c r="D306" s="103">
        <v>19130881.550000001</v>
      </c>
      <c r="E306" s="103"/>
      <c r="F306" s="103"/>
      <c r="G306" s="103"/>
      <c r="H306" s="103"/>
      <c r="I306" s="103"/>
      <c r="J306" s="103"/>
      <c r="K306" s="103"/>
      <c r="L306" s="103"/>
      <c r="M306" s="103"/>
      <c r="N306" s="103"/>
      <c r="O306" s="103"/>
      <c r="P306" s="93">
        <v>6.5399588197183898E-3</v>
      </c>
      <c r="Q306" s="93"/>
      <c r="R306" s="93"/>
      <c r="S306" s="93"/>
      <c r="T306" s="93"/>
      <c r="U306" s="93"/>
      <c r="V306" s="93"/>
      <c r="W306" s="93"/>
      <c r="X306" s="93"/>
      <c r="Y306" s="93"/>
      <c r="Z306" s="93"/>
      <c r="AA306" s="92">
        <v>117</v>
      </c>
      <c r="AB306" s="92"/>
      <c r="AC306" s="92"/>
      <c r="AD306" s="92"/>
      <c r="AE306" s="92"/>
      <c r="AF306" s="92"/>
      <c r="AG306" s="92"/>
      <c r="AH306" s="92"/>
      <c r="AI306" s="92"/>
      <c r="AJ306" s="92"/>
      <c r="AK306" s="93">
        <v>2.8526148969889101E-3</v>
      </c>
      <c r="AL306" s="93"/>
      <c r="AM306" s="93"/>
      <c r="AN306" s="93"/>
      <c r="AO306" s="93"/>
      <c r="AP306" s="93"/>
      <c r="AQ306" s="93"/>
      <c r="AR306" s="93"/>
      <c r="AS306" s="93"/>
      <c r="AT306" s="93"/>
    </row>
    <row r="307" spans="2:47" s="1" customFormat="1" ht="10.65" customHeight="1" x14ac:dyDescent="0.15">
      <c r="B307" s="90" t="s">
        <v>1123</v>
      </c>
      <c r="C307" s="90"/>
      <c r="D307" s="103">
        <v>6627952.4299999997</v>
      </c>
      <c r="E307" s="103"/>
      <c r="F307" s="103"/>
      <c r="G307" s="103"/>
      <c r="H307" s="103"/>
      <c r="I307" s="103"/>
      <c r="J307" s="103"/>
      <c r="K307" s="103"/>
      <c r="L307" s="103"/>
      <c r="M307" s="103"/>
      <c r="N307" s="103"/>
      <c r="O307" s="103"/>
      <c r="P307" s="93">
        <v>2.26578873733356E-3</v>
      </c>
      <c r="Q307" s="93"/>
      <c r="R307" s="93"/>
      <c r="S307" s="93"/>
      <c r="T307" s="93"/>
      <c r="U307" s="93"/>
      <c r="V307" s="93"/>
      <c r="W307" s="93"/>
      <c r="X307" s="93"/>
      <c r="Y307" s="93"/>
      <c r="Z307" s="93"/>
      <c r="AA307" s="92">
        <v>30</v>
      </c>
      <c r="AB307" s="92"/>
      <c r="AC307" s="92"/>
      <c r="AD307" s="92"/>
      <c r="AE307" s="92"/>
      <c r="AF307" s="92"/>
      <c r="AG307" s="92"/>
      <c r="AH307" s="92"/>
      <c r="AI307" s="92"/>
      <c r="AJ307" s="92"/>
      <c r="AK307" s="93">
        <v>7.3143971717664301E-4</v>
      </c>
      <c r="AL307" s="93"/>
      <c r="AM307" s="93"/>
      <c r="AN307" s="93"/>
      <c r="AO307" s="93"/>
      <c r="AP307" s="93"/>
      <c r="AQ307" s="93"/>
      <c r="AR307" s="93"/>
      <c r="AS307" s="93"/>
      <c r="AT307" s="93"/>
    </row>
    <row r="308" spans="2:47" s="1" customFormat="1" ht="9.6" customHeight="1" x14ac:dyDescent="0.15">
      <c r="B308" s="99"/>
      <c r="C308" s="99"/>
      <c r="D308" s="104">
        <v>2925229665.4099998</v>
      </c>
      <c r="E308" s="104"/>
      <c r="F308" s="104"/>
      <c r="G308" s="104"/>
      <c r="H308" s="104"/>
      <c r="I308" s="104"/>
      <c r="J308" s="104"/>
      <c r="K308" s="104"/>
      <c r="L308" s="104"/>
      <c r="M308" s="104"/>
      <c r="N308" s="104"/>
      <c r="O308" s="104"/>
      <c r="P308" s="95">
        <v>1</v>
      </c>
      <c r="Q308" s="95"/>
      <c r="R308" s="95"/>
      <c r="S308" s="95"/>
      <c r="T308" s="95"/>
      <c r="U308" s="95"/>
      <c r="V308" s="95"/>
      <c r="W308" s="95"/>
      <c r="X308" s="95"/>
      <c r="Y308" s="95"/>
      <c r="Z308" s="95"/>
      <c r="AA308" s="94">
        <v>41015</v>
      </c>
      <c r="AB308" s="94"/>
      <c r="AC308" s="94"/>
      <c r="AD308" s="94"/>
      <c r="AE308" s="94"/>
      <c r="AF308" s="94"/>
      <c r="AG308" s="94"/>
      <c r="AH308" s="94"/>
      <c r="AI308" s="94"/>
      <c r="AJ308" s="94"/>
      <c r="AK308" s="95">
        <v>1</v>
      </c>
      <c r="AL308" s="95"/>
      <c r="AM308" s="95"/>
      <c r="AN308" s="95"/>
      <c r="AO308" s="95"/>
      <c r="AP308" s="95"/>
      <c r="AQ308" s="95"/>
      <c r="AR308" s="95"/>
      <c r="AS308" s="95"/>
      <c r="AT308" s="95"/>
    </row>
    <row r="309" spans="2:47" s="1" customFormat="1" ht="9" customHeight="1" x14ac:dyDescent="0.15"/>
    <row r="310" spans="2:47" s="1" customFormat="1" ht="19.2" customHeight="1" x14ac:dyDescent="0.15">
      <c r="B310" s="82" t="s">
        <v>1232</v>
      </c>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c r="AU310" s="82"/>
    </row>
    <row r="311" spans="2:47" s="1" customFormat="1" ht="7.95" customHeight="1" x14ac:dyDescent="0.15"/>
    <row r="312" spans="2:47" s="1" customFormat="1" ht="12.3" customHeight="1" x14ac:dyDescent="0.15">
      <c r="B312" s="76" t="s">
        <v>1106</v>
      </c>
      <c r="C312" s="76"/>
      <c r="D312" s="76"/>
      <c r="E312" s="76" t="s">
        <v>1103</v>
      </c>
      <c r="F312" s="76"/>
      <c r="G312" s="76"/>
      <c r="H312" s="76"/>
      <c r="I312" s="76"/>
      <c r="J312" s="76"/>
      <c r="K312" s="76"/>
      <c r="L312" s="76"/>
      <c r="M312" s="76"/>
      <c r="N312" s="76"/>
      <c r="O312" s="76"/>
      <c r="P312" s="76"/>
      <c r="Q312" s="76" t="s">
        <v>1104</v>
      </c>
      <c r="R312" s="76"/>
      <c r="S312" s="76"/>
      <c r="T312" s="76"/>
      <c r="U312" s="76"/>
      <c r="V312" s="76"/>
      <c r="W312" s="76"/>
      <c r="X312" s="76"/>
      <c r="Y312" s="76"/>
      <c r="Z312" s="76"/>
      <c r="AA312" s="76"/>
      <c r="AB312" s="76" t="s">
        <v>1105</v>
      </c>
      <c r="AC312" s="76"/>
      <c r="AD312" s="76"/>
      <c r="AE312" s="76"/>
      <c r="AF312" s="76"/>
      <c r="AG312" s="76"/>
      <c r="AH312" s="76"/>
      <c r="AI312" s="76"/>
      <c r="AJ312" s="76"/>
      <c r="AK312" s="76"/>
      <c r="AL312" s="76" t="s">
        <v>1104</v>
      </c>
      <c r="AM312" s="76"/>
      <c r="AN312" s="76"/>
      <c r="AO312" s="76"/>
      <c r="AP312" s="76"/>
      <c r="AQ312" s="76"/>
      <c r="AR312" s="76"/>
      <c r="AS312" s="76"/>
      <c r="AT312" s="76"/>
      <c r="AU312" s="76"/>
    </row>
    <row r="313" spans="2:47" s="1" customFormat="1" ht="10.65" customHeight="1" x14ac:dyDescent="0.15">
      <c r="B313" s="90" t="s">
        <v>1179</v>
      </c>
      <c r="C313" s="90"/>
      <c r="D313" s="90"/>
      <c r="E313" s="103">
        <v>2708657479.2400198</v>
      </c>
      <c r="F313" s="103"/>
      <c r="G313" s="103"/>
      <c r="H313" s="103"/>
      <c r="I313" s="103"/>
      <c r="J313" s="103"/>
      <c r="K313" s="103"/>
      <c r="L313" s="103"/>
      <c r="M313" s="103"/>
      <c r="N313" s="103"/>
      <c r="O313" s="103"/>
      <c r="P313" s="103"/>
      <c r="Q313" s="93">
        <v>0.92596404011250699</v>
      </c>
      <c r="R313" s="93"/>
      <c r="S313" s="93"/>
      <c r="T313" s="93"/>
      <c r="U313" s="93"/>
      <c r="V313" s="93"/>
      <c r="W313" s="93"/>
      <c r="X313" s="93"/>
      <c r="Y313" s="93"/>
      <c r="Z313" s="93"/>
      <c r="AA313" s="93"/>
      <c r="AB313" s="92">
        <v>38788</v>
      </c>
      <c r="AC313" s="92"/>
      <c r="AD313" s="92"/>
      <c r="AE313" s="92"/>
      <c r="AF313" s="92"/>
      <c r="AG313" s="92"/>
      <c r="AH313" s="92"/>
      <c r="AI313" s="92"/>
      <c r="AJ313" s="92"/>
      <c r="AK313" s="92"/>
      <c r="AL313" s="93">
        <v>0.94570279166158699</v>
      </c>
      <c r="AM313" s="93"/>
      <c r="AN313" s="93"/>
      <c r="AO313" s="93"/>
      <c r="AP313" s="93"/>
      <c r="AQ313" s="93"/>
      <c r="AR313" s="93"/>
      <c r="AS313" s="93"/>
      <c r="AT313" s="93"/>
      <c r="AU313" s="93"/>
    </row>
    <row r="314" spans="2:47" s="1" customFormat="1" ht="10.65" customHeight="1" x14ac:dyDescent="0.15">
      <c r="B314" s="90" t="s">
        <v>1211</v>
      </c>
      <c r="C314" s="90"/>
      <c r="D314" s="90"/>
      <c r="E314" s="103">
        <v>86852332.760000005</v>
      </c>
      <c r="F314" s="103"/>
      <c r="G314" s="103"/>
      <c r="H314" s="103"/>
      <c r="I314" s="103"/>
      <c r="J314" s="103"/>
      <c r="K314" s="103"/>
      <c r="L314" s="103"/>
      <c r="M314" s="103"/>
      <c r="N314" s="103"/>
      <c r="O314" s="103"/>
      <c r="P314" s="103"/>
      <c r="Q314" s="93">
        <v>2.9690773954265299E-2</v>
      </c>
      <c r="R314" s="93"/>
      <c r="S314" s="93"/>
      <c r="T314" s="93"/>
      <c r="U314" s="93"/>
      <c r="V314" s="93"/>
      <c r="W314" s="93"/>
      <c r="X314" s="93"/>
      <c r="Y314" s="93"/>
      <c r="Z314" s="93"/>
      <c r="AA314" s="93"/>
      <c r="AB314" s="92">
        <v>984</v>
      </c>
      <c r="AC314" s="92"/>
      <c r="AD314" s="92"/>
      <c r="AE314" s="92"/>
      <c r="AF314" s="92"/>
      <c r="AG314" s="92"/>
      <c r="AH314" s="92"/>
      <c r="AI314" s="92"/>
      <c r="AJ314" s="92"/>
      <c r="AK314" s="92"/>
      <c r="AL314" s="93">
        <v>2.39912227233939E-2</v>
      </c>
      <c r="AM314" s="93"/>
      <c r="AN314" s="93"/>
      <c r="AO314" s="93"/>
      <c r="AP314" s="93"/>
      <c r="AQ314" s="93"/>
      <c r="AR314" s="93"/>
      <c r="AS314" s="93"/>
      <c r="AT314" s="93"/>
      <c r="AU314" s="93"/>
    </row>
    <row r="315" spans="2:47" s="1" customFormat="1" ht="10.65" customHeight="1" x14ac:dyDescent="0.15">
      <c r="B315" s="90" t="s">
        <v>1108</v>
      </c>
      <c r="C315" s="90"/>
      <c r="D315" s="90"/>
      <c r="E315" s="103">
        <v>40552590.909999996</v>
      </c>
      <c r="F315" s="103"/>
      <c r="G315" s="103"/>
      <c r="H315" s="103"/>
      <c r="I315" s="103"/>
      <c r="J315" s="103"/>
      <c r="K315" s="103"/>
      <c r="L315" s="103"/>
      <c r="M315" s="103"/>
      <c r="N315" s="103"/>
      <c r="O315" s="103"/>
      <c r="P315" s="103"/>
      <c r="Q315" s="93">
        <v>1.38630451446334E-2</v>
      </c>
      <c r="R315" s="93"/>
      <c r="S315" s="93"/>
      <c r="T315" s="93"/>
      <c r="U315" s="93"/>
      <c r="V315" s="93"/>
      <c r="W315" s="93"/>
      <c r="X315" s="93"/>
      <c r="Y315" s="93"/>
      <c r="Z315" s="93"/>
      <c r="AA315" s="93"/>
      <c r="AB315" s="92">
        <v>439</v>
      </c>
      <c r="AC315" s="92"/>
      <c r="AD315" s="92"/>
      <c r="AE315" s="92"/>
      <c r="AF315" s="92"/>
      <c r="AG315" s="92"/>
      <c r="AH315" s="92"/>
      <c r="AI315" s="92"/>
      <c r="AJ315" s="92"/>
      <c r="AK315" s="92"/>
      <c r="AL315" s="93">
        <v>1.07034011946849E-2</v>
      </c>
      <c r="AM315" s="93"/>
      <c r="AN315" s="93"/>
      <c r="AO315" s="93"/>
      <c r="AP315" s="93"/>
      <c r="AQ315" s="93"/>
      <c r="AR315" s="93"/>
      <c r="AS315" s="93"/>
      <c r="AT315" s="93"/>
      <c r="AU315" s="93"/>
    </row>
    <row r="316" spans="2:47" s="1" customFormat="1" ht="10.65" customHeight="1" x14ac:dyDescent="0.15">
      <c r="B316" s="90" t="s">
        <v>1109</v>
      </c>
      <c r="C316" s="90"/>
      <c r="D316" s="90"/>
      <c r="E316" s="103">
        <v>27971057.32</v>
      </c>
      <c r="F316" s="103"/>
      <c r="G316" s="103"/>
      <c r="H316" s="103"/>
      <c r="I316" s="103"/>
      <c r="J316" s="103"/>
      <c r="K316" s="103"/>
      <c r="L316" s="103"/>
      <c r="M316" s="103"/>
      <c r="N316" s="103"/>
      <c r="O316" s="103"/>
      <c r="P316" s="103"/>
      <c r="Q316" s="93">
        <v>9.5620038490479894E-3</v>
      </c>
      <c r="R316" s="93"/>
      <c r="S316" s="93"/>
      <c r="T316" s="93"/>
      <c r="U316" s="93"/>
      <c r="V316" s="93"/>
      <c r="W316" s="93"/>
      <c r="X316" s="93"/>
      <c r="Y316" s="93"/>
      <c r="Z316" s="93"/>
      <c r="AA316" s="93"/>
      <c r="AB316" s="92">
        <v>279</v>
      </c>
      <c r="AC316" s="92"/>
      <c r="AD316" s="92"/>
      <c r="AE316" s="92"/>
      <c r="AF316" s="92"/>
      <c r="AG316" s="92"/>
      <c r="AH316" s="92"/>
      <c r="AI316" s="92"/>
      <c r="AJ316" s="92"/>
      <c r="AK316" s="92"/>
      <c r="AL316" s="93">
        <v>6.8023893697427796E-3</v>
      </c>
      <c r="AM316" s="93"/>
      <c r="AN316" s="93"/>
      <c r="AO316" s="93"/>
      <c r="AP316" s="93"/>
      <c r="AQ316" s="93"/>
      <c r="AR316" s="93"/>
      <c r="AS316" s="93"/>
      <c r="AT316" s="93"/>
      <c r="AU316" s="93"/>
    </row>
    <row r="317" spans="2:47" s="1" customFormat="1" ht="10.65" customHeight="1" x14ac:dyDescent="0.15">
      <c r="B317" s="90" t="s">
        <v>1110</v>
      </c>
      <c r="C317" s="90"/>
      <c r="D317" s="90"/>
      <c r="E317" s="103">
        <v>34588620.75</v>
      </c>
      <c r="F317" s="103"/>
      <c r="G317" s="103"/>
      <c r="H317" s="103"/>
      <c r="I317" s="103"/>
      <c r="J317" s="103"/>
      <c r="K317" s="103"/>
      <c r="L317" s="103"/>
      <c r="M317" s="103"/>
      <c r="N317" s="103"/>
      <c r="O317" s="103"/>
      <c r="P317" s="103"/>
      <c r="Q317" s="93">
        <v>1.1824241070368001E-2</v>
      </c>
      <c r="R317" s="93"/>
      <c r="S317" s="93"/>
      <c r="T317" s="93"/>
      <c r="U317" s="93"/>
      <c r="V317" s="93"/>
      <c r="W317" s="93"/>
      <c r="X317" s="93"/>
      <c r="Y317" s="93"/>
      <c r="Z317" s="93"/>
      <c r="AA317" s="93"/>
      <c r="AB317" s="92">
        <v>224</v>
      </c>
      <c r="AC317" s="92"/>
      <c r="AD317" s="92"/>
      <c r="AE317" s="92"/>
      <c r="AF317" s="92"/>
      <c r="AG317" s="92"/>
      <c r="AH317" s="92"/>
      <c r="AI317" s="92"/>
      <c r="AJ317" s="92"/>
      <c r="AK317" s="92"/>
      <c r="AL317" s="93">
        <v>5.4614165549189296E-3</v>
      </c>
      <c r="AM317" s="93"/>
      <c r="AN317" s="93"/>
      <c r="AO317" s="93"/>
      <c r="AP317" s="93"/>
      <c r="AQ317" s="93"/>
      <c r="AR317" s="93"/>
      <c r="AS317" s="93"/>
      <c r="AT317" s="93"/>
      <c r="AU317" s="93"/>
    </row>
    <row r="318" spans="2:47" s="1" customFormat="1" ht="10.65" customHeight="1" x14ac:dyDescent="0.15">
      <c r="B318" s="90" t="s">
        <v>1111</v>
      </c>
      <c r="C318" s="90"/>
      <c r="D318" s="90"/>
      <c r="E318" s="103">
        <v>20168038.129999999</v>
      </c>
      <c r="F318" s="103"/>
      <c r="G318" s="103"/>
      <c r="H318" s="103"/>
      <c r="I318" s="103"/>
      <c r="J318" s="103"/>
      <c r="K318" s="103"/>
      <c r="L318" s="103"/>
      <c r="M318" s="103"/>
      <c r="N318" s="103"/>
      <c r="O318" s="103"/>
      <c r="P318" s="103"/>
      <c r="Q318" s="93">
        <v>6.8945144268434998E-3</v>
      </c>
      <c r="R318" s="93"/>
      <c r="S318" s="93"/>
      <c r="T318" s="93"/>
      <c r="U318" s="93"/>
      <c r="V318" s="93"/>
      <c r="W318" s="93"/>
      <c r="X318" s="93"/>
      <c r="Y318" s="93"/>
      <c r="Z318" s="93"/>
      <c r="AA318" s="93"/>
      <c r="AB318" s="92">
        <v>247</v>
      </c>
      <c r="AC318" s="92"/>
      <c r="AD318" s="92"/>
      <c r="AE318" s="92"/>
      <c r="AF318" s="92"/>
      <c r="AG318" s="92"/>
      <c r="AH318" s="92"/>
      <c r="AI318" s="92"/>
      <c r="AJ318" s="92"/>
      <c r="AK318" s="92"/>
      <c r="AL318" s="93">
        <v>6.0221870047543601E-3</v>
      </c>
      <c r="AM318" s="93"/>
      <c r="AN318" s="93"/>
      <c r="AO318" s="93"/>
      <c r="AP318" s="93"/>
      <c r="AQ318" s="93"/>
      <c r="AR318" s="93"/>
      <c r="AS318" s="93"/>
      <c r="AT318" s="93"/>
      <c r="AU318" s="93"/>
    </row>
    <row r="319" spans="2:47" s="1" customFormat="1" ht="10.65" customHeight="1" x14ac:dyDescent="0.15">
      <c r="B319" s="90" t="s">
        <v>1112</v>
      </c>
      <c r="C319" s="90"/>
      <c r="D319" s="90"/>
      <c r="E319" s="103">
        <v>5221390.7300000004</v>
      </c>
      <c r="F319" s="103"/>
      <c r="G319" s="103"/>
      <c r="H319" s="103"/>
      <c r="I319" s="103"/>
      <c r="J319" s="103"/>
      <c r="K319" s="103"/>
      <c r="L319" s="103"/>
      <c r="M319" s="103"/>
      <c r="N319" s="103"/>
      <c r="O319" s="103"/>
      <c r="P319" s="103"/>
      <c r="Q319" s="93">
        <v>1.78495069694575E-3</v>
      </c>
      <c r="R319" s="93"/>
      <c r="S319" s="93"/>
      <c r="T319" s="93"/>
      <c r="U319" s="93"/>
      <c r="V319" s="93"/>
      <c r="W319" s="93"/>
      <c r="X319" s="93"/>
      <c r="Y319" s="93"/>
      <c r="Z319" s="93"/>
      <c r="AA319" s="93"/>
      <c r="AB319" s="92">
        <v>41</v>
      </c>
      <c r="AC319" s="92"/>
      <c r="AD319" s="92"/>
      <c r="AE319" s="92"/>
      <c r="AF319" s="92"/>
      <c r="AG319" s="92"/>
      <c r="AH319" s="92"/>
      <c r="AI319" s="92"/>
      <c r="AJ319" s="92"/>
      <c r="AK319" s="92"/>
      <c r="AL319" s="93">
        <v>9.9963428014141192E-4</v>
      </c>
      <c r="AM319" s="93"/>
      <c r="AN319" s="93"/>
      <c r="AO319" s="93"/>
      <c r="AP319" s="93"/>
      <c r="AQ319" s="93"/>
      <c r="AR319" s="93"/>
      <c r="AS319" s="93"/>
      <c r="AT319" s="93"/>
      <c r="AU319" s="93"/>
    </row>
    <row r="320" spans="2:47" s="1" customFormat="1" ht="10.65" customHeight="1" x14ac:dyDescent="0.15">
      <c r="B320" s="90" t="s">
        <v>1113</v>
      </c>
      <c r="C320" s="90"/>
      <c r="D320" s="90"/>
      <c r="E320" s="103">
        <v>1218155.57</v>
      </c>
      <c r="F320" s="103"/>
      <c r="G320" s="103"/>
      <c r="H320" s="103"/>
      <c r="I320" s="103"/>
      <c r="J320" s="103"/>
      <c r="K320" s="103"/>
      <c r="L320" s="103"/>
      <c r="M320" s="103"/>
      <c r="N320" s="103"/>
      <c r="O320" s="103"/>
      <c r="P320" s="103"/>
      <c r="Q320" s="93">
        <v>4.1643074538875698E-4</v>
      </c>
      <c r="R320" s="93"/>
      <c r="S320" s="93"/>
      <c r="T320" s="93"/>
      <c r="U320" s="93"/>
      <c r="V320" s="93"/>
      <c r="W320" s="93"/>
      <c r="X320" s="93"/>
      <c r="Y320" s="93"/>
      <c r="Z320" s="93"/>
      <c r="AA320" s="93"/>
      <c r="AB320" s="92">
        <v>13</v>
      </c>
      <c r="AC320" s="92"/>
      <c r="AD320" s="92"/>
      <c r="AE320" s="92"/>
      <c r="AF320" s="92"/>
      <c r="AG320" s="92"/>
      <c r="AH320" s="92"/>
      <c r="AI320" s="92"/>
      <c r="AJ320" s="92"/>
      <c r="AK320" s="92"/>
      <c r="AL320" s="93">
        <v>3.1695721077654502E-4</v>
      </c>
      <c r="AM320" s="93"/>
      <c r="AN320" s="93"/>
      <c r="AO320" s="93"/>
      <c r="AP320" s="93"/>
      <c r="AQ320" s="93"/>
      <c r="AR320" s="93"/>
      <c r="AS320" s="93"/>
      <c r="AT320" s="93"/>
      <c r="AU320" s="93"/>
    </row>
    <row r="321" spans="2:47" s="1" customFormat="1" ht="9.6" customHeight="1" x14ac:dyDescent="0.15">
      <c r="B321" s="99"/>
      <c r="C321" s="99"/>
      <c r="D321" s="99"/>
      <c r="E321" s="104">
        <v>2925229665.4100199</v>
      </c>
      <c r="F321" s="104"/>
      <c r="G321" s="104"/>
      <c r="H321" s="104"/>
      <c r="I321" s="104"/>
      <c r="J321" s="104"/>
      <c r="K321" s="104"/>
      <c r="L321" s="104"/>
      <c r="M321" s="104"/>
      <c r="N321" s="104"/>
      <c r="O321" s="104"/>
      <c r="P321" s="104"/>
      <c r="Q321" s="95">
        <v>1</v>
      </c>
      <c r="R321" s="95"/>
      <c r="S321" s="95"/>
      <c r="T321" s="95"/>
      <c r="U321" s="95"/>
      <c r="V321" s="95"/>
      <c r="W321" s="95"/>
      <c r="X321" s="95"/>
      <c r="Y321" s="95"/>
      <c r="Z321" s="95"/>
      <c r="AA321" s="95"/>
      <c r="AB321" s="94">
        <v>41015</v>
      </c>
      <c r="AC321" s="94"/>
      <c r="AD321" s="94"/>
      <c r="AE321" s="94"/>
      <c r="AF321" s="94"/>
      <c r="AG321" s="94"/>
      <c r="AH321" s="94"/>
      <c r="AI321" s="94"/>
      <c r="AJ321" s="94"/>
      <c r="AK321" s="94"/>
      <c r="AL321" s="95">
        <v>1</v>
      </c>
      <c r="AM321" s="95"/>
      <c r="AN321" s="95"/>
      <c r="AO321" s="95"/>
      <c r="AP321" s="95"/>
      <c r="AQ321" s="95"/>
      <c r="AR321" s="95"/>
      <c r="AS321" s="95"/>
      <c r="AT321" s="95"/>
      <c r="AU321" s="95"/>
    </row>
    <row r="322" spans="2:47" s="1" customFormat="1" ht="11.7" customHeight="1" x14ac:dyDescent="0.15"/>
    <row r="323" spans="2:47" s="1" customFormat="1" ht="19.2" customHeight="1" x14ac:dyDescent="0.15">
      <c r="B323" s="82" t="s">
        <v>1233</v>
      </c>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c r="AU323" s="82"/>
    </row>
    <row r="324" spans="2:47" s="1" customFormat="1" ht="9" customHeight="1" x14ac:dyDescent="0.15"/>
    <row r="325" spans="2:47" s="1" customFormat="1" ht="12.3" customHeight="1" x14ac:dyDescent="0.15">
      <c r="B325" s="76"/>
      <c r="C325" s="76"/>
      <c r="D325" s="76"/>
      <c r="E325" s="76" t="s">
        <v>1103</v>
      </c>
      <c r="F325" s="76"/>
      <c r="G325" s="76"/>
      <c r="H325" s="76"/>
      <c r="I325" s="76"/>
      <c r="J325" s="76"/>
      <c r="K325" s="76"/>
      <c r="L325" s="76"/>
      <c r="M325" s="76"/>
      <c r="N325" s="76"/>
      <c r="O325" s="76"/>
      <c r="P325" s="76"/>
      <c r="Q325" s="76" t="s">
        <v>1104</v>
      </c>
      <c r="R325" s="76"/>
      <c r="S325" s="76"/>
      <c r="T325" s="76"/>
      <c r="U325" s="76"/>
      <c r="V325" s="76"/>
      <c r="W325" s="76"/>
      <c r="X325" s="76"/>
      <c r="Y325" s="76"/>
      <c r="Z325" s="76"/>
      <c r="AA325" s="76"/>
      <c r="AB325" s="76" t="s">
        <v>1212</v>
      </c>
      <c r="AC325" s="76"/>
      <c r="AD325" s="76"/>
      <c r="AE325" s="76"/>
      <c r="AF325" s="76"/>
      <c r="AG325" s="76"/>
      <c r="AH325" s="76"/>
      <c r="AI325" s="76"/>
      <c r="AJ325" s="76"/>
      <c r="AK325" s="76"/>
      <c r="AL325" s="76" t="s">
        <v>1104</v>
      </c>
      <c r="AM325" s="76"/>
      <c r="AN325" s="76"/>
      <c r="AO325" s="76"/>
      <c r="AP325" s="76"/>
      <c r="AQ325" s="76"/>
      <c r="AR325" s="76"/>
      <c r="AS325" s="76"/>
      <c r="AT325" s="76"/>
      <c r="AU325" s="76"/>
    </row>
    <row r="326" spans="2:47" s="1" customFormat="1" ht="12.3" customHeight="1" x14ac:dyDescent="0.15">
      <c r="B326" s="90" t="s">
        <v>776</v>
      </c>
      <c r="C326" s="90"/>
      <c r="D326" s="90"/>
      <c r="E326" s="103">
        <v>8765469973.9299603</v>
      </c>
      <c r="F326" s="103"/>
      <c r="G326" s="103"/>
      <c r="H326" s="103"/>
      <c r="I326" s="103"/>
      <c r="J326" s="103"/>
      <c r="K326" s="103"/>
      <c r="L326" s="103"/>
      <c r="M326" s="103"/>
      <c r="N326" s="103"/>
      <c r="O326" s="103"/>
      <c r="P326" s="103"/>
      <c r="Q326" s="93">
        <v>0.82402401950875104</v>
      </c>
      <c r="R326" s="93"/>
      <c r="S326" s="93"/>
      <c r="T326" s="93"/>
      <c r="U326" s="93"/>
      <c r="V326" s="93"/>
      <c r="W326" s="93"/>
      <c r="X326" s="93"/>
      <c r="Y326" s="93"/>
      <c r="Z326" s="93"/>
      <c r="AA326" s="93"/>
      <c r="AB326" s="92">
        <v>20916</v>
      </c>
      <c r="AC326" s="92"/>
      <c r="AD326" s="92"/>
      <c r="AE326" s="92"/>
      <c r="AF326" s="92"/>
      <c r="AG326" s="92"/>
      <c r="AH326" s="92"/>
      <c r="AI326" s="92"/>
      <c r="AJ326" s="92"/>
      <c r="AK326" s="92"/>
      <c r="AL326" s="93">
        <v>0.81085481682496596</v>
      </c>
      <c r="AM326" s="93"/>
      <c r="AN326" s="93"/>
      <c r="AO326" s="93"/>
      <c r="AP326" s="93"/>
      <c r="AQ326" s="93"/>
      <c r="AR326" s="93"/>
      <c r="AS326" s="93"/>
      <c r="AT326" s="93"/>
      <c r="AU326" s="93"/>
    </row>
    <row r="327" spans="2:47" s="1" customFormat="1" ht="12.3" customHeight="1" x14ac:dyDescent="0.15">
      <c r="B327" s="90" t="s">
        <v>786</v>
      </c>
      <c r="C327" s="90"/>
      <c r="D327" s="90"/>
      <c r="E327" s="103">
        <v>1871926226.1900001</v>
      </c>
      <c r="F327" s="103"/>
      <c r="G327" s="103"/>
      <c r="H327" s="103"/>
      <c r="I327" s="103"/>
      <c r="J327" s="103"/>
      <c r="K327" s="103"/>
      <c r="L327" s="103"/>
      <c r="M327" s="103"/>
      <c r="N327" s="103"/>
      <c r="O327" s="103"/>
      <c r="P327" s="103"/>
      <c r="Q327" s="93">
        <v>0.17597598049124999</v>
      </c>
      <c r="R327" s="93"/>
      <c r="S327" s="93"/>
      <c r="T327" s="93"/>
      <c r="U327" s="93"/>
      <c r="V327" s="93"/>
      <c r="W327" s="93"/>
      <c r="X327" s="93"/>
      <c r="Y327" s="93"/>
      <c r="Z327" s="93"/>
      <c r="AA327" s="93"/>
      <c r="AB327" s="92">
        <v>4879</v>
      </c>
      <c r="AC327" s="92"/>
      <c r="AD327" s="92"/>
      <c r="AE327" s="92"/>
      <c r="AF327" s="92"/>
      <c r="AG327" s="92"/>
      <c r="AH327" s="92"/>
      <c r="AI327" s="92"/>
      <c r="AJ327" s="92"/>
      <c r="AK327" s="92"/>
      <c r="AL327" s="93">
        <v>0.18914518317503401</v>
      </c>
      <c r="AM327" s="93"/>
      <c r="AN327" s="93"/>
      <c r="AO327" s="93"/>
      <c r="AP327" s="93"/>
      <c r="AQ327" s="93"/>
      <c r="AR327" s="93"/>
      <c r="AS327" s="93"/>
      <c r="AT327" s="93"/>
      <c r="AU327" s="93"/>
    </row>
    <row r="328" spans="2:47" s="1" customFormat="1" ht="9.6" customHeight="1" x14ac:dyDescent="0.15">
      <c r="B328" s="99"/>
      <c r="C328" s="99"/>
      <c r="D328" s="99"/>
      <c r="E328" s="104">
        <v>10637396200.120001</v>
      </c>
      <c r="F328" s="104"/>
      <c r="G328" s="104"/>
      <c r="H328" s="104"/>
      <c r="I328" s="104"/>
      <c r="J328" s="104"/>
      <c r="K328" s="104"/>
      <c r="L328" s="104"/>
      <c r="M328" s="104"/>
      <c r="N328" s="104"/>
      <c r="O328" s="104"/>
      <c r="P328" s="104"/>
      <c r="Q328" s="95">
        <v>1</v>
      </c>
      <c r="R328" s="95"/>
      <c r="S328" s="95"/>
      <c r="T328" s="95"/>
      <c r="U328" s="95"/>
      <c r="V328" s="95"/>
      <c r="W328" s="95"/>
      <c r="X328" s="95"/>
      <c r="Y328" s="95"/>
      <c r="Z328" s="95"/>
      <c r="AA328" s="95"/>
      <c r="AB328" s="94">
        <v>25795</v>
      </c>
      <c r="AC328" s="94"/>
      <c r="AD328" s="94"/>
      <c r="AE328" s="94"/>
      <c r="AF328" s="94"/>
      <c r="AG328" s="94"/>
      <c r="AH328" s="94"/>
      <c r="AI328" s="94"/>
      <c r="AJ328" s="94"/>
      <c r="AK328" s="94"/>
      <c r="AL328" s="95">
        <v>1</v>
      </c>
      <c r="AM328" s="95"/>
      <c r="AN328" s="95"/>
      <c r="AO328" s="95"/>
      <c r="AP328" s="95"/>
      <c r="AQ328" s="95"/>
      <c r="AR328" s="95"/>
      <c r="AS328" s="95"/>
      <c r="AT328" s="95"/>
      <c r="AU328" s="95"/>
    </row>
    <row r="329" spans="2:47" s="1" customFormat="1" ht="9" customHeight="1" x14ac:dyDescent="0.15"/>
    <row r="330" spans="2:47" s="1" customFormat="1" ht="19.2" customHeight="1" x14ac:dyDescent="0.15">
      <c r="B330" s="82" t="s">
        <v>1234</v>
      </c>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row>
    <row r="331" spans="2:47" s="1" customFormat="1" ht="9" customHeight="1" x14ac:dyDescent="0.15"/>
    <row r="332" spans="2:47" s="1" customFormat="1" ht="14.85" customHeight="1" x14ac:dyDescent="0.15">
      <c r="B332" s="101"/>
      <c r="C332" s="101"/>
      <c r="D332" s="101"/>
      <c r="E332" s="76" t="s">
        <v>1103</v>
      </c>
      <c r="F332" s="76"/>
      <c r="G332" s="76"/>
      <c r="H332" s="76"/>
      <c r="I332" s="76"/>
      <c r="J332" s="76"/>
      <c r="K332" s="76"/>
      <c r="L332" s="76"/>
      <c r="M332" s="76"/>
      <c r="N332" s="76"/>
      <c r="O332" s="76"/>
      <c r="P332" s="76"/>
      <c r="Q332" s="76" t="s">
        <v>1104</v>
      </c>
      <c r="R332" s="76"/>
      <c r="S332" s="76"/>
      <c r="T332" s="76"/>
      <c r="U332" s="76"/>
      <c r="V332" s="76"/>
      <c r="W332" s="76"/>
      <c r="X332" s="76"/>
      <c r="Y332" s="76"/>
      <c r="Z332" s="76"/>
      <c r="AA332" s="76"/>
      <c r="AB332" s="76" t="s">
        <v>1105</v>
      </c>
      <c r="AC332" s="76"/>
      <c r="AD332" s="76"/>
      <c r="AE332" s="76"/>
      <c r="AF332" s="76"/>
      <c r="AG332" s="76"/>
      <c r="AH332" s="76"/>
      <c r="AI332" s="76"/>
      <c r="AJ332" s="76"/>
      <c r="AK332" s="76"/>
      <c r="AL332" s="76" t="s">
        <v>1104</v>
      </c>
      <c r="AM332" s="76"/>
      <c r="AN332" s="76"/>
      <c r="AO332" s="76"/>
      <c r="AP332" s="76"/>
      <c r="AQ332" s="76"/>
      <c r="AR332" s="76"/>
      <c r="AS332" s="76"/>
      <c r="AT332" s="76"/>
      <c r="AU332" s="76"/>
    </row>
    <row r="333" spans="2:47" s="1" customFormat="1" ht="12.3" customHeight="1" x14ac:dyDescent="0.15">
      <c r="B333" s="102" t="s">
        <v>1213</v>
      </c>
      <c r="C333" s="102"/>
      <c r="D333" s="102"/>
      <c r="E333" s="103">
        <v>2619003531.54001</v>
      </c>
      <c r="F333" s="103"/>
      <c r="G333" s="103"/>
      <c r="H333" s="103"/>
      <c r="I333" s="103"/>
      <c r="J333" s="103"/>
      <c r="K333" s="103"/>
      <c r="L333" s="103"/>
      <c r="M333" s="103"/>
      <c r="N333" s="103"/>
      <c r="O333" s="103"/>
      <c r="P333" s="103"/>
      <c r="Q333" s="93">
        <v>0.89531552428479899</v>
      </c>
      <c r="R333" s="93"/>
      <c r="S333" s="93"/>
      <c r="T333" s="93"/>
      <c r="U333" s="93"/>
      <c r="V333" s="93"/>
      <c r="W333" s="93"/>
      <c r="X333" s="93"/>
      <c r="Y333" s="93"/>
      <c r="Z333" s="93"/>
      <c r="AA333" s="93"/>
      <c r="AB333" s="92">
        <v>37120</v>
      </c>
      <c r="AC333" s="92"/>
      <c r="AD333" s="92"/>
      <c r="AE333" s="92"/>
      <c r="AF333" s="92"/>
      <c r="AG333" s="92"/>
      <c r="AH333" s="92"/>
      <c r="AI333" s="92"/>
      <c r="AJ333" s="92"/>
      <c r="AK333" s="92"/>
      <c r="AL333" s="93">
        <v>0.90503474338656598</v>
      </c>
      <c r="AM333" s="93"/>
      <c r="AN333" s="93"/>
      <c r="AO333" s="93"/>
      <c r="AP333" s="93"/>
      <c r="AQ333" s="93"/>
      <c r="AR333" s="93"/>
      <c r="AS333" s="93"/>
      <c r="AT333" s="93"/>
      <c r="AU333" s="93"/>
    </row>
    <row r="334" spans="2:47" s="1" customFormat="1" ht="12.3" customHeight="1" x14ac:dyDescent="0.15">
      <c r="B334" s="102" t="s">
        <v>1214</v>
      </c>
      <c r="C334" s="102"/>
      <c r="D334" s="102"/>
      <c r="E334" s="103">
        <v>306037994.76999903</v>
      </c>
      <c r="F334" s="103"/>
      <c r="G334" s="103"/>
      <c r="H334" s="103"/>
      <c r="I334" s="103"/>
      <c r="J334" s="103"/>
      <c r="K334" s="103"/>
      <c r="L334" s="103"/>
      <c r="M334" s="103"/>
      <c r="N334" s="103"/>
      <c r="O334" s="103"/>
      <c r="P334" s="103"/>
      <c r="Q334" s="93">
        <v>0.104620159705342</v>
      </c>
      <c r="R334" s="93"/>
      <c r="S334" s="93"/>
      <c r="T334" s="93"/>
      <c r="U334" s="93"/>
      <c r="V334" s="93"/>
      <c r="W334" s="93"/>
      <c r="X334" s="93"/>
      <c r="Y334" s="93"/>
      <c r="Z334" s="93"/>
      <c r="AA334" s="93"/>
      <c r="AB334" s="92">
        <v>3544</v>
      </c>
      <c r="AC334" s="92"/>
      <c r="AD334" s="92"/>
      <c r="AE334" s="92"/>
      <c r="AF334" s="92"/>
      <c r="AG334" s="92"/>
      <c r="AH334" s="92"/>
      <c r="AI334" s="92"/>
      <c r="AJ334" s="92"/>
      <c r="AK334" s="92"/>
      <c r="AL334" s="93">
        <v>8.6407411922467398E-2</v>
      </c>
      <c r="AM334" s="93"/>
      <c r="AN334" s="93"/>
      <c r="AO334" s="93"/>
      <c r="AP334" s="93"/>
      <c r="AQ334" s="93"/>
      <c r="AR334" s="93"/>
      <c r="AS334" s="93"/>
      <c r="AT334" s="93"/>
      <c r="AU334" s="93"/>
    </row>
    <row r="335" spans="2:47" s="1" customFormat="1" ht="12.3" customHeight="1" x14ac:dyDescent="0.15">
      <c r="B335" s="102" t="s">
        <v>1215</v>
      </c>
      <c r="C335" s="102"/>
      <c r="D335" s="102"/>
      <c r="E335" s="103">
        <v>188139.1</v>
      </c>
      <c r="F335" s="103"/>
      <c r="G335" s="103"/>
      <c r="H335" s="103"/>
      <c r="I335" s="103"/>
      <c r="J335" s="103"/>
      <c r="K335" s="103"/>
      <c r="L335" s="103"/>
      <c r="M335" s="103"/>
      <c r="N335" s="103"/>
      <c r="O335" s="103"/>
      <c r="P335" s="103"/>
      <c r="Q335" s="93">
        <v>6.4316009858880502E-5</v>
      </c>
      <c r="R335" s="93"/>
      <c r="S335" s="93"/>
      <c r="T335" s="93"/>
      <c r="U335" s="93"/>
      <c r="V335" s="93"/>
      <c r="W335" s="93"/>
      <c r="X335" s="93"/>
      <c r="Y335" s="93"/>
      <c r="Z335" s="93"/>
      <c r="AA335" s="93"/>
      <c r="AB335" s="92">
        <v>4</v>
      </c>
      <c r="AC335" s="92"/>
      <c r="AD335" s="92"/>
      <c r="AE335" s="92"/>
      <c r="AF335" s="92"/>
      <c r="AG335" s="92"/>
      <c r="AH335" s="92"/>
      <c r="AI335" s="92"/>
      <c r="AJ335" s="92"/>
      <c r="AK335" s="92"/>
      <c r="AL335" s="93">
        <v>9.7525295623552397E-5</v>
      </c>
      <c r="AM335" s="93"/>
      <c r="AN335" s="93"/>
      <c r="AO335" s="93"/>
      <c r="AP335" s="93"/>
      <c r="AQ335" s="93"/>
      <c r="AR335" s="93"/>
      <c r="AS335" s="93"/>
      <c r="AT335" s="93"/>
      <c r="AU335" s="93"/>
    </row>
    <row r="336" spans="2:47" s="1" customFormat="1" ht="12.3" customHeight="1" x14ac:dyDescent="0.15">
      <c r="B336" s="102" t="s">
        <v>786</v>
      </c>
      <c r="C336" s="102"/>
      <c r="D336" s="102"/>
      <c r="E336" s="103">
        <v>0</v>
      </c>
      <c r="F336" s="103"/>
      <c r="G336" s="103"/>
      <c r="H336" s="103"/>
      <c r="I336" s="103"/>
      <c r="J336" s="103"/>
      <c r="K336" s="103"/>
      <c r="L336" s="103"/>
      <c r="M336" s="103"/>
      <c r="N336" s="103"/>
      <c r="O336" s="103"/>
      <c r="P336" s="103"/>
      <c r="Q336" s="93">
        <v>0</v>
      </c>
      <c r="R336" s="93"/>
      <c r="S336" s="93"/>
      <c r="T336" s="93"/>
      <c r="U336" s="93"/>
      <c r="V336" s="93"/>
      <c r="W336" s="93"/>
      <c r="X336" s="93"/>
      <c r="Y336" s="93"/>
      <c r="Z336" s="93"/>
      <c r="AA336" s="93"/>
      <c r="AB336" s="92">
        <v>347</v>
      </c>
      <c r="AC336" s="92"/>
      <c r="AD336" s="92"/>
      <c r="AE336" s="92"/>
      <c r="AF336" s="92"/>
      <c r="AG336" s="92"/>
      <c r="AH336" s="92"/>
      <c r="AI336" s="92"/>
      <c r="AJ336" s="92"/>
      <c r="AK336" s="92"/>
      <c r="AL336" s="93">
        <v>8.4603193953431705E-3</v>
      </c>
      <c r="AM336" s="93"/>
      <c r="AN336" s="93"/>
      <c r="AO336" s="93"/>
      <c r="AP336" s="93"/>
      <c r="AQ336" s="93"/>
      <c r="AR336" s="93"/>
      <c r="AS336" s="93"/>
      <c r="AT336" s="93"/>
      <c r="AU336" s="93"/>
    </row>
    <row r="337" spans="2:47" s="1" customFormat="1" ht="13.35" customHeight="1" x14ac:dyDescent="0.15">
      <c r="B337" s="101"/>
      <c r="C337" s="101"/>
      <c r="D337" s="101"/>
      <c r="E337" s="104">
        <v>2925229665.4100099</v>
      </c>
      <c r="F337" s="104"/>
      <c r="G337" s="104"/>
      <c r="H337" s="104"/>
      <c r="I337" s="104"/>
      <c r="J337" s="104"/>
      <c r="K337" s="104"/>
      <c r="L337" s="104"/>
      <c r="M337" s="104"/>
      <c r="N337" s="104"/>
      <c r="O337" s="104"/>
      <c r="P337" s="104"/>
      <c r="Q337" s="95">
        <v>1</v>
      </c>
      <c r="R337" s="95"/>
      <c r="S337" s="95"/>
      <c r="T337" s="95"/>
      <c r="U337" s="95"/>
      <c r="V337" s="95"/>
      <c r="W337" s="95"/>
      <c r="X337" s="95"/>
      <c r="Y337" s="95"/>
      <c r="Z337" s="95"/>
      <c r="AA337" s="95"/>
      <c r="AB337" s="94">
        <v>41015</v>
      </c>
      <c r="AC337" s="94"/>
      <c r="AD337" s="94"/>
      <c r="AE337" s="94"/>
      <c r="AF337" s="94"/>
      <c r="AG337" s="94"/>
      <c r="AH337" s="94"/>
      <c r="AI337" s="94"/>
      <c r="AJ337" s="94"/>
      <c r="AK337" s="94"/>
      <c r="AL337" s="95">
        <v>1</v>
      </c>
      <c r="AM337" s="95"/>
      <c r="AN337" s="95"/>
      <c r="AO337" s="95"/>
      <c r="AP337" s="95"/>
      <c r="AQ337" s="95"/>
      <c r="AR337" s="95"/>
      <c r="AS337" s="95"/>
      <c r="AT337" s="95"/>
      <c r="AU337" s="95"/>
    </row>
  </sheetData>
  <mergeCells count="1360">
    <mergeCell ref="Z253:AI253"/>
    <mergeCell ref="Z254:AI254"/>
    <mergeCell ref="Z255:AI255"/>
    <mergeCell ref="Z256:AI256"/>
    <mergeCell ref="Z257:AI257"/>
    <mergeCell ref="Z258:AI258"/>
    <mergeCell ref="Z259:AI259"/>
    <mergeCell ref="Z260:AI260"/>
    <mergeCell ref="Z261:AI261"/>
    <mergeCell ref="Z262:AI262"/>
    <mergeCell ref="Z263:AI263"/>
    <mergeCell ref="Z264:AI264"/>
    <mergeCell ref="Z265:AI265"/>
    <mergeCell ref="Z266:AI266"/>
    <mergeCell ref="Z267:AI267"/>
    <mergeCell ref="X85:AH85"/>
    <mergeCell ref="X86:AH86"/>
    <mergeCell ref="X87:AH87"/>
    <mergeCell ref="X88:AH88"/>
    <mergeCell ref="X89:AH89"/>
    <mergeCell ref="X90:AH90"/>
    <mergeCell ref="X91:AH91"/>
    <mergeCell ref="X92:AH92"/>
    <mergeCell ref="Z235:AI235"/>
    <mergeCell ref="Z236:AI236"/>
    <mergeCell ref="Z237:AI237"/>
    <mergeCell ref="Z238:AI238"/>
    <mergeCell ref="Z239:AI239"/>
    <mergeCell ref="Z240:AI240"/>
    <mergeCell ref="Z241:AI241"/>
    <mergeCell ref="Z242:AI242"/>
    <mergeCell ref="Z243:AI243"/>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48:AH48"/>
    <mergeCell ref="X49:AH49"/>
    <mergeCell ref="X50:AH50"/>
    <mergeCell ref="X51:AH51"/>
    <mergeCell ref="X52:AH52"/>
    <mergeCell ref="X53:AH53"/>
    <mergeCell ref="X54:AH54"/>
    <mergeCell ref="X55:AH55"/>
    <mergeCell ref="X56:AH56"/>
    <mergeCell ref="X60:AH60"/>
    <mergeCell ref="X61:AH61"/>
    <mergeCell ref="X62:AH62"/>
    <mergeCell ref="X63:AH63"/>
    <mergeCell ref="X64:AH64"/>
    <mergeCell ref="X65:AH65"/>
    <mergeCell ref="X66:AH66"/>
    <mergeCell ref="X67:AH67"/>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30:AG130"/>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W99:AG99"/>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U156:AF156"/>
    <mergeCell ref="U157:AF157"/>
    <mergeCell ref="U158:AF158"/>
    <mergeCell ref="U159:AF159"/>
    <mergeCell ref="U160:AF160"/>
    <mergeCell ref="U174:AE174"/>
    <mergeCell ref="U175:AE175"/>
    <mergeCell ref="U176:AE176"/>
    <mergeCell ref="U177:AE177"/>
    <mergeCell ref="U178:AE178"/>
    <mergeCell ref="U179:AE179"/>
    <mergeCell ref="U180:AE180"/>
    <mergeCell ref="U181:AE181"/>
    <mergeCell ref="U182:AE182"/>
    <mergeCell ref="U183:AE183"/>
    <mergeCell ref="U184:AE184"/>
    <mergeCell ref="U185:AE185"/>
    <mergeCell ref="V164:AF164"/>
    <mergeCell ref="V165:AF165"/>
    <mergeCell ref="V166:AF166"/>
    <mergeCell ref="V167:AF167"/>
    <mergeCell ref="V168:AF168"/>
    <mergeCell ref="V169:AF169"/>
    <mergeCell ref="V170:AF170"/>
    <mergeCell ref="U139:AF139"/>
    <mergeCell ref="U140:AF140"/>
    <mergeCell ref="U141:AF141"/>
    <mergeCell ref="U142:AF142"/>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U155:AF155"/>
    <mergeCell ref="Q332:AA332"/>
    <mergeCell ref="Q333:AA333"/>
    <mergeCell ref="Q334:AA334"/>
    <mergeCell ref="Q335:AA335"/>
    <mergeCell ref="Q336:AA336"/>
    <mergeCell ref="Q337:AA337"/>
    <mergeCell ref="R221:AB221"/>
    <mergeCell ref="R222:AB222"/>
    <mergeCell ref="R223:AB223"/>
    <mergeCell ref="S201:AC201"/>
    <mergeCell ref="S202:AC202"/>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S216:AC216"/>
    <mergeCell ref="S217:AC217"/>
    <mergeCell ref="Z244:AI244"/>
    <mergeCell ref="Z245:AI245"/>
    <mergeCell ref="Z246:AI246"/>
    <mergeCell ref="Z247:AI247"/>
    <mergeCell ref="Z248:AI248"/>
    <mergeCell ref="Z249:AI249"/>
    <mergeCell ref="P291:Z291"/>
    <mergeCell ref="P292:Z292"/>
    <mergeCell ref="P293:Z293"/>
    <mergeCell ref="P294:Z294"/>
    <mergeCell ref="P295:Z295"/>
    <mergeCell ref="P296:Z296"/>
    <mergeCell ref="P297:Z297"/>
    <mergeCell ref="P298:Z298"/>
    <mergeCell ref="P299:Z299"/>
    <mergeCell ref="P300:Z300"/>
    <mergeCell ref="P301:Z301"/>
    <mergeCell ref="P302:Z302"/>
    <mergeCell ref="P303:Z303"/>
    <mergeCell ref="P304:Z304"/>
    <mergeCell ref="P305:Z305"/>
    <mergeCell ref="P306:Z306"/>
    <mergeCell ref="P307:Z307"/>
    <mergeCell ref="P271:Z271"/>
    <mergeCell ref="P272:Z272"/>
    <mergeCell ref="P273:Z273"/>
    <mergeCell ref="P274:Z274"/>
    <mergeCell ref="P275:Z275"/>
    <mergeCell ref="P276:Z276"/>
    <mergeCell ref="P277:Z277"/>
    <mergeCell ref="P278:Z278"/>
    <mergeCell ref="P279:Z279"/>
    <mergeCell ref="P280:Z280"/>
    <mergeCell ref="P281:Z281"/>
    <mergeCell ref="P282:Z282"/>
    <mergeCell ref="P283:Z283"/>
    <mergeCell ref="P284:Z284"/>
    <mergeCell ref="P285:Z285"/>
    <mergeCell ref="P286:Z286"/>
    <mergeCell ref="P290:Z290"/>
    <mergeCell ref="M88:W88"/>
    <mergeCell ref="M89:W89"/>
    <mergeCell ref="M90:W90"/>
    <mergeCell ref="M91:W91"/>
    <mergeCell ref="M92:W92"/>
    <mergeCell ref="N3:AV3"/>
    <mergeCell ref="N9:X9"/>
    <mergeCell ref="O235:Y235"/>
    <mergeCell ref="O236:Y236"/>
    <mergeCell ref="O237:Y237"/>
    <mergeCell ref="O238:Y238"/>
    <mergeCell ref="O239:Y239"/>
    <mergeCell ref="O240:Y240"/>
    <mergeCell ref="O241:Y241"/>
    <mergeCell ref="O242:Y242"/>
    <mergeCell ref="O243:Y243"/>
    <mergeCell ref="O244:Y244"/>
    <mergeCell ref="P227:Z227"/>
    <mergeCell ref="P228:Z228"/>
    <mergeCell ref="P229:Z229"/>
    <mergeCell ref="P230:Z230"/>
    <mergeCell ref="P231:Z231"/>
    <mergeCell ref="T193:AD193"/>
    <mergeCell ref="T194:AD194"/>
    <mergeCell ref="T195:AD195"/>
    <mergeCell ref="T196:AD196"/>
    <mergeCell ref="T197:AD197"/>
    <mergeCell ref="U134:AF134"/>
    <mergeCell ref="U135:AF135"/>
    <mergeCell ref="U136:AF136"/>
    <mergeCell ref="U137:AF137"/>
    <mergeCell ref="U138:AF138"/>
    <mergeCell ref="M71:W71"/>
    <mergeCell ref="M72:W72"/>
    <mergeCell ref="M73:W73"/>
    <mergeCell ref="M74:W74"/>
    <mergeCell ref="M75:W75"/>
    <mergeCell ref="M76:W76"/>
    <mergeCell ref="M77:W77"/>
    <mergeCell ref="M78:W78"/>
    <mergeCell ref="M79:W79"/>
    <mergeCell ref="M80:W80"/>
    <mergeCell ref="M81:W81"/>
    <mergeCell ref="M82:W82"/>
    <mergeCell ref="M83:W83"/>
    <mergeCell ref="M84:W84"/>
    <mergeCell ref="M85:W85"/>
    <mergeCell ref="M86:W86"/>
    <mergeCell ref="M87:W87"/>
    <mergeCell ref="L51:W51"/>
    <mergeCell ref="L52:W52"/>
    <mergeCell ref="L53:W53"/>
    <mergeCell ref="L54:W54"/>
    <mergeCell ref="L55:W55"/>
    <mergeCell ref="L56:W56"/>
    <mergeCell ref="M60:W60"/>
    <mergeCell ref="M61:W61"/>
    <mergeCell ref="M62:W62"/>
    <mergeCell ref="M63:W63"/>
    <mergeCell ref="M64:W64"/>
    <mergeCell ref="M65:W65"/>
    <mergeCell ref="M66:W66"/>
    <mergeCell ref="M67:W67"/>
    <mergeCell ref="M68:W68"/>
    <mergeCell ref="M69:W69"/>
    <mergeCell ref="M70:W70"/>
    <mergeCell ref="K152:T152"/>
    <mergeCell ref="K153:T153"/>
    <mergeCell ref="K154:T154"/>
    <mergeCell ref="K155:T155"/>
    <mergeCell ref="K156:T156"/>
    <mergeCell ref="K157:T157"/>
    <mergeCell ref="K158:T158"/>
    <mergeCell ref="K159:T159"/>
    <mergeCell ref="K16:V16"/>
    <mergeCell ref="K160:T160"/>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L31:W31"/>
    <mergeCell ref="L32:W32"/>
    <mergeCell ref="L33:W33"/>
    <mergeCell ref="L34:W34"/>
    <mergeCell ref="L35:W35"/>
    <mergeCell ref="L36:W36"/>
    <mergeCell ref="L37:W37"/>
    <mergeCell ref="I185:T185"/>
    <mergeCell ref="I186:T186"/>
    <mergeCell ref="I187:T187"/>
    <mergeCell ref="I188:T188"/>
    <mergeCell ref="I189:T189"/>
    <mergeCell ref="J164:U164"/>
    <mergeCell ref="J165:U165"/>
    <mergeCell ref="J166:U166"/>
    <mergeCell ref="J167:U167"/>
    <mergeCell ref="J168:U168"/>
    <mergeCell ref="J169:U169"/>
    <mergeCell ref="J170:U170"/>
    <mergeCell ref="K100:V100"/>
    <mergeCell ref="K101:V101"/>
    <mergeCell ref="K102:V102"/>
    <mergeCell ref="K103:V103"/>
    <mergeCell ref="K104:V104"/>
    <mergeCell ref="K105:V105"/>
    <mergeCell ref="K106:V106"/>
    <mergeCell ref="K107:V107"/>
    <mergeCell ref="K108:V108"/>
    <mergeCell ref="K109:V109"/>
    <mergeCell ref="K110:V110"/>
    <mergeCell ref="K111:V111"/>
    <mergeCell ref="K112:V112"/>
    <mergeCell ref="K113:V113"/>
    <mergeCell ref="K114:V114"/>
    <mergeCell ref="K115:V115"/>
    <mergeCell ref="K116:V116"/>
    <mergeCell ref="K117:V117"/>
    <mergeCell ref="K118:V118"/>
    <mergeCell ref="K119:V119"/>
    <mergeCell ref="E332:P332"/>
    <mergeCell ref="E333:P333"/>
    <mergeCell ref="E334:P334"/>
    <mergeCell ref="E335:P335"/>
    <mergeCell ref="E336:P336"/>
    <mergeCell ref="E337:P337"/>
    <mergeCell ref="F221:Q221"/>
    <mergeCell ref="F222:Q222"/>
    <mergeCell ref="F223:Q223"/>
    <mergeCell ref="G201:R201"/>
    <mergeCell ref="G202:R202"/>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G216:R216"/>
    <mergeCell ref="G217:R217"/>
    <mergeCell ref="O245:Y245"/>
    <mergeCell ref="O246:Y246"/>
    <mergeCell ref="O247:Y247"/>
    <mergeCell ref="O248:Y248"/>
    <mergeCell ref="O249:Y249"/>
    <mergeCell ref="O253:Y253"/>
    <mergeCell ref="D306:O306"/>
    <mergeCell ref="D307:O307"/>
    <mergeCell ref="D308:O308"/>
    <mergeCell ref="E312:P312"/>
    <mergeCell ref="E313:P313"/>
    <mergeCell ref="E314:P314"/>
    <mergeCell ref="E315:P315"/>
    <mergeCell ref="E316:P316"/>
    <mergeCell ref="E317:P317"/>
    <mergeCell ref="E318:P318"/>
    <mergeCell ref="E319:P319"/>
    <mergeCell ref="E320:P320"/>
    <mergeCell ref="E321:P321"/>
    <mergeCell ref="E325:P325"/>
    <mergeCell ref="E326:P326"/>
    <mergeCell ref="E327:P327"/>
    <mergeCell ref="E328:P328"/>
    <mergeCell ref="P308:Z308"/>
    <mergeCell ref="Q312:AA312"/>
    <mergeCell ref="Q313:AA313"/>
    <mergeCell ref="Q314:AA314"/>
    <mergeCell ref="Q315:AA315"/>
    <mergeCell ref="Q316:AA316"/>
    <mergeCell ref="Q317:AA317"/>
    <mergeCell ref="Q318:AA318"/>
    <mergeCell ref="Q319:AA319"/>
    <mergeCell ref="Q320:AA320"/>
    <mergeCell ref="Q321:AA321"/>
    <mergeCell ref="Q325:AA325"/>
    <mergeCell ref="Q326:AA326"/>
    <mergeCell ref="Q327:AA327"/>
    <mergeCell ref="Q328:AA328"/>
    <mergeCell ref="D286:O286"/>
    <mergeCell ref="D290:O290"/>
    <mergeCell ref="D291:O291"/>
    <mergeCell ref="D292:O292"/>
    <mergeCell ref="D293:O293"/>
    <mergeCell ref="D294:O294"/>
    <mergeCell ref="D295:O295"/>
    <mergeCell ref="D296:O296"/>
    <mergeCell ref="D297:O297"/>
    <mergeCell ref="D298:O298"/>
    <mergeCell ref="D299:O299"/>
    <mergeCell ref="D300:O300"/>
    <mergeCell ref="D301:O301"/>
    <mergeCell ref="D302:O302"/>
    <mergeCell ref="D303:O303"/>
    <mergeCell ref="D304:O304"/>
    <mergeCell ref="D305:O305"/>
    <mergeCell ref="C255:N255"/>
    <mergeCell ref="C256:N256"/>
    <mergeCell ref="C257:N257"/>
    <mergeCell ref="C258:N258"/>
    <mergeCell ref="C259:N259"/>
    <mergeCell ref="C260:N260"/>
    <mergeCell ref="C261:N261"/>
    <mergeCell ref="C262:N262"/>
    <mergeCell ref="C263:N263"/>
    <mergeCell ref="C264:N264"/>
    <mergeCell ref="C265:N265"/>
    <mergeCell ref="C266:N266"/>
    <mergeCell ref="C267:N267"/>
    <mergeCell ref="D227:O227"/>
    <mergeCell ref="D228:O228"/>
    <mergeCell ref="D229:O229"/>
    <mergeCell ref="D230:O230"/>
    <mergeCell ref="D231:O231"/>
    <mergeCell ref="O254:Y254"/>
    <mergeCell ref="O255:Y255"/>
    <mergeCell ref="O256:Y256"/>
    <mergeCell ref="O257:Y257"/>
    <mergeCell ref="O258:Y258"/>
    <mergeCell ref="O259:Y259"/>
    <mergeCell ref="O260:Y260"/>
    <mergeCell ref="O261:Y261"/>
    <mergeCell ref="O262:Y262"/>
    <mergeCell ref="O263:Y263"/>
    <mergeCell ref="O264:Y264"/>
    <mergeCell ref="O265:Y265"/>
    <mergeCell ref="O266:Y266"/>
    <mergeCell ref="O267:Y267"/>
    <mergeCell ref="C235:N235"/>
    <mergeCell ref="C236:N236"/>
    <mergeCell ref="C237:N237"/>
    <mergeCell ref="C238:N238"/>
    <mergeCell ref="C239:N239"/>
    <mergeCell ref="C240:N240"/>
    <mergeCell ref="C241:N241"/>
    <mergeCell ref="C242:N242"/>
    <mergeCell ref="C243:N243"/>
    <mergeCell ref="C244:N244"/>
    <mergeCell ref="C245:N245"/>
    <mergeCell ref="C246:N246"/>
    <mergeCell ref="C247:N247"/>
    <mergeCell ref="C248:N248"/>
    <mergeCell ref="C249:N249"/>
    <mergeCell ref="C253:N253"/>
    <mergeCell ref="C254:N254"/>
    <mergeCell ref="B326:D326"/>
    <mergeCell ref="B327:D327"/>
    <mergeCell ref="B328:D328"/>
    <mergeCell ref="B33:K33"/>
    <mergeCell ref="B330:AU330"/>
    <mergeCell ref="B332:D332"/>
    <mergeCell ref="B333:D333"/>
    <mergeCell ref="B334:D334"/>
    <mergeCell ref="B335:D335"/>
    <mergeCell ref="B336:D336"/>
    <mergeCell ref="B337:D337"/>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307:C307"/>
    <mergeCell ref="B308:C308"/>
    <mergeCell ref="B31:K31"/>
    <mergeCell ref="B310:AU310"/>
    <mergeCell ref="B312:D312"/>
    <mergeCell ref="B313:D313"/>
    <mergeCell ref="B314:D314"/>
    <mergeCell ref="B315:D315"/>
    <mergeCell ref="B316:D316"/>
    <mergeCell ref="B317:D317"/>
    <mergeCell ref="B318:D318"/>
    <mergeCell ref="B319:D319"/>
    <mergeCell ref="B32:K32"/>
    <mergeCell ref="B320:D320"/>
    <mergeCell ref="B321:D321"/>
    <mergeCell ref="B323:AU323"/>
    <mergeCell ref="B325:D325"/>
    <mergeCell ref="B55:K55"/>
    <mergeCell ref="B56:K56"/>
    <mergeCell ref="B58:AU58"/>
    <mergeCell ref="B60:L60"/>
    <mergeCell ref="B61:L61"/>
    <mergeCell ref="B62:L62"/>
    <mergeCell ref="B63:L63"/>
    <mergeCell ref="B64:L64"/>
    <mergeCell ref="B65:L65"/>
    <mergeCell ref="B66:L66"/>
    <mergeCell ref="B67:L67"/>
    <mergeCell ref="B68:L68"/>
    <mergeCell ref="B69:L69"/>
    <mergeCell ref="B70:L70"/>
    <mergeCell ref="B71:L71"/>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8:AU288"/>
    <mergeCell ref="D271:O271"/>
    <mergeCell ref="D272:O272"/>
    <mergeCell ref="D273:O273"/>
    <mergeCell ref="D274:O274"/>
    <mergeCell ref="D275:O275"/>
    <mergeCell ref="D276:O276"/>
    <mergeCell ref="D277:O277"/>
    <mergeCell ref="D278:O278"/>
    <mergeCell ref="D279:O279"/>
    <mergeCell ref="D280:O280"/>
    <mergeCell ref="D281:O281"/>
    <mergeCell ref="D282:O282"/>
    <mergeCell ref="D283:O283"/>
    <mergeCell ref="D284:O284"/>
    <mergeCell ref="D285:O285"/>
    <mergeCell ref="B221:E221"/>
    <mergeCell ref="B222:E222"/>
    <mergeCell ref="B223:E223"/>
    <mergeCell ref="B225:AU225"/>
    <mergeCell ref="B227:C227"/>
    <mergeCell ref="B228:C228"/>
    <mergeCell ref="B229:C229"/>
    <mergeCell ref="B23:J23"/>
    <mergeCell ref="B230:C230"/>
    <mergeCell ref="B231:C231"/>
    <mergeCell ref="B233:AU233"/>
    <mergeCell ref="B24:J24"/>
    <mergeCell ref="B25:J25"/>
    <mergeCell ref="B251:AU251"/>
    <mergeCell ref="B26:J26"/>
    <mergeCell ref="B269:AU269"/>
    <mergeCell ref="B27:J27"/>
    <mergeCell ref="B29:AU29"/>
    <mergeCell ref="B72:L72"/>
    <mergeCell ref="B73:L73"/>
    <mergeCell ref="B74:L74"/>
    <mergeCell ref="B75:L75"/>
    <mergeCell ref="B76:L76"/>
    <mergeCell ref="B77:L77"/>
    <mergeCell ref="B78:L78"/>
    <mergeCell ref="B79:L79"/>
    <mergeCell ref="B80:L80"/>
    <mergeCell ref="B81:L81"/>
    <mergeCell ref="B82:L82"/>
    <mergeCell ref="B83:L83"/>
    <mergeCell ref="B84:L84"/>
    <mergeCell ref="B85:L85"/>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6:F216"/>
    <mergeCell ref="B217:F217"/>
    <mergeCell ref="B219:AU219"/>
    <mergeCell ref="B22:J22"/>
    <mergeCell ref="B86:L86"/>
    <mergeCell ref="B87:L87"/>
    <mergeCell ref="B88:L88"/>
    <mergeCell ref="B89:L89"/>
    <mergeCell ref="B90:L90"/>
    <mergeCell ref="B91:L91"/>
    <mergeCell ref="B92:L92"/>
    <mergeCell ref="B94:AU94"/>
    <mergeCell ref="B96:J96"/>
    <mergeCell ref="B97:J97"/>
    <mergeCell ref="B98:J98"/>
    <mergeCell ref="B99:J99"/>
    <mergeCell ref="H193:S193"/>
    <mergeCell ref="H194:S194"/>
    <mergeCell ref="B185:H185"/>
    <mergeCell ref="B186:H186"/>
    <mergeCell ref="B187:H187"/>
    <mergeCell ref="B188:H188"/>
    <mergeCell ref="B189:H189"/>
    <mergeCell ref="B19:J19"/>
    <mergeCell ref="B191:AU191"/>
    <mergeCell ref="B193:G193"/>
    <mergeCell ref="B194:G194"/>
    <mergeCell ref="B195:G195"/>
    <mergeCell ref="B196:G196"/>
    <mergeCell ref="B197:G197"/>
    <mergeCell ref="B199:AU199"/>
    <mergeCell ref="B2:L4"/>
    <mergeCell ref="B20:J20"/>
    <mergeCell ref="B201:F201"/>
    <mergeCell ref="B202:F202"/>
    <mergeCell ref="B6:AU6"/>
    <mergeCell ref="B8:K10"/>
    <mergeCell ref="H195:S195"/>
    <mergeCell ref="H196:S196"/>
    <mergeCell ref="H197:S197"/>
    <mergeCell ref="I174:T174"/>
    <mergeCell ref="I175:T175"/>
    <mergeCell ref="I176:T176"/>
    <mergeCell ref="I177:T177"/>
    <mergeCell ref="I178:T178"/>
    <mergeCell ref="I179:T179"/>
    <mergeCell ref="I180:T180"/>
    <mergeCell ref="I181:T181"/>
    <mergeCell ref="I182:T182"/>
    <mergeCell ref="I183:T183"/>
    <mergeCell ref="B168:I168"/>
    <mergeCell ref="B169:I169"/>
    <mergeCell ref="B17:J17"/>
    <mergeCell ref="B170:I170"/>
    <mergeCell ref="B172:AU172"/>
    <mergeCell ref="B174:H174"/>
    <mergeCell ref="B175:H175"/>
    <mergeCell ref="B176:H176"/>
    <mergeCell ref="B177:H177"/>
    <mergeCell ref="B178:H178"/>
    <mergeCell ref="B179:H179"/>
    <mergeCell ref="B18:J18"/>
    <mergeCell ref="B180:H180"/>
    <mergeCell ref="B181:H181"/>
    <mergeCell ref="B182:H182"/>
    <mergeCell ref="B183:H183"/>
    <mergeCell ref="B184:H184"/>
    <mergeCell ref="I184:T184"/>
    <mergeCell ref="K120:V120"/>
    <mergeCell ref="K121:V121"/>
    <mergeCell ref="K122:V122"/>
    <mergeCell ref="K123:V123"/>
    <mergeCell ref="K124:V124"/>
    <mergeCell ref="K125:V125"/>
    <mergeCell ref="K126:V126"/>
    <mergeCell ref="K127:V127"/>
    <mergeCell ref="K128:V128"/>
    <mergeCell ref="K129:V129"/>
    <mergeCell ref="K130:V130"/>
    <mergeCell ref="K134:T134"/>
    <mergeCell ref="K135:T135"/>
    <mergeCell ref="K136:T136"/>
    <mergeCell ref="B150:J150"/>
    <mergeCell ref="B151:J151"/>
    <mergeCell ref="B152:J152"/>
    <mergeCell ref="B153:J153"/>
    <mergeCell ref="B154:J154"/>
    <mergeCell ref="B155:J155"/>
    <mergeCell ref="B156:J156"/>
    <mergeCell ref="B157:J157"/>
    <mergeCell ref="B158:J158"/>
    <mergeCell ref="B159:J159"/>
    <mergeCell ref="B16:J16"/>
    <mergeCell ref="B160:J160"/>
    <mergeCell ref="B162:AU162"/>
    <mergeCell ref="B164:I164"/>
    <mergeCell ref="B165:I165"/>
    <mergeCell ref="B166:I166"/>
    <mergeCell ref="B167:I167"/>
    <mergeCell ref="K137:T137"/>
    <mergeCell ref="K138:T138"/>
    <mergeCell ref="K139:T139"/>
    <mergeCell ref="K140:T140"/>
    <mergeCell ref="K141:T141"/>
    <mergeCell ref="K142:T142"/>
    <mergeCell ref="K143:T143"/>
    <mergeCell ref="K144:T144"/>
    <mergeCell ref="K145:T145"/>
    <mergeCell ref="K146:T146"/>
    <mergeCell ref="K147:T147"/>
    <mergeCell ref="K148:T148"/>
    <mergeCell ref="K149:T149"/>
    <mergeCell ref="K150:T150"/>
    <mergeCell ref="K151:T151"/>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2:AU132"/>
    <mergeCell ref="B134:J134"/>
    <mergeCell ref="K14:V14"/>
    <mergeCell ref="K15:V15"/>
    <mergeCell ref="L38:W38"/>
    <mergeCell ref="L39:W39"/>
    <mergeCell ref="L40:W40"/>
    <mergeCell ref="L41:W41"/>
    <mergeCell ref="L42:W42"/>
    <mergeCell ref="L43:W43"/>
    <mergeCell ref="L44:W44"/>
    <mergeCell ref="L45:W45"/>
    <mergeCell ref="L46:W46"/>
    <mergeCell ref="L47:W47"/>
    <mergeCell ref="L48:W48"/>
    <mergeCell ref="L49:W49"/>
    <mergeCell ref="L50:W50"/>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48:AS48"/>
    <mergeCell ref="AR49:AS49"/>
    <mergeCell ref="AR50:AS50"/>
    <mergeCell ref="AR51:AS51"/>
    <mergeCell ref="AR52:AS52"/>
    <mergeCell ref="AR53:AS53"/>
    <mergeCell ref="AR54:AS54"/>
    <mergeCell ref="AR55:AS55"/>
    <mergeCell ref="AR56:AS56"/>
    <mergeCell ref="AT271:AU271"/>
    <mergeCell ref="AT272:AU272"/>
    <mergeCell ref="AT273:AU273"/>
    <mergeCell ref="AT274:AU274"/>
    <mergeCell ref="AT275:AU275"/>
    <mergeCell ref="AT276:AU276"/>
    <mergeCell ref="AT277:AU277"/>
    <mergeCell ref="AT278:AU278"/>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91:AU91"/>
    <mergeCell ref="AO92:AU92"/>
    <mergeCell ref="AO96:AT96"/>
    <mergeCell ref="AO97:AT97"/>
    <mergeCell ref="AO98:AT98"/>
    <mergeCell ref="AO99:AT99"/>
    <mergeCell ref="AP193:AU193"/>
    <mergeCell ref="AP194:AU194"/>
    <mergeCell ref="AP195:AU195"/>
    <mergeCell ref="AP196:AU196"/>
    <mergeCell ref="AP197:AU197"/>
    <mergeCell ref="AQ174:AU174"/>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Q188:AU188"/>
    <mergeCell ref="AQ189:AU189"/>
    <mergeCell ref="AO217:AU217"/>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O85:AU85"/>
    <mergeCell ref="AO86:AU86"/>
    <mergeCell ref="AO87:AU87"/>
    <mergeCell ref="AO88:AU88"/>
    <mergeCell ref="AO89:AU89"/>
    <mergeCell ref="AO90:AU90"/>
    <mergeCell ref="AO130:AT130"/>
    <mergeCell ref="AO201:AU201"/>
    <mergeCell ref="AO202:AU202"/>
    <mergeCell ref="AO203:AU203"/>
    <mergeCell ref="AO204:AU204"/>
    <mergeCell ref="AO205:AU205"/>
    <mergeCell ref="AO206:AU206"/>
    <mergeCell ref="AO207:AU207"/>
    <mergeCell ref="AO208:AU208"/>
    <mergeCell ref="AO209:AU209"/>
    <mergeCell ref="AO210:AU210"/>
    <mergeCell ref="AO211:AU211"/>
    <mergeCell ref="AO212:AU212"/>
    <mergeCell ref="AO213:AU213"/>
    <mergeCell ref="AO214:AU214"/>
    <mergeCell ref="AO215:AU215"/>
    <mergeCell ref="AO216:AU216"/>
    <mergeCell ref="AN222:AT222"/>
    <mergeCell ref="AN223:AT223"/>
    <mergeCell ref="AO100:AT100"/>
    <mergeCell ref="AO101:AT101"/>
    <mergeCell ref="AO102:AT102"/>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O127:AT127"/>
    <mergeCell ref="AO128:AT128"/>
    <mergeCell ref="AO129:AT129"/>
    <mergeCell ref="AL320:AU320"/>
    <mergeCell ref="AL321:AU321"/>
    <mergeCell ref="AL325:AU325"/>
    <mergeCell ref="AL326:AU326"/>
    <mergeCell ref="AL327:AU327"/>
    <mergeCell ref="AL328:AU328"/>
    <mergeCell ref="AL332:AU332"/>
    <mergeCell ref="AL333:AU333"/>
    <mergeCell ref="AL334:AU334"/>
    <mergeCell ref="AL335:AU335"/>
    <mergeCell ref="AL336:AU336"/>
    <mergeCell ref="AL337:AU337"/>
    <mergeCell ref="AM134:AU134"/>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M152:AU152"/>
    <mergeCell ref="AM153:AU153"/>
    <mergeCell ref="AK300:AT300"/>
    <mergeCell ref="AK301:AT301"/>
    <mergeCell ref="AK302:AT302"/>
    <mergeCell ref="AK303:AT303"/>
    <mergeCell ref="AK304:AT304"/>
    <mergeCell ref="AK305:AT305"/>
    <mergeCell ref="AK306:AT306"/>
    <mergeCell ref="AK307:AT307"/>
    <mergeCell ref="AK308:AT308"/>
    <mergeCell ref="AL312:AU312"/>
    <mergeCell ref="AL313:AU313"/>
    <mergeCell ref="AL314:AU314"/>
    <mergeCell ref="AL315:AU315"/>
    <mergeCell ref="AL316:AU316"/>
    <mergeCell ref="AL317:AU317"/>
    <mergeCell ref="AL318:AU318"/>
    <mergeCell ref="AL319:AU319"/>
    <mergeCell ref="AK280:AS280"/>
    <mergeCell ref="AK281:AS281"/>
    <mergeCell ref="AK282:AS282"/>
    <mergeCell ref="AK283:AS283"/>
    <mergeCell ref="AK284:AS284"/>
    <mergeCell ref="AK285:AS285"/>
    <mergeCell ref="AK286:AS286"/>
    <mergeCell ref="AK290:AT290"/>
    <mergeCell ref="AK291:AT291"/>
    <mergeCell ref="AK292:AT292"/>
    <mergeCell ref="AK293:AT293"/>
    <mergeCell ref="AK294:AT294"/>
    <mergeCell ref="AK295:AT295"/>
    <mergeCell ref="AK296:AT296"/>
    <mergeCell ref="AK297:AT297"/>
    <mergeCell ref="AK298:AT298"/>
    <mergeCell ref="AK299:AT299"/>
    <mergeCell ref="AT280:AU280"/>
    <mergeCell ref="AT281:AU281"/>
    <mergeCell ref="AT282:AU282"/>
    <mergeCell ref="AT283:AU283"/>
    <mergeCell ref="AT284:AU284"/>
    <mergeCell ref="AT285:AU285"/>
    <mergeCell ref="AT286:AU286"/>
    <mergeCell ref="AJ265:AS265"/>
    <mergeCell ref="AJ266:AS266"/>
    <mergeCell ref="AJ267:AS267"/>
    <mergeCell ref="AK227:AT227"/>
    <mergeCell ref="AK228:AT228"/>
    <mergeCell ref="AK229:AT229"/>
    <mergeCell ref="AK230:AT230"/>
    <mergeCell ref="AK231:AT231"/>
    <mergeCell ref="AK271:AS271"/>
    <mergeCell ref="AK272:AS272"/>
    <mergeCell ref="AK273:AS273"/>
    <mergeCell ref="AK274:AS274"/>
    <mergeCell ref="AK275:AS275"/>
    <mergeCell ref="AK276:AS276"/>
    <mergeCell ref="AK277:AS277"/>
    <mergeCell ref="AK278:AS278"/>
    <mergeCell ref="AK279:AS279"/>
    <mergeCell ref="AT279:AU279"/>
    <mergeCell ref="AI85:AN85"/>
    <mergeCell ref="AI86:AN86"/>
    <mergeCell ref="AI87:AN87"/>
    <mergeCell ref="AI88:AN88"/>
    <mergeCell ref="AI89:AN89"/>
    <mergeCell ref="AI90:AN90"/>
    <mergeCell ref="AI91:AN91"/>
    <mergeCell ref="AI92:AN92"/>
    <mergeCell ref="AJ235:AS235"/>
    <mergeCell ref="AJ236:AS236"/>
    <mergeCell ref="AJ237:AS237"/>
    <mergeCell ref="AJ238:AS238"/>
    <mergeCell ref="AJ239:AS239"/>
    <mergeCell ref="AJ240:AS240"/>
    <mergeCell ref="AJ241:AS241"/>
    <mergeCell ref="AJ242:AS242"/>
    <mergeCell ref="AJ243:AS243"/>
    <mergeCell ref="AM154:AU154"/>
    <mergeCell ref="AM155:AU155"/>
    <mergeCell ref="AM156:AU156"/>
    <mergeCell ref="AM157:AU157"/>
    <mergeCell ref="AM158:AU158"/>
    <mergeCell ref="AM159:AU159"/>
    <mergeCell ref="AM160:AU160"/>
    <mergeCell ref="AN164:AU164"/>
    <mergeCell ref="AN165:AU165"/>
    <mergeCell ref="AN166:AU166"/>
    <mergeCell ref="AN167:AU167"/>
    <mergeCell ref="AN168:AU168"/>
    <mergeCell ref="AN169:AU169"/>
    <mergeCell ref="AN170:AU170"/>
    <mergeCell ref="AN221:AT221"/>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I82:AN82"/>
    <mergeCell ref="AI83:AN83"/>
    <mergeCell ref="AI84:AN84"/>
    <mergeCell ref="AI48:AQ48"/>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I65:AN65"/>
    <mergeCell ref="AI66:AN66"/>
    <mergeCell ref="AI67:AN67"/>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30:AN130"/>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H99:AN99"/>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G151:AL151"/>
    <mergeCell ref="AG152:AL152"/>
    <mergeCell ref="AG153:AL153"/>
    <mergeCell ref="AG154:AL154"/>
    <mergeCell ref="AG155:AL155"/>
    <mergeCell ref="AG156:AL156"/>
    <mergeCell ref="AG157:AL157"/>
    <mergeCell ref="AG158:AL158"/>
    <mergeCell ref="AG159:AL159"/>
    <mergeCell ref="AG160:AL160"/>
    <mergeCell ref="AG164:AM164"/>
    <mergeCell ref="AG165:AM165"/>
    <mergeCell ref="AG166:AM166"/>
    <mergeCell ref="AG167:AM167"/>
    <mergeCell ref="AG168:AM168"/>
    <mergeCell ref="AG169:AM169"/>
    <mergeCell ref="AG170:AM170"/>
    <mergeCell ref="AG134:AL134"/>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G150:AL150"/>
    <mergeCell ref="AE193:AO193"/>
    <mergeCell ref="AE194:AO194"/>
    <mergeCell ref="AE195:AO195"/>
    <mergeCell ref="AE196:AO196"/>
    <mergeCell ref="AE197:AO197"/>
    <mergeCell ref="AF174:AP174"/>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AF188:AP188"/>
    <mergeCell ref="AF189:AP189"/>
    <mergeCell ref="U186:AE186"/>
    <mergeCell ref="U187:AE187"/>
    <mergeCell ref="U188:AE188"/>
    <mergeCell ref="U189:AE189"/>
    <mergeCell ref="AB326:AK326"/>
    <mergeCell ref="AB327:AK327"/>
    <mergeCell ref="AB328:AK328"/>
    <mergeCell ref="AB332:AK332"/>
    <mergeCell ref="AB333:AK333"/>
    <mergeCell ref="AB334:AK334"/>
    <mergeCell ref="AB335:AK335"/>
    <mergeCell ref="AB336:AK336"/>
    <mergeCell ref="AB337:AK337"/>
    <mergeCell ref="AC221:AM221"/>
    <mergeCell ref="AC222:AM222"/>
    <mergeCell ref="AC223:AM223"/>
    <mergeCell ref="AD201:AN201"/>
    <mergeCell ref="AD202:AN202"/>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D216:AN216"/>
    <mergeCell ref="AD217:AN217"/>
    <mergeCell ref="AJ244:AS244"/>
    <mergeCell ref="AJ245:AS245"/>
    <mergeCell ref="AJ246:AS246"/>
    <mergeCell ref="AA303:AJ303"/>
    <mergeCell ref="AA304:AJ304"/>
    <mergeCell ref="AA305:AJ305"/>
    <mergeCell ref="AA306:AJ306"/>
    <mergeCell ref="AA307:AJ307"/>
    <mergeCell ref="AA308:AJ308"/>
    <mergeCell ref="AB312:AK312"/>
    <mergeCell ref="AB313:AK313"/>
    <mergeCell ref="AB314:AK314"/>
    <mergeCell ref="AB315:AK315"/>
    <mergeCell ref="AB316:AK316"/>
    <mergeCell ref="AB317:AK317"/>
    <mergeCell ref="AB318:AK318"/>
    <mergeCell ref="AB319:AK319"/>
    <mergeCell ref="AB320:AK320"/>
    <mergeCell ref="AB321:AK321"/>
    <mergeCell ref="AB325:AK325"/>
    <mergeCell ref="AA283:AJ283"/>
    <mergeCell ref="AA284:AJ284"/>
    <mergeCell ref="AA285:AJ285"/>
    <mergeCell ref="AA286:AJ286"/>
    <mergeCell ref="AA290:AJ290"/>
    <mergeCell ref="AA291:AJ291"/>
    <mergeCell ref="AA292:AJ292"/>
    <mergeCell ref="AA293:AJ293"/>
    <mergeCell ref="AA294:AJ294"/>
    <mergeCell ref="AA295:AJ295"/>
    <mergeCell ref="AA296:AJ296"/>
    <mergeCell ref="AA297:AJ297"/>
    <mergeCell ref="AA298:AJ298"/>
    <mergeCell ref="AA299:AJ299"/>
    <mergeCell ref="AA300:AJ300"/>
    <mergeCell ref="AA301:AJ301"/>
    <mergeCell ref="AA302:AJ302"/>
    <mergeCell ref="AA227:AJ227"/>
    <mergeCell ref="AA228:AJ228"/>
    <mergeCell ref="AA229:AJ229"/>
    <mergeCell ref="AA230:AJ230"/>
    <mergeCell ref="AA231:AJ231"/>
    <mergeCell ref="AA271:AJ271"/>
    <mergeCell ref="AA272:AJ272"/>
    <mergeCell ref="AA273:AJ273"/>
    <mergeCell ref="AA274:AJ274"/>
    <mergeCell ref="AA275:AJ275"/>
    <mergeCell ref="AA276:AJ276"/>
    <mergeCell ref="AA277:AJ277"/>
    <mergeCell ref="AA278:AJ278"/>
    <mergeCell ref="AA279:AJ279"/>
    <mergeCell ref="AA280:AJ280"/>
    <mergeCell ref="AA281:AJ281"/>
    <mergeCell ref="AA282:AJ282"/>
    <mergeCell ref="AJ247:AS247"/>
    <mergeCell ref="AJ248:AS248"/>
    <mergeCell ref="AJ249:AS249"/>
    <mergeCell ref="AJ253:AS253"/>
    <mergeCell ref="AJ254:AS254"/>
    <mergeCell ref="AJ255:AS255"/>
    <mergeCell ref="AJ256:AS256"/>
    <mergeCell ref="AJ257:AS257"/>
    <mergeCell ref="AJ258:AS258"/>
    <mergeCell ref="AJ259:AS259"/>
    <mergeCell ref="AJ260:AS260"/>
    <mergeCell ref="AJ261:AS261"/>
    <mergeCell ref="AJ262:AS262"/>
    <mergeCell ref="AJ263:AS263"/>
    <mergeCell ref="AJ264:AS264"/>
  </mergeCells>
  <pageMargins left="0.7" right="0.7" top="0.75" bottom="0.75" header="0.3" footer="0.3"/>
  <pageSetup paperSize="9" scale="93" orientation="portrait" r:id="rId1"/>
  <headerFooter alignWithMargins="0">
    <oddFooter>&amp;R_x000D_&amp;1#&amp;"Calibri"&amp;10&amp;K0078D7 Classification : Internal</oddFooter>
  </headerFooter>
  <rowBreaks count="4" manualBreakCount="4">
    <brk id="57" max="16383" man="1"/>
    <brk id="131" max="16383" man="1"/>
    <brk id="198" max="16383" man="1"/>
    <brk id="26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topLeftCell="A2" zoomScaleNormal="100" workbookViewId="0"/>
  </sheetViews>
  <sheetFormatPr baseColWidth="10"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1"/>
      <c r="D2" s="61"/>
      <c r="E2" s="61"/>
    </row>
    <row r="3" spans="3:8" s="1" customFormat="1" ht="22.95" customHeight="1" x14ac:dyDescent="0.15">
      <c r="C3" s="61"/>
      <c r="D3" s="61"/>
      <c r="E3" s="61"/>
      <c r="F3" s="63" t="s">
        <v>0</v>
      </c>
      <c r="G3" s="63"/>
      <c r="H3" s="63"/>
    </row>
    <row r="4" spans="3:8" s="1" customFormat="1" ht="6.3" customHeight="1" x14ac:dyDescent="0.15">
      <c r="C4" s="61"/>
      <c r="D4" s="61"/>
      <c r="E4" s="61"/>
    </row>
    <row r="5" spans="3:8" s="1" customFormat="1" ht="9.6" customHeight="1" x14ac:dyDescent="0.15"/>
    <row r="6" spans="3:8" s="1" customFormat="1" ht="33" customHeight="1" x14ac:dyDescent="0.15">
      <c r="C6" s="62" t="s">
        <v>1216</v>
      </c>
      <c r="D6" s="62"/>
      <c r="E6" s="62"/>
      <c r="F6" s="62"/>
      <c r="G6" s="62"/>
    </row>
    <row r="7" spans="3:8" s="1" customFormat="1" ht="6.9" customHeight="1" x14ac:dyDescent="0.15"/>
    <row r="8" spans="3:8" s="1" customFormat="1" ht="5.25" customHeight="1" x14ac:dyDescent="0.15">
      <c r="C8" s="65" t="s">
        <v>1095</v>
      </c>
      <c r="D8" s="65"/>
    </row>
    <row r="9" spans="3:8" s="1" customFormat="1" ht="21.3" customHeight="1" x14ac:dyDescent="0.15">
      <c r="C9" s="65"/>
      <c r="D9" s="65"/>
      <c r="F9" s="4">
        <v>45930</v>
      </c>
    </row>
    <row r="10" spans="3:8" s="1" customFormat="1" ht="2.7" customHeight="1" x14ac:dyDescent="0.15">
      <c r="C10" s="65"/>
      <c r="D10" s="65"/>
    </row>
    <row r="11" spans="3:8" s="1" customFormat="1" ht="2.1" customHeight="1" x14ac:dyDescent="0.15"/>
    <row r="12" spans="3:8" s="1" customFormat="1" ht="19.2" customHeight="1" x14ac:dyDescent="0.15">
      <c r="D12" s="82" t="s">
        <v>1217</v>
      </c>
      <c r="E12" s="82"/>
      <c r="F12" s="82"/>
      <c r="G12" s="82"/>
      <c r="H12" s="82"/>
    </row>
    <row r="13" spans="3:8" s="1" customFormat="1" ht="238.35" customHeight="1" x14ac:dyDescent="0.15"/>
    <row r="14" spans="3:8" s="1" customFormat="1" ht="19.2" customHeight="1" x14ac:dyDescent="0.15">
      <c r="C14" s="82" t="s">
        <v>1218</v>
      </c>
      <c r="D14" s="82"/>
      <c r="E14" s="82"/>
      <c r="F14" s="82"/>
      <c r="G14" s="82"/>
      <c r="H14" s="82"/>
    </row>
    <row r="15" spans="3:8" s="1" customFormat="1" ht="399.45" customHeight="1" x14ac:dyDescent="0.15"/>
    <row r="16" spans="3:8" s="1" customFormat="1" ht="19.2" customHeight="1" x14ac:dyDescent="0.15">
      <c r="C16" s="82" t="s">
        <v>1219</v>
      </c>
      <c r="D16" s="82"/>
      <c r="E16" s="82"/>
      <c r="F16" s="82"/>
      <c r="G16" s="82"/>
      <c r="H16" s="82"/>
    </row>
    <row r="17" spans="3:8" s="1" customFormat="1" ht="355.2" customHeight="1" x14ac:dyDescent="0.15"/>
    <row r="18" spans="3:8" s="1" customFormat="1" ht="19.2" customHeight="1" x14ac:dyDescent="0.15">
      <c r="C18" s="82" t="s">
        <v>1220</v>
      </c>
      <c r="D18" s="82"/>
      <c r="E18" s="82"/>
      <c r="F18" s="82"/>
      <c r="G18" s="82"/>
    </row>
    <row r="19" spans="3:8" s="1" customFormat="1" ht="393.6" customHeight="1" x14ac:dyDescent="0.15"/>
    <row r="20" spans="3:8" s="1" customFormat="1" ht="19.2" customHeight="1" x14ac:dyDescent="0.15">
      <c r="C20" s="82" t="s">
        <v>1221</v>
      </c>
      <c r="D20" s="82"/>
      <c r="E20" s="82"/>
      <c r="F20" s="82"/>
      <c r="G20" s="82"/>
    </row>
    <row r="21" spans="3:8" s="1" customFormat="1" ht="352.5" customHeight="1" x14ac:dyDescent="0.15"/>
    <row r="22" spans="3:8" s="1" customFormat="1" ht="19.2" customHeight="1" x14ac:dyDescent="0.15">
      <c r="C22" s="82" t="s">
        <v>1222</v>
      </c>
      <c r="D22" s="82"/>
      <c r="E22" s="82"/>
      <c r="F22" s="82"/>
      <c r="G22" s="82"/>
    </row>
    <row r="23" spans="3:8" s="1" customFormat="1" ht="375.9" customHeight="1" x14ac:dyDescent="0.15"/>
    <row r="24" spans="3:8" s="1" customFormat="1" ht="19.649999999999999" customHeight="1" x14ac:dyDescent="0.15">
      <c r="C24" s="82" t="s">
        <v>1223</v>
      </c>
      <c r="D24" s="82"/>
      <c r="E24" s="82"/>
      <c r="F24" s="82"/>
      <c r="G24" s="82"/>
    </row>
    <row r="25" spans="3:8" s="1" customFormat="1" ht="263.39999999999998" customHeight="1" x14ac:dyDescent="0.15"/>
    <row r="26" spans="3:8" s="1" customFormat="1" ht="19.2" customHeight="1" x14ac:dyDescent="0.15">
      <c r="C26" s="82" t="s">
        <v>1224</v>
      </c>
      <c r="D26" s="82"/>
      <c r="E26" s="82"/>
      <c r="F26" s="82"/>
      <c r="G26" s="82"/>
      <c r="H26" s="82"/>
    </row>
    <row r="27" spans="3:8" s="1" customFormat="1" ht="175.95" customHeight="1" x14ac:dyDescent="0.15"/>
    <row r="28" spans="3:8" s="1" customFormat="1" ht="19.2" customHeight="1" x14ac:dyDescent="0.15">
      <c r="C28" s="82" t="s">
        <v>1225</v>
      </c>
      <c r="D28" s="82"/>
      <c r="E28" s="82"/>
      <c r="F28" s="82"/>
      <c r="G28" s="82"/>
    </row>
    <row r="29" spans="3:8" s="1" customFormat="1" ht="284.7" customHeight="1" x14ac:dyDescent="0.15"/>
    <row r="30" spans="3:8" s="1" customFormat="1" ht="19.2" customHeight="1" x14ac:dyDescent="0.15">
      <c r="C30" s="82" t="s">
        <v>1226</v>
      </c>
      <c r="D30" s="82"/>
      <c r="E30" s="82"/>
      <c r="F30" s="82"/>
      <c r="G30" s="82"/>
    </row>
    <row r="31" spans="3:8" s="1" customFormat="1" ht="195.15" customHeight="1" x14ac:dyDescent="0.15"/>
    <row r="32" spans="3:8" s="1" customFormat="1" ht="19.2" customHeight="1" x14ac:dyDescent="0.15">
      <c r="C32" s="82" t="s">
        <v>1227</v>
      </c>
      <c r="D32" s="82"/>
      <c r="E32" s="82"/>
      <c r="F32" s="82"/>
      <c r="G32" s="82"/>
    </row>
    <row r="33" spans="2:8" s="1" customFormat="1" ht="193.05" customHeight="1" x14ac:dyDescent="0.15"/>
    <row r="34" spans="2:8" s="1" customFormat="1" ht="19.2" customHeight="1" x14ac:dyDescent="0.15">
      <c r="C34" s="82" t="s">
        <v>1228</v>
      </c>
      <c r="D34" s="82"/>
      <c r="E34" s="82"/>
      <c r="F34" s="82"/>
      <c r="G34" s="82"/>
      <c r="H34" s="82"/>
    </row>
    <row r="35" spans="2:8" s="1" customFormat="1" ht="341.25" customHeight="1" x14ac:dyDescent="0.15"/>
    <row r="36" spans="2:8" s="1" customFormat="1" ht="19.2" customHeight="1" x14ac:dyDescent="0.15">
      <c r="C36" s="82" t="s">
        <v>1229</v>
      </c>
      <c r="D36" s="82"/>
      <c r="E36" s="82"/>
      <c r="F36" s="82"/>
      <c r="G36" s="82"/>
      <c r="H36" s="82"/>
    </row>
    <row r="37" spans="2:8" s="1" customFormat="1" ht="318.89999999999998" customHeight="1" x14ac:dyDescent="0.15"/>
    <row r="38" spans="2:8" s="1" customFormat="1" ht="19.2" customHeight="1" x14ac:dyDescent="0.15">
      <c r="C38" s="82" t="s">
        <v>1230</v>
      </c>
      <c r="D38" s="82"/>
      <c r="E38" s="82"/>
      <c r="F38" s="82"/>
      <c r="G38" s="82"/>
    </row>
    <row r="39" spans="2:8" s="1" customFormat="1" ht="278.85000000000002" customHeight="1" x14ac:dyDescent="0.15"/>
    <row r="40" spans="2:8" s="1" customFormat="1" ht="19.2" customHeight="1" x14ac:dyDescent="0.15">
      <c r="C40" s="82" t="s">
        <v>1231</v>
      </c>
      <c r="D40" s="82"/>
      <c r="E40" s="82"/>
      <c r="F40" s="82"/>
      <c r="G40" s="82"/>
    </row>
    <row r="41" spans="2:8" s="1" customFormat="1" ht="361.5" customHeight="1" x14ac:dyDescent="0.15"/>
    <row r="42" spans="2:8" s="1" customFormat="1" ht="19.2" customHeight="1" x14ac:dyDescent="0.15">
      <c r="C42" s="82" t="s">
        <v>1232</v>
      </c>
      <c r="D42" s="82"/>
      <c r="E42" s="82"/>
      <c r="F42" s="82"/>
      <c r="G42" s="82"/>
    </row>
    <row r="43" spans="2:8" s="1" customFormat="1" ht="400.95" customHeight="1" x14ac:dyDescent="0.15"/>
    <row r="44" spans="2:8" s="1" customFormat="1" ht="19.2" customHeight="1" x14ac:dyDescent="0.15">
      <c r="B44" s="82" t="s">
        <v>1233</v>
      </c>
      <c r="C44" s="82"/>
      <c r="D44" s="82"/>
      <c r="E44" s="82"/>
      <c r="F44" s="82"/>
      <c r="G44" s="82"/>
    </row>
    <row r="45" spans="2:8" s="1" customFormat="1" ht="181.35" customHeight="1" x14ac:dyDescent="0.15"/>
    <row r="46" spans="2:8" s="1" customFormat="1" ht="19.2" customHeight="1" x14ac:dyDescent="0.15">
      <c r="C46" s="82" t="s">
        <v>1234</v>
      </c>
      <c r="D46" s="82"/>
      <c r="E46" s="82"/>
      <c r="F46" s="82"/>
      <c r="G46" s="82"/>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90" orientation="portrait" r:id="rId1"/>
  <headerFooter alignWithMargins="0">
    <oddFooter>&amp;R_x000D_&amp;1#&amp;"Calibri"&amp;10&amp;K0078D7 Classification : Internal</oddFooter>
  </headerFooter>
  <rowBreaks count="7" manualBreakCount="7">
    <brk id="15" max="16383" man="1"/>
    <brk id="19" max="16383" man="1"/>
    <brk id="23" max="16383" man="1"/>
    <brk id="29" max="16383" man="1"/>
    <brk id="35" max="16383" man="1"/>
    <brk id="39"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topLeftCell="A2" zoomScaleNormal="100" workbookViewId="0"/>
  </sheetViews>
  <sheetFormatPr baseColWidth="10"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1"/>
      <c r="C2" s="61"/>
    </row>
    <row r="3" spans="2:9" s="1" customFormat="1" ht="22.95" customHeight="1" x14ac:dyDescent="0.15">
      <c r="B3" s="61"/>
      <c r="C3" s="61"/>
      <c r="D3" s="63" t="s">
        <v>0</v>
      </c>
      <c r="E3" s="63"/>
      <c r="F3" s="63"/>
      <c r="G3" s="63"/>
      <c r="H3" s="63"/>
      <c r="I3" s="63"/>
    </row>
    <row r="4" spans="2:9" s="1" customFormat="1" ht="6.3" customHeight="1" x14ac:dyDescent="0.15">
      <c r="B4" s="61"/>
      <c r="C4" s="61"/>
    </row>
    <row r="5" spans="2:9" s="1" customFormat="1" ht="9" customHeight="1" x14ac:dyDescent="0.15"/>
    <row r="6" spans="2:9" s="1" customFormat="1" ht="33" customHeight="1" x14ac:dyDescent="0.15">
      <c r="B6" s="62" t="s">
        <v>1240</v>
      </c>
      <c r="C6" s="62"/>
      <c r="D6" s="62"/>
      <c r="E6" s="62"/>
      <c r="F6" s="62"/>
      <c r="G6" s="62"/>
      <c r="H6" s="62"/>
    </row>
    <row r="7" spans="2:9" s="1" customFormat="1" ht="14.4" customHeight="1" x14ac:dyDescent="0.15"/>
    <row r="8" spans="2:9" s="1" customFormat="1" ht="21.3" customHeight="1" x14ac:dyDescent="0.15">
      <c r="B8" s="65" t="s">
        <v>1095</v>
      </c>
      <c r="D8" s="4">
        <v>45930</v>
      </c>
    </row>
    <row r="9" spans="2:9" s="1" customFormat="1" ht="1.05" customHeight="1" x14ac:dyDescent="0.15">
      <c r="B9" s="65"/>
    </row>
    <row r="10" spans="2:9" s="1" customFormat="1" ht="12.75" customHeight="1" x14ac:dyDescent="0.15"/>
    <row r="11" spans="2:9" s="1" customFormat="1" ht="19.2" customHeight="1" x14ac:dyDescent="0.15">
      <c r="B11" s="105" t="s">
        <v>1241</v>
      </c>
      <c r="C11" s="105"/>
      <c r="D11" s="105"/>
      <c r="E11" s="105"/>
      <c r="F11" s="105"/>
      <c r="G11" s="105"/>
      <c r="H11" s="105"/>
    </row>
    <row r="12" spans="2:9" s="1" customFormat="1" ht="14.85" customHeight="1" x14ac:dyDescent="0.15"/>
    <row r="13" spans="2:9" s="1" customFormat="1" ht="14.85" customHeight="1" x14ac:dyDescent="0.15">
      <c r="B13" s="5"/>
      <c r="C13" s="106" t="s">
        <v>1103</v>
      </c>
      <c r="D13" s="106"/>
      <c r="E13" s="20" t="s">
        <v>1104</v>
      </c>
      <c r="F13" s="20" t="s">
        <v>1105</v>
      </c>
      <c r="G13" s="20" t="s">
        <v>1104</v>
      </c>
    </row>
    <row r="14" spans="2:9" s="1" customFormat="1" ht="14.85" customHeight="1" x14ac:dyDescent="0.15">
      <c r="B14" s="7" t="s">
        <v>1235</v>
      </c>
      <c r="C14" s="107">
        <v>2916936867.48001</v>
      </c>
      <c r="D14" s="107"/>
      <c r="E14" s="47">
        <v>0.99716507800120902</v>
      </c>
      <c r="F14" s="48">
        <v>40941</v>
      </c>
      <c r="G14" s="47">
        <v>0.99819578203096404</v>
      </c>
    </row>
    <row r="15" spans="2:9" s="1" customFormat="1" ht="2.7" customHeight="1" x14ac:dyDescent="0.15"/>
    <row r="16" spans="2:9" s="1" customFormat="1" ht="14.85" customHeight="1" x14ac:dyDescent="0.15">
      <c r="B16" s="7" t="s">
        <v>1236</v>
      </c>
      <c r="C16" s="107">
        <v>7079221.5899999999</v>
      </c>
      <c r="D16" s="107"/>
      <c r="E16" s="47">
        <v>2.4200566792104299E-3</v>
      </c>
      <c r="F16" s="48">
        <v>61</v>
      </c>
      <c r="G16" s="47">
        <v>1.4872607582591701E-3</v>
      </c>
    </row>
    <row r="17" spans="2:7" s="1" customFormat="1" ht="1.05" customHeight="1" x14ac:dyDescent="0.15"/>
    <row r="18" spans="2:7" s="1" customFormat="1" ht="14.85" customHeight="1" x14ac:dyDescent="0.15">
      <c r="B18" s="7" t="s">
        <v>1237</v>
      </c>
      <c r="C18" s="107">
        <v>479861.62</v>
      </c>
      <c r="D18" s="107"/>
      <c r="E18" s="47">
        <v>1.6404237440711901E-4</v>
      </c>
      <c r="F18" s="48">
        <v>7</v>
      </c>
      <c r="G18" s="47">
        <v>1.7066926734121701E-4</v>
      </c>
    </row>
    <row r="19" spans="2:7" s="1" customFormat="1" ht="2.1" customHeight="1" x14ac:dyDescent="0.15"/>
    <row r="20" spans="2:7" s="1" customFormat="1" ht="14.85" customHeight="1" x14ac:dyDescent="0.15">
      <c r="B20" s="7" t="s">
        <v>1238</v>
      </c>
      <c r="C20" s="107"/>
      <c r="D20" s="107"/>
      <c r="E20" s="47"/>
      <c r="F20" s="48"/>
      <c r="G20" s="47"/>
    </row>
    <row r="21" spans="2:7" s="1" customFormat="1" ht="2.1" customHeight="1" x14ac:dyDescent="0.15"/>
    <row r="22" spans="2:7" s="1" customFormat="1" ht="14.85" customHeight="1" x14ac:dyDescent="0.15">
      <c r="B22" s="7" t="s">
        <v>1239</v>
      </c>
      <c r="C22" s="107">
        <v>733714.72</v>
      </c>
      <c r="D22" s="107"/>
      <c r="E22" s="47">
        <v>2.5082294517793298E-4</v>
      </c>
      <c r="F22" s="48">
        <v>6</v>
      </c>
      <c r="G22" s="47">
        <v>1.4628794343532901E-4</v>
      </c>
    </row>
    <row r="23" spans="2:7" s="1" customFormat="1" ht="1.05" customHeight="1" x14ac:dyDescent="0.15"/>
    <row r="24" spans="2:7" s="1" customFormat="1" ht="14.85" customHeight="1" x14ac:dyDescent="0.15">
      <c r="B24" s="6" t="s">
        <v>73</v>
      </c>
      <c r="C24" s="108">
        <v>2925229665.4099998</v>
      </c>
      <c r="D24" s="108"/>
      <c r="E24" s="49">
        <v>1</v>
      </c>
      <c r="F24" s="50">
        <v>41015</v>
      </c>
      <c r="G24" s="49">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368"/>
  <sheetViews>
    <sheetView view="pageBreakPreview" zoomScale="60" zoomScaleNormal="100" workbookViewId="0"/>
  </sheetViews>
  <sheetFormatPr baseColWidth="10"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1"/>
      <c r="D1" s="61"/>
      <c r="E1" s="61"/>
      <c r="F1" s="61"/>
      <c r="G1" s="61"/>
    </row>
    <row r="2" spans="2:14" s="1" customFormat="1" ht="22.95" customHeight="1" x14ac:dyDescent="0.15">
      <c r="C2" s="61"/>
      <c r="D2" s="61"/>
      <c r="E2" s="61"/>
      <c r="F2" s="61"/>
      <c r="G2" s="61"/>
      <c r="I2" s="63" t="s">
        <v>0</v>
      </c>
      <c r="J2" s="63"/>
      <c r="K2" s="63"/>
      <c r="L2" s="63"/>
      <c r="M2" s="63"/>
      <c r="N2" s="63"/>
    </row>
    <row r="3" spans="2:14" s="1" customFormat="1" ht="5.85" customHeight="1" x14ac:dyDescent="0.15">
      <c r="C3" s="61"/>
      <c r="D3" s="61"/>
      <c r="E3" s="61"/>
      <c r="F3" s="61"/>
      <c r="G3" s="61"/>
    </row>
    <row r="4" spans="2:14" s="1" customFormat="1" ht="2.1" customHeight="1" x14ac:dyDescent="0.15"/>
    <row r="5" spans="2:14" s="1" customFormat="1" ht="31.95" customHeight="1" x14ac:dyDescent="0.15">
      <c r="C5" s="62" t="s">
        <v>1251</v>
      </c>
      <c r="D5" s="62"/>
      <c r="E5" s="62"/>
      <c r="F5" s="62"/>
      <c r="G5" s="62"/>
      <c r="H5" s="62"/>
      <c r="I5" s="62"/>
      <c r="J5" s="62"/>
      <c r="K5" s="62"/>
      <c r="L5" s="62"/>
      <c r="M5" s="62"/>
    </row>
    <row r="6" spans="2:14" s="1" customFormat="1" ht="2.1" customHeight="1" x14ac:dyDescent="0.15"/>
    <row r="7" spans="2:14" s="1" customFormat="1" ht="2.1" customHeight="1" x14ac:dyDescent="0.15">
      <c r="C7" s="65" t="s">
        <v>1095</v>
      </c>
      <c r="D7" s="65"/>
      <c r="E7" s="65"/>
    </row>
    <row r="8" spans="2:14" s="1" customFormat="1" ht="21.3" customHeight="1" x14ac:dyDescent="0.15">
      <c r="H8" s="114">
        <v>45901</v>
      </c>
      <c r="I8" s="114"/>
    </row>
    <row r="9" spans="2:14" s="1" customFormat="1" ht="4.2" customHeight="1" x14ac:dyDescent="0.15"/>
    <row r="10" spans="2:14" s="1" customFormat="1" ht="17.55" customHeight="1" x14ac:dyDescent="0.15">
      <c r="B10" s="109" t="s">
        <v>1252</v>
      </c>
      <c r="C10" s="109"/>
      <c r="D10" s="109"/>
      <c r="E10" s="109"/>
      <c r="F10" s="109"/>
      <c r="G10" s="60" t="s">
        <v>1253</v>
      </c>
      <c r="H10" s="113" t="s">
        <v>1254</v>
      </c>
      <c r="I10" s="113"/>
      <c r="J10" s="113"/>
      <c r="K10" s="113"/>
    </row>
    <row r="11" spans="2:14" s="1" customFormat="1" ht="27.15" customHeight="1" x14ac:dyDescent="0.15">
      <c r="C11" s="51" t="s">
        <v>1242</v>
      </c>
      <c r="D11" s="20" t="s">
        <v>1243</v>
      </c>
      <c r="E11" s="20" t="s">
        <v>1244</v>
      </c>
      <c r="F11" s="51" t="s">
        <v>1245</v>
      </c>
      <c r="G11" s="111" t="s">
        <v>1246</v>
      </c>
      <c r="H11" s="111"/>
      <c r="I11" s="106" t="s">
        <v>1247</v>
      </c>
      <c r="J11" s="106"/>
      <c r="K11" s="20" t="s">
        <v>1248</v>
      </c>
      <c r="L11" s="20" t="s">
        <v>1249</v>
      </c>
      <c r="M11" s="20" t="s">
        <v>1250</v>
      </c>
    </row>
    <row r="12" spans="2:14" s="1" customFormat="1" ht="12.75" customHeight="1" x14ac:dyDescent="0.15">
      <c r="C12" s="52">
        <v>45901</v>
      </c>
      <c r="D12" s="53">
        <v>45931</v>
      </c>
      <c r="E12" s="12">
        <v>1</v>
      </c>
      <c r="F12" s="54">
        <v>30</v>
      </c>
      <c r="G12" s="110">
        <v>1750000000</v>
      </c>
      <c r="H12" s="110"/>
      <c r="I12" s="92">
        <v>2879302069.81392</v>
      </c>
      <c r="J12" s="92"/>
      <c r="K12" s="12">
        <v>2874575963.63094</v>
      </c>
      <c r="L12" s="12">
        <v>2867500861.9365401</v>
      </c>
      <c r="M12" s="12">
        <v>2855746416.9976501</v>
      </c>
    </row>
    <row r="13" spans="2:14" s="1" customFormat="1" ht="12.75" customHeight="1" x14ac:dyDescent="0.15">
      <c r="C13" s="52">
        <v>45901</v>
      </c>
      <c r="D13" s="53">
        <v>45962</v>
      </c>
      <c r="E13" s="12">
        <v>2</v>
      </c>
      <c r="F13" s="54">
        <v>61</v>
      </c>
      <c r="G13" s="110">
        <v>1750000000</v>
      </c>
      <c r="H13" s="110"/>
      <c r="I13" s="92">
        <v>2857501584.59376</v>
      </c>
      <c r="J13" s="92"/>
      <c r="K13" s="12">
        <v>2847972682.8632202</v>
      </c>
      <c r="L13" s="12">
        <v>2833737905.2290001</v>
      </c>
      <c r="M13" s="12">
        <v>2810168637.1879401</v>
      </c>
    </row>
    <row r="14" spans="2:14" s="1" customFormat="1" ht="12.75" customHeight="1" x14ac:dyDescent="0.15">
      <c r="C14" s="52">
        <v>45901</v>
      </c>
      <c r="D14" s="53">
        <v>45992</v>
      </c>
      <c r="E14" s="12">
        <v>3</v>
      </c>
      <c r="F14" s="54">
        <v>91</v>
      </c>
      <c r="G14" s="110">
        <v>1750000000</v>
      </c>
      <c r="H14" s="110"/>
      <c r="I14" s="92">
        <v>2837751390.2776399</v>
      </c>
      <c r="J14" s="92"/>
      <c r="K14" s="12">
        <v>2823645977.54704</v>
      </c>
      <c r="L14" s="12">
        <v>2802617776.9822302</v>
      </c>
      <c r="M14" s="12">
        <v>2767914424.2667599</v>
      </c>
    </row>
    <row r="15" spans="2:14" s="1" customFormat="1" ht="12.75" customHeight="1" x14ac:dyDescent="0.15">
      <c r="C15" s="52">
        <v>45901</v>
      </c>
      <c r="D15" s="53">
        <v>46023</v>
      </c>
      <c r="E15" s="12">
        <v>4</v>
      </c>
      <c r="F15" s="54">
        <v>122</v>
      </c>
      <c r="G15" s="110">
        <v>1750000000</v>
      </c>
      <c r="H15" s="110"/>
      <c r="I15" s="92">
        <v>2816827304.62185</v>
      </c>
      <c r="J15" s="92"/>
      <c r="K15" s="12">
        <v>2798072097.6459699</v>
      </c>
      <c r="L15" s="12">
        <v>2770171271.8539801</v>
      </c>
      <c r="M15" s="12">
        <v>2724281788.19029</v>
      </c>
    </row>
    <row r="16" spans="2:14" s="1" customFormat="1" ht="12.75" customHeight="1" x14ac:dyDescent="0.15">
      <c r="C16" s="52">
        <v>45901</v>
      </c>
      <c r="D16" s="53">
        <v>46054</v>
      </c>
      <c r="E16" s="12">
        <v>5</v>
      </c>
      <c r="F16" s="54">
        <v>153</v>
      </c>
      <c r="G16" s="110">
        <v>1750000000</v>
      </c>
      <c r="H16" s="110"/>
      <c r="I16" s="92">
        <v>2796837382.7392702</v>
      </c>
      <c r="J16" s="92"/>
      <c r="K16" s="12">
        <v>2773503215.43503</v>
      </c>
      <c r="L16" s="12">
        <v>2738864121.94625</v>
      </c>
      <c r="M16" s="12">
        <v>2682084847.4492302</v>
      </c>
    </row>
    <row r="17" spans="3:13" s="1" customFormat="1" ht="12.75" customHeight="1" x14ac:dyDescent="0.15">
      <c r="C17" s="52">
        <v>45901</v>
      </c>
      <c r="D17" s="53">
        <v>46082</v>
      </c>
      <c r="E17" s="12">
        <v>6</v>
      </c>
      <c r="F17" s="54">
        <v>181</v>
      </c>
      <c r="G17" s="110">
        <v>1750000000</v>
      </c>
      <c r="H17" s="110"/>
      <c r="I17" s="92">
        <v>2776034742.6084299</v>
      </c>
      <c r="J17" s="92"/>
      <c r="K17" s="12">
        <v>2748656554.5886502</v>
      </c>
      <c r="L17" s="12">
        <v>2708091957.5394802</v>
      </c>
      <c r="M17" s="12">
        <v>2641803092.7532701</v>
      </c>
    </row>
    <row r="18" spans="3:13" s="1" customFormat="1" ht="12.75" customHeight="1" x14ac:dyDescent="0.15">
      <c r="C18" s="52">
        <v>45901</v>
      </c>
      <c r="D18" s="53">
        <v>46113</v>
      </c>
      <c r="E18" s="12">
        <v>7</v>
      </c>
      <c r="F18" s="54">
        <v>212</v>
      </c>
      <c r="G18" s="110">
        <v>1750000000</v>
      </c>
      <c r="H18" s="110"/>
      <c r="I18" s="92">
        <v>2755655912.8794699</v>
      </c>
      <c r="J18" s="92"/>
      <c r="K18" s="12">
        <v>2723851005.9295001</v>
      </c>
      <c r="L18" s="12">
        <v>2676827407.8919201</v>
      </c>
      <c r="M18" s="12">
        <v>2600243544.1143298</v>
      </c>
    </row>
    <row r="19" spans="3:13" s="1" customFormat="1" ht="12.75" customHeight="1" x14ac:dyDescent="0.15">
      <c r="C19" s="52">
        <v>45901</v>
      </c>
      <c r="D19" s="53">
        <v>46143</v>
      </c>
      <c r="E19" s="12">
        <v>8</v>
      </c>
      <c r="F19" s="54">
        <v>242</v>
      </c>
      <c r="G19" s="110">
        <v>1750000000</v>
      </c>
      <c r="H19" s="110"/>
      <c r="I19" s="92">
        <v>2735055437.8602901</v>
      </c>
      <c r="J19" s="92"/>
      <c r="K19" s="12">
        <v>2699050770.81603</v>
      </c>
      <c r="L19" s="12">
        <v>2645926911.9835701</v>
      </c>
      <c r="M19" s="12">
        <v>2559691247.5646901</v>
      </c>
    </row>
    <row r="20" spans="3:13" s="1" customFormat="1" ht="12.75" customHeight="1" x14ac:dyDescent="0.15">
      <c r="C20" s="52">
        <v>45901</v>
      </c>
      <c r="D20" s="53">
        <v>46174</v>
      </c>
      <c r="E20" s="12">
        <v>9</v>
      </c>
      <c r="F20" s="54">
        <v>273</v>
      </c>
      <c r="G20" s="110">
        <v>1750000000</v>
      </c>
      <c r="H20" s="110"/>
      <c r="I20" s="92">
        <v>2712899402.0837698</v>
      </c>
      <c r="J20" s="92"/>
      <c r="K20" s="12">
        <v>2672645694.06073</v>
      </c>
      <c r="L20" s="12">
        <v>2613378246.2359099</v>
      </c>
      <c r="M20" s="12">
        <v>2517495083.9917998</v>
      </c>
    </row>
    <row r="21" spans="3:13" s="1" customFormat="1" ht="12.75" customHeight="1" x14ac:dyDescent="0.15">
      <c r="C21" s="52">
        <v>45901</v>
      </c>
      <c r="D21" s="53">
        <v>46204</v>
      </c>
      <c r="E21" s="12">
        <v>10</v>
      </c>
      <c r="F21" s="54">
        <v>303</v>
      </c>
      <c r="G21" s="110">
        <v>1750000000</v>
      </c>
      <c r="H21" s="110"/>
      <c r="I21" s="92">
        <v>2692500637.3194499</v>
      </c>
      <c r="J21" s="92"/>
      <c r="K21" s="12">
        <v>2648195690.8336301</v>
      </c>
      <c r="L21" s="12">
        <v>2583097055.2272401</v>
      </c>
      <c r="M21" s="12">
        <v>2478124761.6240702</v>
      </c>
    </row>
    <row r="22" spans="3:13" s="1" customFormat="1" ht="12.75" customHeight="1" x14ac:dyDescent="0.15">
      <c r="C22" s="52">
        <v>45901</v>
      </c>
      <c r="D22" s="53">
        <v>46235</v>
      </c>
      <c r="E22" s="12">
        <v>11</v>
      </c>
      <c r="F22" s="54">
        <v>334</v>
      </c>
      <c r="G22" s="110">
        <v>1750000000</v>
      </c>
      <c r="H22" s="110"/>
      <c r="I22" s="92">
        <v>2673224585.0138202</v>
      </c>
      <c r="J22" s="92"/>
      <c r="K22" s="12">
        <v>2624777444.6605</v>
      </c>
      <c r="L22" s="12">
        <v>2553743228.4145598</v>
      </c>
      <c r="M22" s="12">
        <v>2439586888.1945701</v>
      </c>
    </row>
    <row r="23" spans="3:13" s="1" customFormat="1" ht="12.75" customHeight="1" x14ac:dyDescent="0.15">
      <c r="C23" s="52">
        <v>45901</v>
      </c>
      <c r="D23" s="53">
        <v>46266</v>
      </c>
      <c r="E23" s="12">
        <v>12</v>
      </c>
      <c r="F23" s="54">
        <v>365</v>
      </c>
      <c r="G23" s="110">
        <v>1750000000</v>
      </c>
      <c r="H23" s="110"/>
      <c r="I23" s="92">
        <v>2652871225.1016598</v>
      </c>
      <c r="J23" s="92"/>
      <c r="K23" s="12">
        <v>2600375029.3027401</v>
      </c>
      <c r="L23" s="12">
        <v>2523566900.5876899</v>
      </c>
      <c r="M23" s="12">
        <v>2400548609.4786701</v>
      </c>
    </row>
    <row r="24" spans="3:13" s="1" customFormat="1" ht="12.75" customHeight="1" x14ac:dyDescent="0.15">
      <c r="C24" s="52">
        <v>45901</v>
      </c>
      <c r="D24" s="53">
        <v>46296</v>
      </c>
      <c r="E24" s="12">
        <v>13</v>
      </c>
      <c r="F24" s="54">
        <v>395</v>
      </c>
      <c r="G24" s="110">
        <v>1750000000</v>
      </c>
      <c r="H24" s="110"/>
      <c r="I24" s="92">
        <v>2632690390.9268799</v>
      </c>
      <c r="J24" s="92"/>
      <c r="K24" s="12">
        <v>2576357738.49543</v>
      </c>
      <c r="L24" s="12">
        <v>2494105208.9749899</v>
      </c>
      <c r="M24" s="12">
        <v>2362797675.3517098</v>
      </c>
    </row>
    <row r="25" spans="3:13" s="1" customFormat="1" ht="12.75" customHeight="1" x14ac:dyDescent="0.15">
      <c r="C25" s="52">
        <v>45901</v>
      </c>
      <c r="D25" s="53">
        <v>46327</v>
      </c>
      <c r="E25" s="12">
        <v>14</v>
      </c>
      <c r="F25" s="54">
        <v>426</v>
      </c>
      <c r="G25" s="110">
        <v>1750000000</v>
      </c>
      <c r="H25" s="110"/>
      <c r="I25" s="92">
        <v>2613571809.9769402</v>
      </c>
      <c r="J25" s="92"/>
      <c r="K25" s="12">
        <v>2553310284.2165298</v>
      </c>
      <c r="L25" s="12">
        <v>2465507285.5840902</v>
      </c>
      <c r="M25" s="12">
        <v>2325812366.1108499</v>
      </c>
    </row>
    <row r="26" spans="3:13" s="1" customFormat="1" ht="12.75" customHeight="1" x14ac:dyDescent="0.15">
      <c r="C26" s="52">
        <v>45901</v>
      </c>
      <c r="D26" s="53">
        <v>46357</v>
      </c>
      <c r="E26" s="12">
        <v>15</v>
      </c>
      <c r="F26" s="54">
        <v>456</v>
      </c>
      <c r="G26" s="110">
        <v>1750000000</v>
      </c>
      <c r="H26" s="110"/>
      <c r="I26" s="92">
        <v>2594649333.40311</v>
      </c>
      <c r="J26" s="92"/>
      <c r="K26" s="12">
        <v>2530663428.39641</v>
      </c>
      <c r="L26" s="12">
        <v>2437624756.8859301</v>
      </c>
      <c r="M26" s="12">
        <v>2290083515.0412698</v>
      </c>
    </row>
    <row r="27" spans="3:13" s="1" customFormat="1" ht="12.75" customHeight="1" x14ac:dyDescent="0.15">
      <c r="C27" s="52">
        <v>45901</v>
      </c>
      <c r="D27" s="53">
        <v>46388</v>
      </c>
      <c r="E27" s="12">
        <v>16</v>
      </c>
      <c r="F27" s="54">
        <v>487</v>
      </c>
      <c r="G27" s="110">
        <v>1750000000</v>
      </c>
      <c r="H27" s="110"/>
      <c r="I27" s="92">
        <v>2574663986.6156101</v>
      </c>
      <c r="J27" s="92"/>
      <c r="K27" s="12">
        <v>2506911802.7927599</v>
      </c>
      <c r="L27" s="12">
        <v>2408605151.8909101</v>
      </c>
      <c r="M27" s="12">
        <v>2253236091.8750401</v>
      </c>
    </row>
    <row r="28" spans="3:13" s="1" customFormat="1" ht="12.75" customHeight="1" x14ac:dyDescent="0.15">
      <c r="C28" s="52">
        <v>45901</v>
      </c>
      <c r="D28" s="53">
        <v>46419</v>
      </c>
      <c r="E28" s="12">
        <v>17</v>
      </c>
      <c r="F28" s="54">
        <v>518</v>
      </c>
      <c r="G28" s="110">
        <v>1750000000</v>
      </c>
      <c r="H28" s="110"/>
      <c r="I28" s="92">
        <v>2555540019.0693798</v>
      </c>
      <c r="J28" s="92"/>
      <c r="K28" s="12">
        <v>2484070755.9043798</v>
      </c>
      <c r="L28" s="12">
        <v>2380590032.3310499</v>
      </c>
      <c r="M28" s="12">
        <v>2217595432.9837599</v>
      </c>
    </row>
    <row r="29" spans="3:13" s="1" customFormat="1" ht="12.75" customHeight="1" x14ac:dyDescent="0.15">
      <c r="C29" s="52">
        <v>45901</v>
      </c>
      <c r="D29" s="53">
        <v>46447</v>
      </c>
      <c r="E29" s="12">
        <v>18</v>
      </c>
      <c r="F29" s="54">
        <v>546</v>
      </c>
      <c r="G29" s="110">
        <v>1750000000</v>
      </c>
      <c r="H29" s="110"/>
      <c r="I29" s="92">
        <v>2536774267.5268302</v>
      </c>
      <c r="J29" s="92"/>
      <c r="K29" s="12">
        <v>2462052006.8136902</v>
      </c>
      <c r="L29" s="12">
        <v>2354067911.10325</v>
      </c>
      <c r="M29" s="12">
        <v>2184498275.9627299</v>
      </c>
    </row>
    <row r="30" spans="3:13" s="1" customFormat="1" ht="12.75" customHeight="1" x14ac:dyDescent="0.15">
      <c r="C30" s="52">
        <v>45901</v>
      </c>
      <c r="D30" s="53">
        <v>46478</v>
      </c>
      <c r="E30" s="12">
        <v>19</v>
      </c>
      <c r="F30" s="54">
        <v>577</v>
      </c>
      <c r="G30" s="110">
        <v>1750000000</v>
      </c>
      <c r="H30" s="110"/>
      <c r="I30" s="92">
        <v>2517664197.42695</v>
      </c>
      <c r="J30" s="92"/>
      <c r="K30" s="12">
        <v>2439360470.6655002</v>
      </c>
      <c r="L30" s="12">
        <v>2326439910.8350902</v>
      </c>
      <c r="M30" s="12">
        <v>2149716442.1538701</v>
      </c>
    </row>
    <row r="31" spans="3:13" s="1" customFormat="1" ht="12.75" customHeight="1" x14ac:dyDescent="0.15">
      <c r="C31" s="52">
        <v>45901</v>
      </c>
      <c r="D31" s="53">
        <v>46508</v>
      </c>
      <c r="E31" s="12">
        <v>20</v>
      </c>
      <c r="F31" s="54">
        <v>607</v>
      </c>
      <c r="G31" s="110">
        <v>1750000000</v>
      </c>
      <c r="H31" s="110"/>
      <c r="I31" s="92">
        <v>2498847716.9795799</v>
      </c>
      <c r="J31" s="92"/>
      <c r="K31" s="12">
        <v>2417155157.30758</v>
      </c>
      <c r="L31" s="12">
        <v>2299588636.04561</v>
      </c>
      <c r="M31" s="12">
        <v>2116194472.82722</v>
      </c>
    </row>
    <row r="32" spans="3:13" s="1" customFormat="1" ht="12.75" customHeight="1" x14ac:dyDescent="0.15">
      <c r="C32" s="52">
        <v>45901</v>
      </c>
      <c r="D32" s="53">
        <v>46539</v>
      </c>
      <c r="E32" s="12">
        <v>21</v>
      </c>
      <c r="F32" s="54">
        <v>638</v>
      </c>
      <c r="G32" s="110">
        <v>1750000000</v>
      </c>
      <c r="H32" s="110"/>
      <c r="I32" s="92">
        <v>2478398901.5664802</v>
      </c>
      <c r="J32" s="92"/>
      <c r="K32" s="12">
        <v>2393308731.2841401</v>
      </c>
      <c r="L32" s="12">
        <v>2271111431.1137099</v>
      </c>
      <c r="M32" s="12">
        <v>2081136109.7460999</v>
      </c>
    </row>
    <row r="33" spans="3:13" s="1" customFormat="1" ht="12.75" customHeight="1" x14ac:dyDescent="0.15">
      <c r="C33" s="52">
        <v>45901</v>
      </c>
      <c r="D33" s="53">
        <v>46569</v>
      </c>
      <c r="E33" s="12">
        <v>22</v>
      </c>
      <c r="F33" s="54">
        <v>668</v>
      </c>
      <c r="G33" s="110">
        <v>1750000000</v>
      </c>
      <c r="H33" s="110"/>
      <c r="I33" s="92">
        <v>2460208328.3755298</v>
      </c>
      <c r="J33" s="92"/>
      <c r="K33" s="12">
        <v>2371843129.5506201</v>
      </c>
      <c r="L33" s="12">
        <v>2245202139.06426</v>
      </c>
      <c r="M33" s="12">
        <v>2048960434.6434801</v>
      </c>
    </row>
    <row r="34" spans="3:13" s="1" customFormat="1" ht="12.75" customHeight="1" x14ac:dyDescent="0.15">
      <c r="C34" s="52">
        <v>45901</v>
      </c>
      <c r="D34" s="53">
        <v>46600</v>
      </c>
      <c r="E34" s="12">
        <v>23</v>
      </c>
      <c r="F34" s="54">
        <v>699</v>
      </c>
      <c r="G34" s="110">
        <v>1750000000</v>
      </c>
      <c r="H34" s="110"/>
      <c r="I34" s="92">
        <v>2441711863.1069498</v>
      </c>
      <c r="J34" s="92"/>
      <c r="K34" s="12">
        <v>2350018439.1973</v>
      </c>
      <c r="L34" s="12">
        <v>2218885275.14924</v>
      </c>
      <c r="M34" s="12">
        <v>2016367053.5160301</v>
      </c>
    </row>
    <row r="35" spans="3:13" s="1" customFormat="1" ht="12.75" customHeight="1" x14ac:dyDescent="0.15">
      <c r="C35" s="52">
        <v>45901</v>
      </c>
      <c r="D35" s="53">
        <v>46631</v>
      </c>
      <c r="E35" s="12">
        <v>24</v>
      </c>
      <c r="F35" s="54">
        <v>730</v>
      </c>
      <c r="G35" s="110">
        <v>1750000000</v>
      </c>
      <c r="H35" s="110"/>
      <c r="I35" s="92">
        <v>2423335302.2115402</v>
      </c>
      <c r="J35" s="92"/>
      <c r="K35" s="12">
        <v>2328376164.30439</v>
      </c>
      <c r="L35" s="12">
        <v>2192859546.38202</v>
      </c>
      <c r="M35" s="12">
        <v>1984276458.42641</v>
      </c>
    </row>
    <row r="36" spans="3:13" s="1" customFormat="1" ht="12.75" customHeight="1" x14ac:dyDescent="0.15">
      <c r="C36" s="52">
        <v>45901</v>
      </c>
      <c r="D36" s="53">
        <v>46661</v>
      </c>
      <c r="E36" s="12">
        <v>25</v>
      </c>
      <c r="F36" s="54">
        <v>760</v>
      </c>
      <c r="G36" s="110">
        <v>1750000000</v>
      </c>
      <c r="H36" s="110"/>
      <c r="I36" s="92">
        <v>2404494303.7083101</v>
      </c>
      <c r="J36" s="92"/>
      <c r="K36" s="12">
        <v>2306481357.4024501</v>
      </c>
      <c r="L36" s="12">
        <v>2166892603.0405598</v>
      </c>
      <c r="M36" s="12">
        <v>1952741853.2358601</v>
      </c>
    </row>
    <row r="37" spans="3:13" s="1" customFormat="1" ht="12.75" customHeight="1" x14ac:dyDescent="0.15">
      <c r="C37" s="52">
        <v>45901</v>
      </c>
      <c r="D37" s="53">
        <v>46692</v>
      </c>
      <c r="E37" s="12">
        <v>26</v>
      </c>
      <c r="F37" s="54">
        <v>791</v>
      </c>
      <c r="G37" s="110">
        <v>1750000000</v>
      </c>
      <c r="H37" s="110"/>
      <c r="I37" s="92">
        <v>2385888753.4677601</v>
      </c>
      <c r="J37" s="92"/>
      <c r="K37" s="12">
        <v>2284752520.9576702</v>
      </c>
      <c r="L37" s="12">
        <v>2141019863.1675301</v>
      </c>
      <c r="M37" s="12">
        <v>1921253906.5757999</v>
      </c>
    </row>
    <row r="38" spans="3:13" s="1" customFormat="1" ht="12.75" customHeight="1" x14ac:dyDescent="0.15">
      <c r="C38" s="52">
        <v>45901</v>
      </c>
      <c r="D38" s="53">
        <v>46722</v>
      </c>
      <c r="E38" s="12">
        <v>27</v>
      </c>
      <c r="F38" s="54">
        <v>821</v>
      </c>
      <c r="G38" s="110">
        <v>1750000000</v>
      </c>
      <c r="H38" s="110"/>
      <c r="I38" s="92">
        <v>2367360939.2004199</v>
      </c>
      <c r="J38" s="92"/>
      <c r="K38" s="12">
        <v>2263289002.4548202</v>
      </c>
      <c r="L38" s="12">
        <v>2115686484.6077099</v>
      </c>
      <c r="M38" s="12">
        <v>1890738477.02233</v>
      </c>
    </row>
    <row r="39" spans="3:13" s="1" customFormat="1" ht="12.75" customHeight="1" x14ac:dyDescent="0.15">
      <c r="C39" s="52">
        <v>45901</v>
      </c>
      <c r="D39" s="53">
        <v>46753</v>
      </c>
      <c r="E39" s="12">
        <v>28</v>
      </c>
      <c r="F39" s="54">
        <v>852</v>
      </c>
      <c r="G39" s="110">
        <v>1750000000</v>
      </c>
      <c r="H39" s="110"/>
      <c r="I39" s="92">
        <v>2349105887.7741899</v>
      </c>
      <c r="J39" s="92"/>
      <c r="K39" s="12">
        <v>2242027359.4541798</v>
      </c>
      <c r="L39" s="12">
        <v>2090481359.8045101</v>
      </c>
      <c r="M39" s="12">
        <v>1860300357.75875</v>
      </c>
    </row>
    <row r="40" spans="3:13" s="1" customFormat="1" ht="12.75" customHeight="1" x14ac:dyDescent="0.15">
      <c r="C40" s="52">
        <v>45901</v>
      </c>
      <c r="D40" s="53">
        <v>46784</v>
      </c>
      <c r="E40" s="12">
        <v>29</v>
      </c>
      <c r="F40" s="54">
        <v>883</v>
      </c>
      <c r="G40" s="110">
        <v>1750000000</v>
      </c>
      <c r="H40" s="110"/>
      <c r="I40" s="92">
        <v>2331187863.19205</v>
      </c>
      <c r="J40" s="92"/>
      <c r="K40" s="12">
        <v>2221152447.0574598</v>
      </c>
      <c r="L40" s="12">
        <v>2065750427.75701</v>
      </c>
      <c r="M40" s="12">
        <v>1830506355.5008199</v>
      </c>
    </row>
    <row r="41" spans="3:13" s="1" customFormat="1" ht="12.75" customHeight="1" x14ac:dyDescent="0.15">
      <c r="C41" s="52">
        <v>45901</v>
      </c>
      <c r="D41" s="53">
        <v>46813</v>
      </c>
      <c r="E41" s="12">
        <v>30</v>
      </c>
      <c r="F41" s="54">
        <v>912</v>
      </c>
      <c r="G41" s="110">
        <v>1000000000</v>
      </c>
      <c r="H41" s="110"/>
      <c r="I41" s="92">
        <v>2312861307.7305002</v>
      </c>
      <c r="J41" s="92"/>
      <c r="K41" s="12">
        <v>2200194253.9906602</v>
      </c>
      <c r="L41" s="12">
        <v>2041389855.24246</v>
      </c>
      <c r="M41" s="12">
        <v>1801751487.4551799</v>
      </c>
    </row>
    <row r="42" spans="3:13" s="1" customFormat="1" ht="12.75" customHeight="1" x14ac:dyDescent="0.15">
      <c r="C42" s="52">
        <v>45901</v>
      </c>
      <c r="D42" s="53">
        <v>46844</v>
      </c>
      <c r="E42" s="12">
        <v>31</v>
      </c>
      <c r="F42" s="54">
        <v>943</v>
      </c>
      <c r="G42" s="110">
        <v>1000000000</v>
      </c>
      <c r="H42" s="110"/>
      <c r="I42" s="92">
        <v>2294983234.78126</v>
      </c>
      <c r="J42" s="92"/>
      <c r="K42" s="12">
        <v>2179484233.7140598</v>
      </c>
      <c r="L42" s="12">
        <v>2017031825.04561</v>
      </c>
      <c r="M42" s="12">
        <v>1772712500.8395</v>
      </c>
    </row>
    <row r="43" spans="3:13" s="1" customFormat="1" ht="12.75" customHeight="1" x14ac:dyDescent="0.15">
      <c r="C43" s="52">
        <v>45901</v>
      </c>
      <c r="D43" s="53">
        <v>46874</v>
      </c>
      <c r="E43" s="12">
        <v>32</v>
      </c>
      <c r="F43" s="54">
        <v>973</v>
      </c>
      <c r="G43" s="110">
        <v>1000000000</v>
      </c>
      <c r="H43" s="110"/>
      <c r="I43" s="92">
        <v>2277176064.5758801</v>
      </c>
      <c r="J43" s="92"/>
      <c r="K43" s="12">
        <v>2159023577.5896201</v>
      </c>
      <c r="L43" s="12">
        <v>1993178396.3958001</v>
      </c>
      <c r="M43" s="12">
        <v>1744567635.6637199</v>
      </c>
    </row>
    <row r="44" spans="3:13" s="1" customFormat="1" ht="12.75" customHeight="1" x14ac:dyDescent="0.15">
      <c r="C44" s="52">
        <v>45901</v>
      </c>
      <c r="D44" s="53">
        <v>46905</v>
      </c>
      <c r="E44" s="12">
        <v>33</v>
      </c>
      <c r="F44" s="54">
        <v>1004</v>
      </c>
      <c r="G44" s="110">
        <v>1000000000</v>
      </c>
      <c r="H44" s="110"/>
      <c r="I44" s="92">
        <v>2258996905.7918301</v>
      </c>
      <c r="J44" s="92"/>
      <c r="K44" s="12">
        <v>2138155023.7360699</v>
      </c>
      <c r="L44" s="12">
        <v>1968892791.78987</v>
      </c>
      <c r="M44" s="12">
        <v>1716012032.1975501</v>
      </c>
    </row>
    <row r="45" spans="3:13" s="1" customFormat="1" ht="12.75" customHeight="1" x14ac:dyDescent="0.15">
      <c r="C45" s="52">
        <v>45901</v>
      </c>
      <c r="D45" s="53">
        <v>46935</v>
      </c>
      <c r="E45" s="12">
        <v>34</v>
      </c>
      <c r="F45" s="54">
        <v>1034</v>
      </c>
      <c r="G45" s="110">
        <v>1000000000</v>
      </c>
      <c r="H45" s="110"/>
      <c r="I45" s="92">
        <v>2241164012.22961</v>
      </c>
      <c r="J45" s="92"/>
      <c r="K45" s="12">
        <v>2117794198.77685</v>
      </c>
      <c r="L45" s="12">
        <v>1945343959.32865</v>
      </c>
      <c r="M45" s="12">
        <v>1688537631.1412201</v>
      </c>
    </row>
    <row r="46" spans="3:13" s="1" customFormat="1" ht="12.75" customHeight="1" x14ac:dyDescent="0.15">
      <c r="C46" s="52">
        <v>45901</v>
      </c>
      <c r="D46" s="53">
        <v>46966</v>
      </c>
      <c r="E46" s="12">
        <v>35</v>
      </c>
      <c r="F46" s="54">
        <v>1065</v>
      </c>
      <c r="G46" s="110">
        <v>1000000000</v>
      </c>
      <c r="H46" s="110"/>
      <c r="I46" s="92">
        <v>2223982990.16853</v>
      </c>
      <c r="J46" s="92"/>
      <c r="K46" s="12">
        <v>2097994544.4604599</v>
      </c>
      <c r="L46" s="12">
        <v>1922255418.7886701</v>
      </c>
      <c r="M46" s="12">
        <v>1661430032.12953</v>
      </c>
    </row>
    <row r="47" spans="3:13" s="1" customFormat="1" ht="12.75" customHeight="1" x14ac:dyDescent="0.15">
      <c r="C47" s="52">
        <v>45901</v>
      </c>
      <c r="D47" s="53">
        <v>46997</v>
      </c>
      <c r="E47" s="12">
        <v>36</v>
      </c>
      <c r="F47" s="54">
        <v>1096</v>
      </c>
      <c r="G47" s="110">
        <v>1000000000</v>
      </c>
      <c r="H47" s="110"/>
      <c r="I47" s="92">
        <v>2206771841.55198</v>
      </c>
      <c r="J47" s="92"/>
      <c r="K47" s="12">
        <v>2078227589.62678</v>
      </c>
      <c r="L47" s="12">
        <v>1899301617.9928999</v>
      </c>
      <c r="M47" s="12">
        <v>1634637735.96032</v>
      </c>
    </row>
    <row r="48" spans="3:13" s="1" customFormat="1" ht="12.75" customHeight="1" x14ac:dyDescent="0.15">
      <c r="C48" s="52">
        <v>45901</v>
      </c>
      <c r="D48" s="53">
        <v>47027</v>
      </c>
      <c r="E48" s="12">
        <v>37</v>
      </c>
      <c r="F48" s="54">
        <v>1126</v>
      </c>
      <c r="G48" s="110">
        <v>0</v>
      </c>
      <c r="H48" s="110"/>
      <c r="I48" s="92">
        <v>2189696244.4548101</v>
      </c>
      <c r="J48" s="92"/>
      <c r="K48" s="12">
        <v>2058761822.7939899</v>
      </c>
      <c r="L48" s="12">
        <v>1876880860.8066599</v>
      </c>
      <c r="M48" s="12">
        <v>1608719667.7504201</v>
      </c>
    </row>
    <row r="49" spans="3:13" s="1" customFormat="1" ht="11.1" customHeight="1" x14ac:dyDescent="0.15">
      <c r="C49" s="52">
        <v>45901</v>
      </c>
      <c r="D49" s="53">
        <v>47058</v>
      </c>
      <c r="E49" s="12">
        <v>38</v>
      </c>
      <c r="F49" s="54">
        <v>1157</v>
      </c>
      <c r="G49" s="110"/>
      <c r="H49" s="110"/>
      <c r="I49" s="92">
        <v>2171210569.6696601</v>
      </c>
      <c r="J49" s="92"/>
      <c r="K49" s="12">
        <v>2037919177.77863</v>
      </c>
      <c r="L49" s="12">
        <v>1853154585.63889</v>
      </c>
      <c r="M49" s="12">
        <v>1581655638.4865699</v>
      </c>
    </row>
    <row r="50" spans="3:13" s="1" customFormat="1" ht="11.1" customHeight="1" x14ac:dyDescent="0.15">
      <c r="C50" s="52">
        <v>45901</v>
      </c>
      <c r="D50" s="53">
        <v>47088</v>
      </c>
      <c r="E50" s="12">
        <v>39</v>
      </c>
      <c r="F50" s="54">
        <v>1187</v>
      </c>
      <c r="G50" s="110"/>
      <c r="H50" s="110"/>
      <c r="I50" s="92">
        <v>2154264102.6571898</v>
      </c>
      <c r="J50" s="92"/>
      <c r="K50" s="12">
        <v>2018694114.3072</v>
      </c>
      <c r="L50" s="12">
        <v>1831154448.9727499</v>
      </c>
      <c r="M50" s="12">
        <v>1556472117.6759701</v>
      </c>
    </row>
    <row r="51" spans="3:13" s="1" customFormat="1" ht="11.1" customHeight="1" x14ac:dyDescent="0.15">
      <c r="C51" s="52">
        <v>45901</v>
      </c>
      <c r="D51" s="53">
        <v>47119</v>
      </c>
      <c r="E51" s="12">
        <v>40</v>
      </c>
      <c r="F51" s="54">
        <v>1218</v>
      </c>
      <c r="G51" s="110"/>
      <c r="H51" s="110"/>
      <c r="I51" s="92">
        <v>2137006472.6263101</v>
      </c>
      <c r="J51" s="92"/>
      <c r="K51" s="12">
        <v>1999126097.7531199</v>
      </c>
      <c r="L51" s="12">
        <v>1808792469.6451099</v>
      </c>
      <c r="M51" s="12">
        <v>1530952546.9342999</v>
      </c>
    </row>
    <row r="52" spans="3:13" s="1" customFormat="1" ht="11.1" customHeight="1" x14ac:dyDescent="0.15">
      <c r="C52" s="52">
        <v>45901</v>
      </c>
      <c r="D52" s="53">
        <v>47150</v>
      </c>
      <c r="E52" s="12">
        <v>41</v>
      </c>
      <c r="F52" s="54">
        <v>1249</v>
      </c>
      <c r="G52" s="110"/>
      <c r="H52" s="110"/>
      <c r="I52" s="92">
        <v>2119914829.1470699</v>
      </c>
      <c r="J52" s="92"/>
      <c r="K52" s="12">
        <v>1979773665.3788099</v>
      </c>
      <c r="L52" s="12">
        <v>1786726951.50969</v>
      </c>
      <c r="M52" s="12">
        <v>1505871092.3248401</v>
      </c>
    </row>
    <row r="53" spans="3:13" s="1" customFormat="1" ht="11.1" customHeight="1" x14ac:dyDescent="0.15">
      <c r="C53" s="52">
        <v>45901</v>
      </c>
      <c r="D53" s="53">
        <v>47178</v>
      </c>
      <c r="E53" s="12">
        <v>42</v>
      </c>
      <c r="F53" s="54">
        <v>1277</v>
      </c>
      <c r="G53" s="110"/>
      <c r="H53" s="110"/>
      <c r="I53" s="92">
        <v>2102902717.0181</v>
      </c>
      <c r="J53" s="92"/>
      <c r="K53" s="12">
        <v>1960877374.04041</v>
      </c>
      <c r="L53" s="12">
        <v>1765607630.0234399</v>
      </c>
      <c r="M53" s="12">
        <v>1482377505.35446</v>
      </c>
    </row>
    <row r="54" spans="3:13" s="1" customFormat="1" ht="11.1" customHeight="1" x14ac:dyDescent="0.15">
      <c r="C54" s="52">
        <v>45901</v>
      </c>
      <c r="D54" s="53">
        <v>47209</v>
      </c>
      <c r="E54" s="12">
        <v>43</v>
      </c>
      <c r="F54" s="54">
        <v>1308</v>
      </c>
      <c r="G54" s="110"/>
      <c r="H54" s="110"/>
      <c r="I54" s="92">
        <v>2084309140.5622499</v>
      </c>
      <c r="J54" s="92"/>
      <c r="K54" s="12">
        <v>1940243179.1940899</v>
      </c>
      <c r="L54" s="12">
        <v>1742585194.5880101</v>
      </c>
      <c r="M54" s="12">
        <v>1456851409.69645</v>
      </c>
    </row>
    <row r="55" spans="3:13" s="1" customFormat="1" ht="11.1" customHeight="1" x14ac:dyDescent="0.15">
      <c r="C55" s="52">
        <v>45901</v>
      </c>
      <c r="D55" s="53">
        <v>47239</v>
      </c>
      <c r="E55" s="12">
        <v>44</v>
      </c>
      <c r="F55" s="54">
        <v>1338</v>
      </c>
      <c r="G55" s="110"/>
      <c r="H55" s="110"/>
      <c r="I55" s="92">
        <v>2067057525.9570799</v>
      </c>
      <c r="J55" s="92"/>
      <c r="K55" s="12">
        <v>1921025615.08729</v>
      </c>
      <c r="L55" s="12">
        <v>1721078889.2828</v>
      </c>
      <c r="M55" s="12">
        <v>1432973304.2649601</v>
      </c>
    </row>
    <row r="56" spans="3:13" s="1" customFormat="1" ht="11.1" customHeight="1" x14ac:dyDescent="0.15">
      <c r="C56" s="52">
        <v>45901</v>
      </c>
      <c r="D56" s="53">
        <v>47270</v>
      </c>
      <c r="E56" s="12">
        <v>45</v>
      </c>
      <c r="F56" s="54">
        <v>1369</v>
      </c>
      <c r="G56" s="110"/>
      <c r="H56" s="110"/>
      <c r="I56" s="92">
        <v>2050485296.8631899</v>
      </c>
      <c r="J56" s="92"/>
      <c r="K56" s="12">
        <v>1902392088.64429</v>
      </c>
      <c r="L56" s="12">
        <v>1700050200.8324201</v>
      </c>
      <c r="M56" s="12">
        <v>1409469516.6200099</v>
      </c>
    </row>
    <row r="57" spans="3:13" s="1" customFormat="1" ht="11.1" customHeight="1" x14ac:dyDescent="0.15">
      <c r="C57" s="52">
        <v>45901</v>
      </c>
      <c r="D57" s="53">
        <v>47300</v>
      </c>
      <c r="E57" s="12">
        <v>46</v>
      </c>
      <c r="F57" s="54">
        <v>1399</v>
      </c>
      <c r="G57" s="110"/>
      <c r="H57" s="110"/>
      <c r="I57" s="92">
        <v>2033589972.06125</v>
      </c>
      <c r="J57" s="92"/>
      <c r="K57" s="12">
        <v>1883620132.95542</v>
      </c>
      <c r="L57" s="12">
        <v>1679131874.0660601</v>
      </c>
      <c r="M57" s="12">
        <v>1386420051.5008399</v>
      </c>
    </row>
    <row r="58" spans="3:13" s="1" customFormat="1" ht="11.1" customHeight="1" x14ac:dyDescent="0.15">
      <c r="C58" s="52">
        <v>45901</v>
      </c>
      <c r="D58" s="53">
        <v>47331</v>
      </c>
      <c r="E58" s="12">
        <v>47</v>
      </c>
      <c r="F58" s="54">
        <v>1430</v>
      </c>
      <c r="G58" s="110"/>
      <c r="H58" s="110"/>
      <c r="I58" s="92">
        <v>2017004653.77021</v>
      </c>
      <c r="J58" s="92"/>
      <c r="K58" s="12">
        <v>1865089217.6729801</v>
      </c>
      <c r="L58" s="12">
        <v>1658384332.8538101</v>
      </c>
      <c r="M58" s="12">
        <v>1363489603.9416001</v>
      </c>
    </row>
    <row r="59" spans="3:13" s="1" customFormat="1" ht="11.1" customHeight="1" x14ac:dyDescent="0.15">
      <c r="C59" s="52">
        <v>45901</v>
      </c>
      <c r="D59" s="53">
        <v>47362</v>
      </c>
      <c r="E59" s="12">
        <v>48</v>
      </c>
      <c r="F59" s="54">
        <v>1461</v>
      </c>
      <c r="G59" s="110"/>
      <c r="H59" s="110"/>
      <c r="I59" s="92">
        <v>1999801504.7895601</v>
      </c>
      <c r="J59" s="92"/>
      <c r="K59" s="12">
        <v>1846045415.09027</v>
      </c>
      <c r="L59" s="12">
        <v>1637276576.7290201</v>
      </c>
      <c r="M59" s="12">
        <v>1340433623.1977</v>
      </c>
    </row>
    <row r="60" spans="3:13" s="1" customFormat="1" ht="11.1" customHeight="1" x14ac:dyDescent="0.15">
      <c r="C60" s="52">
        <v>45901</v>
      </c>
      <c r="D60" s="53">
        <v>47392</v>
      </c>
      <c r="E60" s="12">
        <v>49</v>
      </c>
      <c r="F60" s="54">
        <v>1491</v>
      </c>
      <c r="G60" s="110"/>
      <c r="H60" s="110"/>
      <c r="I60" s="92">
        <v>1983392906.6903701</v>
      </c>
      <c r="J60" s="92"/>
      <c r="K60" s="12">
        <v>1827893153.9335599</v>
      </c>
      <c r="L60" s="12">
        <v>1617186999.11854</v>
      </c>
      <c r="M60" s="12">
        <v>1318559065.72036</v>
      </c>
    </row>
    <row r="61" spans="3:13" s="1" customFormat="1" ht="11.1" customHeight="1" x14ac:dyDescent="0.15">
      <c r="C61" s="52">
        <v>45901</v>
      </c>
      <c r="D61" s="53">
        <v>47423</v>
      </c>
      <c r="E61" s="12">
        <v>50</v>
      </c>
      <c r="F61" s="54">
        <v>1522</v>
      </c>
      <c r="G61" s="110"/>
      <c r="H61" s="110"/>
      <c r="I61" s="92">
        <v>1966660934.2329099</v>
      </c>
      <c r="J61" s="92"/>
      <c r="K61" s="12">
        <v>1809398894.5648899</v>
      </c>
      <c r="L61" s="12">
        <v>1596753396.24281</v>
      </c>
      <c r="M61" s="12">
        <v>1296384458.4595799</v>
      </c>
    </row>
    <row r="62" spans="3:13" s="1" customFormat="1" ht="11.1" customHeight="1" x14ac:dyDescent="0.15">
      <c r="C62" s="52">
        <v>45901</v>
      </c>
      <c r="D62" s="53">
        <v>47453</v>
      </c>
      <c r="E62" s="12">
        <v>51</v>
      </c>
      <c r="F62" s="54">
        <v>1552</v>
      </c>
      <c r="G62" s="110"/>
      <c r="H62" s="110"/>
      <c r="I62" s="92">
        <v>1949593442.2151599</v>
      </c>
      <c r="J62" s="92"/>
      <c r="K62" s="12">
        <v>1790752001.93786</v>
      </c>
      <c r="L62" s="12">
        <v>1576408400.68169</v>
      </c>
      <c r="M62" s="12">
        <v>1274620183.9217999</v>
      </c>
    </row>
    <row r="63" spans="3:13" s="1" customFormat="1" ht="11.1" customHeight="1" x14ac:dyDescent="0.15">
      <c r="C63" s="52">
        <v>45901</v>
      </c>
      <c r="D63" s="53">
        <v>47484</v>
      </c>
      <c r="E63" s="12">
        <v>52</v>
      </c>
      <c r="F63" s="54">
        <v>1583</v>
      </c>
      <c r="G63" s="110"/>
      <c r="H63" s="110"/>
      <c r="I63" s="92">
        <v>1933027523.2883401</v>
      </c>
      <c r="J63" s="92"/>
      <c r="K63" s="12">
        <v>1772524336.8636</v>
      </c>
      <c r="L63" s="12">
        <v>1556394168.3550401</v>
      </c>
      <c r="M63" s="12">
        <v>1253107315.20542</v>
      </c>
    </row>
    <row r="64" spans="3:13" s="1" customFormat="1" ht="11.1" customHeight="1" x14ac:dyDescent="0.15">
      <c r="C64" s="52">
        <v>45901</v>
      </c>
      <c r="D64" s="53">
        <v>47515</v>
      </c>
      <c r="E64" s="12">
        <v>53</v>
      </c>
      <c r="F64" s="54">
        <v>1614</v>
      </c>
      <c r="G64" s="110"/>
      <c r="H64" s="110"/>
      <c r="I64" s="92">
        <v>1916749792.06235</v>
      </c>
      <c r="J64" s="92"/>
      <c r="K64" s="12">
        <v>1754617162.0201099</v>
      </c>
      <c r="L64" s="12">
        <v>1536752236.6410401</v>
      </c>
      <c r="M64" s="12">
        <v>1232052300.0659399</v>
      </c>
    </row>
    <row r="65" spans="3:13" s="1" customFormat="1" ht="11.1" customHeight="1" x14ac:dyDescent="0.15">
      <c r="C65" s="52">
        <v>45901</v>
      </c>
      <c r="D65" s="53">
        <v>47543</v>
      </c>
      <c r="E65" s="12">
        <v>54</v>
      </c>
      <c r="F65" s="54">
        <v>1642</v>
      </c>
      <c r="G65" s="110"/>
      <c r="H65" s="110"/>
      <c r="I65" s="92">
        <v>1900469288.3473201</v>
      </c>
      <c r="J65" s="92"/>
      <c r="K65" s="12">
        <v>1737048429.4746799</v>
      </c>
      <c r="L65" s="12">
        <v>1517869813.3345499</v>
      </c>
      <c r="M65" s="12">
        <v>1212257347.85374</v>
      </c>
    </row>
    <row r="66" spans="3:13" s="1" customFormat="1" ht="11.1" customHeight="1" x14ac:dyDescent="0.15">
      <c r="C66" s="52">
        <v>45901</v>
      </c>
      <c r="D66" s="53">
        <v>47574</v>
      </c>
      <c r="E66" s="12">
        <v>55</v>
      </c>
      <c r="F66" s="54">
        <v>1673</v>
      </c>
      <c r="G66" s="110"/>
      <c r="H66" s="110"/>
      <c r="I66" s="92">
        <v>1884375781.31372</v>
      </c>
      <c r="J66" s="92"/>
      <c r="K66" s="12">
        <v>1719417584.8578501</v>
      </c>
      <c r="L66" s="12">
        <v>1498642532.65555</v>
      </c>
      <c r="M66" s="12">
        <v>1191831816.1257901</v>
      </c>
    </row>
    <row r="67" spans="3:13" s="1" customFormat="1" ht="11.1" customHeight="1" x14ac:dyDescent="0.15">
      <c r="C67" s="52">
        <v>45901</v>
      </c>
      <c r="D67" s="53">
        <v>47604</v>
      </c>
      <c r="E67" s="12">
        <v>56</v>
      </c>
      <c r="F67" s="54">
        <v>1703</v>
      </c>
      <c r="G67" s="110"/>
      <c r="H67" s="110"/>
      <c r="I67" s="92">
        <v>1868600842.3594201</v>
      </c>
      <c r="J67" s="92"/>
      <c r="K67" s="12">
        <v>1702224946.14744</v>
      </c>
      <c r="L67" s="12">
        <v>1480005768.57095</v>
      </c>
      <c r="M67" s="12">
        <v>1172185682.18752</v>
      </c>
    </row>
    <row r="68" spans="3:13" s="1" customFormat="1" ht="11.1" customHeight="1" x14ac:dyDescent="0.15">
      <c r="C68" s="52">
        <v>45901</v>
      </c>
      <c r="D68" s="53">
        <v>47635</v>
      </c>
      <c r="E68" s="12">
        <v>57</v>
      </c>
      <c r="F68" s="54">
        <v>1734</v>
      </c>
      <c r="G68" s="110"/>
      <c r="H68" s="110"/>
      <c r="I68" s="92">
        <v>1852603154.0866301</v>
      </c>
      <c r="J68" s="92"/>
      <c r="K68" s="12">
        <v>1684789272.93327</v>
      </c>
      <c r="L68" s="12">
        <v>1461120852.5696299</v>
      </c>
      <c r="M68" s="12">
        <v>1152327065.7071199</v>
      </c>
    </row>
    <row r="69" spans="3:13" s="1" customFormat="1" ht="11.1" customHeight="1" x14ac:dyDescent="0.15">
      <c r="C69" s="52">
        <v>45901</v>
      </c>
      <c r="D69" s="53">
        <v>47665</v>
      </c>
      <c r="E69" s="12">
        <v>58</v>
      </c>
      <c r="F69" s="54">
        <v>1764</v>
      </c>
      <c r="G69" s="110"/>
      <c r="H69" s="110"/>
      <c r="I69" s="92">
        <v>1837016931.59377</v>
      </c>
      <c r="J69" s="92"/>
      <c r="K69" s="12">
        <v>1667872734.52121</v>
      </c>
      <c r="L69" s="12">
        <v>1442890010.2872</v>
      </c>
      <c r="M69" s="12">
        <v>1133284460.6382899</v>
      </c>
    </row>
    <row r="70" spans="3:13" s="1" customFormat="1" ht="11.1" customHeight="1" x14ac:dyDescent="0.15">
      <c r="C70" s="52">
        <v>45901</v>
      </c>
      <c r="D70" s="53">
        <v>47696</v>
      </c>
      <c r="E70" s="12">
        <v>59</v>
      </c>
      <c r="F70" s="54">
        <v>1795</v>
      </c>
      <c r="G70" s="110"/>
      <c r="H70" s="110"/>
      <c r="I70" s="92">
        <v>1821492830.59023</v>
      </c>
      <c r="J70" s="92"/>
      <c r="K70" s="12">
        <v>1650973092.5026</v>
      </c>
      <c r="L70" s="12">
        <v>1424637610.5955701</v>
      </c>
      <c r="M70" s="12">
        <v>1114209180.20261</v>
      </c>
    </row>
    <row r="71" spans="3:13" s="1" customFormat="1" ht="11.1" customHeight="1" x14ac:dyDescent="0.15">
      <c r="C71" s="52">
        <v>45901</v>
      </c>
      <c r="D71" s="53">
        <v>47727</v>
      </c>
      <c r="E71" s="12">
        <v>60</v>
      </c>
      <c r="F71" s="54">
        <v>1826</v>
      </c>
      <c r="G71" s="110"/>
      <c r="H71" s="110"/>
      <c r="I71" s="92">
        <v>1806050670.04811</v>
      </c>
      <c r="J71" s="92"/>
      <c r="K71" s="12">
        <v>1634200122.2639699</v>
      </c>
      <c r="L71" s="12">
        <v>1406577745.7425599</v>
      </c>
      <c r="M71" s="12">
        <v>1095425100.95645</v>
      </c>
    </row>
    <row r="72" spans="3:13" s="1" customFormat="1" ht="11.1" customHeight="1" x14ac:dyDescent="0.15">
      <c r="C72" s="52">
        <v>45901</v>
      </c>
      <c r="D72" s="53">
        <v>47757</v>
      </c>
      <c r="E72" s="12">
        <v>61</v>
      </c>
      <c r="F72" s="54">
        <v>1856</v>
      </c>
      <c r="G72" s="110"/>
      <c r="H72" s="110"/>
      <c r="I72" s="92">
        <v>1790438949.34618</v>
      </c>
      <c r="J72" s="92"/>
      <c r="K72" s="12">
        <v>1617414698.08957</v>
      </c>
      <c r="L72" s="12">
        <v>1388703902.54984</v>
      </c>
      <c r="M72" s="12">
        <v>1077071875.61601</v>
      </c>
    </row>
    <row r="73" spans="3:13" s="1" customFormat="1" ht="11.1" customHeight="1" x14ac:dyDescent="0.15">
      <c r="C73" s="52">
        <v>45901</v>
      </c>
      <c r="D73" s="53">
        <v>47788</v>
      </c>
      <c r="E73" s="12">
        <v>62</v>
      </c>
      <c r="F73" s="54">
        <v>1887</v>
      </c>
      <c r="G73" s="110"/>
      <c r="H73" s="110"/>
      <c r="I73" s="92">
        <v>1775113939.6138799</v>
      </c>
      <c r="J73" s="92"/>
      <c r="K73" s="12">
        <v>1600850890.5240099</v>
      </c>
      <c r="L73" s="12">
        <v>1370986711.5885601</v>
      </c>
      <c r="M73" s="12">
        <v>1058826725.78117</v>
      </c>
    </row>
    <row r="74" spans="3:13" s="1" customFormat="1" ht="11.1" customHeight="1" x14ac:dyDescent="0.15">
      <c r="C74" s="52">
        <v>45901</v>
      </c>
      <c r="D74" s="53">
        <v>47818</v>
      </c>
      <c r="E74" s="12">
        <v>63</v>
      </c>
      <c r="F74" s="54">
        <v>1917</v>
      </c>
      <c r="G74" s="110"/>
      <c r="H74" s="110"/>
      <c r="I74" s="92">
        <v>1758379752.2915499</v>
      </c>
      <c r="J74" s="92"/>
      <c r="K74" s="12">
        <v>1583156622.9142201</v>
      </c>
      <c r="L74" s="12">
        <v>1352496073.09413</v>
      </c>
      <c r="M74" s="12">
        <v>1040264422.50173</v>
      </c>
    </row>
    <row r="75" spans="3:13" s="1" customFormat="1" ht="11.1" customHeight="1" x14ac:dyDescent="0.15">
      <c r="C75" s="52">
        <v>45901</v>
      </c>
      <c r="D75" s="53">
        <v>47849</v>
      </c>
      <c r="E75" s="12">
        <v>64</v>
      </c>
      <c r="F75" s="54">
        <v>1948</v>
      </c>
      <c r="G75" s="110"/>
      <c r="H75" s="110"/>
      <c r="I75" s="92">
        <v>1742428068.7183001</v>
      </c>
      <c r="J75" s="92"/>
      <c r="K75" s="12">
        <v>1566133738.3181701</v>
      </c>
      <c r="L75" s="12">
        <v>1334550674.2771001</v>
      </c>
      <c r="M75" s="12">
        <v>1022114199.03541</v>
      </c>
    </row>
    <row r="76" spans="3:13" s="1" customFormat="1" ht="11.1" customHeight="1" x14ac:dyDescent="0.15">
      <c r="C76" s="52">
        <v>45901</v>
      </c>
      <c r="D76" s="53">
        <v>47880</v>
      </c>
      <c r="E76" s="12">
        <v>65</v>
      </c>
      <c r="F76" s="54">
        <v>1979</v>
      </c>
      <c r="G76" s="110"/>
      <c r="H76" s="110"/>
      <c r="I76" s="92">
        <v>1726902536.0334301</v>
      </c>
      <c r="J76" s="92"/>
      <c r="K76" s="12">
        <v>1549546428.04984</v>
      </c>
      <c r="L76" s="12">
        <v>1317058027.6557801</v>
      </c>
      <c r="M76" s="12">
        <v>1004444353.6071</v>
      </c>
    </row>
    <row r="77" spans="3:13" s="1" customFormat="1" ht="11.1" customHeight="1" x14ac:dyDescent="0.15">
      <c r="C77" s="52">
        <v>45901</v>
      </c>
      <c r="D77" s="53">
        <v>47908</v>
      </c>
      <c r="E77" s="12">
        <v>66</v>
      </c>
      <c r="F77" s="54">
        <v>2007</v>
      </c>
      <c r="G77" s="110"/>
      <c r="H77" s="110"/>
      <c r="I77" s="92">
        <v>1710884323.38715</v>
      </c>
      <c r="J77" s="92"/>
      <c r="K77" s="12">
        <v>1532821332.5160401</v>
      </c>
      <c r="L77" s="12">
        <v>1299849192.0961201</v>
      </c>
      <c r="M77" s="12">
        <v>987526939.26173794</v>
      </c>
    </row>
    <row r="78" spans="3:13" s="1" customFormat="1" ht="11.1" customHeight="1" x14ac:dyDescent="0.15">
      <c r="C78" s="52">
        <v>45901</v>
      </c>
      <c r="D78" s="53">
        <v>47939</v>
      </c>
      <c r="E78" s="12">
        <v>67</v>
      </c>
      <c r="F78" s="54">
        <v>2038</v>
      </c>
      <c r="G78" s="110"/>
      <c r="H78" s="110"/>
      <c r="I78" s="92">
        <v>1695531772.2186</v>
      </c>
      <c r="J78" s="92"/>
      <c r="K78" s="12">
        <v>1516490172.9773901</v>
      </c>
      <c r="L78" s="12">
        <v>1282729627.7076001</v>
      </c>
      <c r="M78" s="12">
        <v>970393164.59031498</v>
      </c>
    </row>
    <row r="79" spans="3:13" s="1" customFormat="1" ht="11.1" customHeight="1" x14ac:dyDescent="0.15">
      <c r="C79" s="52">
        <v>45901</v>
      </c>
      <c r="D79" s="53">
        <v>47969</v>
      </c>
      <c r="E79" s="12">
        <v>68</v>
      </c>
      <c r="F79" s="54">
        <v>2068</v>
      </c>
      <c r="G79" s="110"/>
      <c r="H79" s="110"/>
      <c r="I79" s="92">
        <v>1680230699.4981501</v>
      </c>
      <c r="J79" s="92"/>
      <c r="K79" s="12">
        <v>1500338120.2019701</v>
      </c>
      <c r="L79" s="12">
        <v>1265943830.75652</v>
      </c>
      <c r="M79" s="12">
        <v>953768825.03780198</v>
      </c>
    </row>
    <row r="80" spans="3:13" s="1" customFormat="1" ht="11.1" customHeight="1" x14ac:dyDescent="0.15">
      <c r="C80" s="52">
        <v>45901</v>
      </c>
      <c r="D80" s="53">
        <v>48000</v>
      </c>
      <c r="E80" s="12">
        <v>69</v>
      </c>
      <c r="F80" s="54">
        <v>2099</v>
      </c>
      <c r="G80" s="110"/>
      <c r="H80" s="110"/>
      <c r="I80" s="92">
        <v>1664837935.8769701</v>
      </c>
      <c r="J80" s="92"/>
      <c r="K80" s="12">
        <v>1484071998.35273</v>
      </c>
      <c r="L80" s="12">
        <v>1249034276.3545599</v>
      </c>
      <c r="M80" s="12">
        <v>937043305.71550596</v>
      </c>
    </row>
    <row r="81" spans="3:13" s="1" customFormat="1" ht="11.1" customHeight="1" x14ac:dyDescent="0.15">
      <c r="C81" s="52">
        <v>45901</v>
      </c>
      <c r="D81" s="53">
        <v>48030</v>
      </c>
      <c r="E81" s="12">
        <v>70</v>
      </c>
      <c r="F81" s="54">
        <v>2129</v>
      </c>
      <c r="G81" s="110"/>
      <c r="H81" s="110"/>
      <c r="I81" s="92">
        <v>1649481266.5931101</v>
      </c>
      <c r="J81" s="92"/>
      <c r="K81" s="12">
        <v>1467969239.9273601</v>
      </c>
      <c r="L81" s="12">
        <v>1232440916.9507</v>
      </c>
      <c r="M81" s="12">
        <v>920804637.11421394</v>
      </c>
    </row>
    <row r="82" spans="3:13" s="1" customFormat="1" ht="11.1" customHeight="1" x14ac:dyDescent="0.15">
      <c r="C82" s="52">
        <v>45901</v>
      </c>
      <c r="D82" s="53">
        <v>48061</v>
      </c>
      <c r="E82" s="12">
        <v>71</v>
      </c>
      <c r="F82" s="54">
        <v>2160</v>
      </c>
      <c r="G82" s="110"/>
      <c r="H82" s="110"/>
      <c r="I82" s="92">
        <v>1634717640.8367801</v>
      </c>
      <c r="J82" s="92"/>
      <c r="K82" s="12">
        <v>1452362731.6354799</v>
      </c>
      <c r="L82" s="12">
        <v>1216237366.3798201</v>
      </c>
      <c r="M82" s="12">
        <v>904849500.38248801</v>
      </c>
    </row>
    <row r="83" spans="3:13" s="1" customFormat="1" ht="11.1" customHeight="1" x14ac:dyDescent="0.15">
      <c r="C83" s="52">
        <v>45901</v>
      </c>
      <c r="D83" s="53">
        <v>48092</v>
      </c>
      <c r="E83" s="12">
        <v>72</v>
      </c>
      <c r="F83" s="54">
        <v>2191</v>
      </c>
      <c r="G83" s="110"/>
      <c r="H83" s="110"/>
      <c r="I83" s="92">
        <v>1620038412.7393999</v>
      </c>
      <c r="J83" s="92"/>
      <c r="K83" s="12">
        <v>1436879795.88292</v>
      </c>
      <c r="L83" s="12">
        <v>1200211481.35712</v>
      </c>
      <c r="M83" s="12">
        <v>889144620.73624396</v>
      </c>
    </row>
    <row r="84" spans="3:13" s="1" customFormat="1" ht="11.1" customHeight="1" x14ac:dyDescent="0.15">
      <c r="C84" s="52">
        <v>45901</v>
      </c>
      <c r="D84" s="53">
        <v>48122</v>
      </c>
      <c r="E84" s="12">
        <v>73</v>
      </c>
      <c r="F84" s="54">
        <v>2221</v>
      </c>
      <c r="G84" s="110"/>
      <c r="H84" s="110"/>
      <c r="I84" s="92">
        <v>1604126720.90048</v>
      </c>
      <c r="J84" s="92"/>
      <c r="K84" s="12">
        <v>1420431711.57916</v>
      </c>
      <c r="L84" s="12">
        <v>1183552332.34005</v>
      </c>
      <c r="M84" s="12">
        <v>873208948.17027795</v>
      </c>
    </row>
    <row r="85" spans="3:13" s="1" customFormat="1" ht="11.1" customHeight="1" x14ac:dyDescent="0.15">
      <c r="C85" s="52">
        <v>45901</v>
      </c>
      <c r="D85" s="53">
        <v>48153</v>
      </c>
      <c r="E85" s="12">
        <v>74</v>
      </c>
      <c r="F85" s="54">
        <v>2252</v>
      </c>
      <c r="G85" s="110"/>
      <c r="H85" s="110"/>
      <c r="I85" s="92">
        <v>1589603378.9482999</v>
      </c>
      <c r="J85" s="92"/>
      <c r="K85" s="12">
        <v>1405184150.56739</v>
      </c>
      <c r="L85" s="12">
        <v>1167869836.21943</v>
      </c>
      <c r="M85" s="12">
        <v>857989104.948982</v>
      </c>
    </row>
    <row r="86" spans="3:13" s="1" customFormat="1" ht="11.1" customHeight="1" x14ac:dyDescent="0.15">
      <c r="C86" s="52">
        <v>45901</v>
      </c>
      <c r="D86" s="53">
        <v>48183</v>
      </c>
      <c r="E86" s="12">
        <v>75</v>
      </c>
      <c r="F86" s="54">
        <v>2282</v>
      </c>
      <c r="G86" s="110"/>
      <c r="H86" s="110"/>
      <c r="I86" s="92">
        <v>1574337296.9361501</v>
      </c>
      <c r="J86" s="92"/>
      <c r="K86" s="12">
        <v>1389404848.26407</v>
      </c>
      <c r="L86" s="12">
        <v>1151913256.5120699</v>
      </c>
      <c r="M86" s="12">
        <v>842797407.813164</v>
      </c>
    </row>
    <row r="87" spans="3:13" s="1" customFormat="1" ht="11.1" customHeight="1" x14ac:dyDescent="0.15">
      <c r="C87" s="52">
        <v>45901</v>
      </c>
      <c r="D87" s="53">
        <v>48214</v>
      </c>
      <c r="E87" s="12">
        <v>76</v>
      </c>
      <c r="F87" s="54">
        <v>2313</v>
      </c>
      <c r="G87" s="110"/>
      <c r="H87" s="110"/>
      <c r="I87" s="92">
        <v>1559582319.97015</v>
      </c>
      <c r="J87" s="92"/>
      <c r="K87" s="12">
        <v>1374048644.4371901</v>
      </c>
      <c r="L87" s="12">
        <v>1136284721.4602201</v>
      </c>
      <c r="M87" s="12">
        <v>827841514.66636097</v>
      </c>
    </row>
    <row r="88" spans="3:13" s="1" customFormat="1" ht="11.1" customHeight="1" x14ac:dyDescent="0.15">
      <c r="C88" s="52">
        <v>45901</v>
      </c>
      <c r="D88" s="53">
        <v>48245</v>
      </c>
      <c r="E88" s="12">
        <v>77</v>
      </c>
      <c r="F88" s="54">
        <v>2344</v>
      </c>
      <c r="G88" s="110"/>
      <c r="H88" s="110"/>
      <c r="I88" s="92">
        <v>1544293026.18239</v>
      </c>
      <c r="J88" s="92"/>
      <c r="K88" s="12">
        <v>1358270580.18415</v>
      </c>
      <c r="L88" s="12">
        <v>1120380254.19929</v>
      </c>
      <c r="M88" s="12">
        <v>812797015.33649302</v>
      </c>
    </row>
    <row r="89" spans="3:13" s="1" customFormat="1" ht="11.1" customHeight="1" x14ac:dyDescent="0.15">
      <c r="C89" s="52">
        <v>45901</v>
      </c>
      <c r="D89" s="53">
        <v>48274</v>
      </c>
      <c r="E89" s="12">
        <v>78</v>
      </c>
      <c r="F89" s="54">
        <v>2373</v>
      </c>
      <c r="G89" s="110"/>
      <c r="H89" s="110"/>
      <c r="I89" s="92">
        <v>1529543181.5820401</v>
      </c>
      <c r="J89" s="92"/>
      <c r="K89" s="12">
        <v>1343162839.4152501</v>
      </c>
      <c r="L89" s="12">
        <v>1105282418.0652499</v>
      </c>
      <c r="M89" s="12">
        <v>798666490.23969698</v>
      </c>
    </row>
    <row r="90" spans="3:13" s="1" customFormat="1" ht="11.1" customHeight="1" x14ac:dyDescent="0.15">
      <c r="C90" s="52">
        <v>45901</v>
      </c>
      <c r="D90" s="53">
        <v>48305</v>
      </c>
      <c r="E90" s="12">
        <v>79</v>
      </c>
      <c r="F90" s="54">
        <v>2404</v>
      </c>
      <c r="G90" s="110"/>
      <c r="H90" s="110"/>
      <c r="I90" s="92">
        <v>1515367166.2407501</v>
      </c>
      <c r="J90" s="92"/>
      <c r="K90" s="12">
        <v>1328457232.7720499</v>
      </c>
      <c r="L90" s="12">
        <v>1090401058.25932</v>
      </c>
      <c r="M90" s="12">
        <v>784576119.68489301</v>
      </c>
    </row>
    <row r="91" spans="3:13" s="1" customFormat="1" ht="11.1" customHeight="1" x14ac:dyDescent="0.15">
      <c r="C91" s="52">
        <v>45901</v>
      </c>
      <c r="D91" s="53">
        <v>48335</v>
      </c>
      <c r="E91" s="12">
        <v>80</v>
      </c>
      <c r="F91" s="54">
        <v>2434</v>
      </c>
      <c r="G91" s="110"/>
      <c r="H91" s="110"/>
      <c r="I91" s="92">
        <v>1500954745.0454099</v>
      </c>
      <c r="J91" s="92"/>
      <c r="K91" s="12">
        <v>1313662682.7984099</v>
      </c>
      <c r="L91" s="12">
        <v>1075603773.19591</v>
      </c>
      <c r="M91" s="12">
        <v>770756545.30394804</v>
      </c>
    </row>
    <row r="92" spans="3:13" s="1" customFormat="1" ht="11.1" customHeight="1" x14ac:dyDescent="0.15">
      <c r="C92" s="52">
        <v>45901</v>
      </c>
      <c r="D92" s="53">
        <v>48366</v>
      </c>
      <c r="E92" s="12">
        <v>81</v>
      </c>
      <c r="F92" s="54">
        <v>2465</v>
      </c>
      <c r="G92" s="110"/>
      <c r="H92" s="110"/>
      <c r="I92" s="92">
        <v>1486874731.5788701</v>
      </c>
      <c r="J92" s="92"/>
      <c r="K92" s="12">
        <v>1299132432.6250801</v>
      </c>
      <c r="L92" s="12">
        <v>1061001436.3588901</v>
      </c>
      <c r="M92" s="12">
        <v>757072543.10028505</v>
      </c>
    </row>
    <row r="93" spans="3:13" s="1" customFormat="1" ht="11.1" customHeight="1" x14ac:dyDescent="0.15">
      <c r="C93" s="52">
        <v>45901</v>
      </c>
      <c r="D93" s="53">
        <v>48396</v>
      </c>
      <c r="E93" s="12">
        <v>82</v>
      </c>
      <c r="F93" s="54">
        <v>2495</v>
      </c>
      <c r="G93" s="110"/>
      <c r="H93" s="110"/>
      <c r="I93" s="92">
        <v>1472712652.8606901</v>
      </c>
      <c r="J93" s="92"/>
      <c r="K93" s="12">
        <v>1284646454.09185</v>
      </c>
      <c r="L93" s="12">
        <v>1046588447.61579</v>
      </c>
      <c r="M93" s="12">
        <v>743726992.85216701</v>
      </c>
    </row>
    <row r="94" spans="3:13" s="1" customFormat="1" ht="11.1" customHeight="1" x14ac:dyDescent="0.15">
      <c r="C94" s="52">
        <v>45901</v>
      </c>
      <c r="D94" s="53">
        <v>48427</v>
      </c>
      <c r="E94" s="12">
        <v>83</v>
      </c>
      <c r="F94" s="54">
        <v>2526</v>
      </c>
      <c r="G94" s="110"/>
      <c r="H94" s="110"/>
      <c r="I94" s="92">
        <v>1458158634.56919</v>
      </c>
      <c r="J94" s="92"/>
      <c r="K94" s="12">
        <v>1269793668.7640901</v>
      </c>
      <c r="L94" s="12">
        <v>1031857117.9538701</v>
      </c>
      <c r="M94" s="12">
        <v>730152861.18294501</v>
      </c>
    </row>
    <row r="95" spans="3:13" s="1" customFormat="1" ht="11.1" customHeight="1" x14ac:dyDescent="0.15">
      <c r="C95" s="52">
        <v>45901</v>
      </c>
      <c r="D95" s="53">
        <v>48458</v>
      </c>
      <c r="E95" s="12">
        <v>84</v>
      </c>
      <c r="F95" s="54">
        <v>2557</v>
      </c>
      <c r="G95" s="110"/>
      <c r="H95" s="110"/>
      <c r="I95" s="92">
        <v>1444104968.31568</v>
      </c>
      <c r="J95" s="92"/>
      <c r="K95" s="12">
        <v>1255422548.3250899</v>
      </c>
      <c r="L95" s="12">
        <v>1017584362.76885</v>
      </c>
      <c r="M95" s="12">
        <v>717003492.54270005</v>
      </c>
    </row>
    <row r="96" spans="3:13" s="1" customFormat="1" ht="11.1" customHeight="1" x14ac:dyDescent="0.15">
      <c r="C96" s="52">
        <v>45901</v>
      </c>
      <c r="D96" s="53">
        <v>48488</v>
      </c>
      <c r="E96" s="12">
        <v>85</v>
      </c>
      <c r="F96" s="54">
        <v>2587</v>
      </c>
      <c r="G96" s="110"/>
      <c r="H96" s="110"/>
      <c r="I96" s="92">
        <v>1429564732.2290001</v>
      </c>
      <c r="J96" s="92"/>
      <c r="K96" s="12">
        <v>1240742184.7725899</v>
      </c>
      <c r="L96" s="12">
        <v>1003209914.50062</v>
      </c>
      <c r="M96" s="12">
        <v>703977446.20909703</v>
      </c>
    </row>
    <row r="97" spans="3:13" s="1" customFormat="1" ht="11.1" customHeight="1" x14ac:dyDescent="0.15">
      <c r="C97" s="52">
        <v>45901</v>
      </c>
      <c r="D97" s="53">
        <v>48519</v>
      </c>
      <c r="E97" s="12">
        <v>86</v>
      </c>
      <c r="F97" s="54">
        <v>2618</v>
      </c>
      <c r="G97" s="110"/>
      <c r="H97" s="110"/>
      <c r="I97" s="92">
        <v>1415796134.5399401</v>
      </c>
      <c r="J97" s="92"/>
      <c r="K97" s="12">
        <v>1226708075.26368</v>
      </c>
      <c r="L97" s="12">
        <v>989340036.20700502</v>
      </c>
      <c r="M97" s="12">
        <v>691304102.04542506</v>
      </c>
    </row>
    <row r="98" spans="3:13" s="1" customFormat="1" ht="11.1" customHeight="1" x14ac:dyDescent="0.15">
      <c r="C98" s="52">
        <v>45901</v>
      </c>
      <c r="D98" s="53">
        <v>48549</v>
      </c>
      <c r="E98" s="12">
        <v>87</v>
      </c>
      <c r="F98" s="54">
        <v>2648</v>
      </c>
      <c r="G98" s="110"/>
      <c r="H98" s="110"/>
      <c r="I98" s="92">
        <v>1401675764.42851</v>
      </c>
      <c r="J98" s="92"/>
      <c r="K98" s="12">
        <v>1212480119.96347</v>
      </c>
      <c r="L98" s="12">
        <v>975458402.30991495</v>
      </c>
      <c r="M98" s="12">
        <v>678810242.98784006</v>
      </c>
    </row>
    <row r="99" spans="3:13" s="1" customFormat="1" ht="11.1" customHeight="1" x14ac:dyDescent="0.15">
      <c r="C99" s="52">
        <v>45901</v>
      </c>
      <c r="D99" s="53">
        <v>48580</v>
      </c>
      <c r="E99" s="12">
        <v>88</v>
      </c>
      <c r="F99" s="54">
        <v>2679</v>
      </c>
      <c r="G99" s="110"/>
      <c r="H99" s="110"/>
      <c r="I99" s="92">
        <v>1387478108.57424</v>
      </c>
      <c r="J99" s="92"/>
      <c r="K99" s="12">
        <v>1198163211.8190701</v>
      </c>
      <c r="L99" s="12">
        <v>961488737.04094696</v>
      </c>
      <c r="M99" s="12">
        <v>666254957.98917496</v>
      </c>
    </row>
    <row r="100" spans="3:13" s="1" customFormat="1" ht="11.1" customHeight="1" x14ac:dyDescent="0.15">
      <c r="C100" s="52">
        <v>45901</v>
      </c>
      <c r="D100" s="53">
        <v>48611</v>
      </c>
      <c r="E100" s="12">
        <v>89</v>
      </c>
      <c r="F100" s="54">
        <v>2710</v>
      </c>
      <c r="G100" s="110"/>
      <c r="H100" s="110"/>
      <c r="I100" s="92">
        <v>1373748059.4772301</v>
      </c>
      <c r="J100" s="92"/>
      <c r="K100" s="12">
        <v>1184294499.9658899</v>
      </c>
      <c r="L100" s="12">
        <v>947942566.97096205</v>
      </c>
      <c r="M100" s="12">
        <v>654086066.422562</v>
      </c>
    </row>
    <row r="101" spans="3:13" s="1" customFormat="1" ht="11.1" customHeight="1" x14ac:dyDescent="0.15">
      <c r="C101" s="52">
        <v>45901</v>
      </c>
      <c r="D101" s="53">
        <v>48639</v>
      </c>
      <c r="E101" s="12">
        <v>90</v>
      </c>
      <c r="F101" s="54">
        <v>2738</v>
      </c>
      <c r="G101" s="110"/>
      <c r="H101" s="110"/>
      <c r="I101" s="92">
        <v>1360154919.8689799</v>
      </c>
      <c r="J101" s="92"/>
      <c r="K101" s="12">
        <v>1170779528.88762</v>
      </c>
      <c r="L101" s="12">
        <v>934971880.34917402</v>
      </c>
      <c r="M101" s="12">
        <v>642667640.49191904</v>
      </c>
    </row>
    <row r="102" spans="3:13" s="1" customFormat="1" ht="11.1" customHeight="1" x14ac:dyDescent="0.15">
      <c r="C102" s="52">
        <v>45901</v>
      </c>
      <c r="D102" s="53">
        <v>48670</v>
      </c>
      <c r="E102" s="12">
        <v>91</v>
      </c>
      <c r="F102" s="54">
        <v>2769</v>
      </c>
      <c r="G102" s="110"/>
      <c r="H102" s="110"/>
      <c r="I102" s="92">
        <v>1346624609.4461801</v>
      </c>
      <c r="J102" s="92"/>
      <c r="K102" s="12">
        <v>1157167078.30914</v>
      </c>
      <c r="L102" s="12">
        <v>921750945.06944096</v>
      </c>
      <c r="M102" s="12">
        <v>630896465.82571995</v>
      </c>
    </row>
    <row r="103" spans="3:13" s="1" customFormat="1" ht="11.1" customHeight="1" x14ac:dyDescent="0.15">
      <c r="C103" s="52">
        <v>45901</v>
      </c>
      <c r="D103" s="53">
        <v>48700</v>
      </c>
      <c r="E103" s="12">
        <v>92</v>
      </c>
      <c r="F103" s="54">
        <v>2799</v>
      </c>
      <c r="G103" s="110"/>
      <c r="H103" s="110"/>
      <c r="I103" s="92">
        <v>1333030169.02145</v>
      </c>
      <c r="J103" s="92"/>
      <c r="K103" s="12">
        <v>1143605041.59215</v>
      </c>
      <c r="L103" s="12">
        <v>908705906.17693305</v>
      </c>
      <c r="M103" s="12">
        <v>619418164.93944597</v>
      </c>
    </row>
    <row r="104" spans="3:13" s="1" customFormat="1" ht="11.1" customHeight="1" x14ac:dyDescent="0.15">
      <c r="C104" s="52">
        <v>45901</v>
      </c>
      <c r="D104" s="53">
        <v>48731</v>
      </c>
      <c r="E104" s="12">
        <v>93</v>
      </c>
      <c r="F104" s="54">
        <v>2830</v>
      </c>
      <c r="G104" s="110"/>
      <c r="H104" s="110"/>
      <c r="I104" s="92">
        <v>1319595682.85308</v>
      </c>
      <c r="J104" s="92"/>
      <c r="K104" s="12">
        <v>1130159520.6357601</v>
      </c>
      <c r="L104" s="12">
        <v>895738271.41271102</v>
      </c>
      <c r="M104" s="12">
        <v>607992660.11791801</v>
      </c>
    </row>
    <row r="105" spans="3:13" s="1" customFormat="1" ht="11.1" customHeight="1" x14ac:dyDescent="0.15">
      <c r="C105" s="52">
        <v>45901</v>
      </c>
      <c r="D105" s="53">
        <v>48761</v>
      </c>
      <c r="E105" s="12">
        <v>94</v>
      </c>
      <c r="F105" s="54">
        <v>2860</v>
      </c>
      <c r="G105" s="110"/>
      <c r="H105" s="110"/>
      <c r="I105" s="92">
        <v>1306217035.84232</v>
      </c>
      <c r="J105" s="92"/>
      <c r="K105" s="12">
        <v>1116865217.2997601</v>
      </c>
      <c r="L105" s="12">
        <v>883022796.25055397</v>
      </c>
      <c r="M105" s="12">
        <v>596904983.82992995</v>
      </c>
    </row>
    <row r="106" spans="3:13" s="1" customFormat="1" ht="11.1" customHeight="1" x14ac:dyDescent="0.15">
      <c r="C106" s="52">
        <v>45901</v>
      </c>
      <c r="D106" s="53">
        <v>48792</v>
      </c>
      <c r="E106" s="12">
        <v>95</v>
      </c>
      <c r="F106" s="54">
        <v>2891</v>
      </c>
      <c r="G106" s="110"/>
      <c r="H106" s="110"/>
      <c r="I106" s="92">
        <v>1292912378.3980701</v>
      </c>
      <c r="J106" s="92"/>
      <c r="K106" s="12">
        <v>1103614237.90955</v>
      </c>
      <c r="L106" s="12">
        <v>870327161.40473294</v>
      </c>
      <c r="M106" s="12">
        <v>585831131.080428</v>
      </c>
    </row>
    <row r="107" spans="3:13" s="1" customFormat="1" ht="11.1" customHeight="1" x14ac:dyDescent="0.15">
      <c r="C107" s="52">
        <v>45901</v>
      </c>
      <c r="D107" s="53">
        <v>48823</v>
      </c>
      <c r="E107" s="12">
        <v>96</v>
      </c>
      <c r="F107" s="54">
        <v>2922</v>
      </c>
      <c r="G107" s="110"/>
      <c r="H107" s="110"/>
      <c r="I107" s="92">
        <v>1279670047.61093</v>
      </c>
      <c r="J107" s="92"/>
      <c r="K107" s="12">
        <v>1090458105.99436</v>
      </c>
      <c r="L107" s="12">
        <v>857764998.434358</v>
      </c>
      <c r="M107" s="12">
        <v>574929839.07672095</v>
      </c>
    </row>
    <row r="108" spans="3:13" s="1" customFormat="1" ht="11.1" customHeight="1" x14ac:dyDescent="0.15">
      <c r="C108" s="52">
        <v>45901</v>
      </c>
      <c r="D108" s="53">
        <v>48853</v>
      </c>
      <c r="E108" s="12">
        <v>97</v>
      </c>
      <c r="F108" s="54">
        <v>2952</v>
      </c>
      <c r="G108" s="110"/>
      <c r="H108" s="110"/>
      <c r="I108" s="92">
        <v>1266472753.6514101</v>
      </c>
      <c r="J108" s="92"/>
      <c r="K108" s="12">
        <v>1077440736.9279101</v>
      </c>
      <c r="L108" s="12">
        <v>845439421.63813806</v>
      </c>
      <c r="M108" s="12">
        <v>564345552.22708499</v>
      </c>
    </row>
    <row r="109" spans="3:13" s="1" customFormat="1" ht="11.1" customHeight="1" x14ac:dyDescent="0.15">
      <c r="C109" s="52">
        <v>45901</v>
      </c>
      <c r="D109" s="53">
        <v>48884</v>
      </c>
      <c r="E109" s="12">
        <v>98</v>
      </c>
      <c r="F109" s="54">
        <v>2983</v>
      </c>
      <c r="G109" s="110"/>
      <c r="H109" s="110"/>
      <c r="I109" s="92">
        <v>1253337662.0687201</v>
      </c>
      <c r="J109" s="92"/>
      <c r="K109" s="12">
        <v>1064457705.08374</v>
      </c>
      <c r="L109" s="12">
        <v>833127760.18002796</v>
      </c>
      <c r="M109" s="12">
        <v>553771801.37734997</v>
      </c>
    </row>
    <row r="110" spans="3:13" s="1" customFormat="1" ht="11.1" customHeight="1" x14ac:dyDescent="0.15">
      <c r="C110" s="52">
        <v>45901</v>
      </c>
      <c r="D110" s="53">
        <v>48914</v>
      </c>
      <c r="E110" s="12">
        <v>99</v>
      </c>
      <c r="F110" s="54">
        <v>3013</v>
      </c>
      <c r="G110" s="110"/>
      <c r="H110" s="110"/>
      <c r="I110" s="92">
        <v>1239475552.9228599</v>
      </c>
      <c r="J110" s="92"/>
      <c r="K110" s="12">
        <v>1050956753.79865</v>
      </c>
      <c r="L110" s="12">
        <v>820536318.26432395</v>
      </c>
      <c r="M110" s="12">
        <v>543166683.46255696</v>
      </c>
    </row>
    <row r="111" spans="3:13" s="1" customFormat="1" ht="11.1" customHeight="1" x14ac:dyDescent="0.15">
      <c r="C111" s="52">
        <v>45901</v>
      </c>
      <c r="D111" s="53">
        <v>48945</v>
      </c>
      <c r="E111" s="12">
        <v>100</v>
      </c>
      <c r="F111" s="54">
        <v>3044</v>
      </c>
      <c r="G111" s="110"/>
      <c r="H111" s="110"/>
      <c r="I111" s="92">
        <v>1226304043.3922999</v>
      </c>
      <c r="J111" s="92"/>
      <c r="K111" s="12">
        <v>1038025014.77212</v>
      </c>
      <c r="L111" s="12">
        <v>808378725.16148996</v>
      </c>
      <c r="M111" s="12">
        <v>532852257.37487698</v>
      </c>
    </row>
    <row r="112" spans="3:13" s="1" customFormat="1" ht="11.1" customHeight="1" x14ac:dyDescent="0.15">
      <c r="C112" s="52">
        <v>45901</v>
      </c>
      <c r="D112" s="53">
        <v>48976</v>
      </c>
      <c r="E112" s="12">
        <v>101</v>
      </c>
      <c r="F112" s="54">
        <v>3075</v>
      </c>
      <c r="G112" s="110"/>
      <c r="H112" s="110"/>
      <c r="I112" s="92">
        <v>1213031644.19961</v>
      </c>
      <c r="J112" s="92"/>
      <c r="K112" s="12">
        <v>1025048864.0134701</v>
      </c>
      <c r="L112" s="12">
        <v>796243165.04537594</v>
      </c>
      <c r="M112" s="12">
        <v>522629923.18002999</v>
      </c>
    </row>
    <row r="113" spans="3:13" s="1" customFormat="1" ht="11.1" customHeight="1" x14ac:dyDescent="0.15">
      <c r="C113" s="52">
        <v>45901</v>
      </c>
      <c r="D113" s="53">
        <v>49004</v>
      </c>
      <c r="E113" s="12">
        <v>102</v>
      </c>
      <c r="F113" s="54">
        <v>3103</v>
      </c>
      <c r="G113" s="110"/>
      <c r="H113" s="110"/>
      <c r="I113" s="92">
        <v>1199957795.74454</v>
      </c>
      <c r="J113" s="92"/>
      <c r="K113" s="12">
        <v>1012447547.8187</v>
      </c>
      <c r="L113" s="12">
        <v>784647865.55420804</v>
      </c>
      <c r="M113" s="12">
        <v>513048430.27620101</v>
      </c>
    </row>
    <row r="114" spans="3:13" s="1" customFormat="1" ht="11.1" customHeight="1" x14ac:dyDescent="0.15">
      <c r="C114" s="52">
        <v>45901</v>
      </c>
      <c r="D114" s="53">
        <v>49035</v>
      </c>
      <c r="E114" s="12">
        <v>103</v>
      </c>
      <c r="F114" s="54">
        <v>3134</v>
      </c>
      <c r="G114" s="110"/>
      <c r="H114" s="110"/>
      <c r="I114" s="92">
        <v>1187008580.4243701</v>
      </c>
      <c r="J114" s="92"/>
      <c r="K114" s="12">
        <v>999823174.00783801</v>
      </c>
      <c r="L114" s="12">
        <v>772893324.65325904</v>
      </c>
      <c r="M114" s="12">
        <v>503222141.34882802</v>
      </c>
    </row>
    <row r="115" spans="3:13" s="1" customFormat="1" ht="11.1" customHeight="1" x14ac:dyDescent="0.15">
      <c r="C115" s="52">
        <v>45901</v>
      </c>
      <c r="D115" s="53">
        <v>49065</v>
      </c>
      <c r="E115" s="12">
        <v>104</v>
      </c>
      <c r="F115" s="54">
        <v>3164</v>
      </c>
      <c r="G115" s="110"/>
      <c r="H115" s="110"/>
      <c r="I115" s="92">
        <v>1174061168.5715799</v>
      </c>
      <c r="J115" s="92"/>
      <c r="K115" s="12">
        <v>987294289.24888206</v>
      </c>
      <c r="L115" s="12">
        <v>761329660.97394395</v>
      </c>
      <c r="M115" s="12">
        <v>493661227.20728701</v>
      </c>
    </row>
    <row r="116" spans="3:13" s="1" customFormat="1" ht="11.1" customHeight="1" x14ac:dyDescent="0.15">
      <c r="C116" s="52">
        <v>45901</v>
      </c>
      <c r="D116" s="53">
        <v>49096</v>
      </c>
      <c r="E116" s="12">
        <v>105</v>
      </c>
      <c r="F116" s="54">
        <v>3195</v>
      </c>
      <c r="G116" s="110"/>
      <c r="H116" s="110"/>
      <c r="I116" s="92">
        <v>1160294850.88449</v>
      </c>
      <c r="J116" s="92"/>
      <c r="K116" s="12">
        <v>974062995.14628005</v>
      </c>
      <c r="L116" s="12">
        <v>749216378.13557994</v>
      </c>
      <c r="M116" s="12">
        <v>483749078.49087203</v>
      </c>
    </row>
    <row r="117" spans="3:13" s="1" customFormat="1" ht="11.1" customHeight="1" x14ac:dyDescent="0.15">
      <c r="C117" s="52">
        <v>45901</v>
      </c>
      <c r="D117" s="53">
        <v>49126</v>
      </c>
      <c r="E117" s="12">
        <v>106</v>
      </c>
      <c r="F117" s="54">
        <v>3225</v>
      </c>
      <c r="G117" s="110"/>
      <c r="H117" s="110"/>
      <c r="I117" s="92">
        <v>1147362740.1444499</v>
      </c>
      <c r="J117" s="92"/>
      <c r="K117" s="12">
        <v>961625524.86874998</v>
      </c>
      <c r="L117" s="12">
        <v>737829419.218256</v>
      </c>
      <c r="M117" s="12">
        <v>474443978.69971699</v>
      </c>
    </row>
    <row r="118" spans="3:13" s="1" customFormat="1" ht="11.1" customHeight="1" x14ac:dyDescent="0.15">
      <c r="C118" s="52">
        <v>45901</v>
      </c>
      <c r="D118" s="53">
        <v>49157</v>
      </c>
      <c r="E118" s="12">
        <v>107</v>
      </c>
      <c r="F118" s="54">
        <v>3256</v>
      </c>
      <c r="G118" s="110"/>
      <c r="H118" s="110"/>
      <c r="I118" s="92">
        <v>1134619488.24138</v>
      </c>
      <c r="J118" s="92"/>
      <c r="K118" s="12">
        <v>949332300.90778804</v>
      </c>
      <c r="L118" s="12">
        <v>726544695.00064194</v>
      </c>
      <c r="M118" s="12">
        <v>465208806.21676397</v>
      </c>
    </row>
    <row r="119" spans="3:13" s="1" customFormat="1" ht="11.1" customHeight="1" x14ac:dyDescent="0.15">
      <c r="C119" s="52">
        <v>45901</v>
      </c>
      <c r="D119" s="53">
        <v>49188</v>
      </c>
      <c r="E119" s="12">
        <v>108</v>
      </c>
      <c r="F119" s="54">
        <v>3287</v>
      </c>
      <c r="G119" s="110"/>
      <c r="H119" s="110"/>
      <c r="I119" s="92">
        <v>1121893259.82307</v>
      </c>
      <c r="J119" s="92"/>
      <c r="K119" s="12">
        <v>937092230.43980098</v>
      </c>
      <c r="L119" s="12">
        <v>715353173.40145397</v>
      </c>
      <c r="M119" s="12">
        <v>456102779.41597903</v>
      </c>
    </row>
    <row r="120" spans="3:13" s="1" customFormat="1" ht="11.1" customHeight="1" x14ac:dyDescent="0.15">
      <c r="C120" s="52">
        <v>45901</v>
      </c>
      <c r="D120" s="53">
        <v>49218</v>
      </c>
      <c r="E120" s="12">
        <v>109</v>
      </c>
      <c r="F120" s="54">
        <v>3317</v>
      </c>
      <c r="G120" s="110"/>
      <c r="H120" s="110"/>
      <c r="I120" s="92">
        <v>1109375401.0233901</v>
      </c>
      <c r="J120" s="92"/>
      <c r="K120" s="12">
        <v>925115357.01025999</v>
      </c>
      <c r="L120" s="12">
        <v>704472149.80284297</v>
      </c>
      <c r="M120" s="12">
        <v>447323920.73783499</v>
      </c>
    </row>
    <row r="121" spans="3:13" s="1" customFormat="1" ht="11.1" customHeight="1" x14ac:dyDescent="0.15">
      <c r="C121" s="52">
        <v>45901</v>
      </c>
      <c r="D121" s="53">
        <v>49249</v>
      </c>
      <c r="E121" s="12">
        <v>110</v>
      </c>
      <c r="F121" s="54">
        <v>3348</v>
      </c>
      <c r="G121" s="110"/>
      <c r="H121" s="110"/>
      <c r="I121" s="92">
        <v>1096907436.3078401</v>
      </c>
      <c r="J121" s="92"/>
      <c r="K121" s="12">
        <v>913166810.37538397</v>
      </c>
      <c r="L121" s="12">
        <v>693604895.20242596</v>
      </c>
      <c r="M121" s="12">
        <v>438558025.88919401</v>
      </c>
    </row>
    <row r="122" spans="3:13" s="1" customFormat="1" ht="11.1" customHeight="1" x14ac:dyDescent="0.15">
      <c r="C122" s="52">
        <v>45901</v>
      </c>
      <c r="D122" s="53">
        <v>49279</v>
      </c>
      <c r="E122" s="12">
        <v>111</v>
      </c>
      <c r="F122" s="54">
        <v>3378</v>
      </c>
      <c r="G122" s="110"/>
      <c r="H122" s="110"/>
      <c r="I122" s="92">
        <v>1084474938.44017</v>
      </c>
      <c r="J122" s="92"/>
      <c r="K122" s="12">
        <v>901334963.936849</v>
      </c>
      <c r="L122" s="12">
        <v>682932870.95834696</v>
      </c>
      <c r="M122" s="12">
        <v>430040159.114232</v>
      </c>
    </row>
    <row r="123" spans="3:13" s="1" customFormat="1" ht="11.1" customHeight="1" x14ac:dyDescent="0.15">
      <c r="C123" s="52">
        <v>45901</v>
      </c>
      <c r="D123" s="53">
        <v>49310</v>
      </c>
      <c r="E123" s="12">
        <v>112</v>
      </c>
      <c r="F123" s="54">
        <v>3409</v>
      </c>
      <c r="G123" s="110"/>
      <c r="H123" s="110"/>
      <c r="I123" s="92">
        <v>1072006086.79712</v>
      </c>
      <c r="J123" s="92"/>
      <c r="K123" s="12">
        <v>889460627.13886595</v>
      </c>
      <c r="L123" s="12">
        <v>672221842.23794496</v>
      </c>
      <c r="M123" s="12">
        <v>421502579.21970999</v>
      </c>
    </row>
    <row r="124" spans="3:13" s="1" customFormat="1" ht="11.1" customHeight="1" x14ac:dyDescent="0.15">
      <c r="C124" s="52">
        <v>45901</v>
      </c>
      <c r="D124" s="53">
        <v>49341</v>
      </c>
      <c r="E124" s="12">
        <v>113</v>
      </c>
      <c r="F124" s="54">
        <v>3440</v>
      </c>
      <c r="G124" s="110"/>
      <c r="H124" s="110"/>
      <c r="I124" s="92">
        <v>1059851388.9311</v>
      </c>
      <c r="J124" s="92"/>
      <c r="K124" s="12">
        <v>877884193.334759</v>
      </c>
      <c r="L124" s="12">
        <v>661785448.68949604</v>
      </c>
      <c r="M124" s="12">
        <v>413201081.91446698</v>
      </c>
    </row>
    <row r="125" spans="3:13" s="1" customFormat="1" ht="11.1" customHeight="1" x14ac:dyDescent="0.15">
      <c r="C125" s="52">
        <v>45901</v>
      </c>
      <c r="D125" s="53">
        <v>49369</v>
      </c>
      <c r="E125" s="12">
        <v>114</v>
      </c>
      <c r="F125" s="54">
        <v>3468</v>
      </c>
      <c r="G125" s="110"/>
      <c r="H125" s="110"/>
      <c r="I125" s="92">
        <v>1047758234.97022</v>
      </c>
      <c r="J125" s="92"/>
      <c r="K125" s="12">
        <v>866537699.98109198</v>
      </c>
      <c r="L125" s="12">
        <v>651731275.33996403</v>
      </c>
      <c r="M125" s="12">
        <v>405366457.814138</v>
      </c>
    </row>
    <row r="126" spans="3:13" s="1" customFormat="1" ht="11.1" customHeight="1" x14ac:dyDescent="0.15">
      <c r="C126" s="52">
        <v>45901</v>
      </c>
      <c r="D126" s="53">
        <v>49400</v>
      </c>
      <c r="E126" s="12">
        <v>115</v>
      </c>
      <c r="F126" s="54">
        <v>3499</v>
      </c>
      <c r="G126" s="110"/>
      <c r="H126" s="110"/>
      <c r="I126" s="92">
        <v>1035740888.9749</v>
      </c>
      <c r="J126" s="92"/>
      <c r="K126" s="12">
        <v>855146022.16779697</v>
      </c>
      <c r="L126" s="12">
        <v>641527788.61175799</v>
      </c>
      <c r="M126" s="12">
        <v>397329984.44825298</v>
      </c>
    </row>
    <row r="127" spans="3:13" s="1" customFormat="1" ht="11.1" customHeight="1" x14ac:dyDescent="0.15">
      <c r="C127" s="52">
        <v>45901</v>
      </c>
      <c r="D127" s="53">
        <v>49430</v>
      </c>
      <c r="E127" s="12">
        <v>116</v>
      </c>
      <c r="F127" s="54">
        <v>3529</v>
      </c>
      <c r="G127" s="110"/>
      <c r="H127" s="110"/>
      <c r="I127" s="92">
        <v>1023600156.77794</v>
      </c>
      <c r="J127" s="92"/>
      <c r="K127" s="12">
        <v>843734994.84847796</v>
      </c>
      <c r="L127" s="12">
        <v>631409370.64611804</v>
      </c>
      <c r="M127" s="12">
        <v>389460102.18810701</v>
      </c>
    </row>
    <row r="128" spans="3:13" s="1" customFormat="1" ht="11.1" customHeight="1" x14ac:dyDescent="0.15">
      <c r="C128" s="52">
        <v>45901</v>
      </c>
      <c r="D128" s="53">
        <v>49461</v>
      </c>
      <c r="E128" s="12">
        <v>117</v>
      </c>
      <c r="F128" s="54">
        <v>3560</v>
      </c>
      <c r="G128" s="110"/>
      <c r="H128" s="110"/>
      <c r="I128" s="92">
        <v>1011219145.9639699</v>
      </c>
      <c r="J128" s="92"/>
      <c r="K128" s="12">
        <v>832115824.98149502</v>
      </c>
      <c r="L128" s="12">
        <v>621130470.65173995</v>
      </c>
      <c r="M128" s="12">
        <v>381497244.09068</v>
      </c>
    </row>
    <row r="129" spans="3:13" s="1" customFormat="1" ht="11.1" customHeight="1" x14ac:dyDescent="0.15">
      <c r="C129" s="52">
        <v>45901</v>
      </c>
      <c r="D129" s="53">
        <v>49491</v>
      </c>
      <c r="E129" s="12">
        <v>118</v>
      </c>
      <c r="F129" s="54">
        <v>3590</v>
      </c>
      <c r="G129" s="110"/>
      <c r="H129" s="110"/>
      <c r="I129" s="92">
        <v>999488931.26787901</v>
      </c>
      <c r="J129" s="92"/>
      <c r="K129" s="12">
        <v>821113224.88993299</v>
      </c>
      <c r="L129" s="12">
        <v>611409056.90011799</v>
      </c>
      <c r="M129" s="12">
        <v>373987013.059717</v>
      </c>
    </row>
    <row r="130" spans="3:13" s="1" customFormat="1" ht="11.1" customHeight="1" x14ac:dyDescent="0.15">
      <c r="C130" s="52">
        <v>45901</v>
      </c>
      <c r="D130" s="53">
        <v>49522</v>
      </c>
      <c r="E130" s="12">
        <v>119</v>
      </c>
      <c r="F130" s="54">
        <v>3621</v>
      </c>
      <c r="G130" s="110"/>
      <c r="H130" s="110"/>
      <c r="I130" s="92">
        <v>987848561.36643696</v>
      </c>
      <c r="J130" s="92"/>
      <c r="K130" s="12">
        <v>810173826.57283294</v>
      </c>
      <c r="L130" s="12">
        <v>601729249.17382097</v>
      </c>
      <c r="M130" s="12">
        <v>366507102.82445598</v>
      </c>
    </row>
    <row r="131" spans="3:13" s="1" customFormat="1" ht="11.1" customHeight="1" x14ac:dyDescent="0.15">
      <c r="C131" s="52">
        <v>45901</v>
      </c>
      <c r="D131" s="53">
        <v>49553</v>
      </c>
      <c r="E131" s="12">
        <v>120</v>
      </c>
      <c r="F131" s="54">
        <v>3652</v>
      </c>
      <c r="G131" s="110"/>
      <c r="H131" s="110"/>
      <c r="I131" s="92">
        <v>975650402.98065305</v>
      </c>
      <c r="J131" s="92"/>
      <c r="K131" s="12">
        <v>798812485.65581799</v>
      </c>
      <c r="L131" s="12">
        <v>591782135.78630698</v>
      </c>
      <c r="M131" s="12">
        <v>358921722.78456402</v>
      </c>
    </row>
    <row r="132" spans="3:13" s="1" customFormat="1" ht="11.1" customHeight="1" x14ac:dyDescent="0.15">
      <c r="C132" s="52">
        <v>45901</v>
      </c>
      <c r="D132" s="53">
        <v>49583</v>
      </c>
      <c r="E132" s="12">
        <v>121</v>
      </c>
      <c r="F132" s="54">
        <v>3682</v>
      </c>
      <c r="G132" s="110"/>
      <c r="H132" s="110"/>
      <c r="I132" s="92">
        <v>964212253.01893306</v>
      </c>
      <c r="J132" s="92"/>
      <c r="K132" s="12">
        <v>788151710.83069503</v>
      </c>
      <c r="L132" s="12">
        <v>582447246.41933596</v>
      </c>
      <c r="M132" s="12">
        <v>351811938.31123602</v>
      </c>
    </row>
    <row r="133" spans="3:13" s="1" customFormat="1" ht="11.1" customHeight="1" x14ac:dyDescent="0.15">
      <c r="C133" s="52">
        <v>45901</v>
      </c>
      <c r="D133" s="53">
        <v>49614</v>
      </c>
      <c r="E133" s="12">
        <v>122</v>
      </c>
      <c r="F133" s="54">
        <v>3713</v>
      </c>
      <c r="G133" s="110"/>
      <c r="H133" s="110"/>
      <c r="I133" s="92">
        <v>952789192.14751005</v>
      </c>
      <c r="J133" s="92"/>
      <c r="K133" s="12">
        <v>777493519.26326895</v>
      </c>
      <c r="L133" s="12">
        <v>573109548.70038104</v>
      </c>
      <c r="M133" s="12">
        <v>344705521.62305403</v>
      </c>
    </row>
    <row r="134" spans="3:13" s="1" customFormat="1" ht="11.1" customHeight="1" x14ac:dyDescent="0.15">
      <c r="C134" s="52">
        <v>45901</v>
      </c>
      <c r="D134" s="53">
        <v>49644</v>
      </c>
      <c r="E134" s="12">
        <v>123</v>
      </c>
      <c r="F134" s="54">
        <v>3743</v>
      </c>
      <c r="G134" s="110"/>
      <c r="H134" s="110"/>
      <c r="I134" s="92">
        <v>941454764.50613499</v>
      </c>
      <c r="J134" s="92"/>
      <c r="K134" s="12">
        <v>766983416.00844097</v>
      </c>
      <c r="L134" s="12">
        <v>563970785.63319302</v>
      </c>
      <c r="M134" s="12">
        <v>337818389.23054802</v>
      </c>
    </row>
    <row r="135" spans="3:13" s="1" customFormat="1" ht="11.1" customHeight="1" x14ac:dyDescent="0.15">
      <c r="C135" s="52">
        <v>45901</v>
      </c>
      <c r="D135" s="53">
        <v>49675</v>
      </c>
      <c r="E135" s="12">
        <v>124</v>
      </c>
      <c r="F135" s="54">
        <v>3774</v>
      </c>
      <c r="G135" s="110"/>
      <c r="H135" s="110"/>
      <c r="I135" s="92">
        <v>930159230.88613999</v>
      </c>
      <c r="J135" s="92"/>
      <c r="K135" s="12">
        <v>756495929.13333797</v>
      </c>
      <c r="L135" s="12">
        <v>554844547.08797097</v>
      </c>
      <c r="M135" s="12">
        <v>330944083.26018101</v>
      </c>
    </row>
    <row r="136" spans="3:13" s="1" customFormat="1" ht="11.1" customHeight="1" x14ac:dyDescent="0.15">
      <c r="C136" s="52">
        <v>45901</v>
      </c>
      <c r="D136" s="53">
        <v>49706</v>
      </c>
      <c r="E136" s="12">
        <v>125</v>
      </c>
      <c r="F136" s="54">
        <v>3805</v>
      </c>
      <c r="G136" s="110"/>
      <c r="H136" s="110"/>
      <c r="I136" s="92">
        <v>918892314.19451296</v>
      </c>
      <c r="J136" s="92"/>
      <c r="K136" s="12">
        <v>746065045.60413504</v>
      </c>
      <c r="L136" s="12">
        <v>545802490.23350203</v>
      </c>
      <c r="M136" s="12">
        <v>324171948.31326199</v>
      </c>
    </row>
    <row r="137" spans="3:13" s="1" customFormat="1" ht="11.1" customHeight="1" x14ac:dyDescent="0.15">
      <c r="C137" s="52">
        <v>45901</v>
      </c>
      <c r="D137" s="53">
        <v>49735</v>
      </c>
      <c r="E137" s="12">
        <v>126</v>
      </c>
      <c r="F137" s="54">
        <v>3834</v>
      </c>
      <c r="G137" s="110"/>
      <c r="H137" s="110"/>
      <c r="I137" s="92">
        <v>907657457.03545201</v>
      </c>
      <c r="J137" s="92"/>
      <c r="K137" s="12">
        <v>735773929.909536</v>
      </c>
      <c r="L137" s="12">
        <v>536993040.54248798</v>
      </c>
      <c r="M137" s="12">
        <v>317675793.18818498</v>
      </c>
    </row>
    <row r="138" spans="3:13" s="1" customFormat="1" ht="11.1" customHeight="1" x14ac:dyDescent="0.15">
      <c r="C138" s="52">
        <v>45901</v>
      </c>
      <c r="D138" s="53">
        <v>49766</v>
      </c>
      <c r="E138" s="12">
        <v>127</v>
      </c>
      <c r="F138" s="54">
        <v>3865</v>
      </c>
      <c r="G138" s="110"/>
      <c r="H138" s="110"/>
      <c r="I138" s="92">
        <v>896484662.44998503</v>
      </c>
      <c r="J138" s="92"/>
      <c r="K138" s="12">
        <v>725484367.08658504</v>
      </c>
      <c r="L138" s="12">
        <v>528136779.64303303</v>
      </c>
      <c r="M138" s="12">
        <v>311113243.253124</v>
      </c>
    </row>
    <row r="139" spans="3:13" s="1" customFormat="1" ht="11.1" customHeight="1" x14ac:dyDescent="0.15">
      <c r="C139" s="52">
        <v>45901</v>
      </c>
      <c r="D139" s="53">
        <v>49796</v>
      </c>
      <c r="E139" s="12">
        <v>128</v>
      </c>
      <c r="F139" s="54">
        <v>3895</v>
      </c>
      <c r="G139" s="110"/>
      <c r="H139" s="110"/>
      <c r="I139" s="92">
        <v>885369194.502581</v>
      </c>
      <c r="J139" s="92"/>
      <c r="K139" s="12">
        <v>715313072.97970104</v>
      </c>
      <c r="L139" s="12">
        <v>519450637.883928</v>
      </c>
      <c r="M139" s="12">
        <v>304742097.665941</v>
      </c>
    </row>
    <row r="140" spans="3:13" s="1" customFormat="1" ht="11.1" customHeight="1" x14ac:dyDescent="0.15">
      <c r="C140" s="52">
        <v>45901</v>
      </c>
      <c r="D140" s="53">
        <v>49827</v>
      </c>
      <c r="E140" s="12">
        <v>129</v>
      </c>
      <c r="F140" s="54">
        <v>3926</v>
      </c>
      <c r="G140" s="110"/>
      <c r="H140" s="110"/>
      <c r="I140" s="92">
        <v>874335143.34800196</v>
      </c>
      <c r="J140" s="92"/>
      <c r="K140" s="12">
        <v>705200268.74793994</v>
      </c>
      <c r="L140" s="12">
        <v>510804463.67681903</v>
      </c>
      <c r="M140" s="12">
        <v>298400448.81156802</v>
      </c>
    </row>
    <row r="141" spans="3:13" s="1" customFormat="1" ht="11.1" customHeight="1" x14ac:dyDescent="0.15">
      <c r="C141" s="52">
        <v>45901</v>
      </c>
      <c r="D141" s="53">
        <v>49857</v>
      </c>
      <c r="E141" s="12">
        <v>130</v>
      </c>
      <c r="F141" s="54">
        <v>3956</v>
      </c>
      <c r="G141" s="110"/>
      <c r="H141" s="110"/>
      <c r="I141" s="92">
        <v>863446321.23609602</v>
      </c>
      <c r="J141" s="92"/>
      <c r="K141" s="12">
        <v>695274718.78370798</v>
      </c>
      <c r="L141" s="12">
        <v>502375463.57660902</v>
      </c>
      <c r="M141" s="12">
        <v>292273399.995713</v>
      </c>
    </row>
    <row r="142" spans="3:13" s="1" customFormat="1" ht="11.1" customHeight="1" x14ac:dyDescent="0.15">
      <c r="C142" s="52">
        <v>45901</v>
      </c>
      <c r="D142" s="53">
        <v>49888</v>
      </c>
      <c r="E142" s="12">
        <v>131</v>
      </c>
      <c r="F142" s="54">
        <v>3987</v>
      </c>
      <c r="G142" s="110"/>
      <c r="H142" s="110"/>
      <c r="I142" s="92">
        <v>852683677.11682105</v>
      </c>
      <c r="J142" s="92"/>
      <c r="K142" s="12">
        <v>685443753.48164403</v>
      </c>
      <c r="L142" s="12">
        <v>494012454.212668</v>
      </c>
      <c r="M142" s="12">
        <v>286190615.780873</v>
      </c>
    </row>
    <row r="143" spans="3:13" s="1" customFormat="1" ht="11.1" customHeight="1" x14ac:dyDescent="0.15">
      <c r="C143" s="52">
        <v>45901</v>
      </c>
      <c r="D143" s="53">
        <v>49919</v>
      </c>
      <c r="E143" s="12">
        <v>132</v>
      </c>
      <c r="F143" s="54">
        <v>4018</v>
      </c>
      <c r="G143" s="110"/>
      <c r="H143" s="110"/>
      <c r="I143" s="92">
        <v>842013037.52007997</v>
      </c>
      <c r="J143" s="92"/>
      <c r="K143" s="12">
        <v>675717970.09837103</v>
      </c>
      <c r="L143" s="12">
        <v>485764347.078044</v>
      </c>
      <c r="M143" s="12">
        <v>280220399.10223901</v>
      </c>
    </row>
    <row r="144" spans="3:13" s="1" customFormat="1" ht="11.1" customHeight="1" x14ac:dyDescent="0.15">
      <c r="C144" s="52">
        <v>45901</v>
      </c>
      <c r="D144" s="53">
        <v>49949</v>
      </c>
      <c r="E144" s="12">
        <v>133</v>
      </c>
      <c r="F144" s="54">
        <v>4048</v>
      </c>
      <c r="G144" s="110"/>
      <c r="H144" s="110"/>
      <c r="I144" s="92">
        <v>831429682.90559006</v>
      </c>
      <c r="J144" s="92"/>
      <c r="K144" s="12">
        <v>666129609.14205396</v>
      </c>
      <c r="L144" s="12">
        <v>477692775.52999401</v>
      </c>
      <c r="M144" s="12">
        <v>274434601.49144697</v>
      </c>
    </row>
    <row r="145" spans="3:13" s="1" customFormat="1" ht="11.1" customHeight="1" x14ac:dyDescent="0.15">
      <c r="C145" s="52">
        <v>45901</v>
      </c>
      <c r="D145" s="53">
        <v>49980</v>
      </c>
      <c r="E145" s="12">
        <v>134</v>
      </c>
      <c r="F145" s="54">
        <v>4079</v>
      </c>
      <c r="G145" s="110"/>
      <c r="H145" s="110"/>
      <c r="I145" s="92">
        <v>820946910.21504498</v>
      </c>
      <c r="J145" s="92"/>
      <c r="K145" s="12">
        <v>656615400.72065997</v>
      </c>
      <c r="L145" s="12">
        <v>469672456.97799802</v>
      </c>
      <c r="M145" s="12">
        <v>268684062.69027603</v>
      </c>
    </row>
    <row r="146" spans="3:13" s="1" customFormat="1" ht="11.1" customHeight="1" x14ac:dyDescent="0.15">
      <c r="C146" s="52">
        <v>45901</v>
      </c>
      <c r="D146" s="53">
        <v>50010</v>
      </c>
      <c r="E146" s="12">
        <v>135</v>
      </c>
      <c r="F146" s="54">
        <v>4109</v>
      </c>
      <c r="G146" s="110"/>
      <c r="H146" s="110"/>
      <c r="I146" s="92">
        <v>810561725.82313299</v>
      </c>
      <c r="J146" s="92"/>
      <c r="K146" s="12">
        <v>647244912.22802699</v>
      </c>
      <c r="L146" s="12">
        <v>461830318.57774103</v>
      </c>
      <c r="M146" s="12">
        <v>263114836.52915499</v>
      </c>
    </row>
    <row r="147" spans="3:13" s="1" customFormat="1" ht="11.1" customHeight="1" x14ac:dyDescent="0.15">
      <c r="C147" s="52">
        <v>45901</v>
      </c>
      <c r="D147" s="53">
        <v>50041</v>
      </c>
      <c r="E147" s="12">
        <v>136</v>
      </c>
      <c r="F147" s="54">
        <v>4140</v>
      </c>
      <c r="G147" s="110"/>
      <c r="H147" s="110"/>
      <c r="I147" s="92">
        <v>800242858.69488001</v>
      </c>
      <c r="J147" s="92"/>
      <c r="K147" s="12">
        <v>637921352.00179601</v>
      </c>
      <c r="L147" s="12">
        <v>454020044.33594197</v>
      </c>
      <c r="M147" s="12">
        <v>257569564.534356</v>
      </c>
    </row>
    <row r="148" spans="3:13" s="1" customFormat="1" ht="11.1" customHeight="1" x14ac:dyDescent="0.15">
      <c r="C148" s="52">
        <v>45901</v>
      </c>
      <c r="D148" s="53">
        <v>50072</v>
      </c>
      <c r="E148" s="12">
        <v>137</v>
      </c>
      <c r="F148" s="54">
        <v>4171</v>
      </c>
      <c r="G148" s="110"/>
      <c r="H148" s="110"/>
      <c r="I148" s="92">
        <v>789475614.25849295</v>
      </c>
      <c r="J148" s="92"/>
      <c r="K148" s="12">
        <v>628270734.67101097</v>
      </c>
      <c r="L148" s="12">
        <v>446014328.886177</v>
      </c>
      <c r="M148" s="12">
        <v>251956140.900879</v>
      </c>
    </row>
    <row r="149" spans="3:13" s="1" customFormat="1" ht="11.1" customHeight="1" x14ac:dyDescent="0.15">
      <c r="C149" s="52">
        <v>45901</v>
      </c>
      <c r="D149" s="53">
        <v>50100</v>
      </c>
      <c r="E149" s="12">
        <v>138</v>
      </c>
      <c r="F149" s="54">
        <v>4199</v>
      </c>
      <c r="G149" s="110"/>
      <c r="H149" s="110"/>
      <c r="I149" s="92">
        <v>779386341.01546204</v>
      </c>
      <c r="J149" s="92"/>
      <c r="K149" s="12">
        <v>619291364.21834803</v>
      </c>
      <c r="L149" s="12">
        <v>438629787.081783</v>
      </c>
      <c r="M149" s="12">
        <v>246836436.93103901</v>
      </c>
    </row>
    <row r="150" spans="3:13" s="1" customFormat="1" ht="11.1" customHeight="1" x14ac:dyDescent="0.15">
      <c r="C150" s="52">
        <v>45901</v>
      </c>
      <c r="D150" s="53">
        <v>50131</v>
      </c>
      <c r="E150" s="12">
        <v>139</v>
      </c>
      <c r="F150" s="54">
        <v>4230</v>
      </c>
      <c r="G150" s="110"/>
      <c r="H150" s="110"/>
      <c r="I150" s="92">
        <v>769367593.71565604</v>
      </c>
      <c r="J150" s="92"/>
      <c r="K150" s="12">
        <v>610293721.683797</v>
      </c>
      <c r="L150" s="12">
        <v>431157646.01668203</v>
      </c>
      <c r="M150" s="12">
        <v>241603854.95875901</v>
      </c>
    </row>
    <row r="151" spans="3:13" s="1" customFormat="1" ht="11.1" customHeight="1" x14ac:dyDescent="0.15">
      <c r="C151" s="52">
        <v>45901</v>
      </c>
      <c r="D151" s="53">
        <v>50161</v>
      </c>
      <c r="E151" s="12">
        <v>140</v>
      </c>
      <c r="F151" s="54">
        <v>4260</v>
      </c>
      <c r="G151" s="110"/>
      <c r="H151" s="110"/>
      <c r="I151" s="92">
        <v>759401883.85744703</v>
      </c>
      <c r="J151" s="92"/>
      <c r="K151" s="12">
        <v>601399749.94821298</v>
      </c>
      <c r="L151" s="12">
        <v>423828542.23751903</v>
      </c>
      <c r="M151" s="12">
        <v>236523366.171949</v>
      </c>
    </row>
    <row r="152" spans="3:13" s="1" customFormat="1" ht="11.1" customHeight="1" x14ac:dyDescent="0.15">
      <c r="C152" s="52">
        <v>45901</v>
      </c>
      <c r="D152" s="53">
        <v>50192</v>
      </c>
      <c r="E152" s="12">
        <v>141</v>
      </c>
      <c r="F152" s="54">
        <v>4291</v>
      </c>
      <c r="G152" s="110"/>
      <c r="H152" s="110"/>
      <c r="I152" s="92">
        <v>749420785.47377205</v>
      </c>
      <c r="J152" s="92"/>
      <c r="K152" s="12">
        <v>592488719.74541605</v>
      </c>
      <c r="L152" s="12">
        <v>416486699.173127</v>
      </c>
      <c r="M152" s="12">
        <v>231441697.93702799</v>
      </c>
    </row>
    <row r="153" spans="3:13" s="1" customFormat="1" ht="11.1" customHeight="1" x14ac:dyDescent="0.15">
      <c r="C153" s="52">
        <v>45901</v>
      </c>
      <c r="D153" s="53">
        <v>50222</v>
      </c>
      <c r="E153" s="12">
        <v>142</v>
      </c>
      <c r="F153" s="54">
        <v>4321</v>
      </c>
      <c r="G153" s="110"/>
      <c r="H153" s="110"/>
      <c r="I153" s="92">
        <v>739547225.531425</v>
      </c>
      <c r="J153" s="92"/>
      <c r="K153" s="12">
        <v>583723025.19131196</v>
      </c>
      <c r="L153" s="12">
        <v>409314982.68376702</v>
      </c>
      <c r="M153" s="12">
        <v>226523986.396451</v>
      </c>
    </row>
    <row r="154" spans="3:13" s="1" customFormat="1" ht="11.1" customHeight="1" x14ac:dyDescent="0.15">
      <c r="C154" s="52">
        <v>45901</v>
      </c>
      <c r="D154" s="53">
        <v>50253</v>
      </c>
      <c r="E154" s="12">
        <v>143</v>
      </c>
      <c r="F154" s="54">
        <v>4352</v>
      </c>
      <c r="G154" s="110"/>
      <c r="H154" s="110"/>
      <c r="I154" s="92">
        <v>729719205.54184997</v>
      </c>
      <c r="J154" s="92"/>
      <c r="K154" s="12">
        <v>574988909.67238903</v>
      </c>
      <c r="L154" s="12">
        <v>402165098.82537699</v>
      </c>
      <c r="M154" s="12">
        <v>221624389.26378599</v>
      </c>
    </row>
    <row r="155" spans="3:13" s="1" customFormat="1" ht="11.1" customHeight="1" x14ac:dyDescent="0.15">
      <c r="C155" s="52">
        <v>45901</v>
      </c>
      <c r="D155" s="53">
        <v>50284</v>
      </c>
      <c r="E155" s="12">
        <v>144</v>
      </c>
      <c r="F155" s="54">
        <v>4383</v>
      </c>
      <c r="G155" s="110"/>
      <c r="H155" s="110"/>
      <c r="I155" s="92">
        <v>719943091.94491506</v>
      </c>
      <c r="J155" s="92"/>
      <c r="K155" s="12">
        <v>566323573.13552904</v>
      </c>
      <c r="L155" s="12">
        <v>395096918.624632</v>
      </c>
      <c r="M155" s="12">
        <v>216807067.647493</v>
      </c>
    </row>
    <row r="156" spans="3:13" s="1" customFormat="1" ht="11.1" customHeight="1" x14ac:dyDescent="0.15">
      <c r="C156" s="52">
        <v>45901</v>
      </c>
      <c r="D156" s="53">
        <v>50314</v>
      </c>
      <c r="E156" s="12">
        <v>145</v>
      </c>
      <c r="F156" s="54">
        <v>4413</v>
      </c>
      <c r="G156" s="110"/>
      <c r="H156" s="110"/>
      <c r="I156" s="92">
        <v>710236500.11209297</v>
      </c>
      <c r="J156" s="92"/>
      <c r="K156" s="12">
        <v>557771113.17606795</v>
      </c>
      <c r="L156" s="12">
        <v>388172521.760023</v>
      </c>
      <c r="M156" s="12">
        <v>212134187.711963</v>
      </c>
    </row>
    <row r="157" spans="3:13" s="1" customFormat="1" ht="11.1" customHeight="1" x14ac:dyDescent="0.15">
      <c r="C157" s="52">
        <v>45901</v>
      </c>
      <c r="D157" s="53">
        <v>50345</v>
      </c>
      <c r="E157" s="12">
        <v>146</v>
      </c>
      <c r="F157" s="54">
        <v>4444</v>
      </c>
      <c r="G157" s="110"/>
      <c r="H157" s="110"/>
      <c r="I157" s="92">
        <v>700595879.82174695</v>
      </c>
      <c r="J157" s="92"/>
      <c r="K157" s="12">
        <v>549266850.18221998</v>
      </c>
      <c r="L157" s="12">
        <v>381281955.37963003</v>
      </c>
      <c r="M157" s="12">
        <v>207485976.10177299</v>
      </c>
    </row>
    <row r="158" spans="3:13" s="1" customFormat="1" ht="11.1" customHeight="1" x14ac:dyDescent="0.15">
      <c r="C158" s="52">
        <v>45901</v>
      </c>
      <c r="D158" s="53">
        <v>50375</v>
      </c>
      <c r="E158" s="12">
        <v>147</v>
      </c>
      <c r="F158" s="54">
        <v>4474</v>
      </c>
      <c r="G158" s="110"/>
      <c r="H158" s="110"/>
      <c r="I158" s="92">
        <v>690764450.83357596</v>
      </c>
      <c r="J158" s="92"/>
      <c r="K158" s="12">
        <v>540670095.65661001</v>
      </c>
      <c r="L158" s="12">
        <v>374390637.930246</v>
      </c>
      <c r="M158" s="12">
        <v>202900706.66677701</v>
      </c>
    </row>
    <row r="159" spans="3:13" s="1" customFormat="1" ht="11.1" customHeight="1" x14ac:dyDescent="0.15">
      <c r="C159" s="52">
        <v>45901</v>
      </c>
      <c r="D159" s="53">
        <v>50406</v>
      </c>
      <c r="E159" s="12">
        <v>148</v>
      </c>
      <c r="F159" s="54">
        <v>4505</v>
      </c>
      <c r="G159" s="110"/>
      <c r="H159" s="110"/>
      <c r="I159" s="92">
        <v>681249909.79923797</v>
      </c>
      <c r="J159" s="92"/>
      <c r="K159" s="12">
        <v>532318558.15747303</v>
      </c>
      <c r="L159" s="12">
        <v>367670114.829198</v>
      </c>
      <c r="M159" s="12">
        <v>198414556.108861</v>
      </c>
    </row>
    <row r="160" spans="3:13" s="1" customFormat="1" ht="11.1" customHeight="1" x14ac:dyDescent="0.15">
      <c r="C160" s="52">
        <v>45901</v>
      </c>
      <c r="D160" s="53">
        <v>50437</v>
      </c>
      <c r="E160" s="12">
        <v>149</v>
      </c>
      <c r="F160" s="54">
        <v>4536</v>
      </c>
      <c r="G160" s="110"/>
      <c r="H160" s="110"/>
      <c r="I160" s="92">
        <v>671781530.20848596</v>
      </c>
      <c r="J160" s="92"/>
      <c r="K160" s="12">
        <v>524029803.67079198</v>
      </c>
      <c r="L160" s="12">
        <v>361024607.22565901</v>
      </c>
      <c r="M160" s="12">
        <v>194003079.05883101</v>
      </c>
    </row>
    <row r="161" spans="3:13" s="1" customFormat="1" ht="11.1" customHeight="1" x14ac:dyDescent="0.15">
      <c r="C161" s="52">
        <v>45901</v>
      </c>
      <c r="D161" s="53">
        <v>50465</v>
      </c>
      <c r="E161" s="12">
        <v>150</v>
      </c>
      <c r="F161" s="54">
        <v>4564</v>
      </c>
      <c r="G161" s="110"/>
      <c r="H161" s="110"/>
      <c r="I161" s="92">
        <v>662382562.99963605</v>
      </c>
      <c r="J161" s="92"/>
      <c r="K161" s="12">
        <v>515906432.38960999</v>
      </c>
      <c r="L161" s="12">
        <v>354611548.76235199</v>
      </c>
      <c r="M161" s="12">
        <v>189827752.179795</v>
      </c>
    </row>
    <row r="162" spans="3:13" s="1" customFormat="1" ht="11.1" customHeight="1" x14ac:dyDescent="0.15">
      <c r="C162" s="52">
        <v>45901</v>
      </c>
      <c r="D162" s="53">
        <v>50496</v>
      </c>
      <c r="E162" s="12">
        <v>151</v>
      </c>
      <c r="F162" s="54">
        <v>4595</v>
      </c>
      <c r="G162" s="110"/>
      <c r="H162" s="110"/>
      <c r="I162" s="92">
        <v>653085943.36417699</v>
      </c>
      <c r="J162" s="92"/>
      <c r="K162" s="12">
        <v>507802888.47965097</v>
      </c>
      <c r="L162" s="12">
        <v>348153842.17459899</v>
      </c>
      <c r="M162" s="12">
        <v>185581483.35711199</v>
      </c>
    </row>
    <row r="163" spans="3:13" s="1" customFormat="1" ht="11.1" customHeight="1" x14ac:dyDescent="0.15">
      <c r="C163" s="52">
        <v>45901</v>
      </c>
      <c r="D163" s="53">
        <v>50526</v>
      </c>
      <c r="E163" s="12">
        <v>152</v>
      </c>
      <c r="F163" s="54">
        <v>4625</v>
      </c>
      <c r="G163" s="110"/>
      <c r="H163" s="110"/>
      <c r="I163" s="92">
        <v>643778604.78198504</v>
      </c>
      <c r="J163" s="92"/>
      <c r="K163" s="12">
        <v>499744393.09645897</v>
      </c>
      <c r="L163" s="12">
        <v>341785569.916471</v>
      </c>
      <c r="M163" s="12">
        <v>181440091.331907</v>
      </c>
    </row>
    <row r="164" spans="3:13" s="1" customFormat="1" ht="11.1" customHeight="1" x14ac:dyDescent="0.15">
      <c r="C164" s="52">
        <v>45901</v>
      </c>
      <c r="D164" s="53">
        <v>50557</v>
      </c>
      <c r="E164" s="12">
        <v>153</v>
      </c>
      <c r="F164" s="54">
        <v>4656</v>
      </c>
      <c r="G164" s="110"/>
      <c r="H164" s="110"/>
      <c r="I164" s="92">
        <v>634611770.86296201</v>
      </c>
      <c r="J164" s="92"/>
      <c r="K164" s="12">
        <v>491792943.70644099</v>
      </c>
      <c r="L164" s="12">
        <v>335492007.84869498</v>
      </c>
      <c r="M164" s="12">
        <v>177344747.86397901</v>
      </c>
    </row>
    <row r="165" spans="3:13" s="1" customFormat="1" ht="11.1" customHeight="1" x14ac:dyDescent="0.15">
      <c r="C165" s="52">
        <v>45901</v>
      </c>
      <c r="D165" s="53">
        <v>50587</v>
      </c>
      <c r="E165" s="12">
        <v>154</v>
      </c>
      <c r="F165" s="54">
        <v>4686</v>
      </c>
      <c r="G165" s="110"/>
      <c r="H165" s="110"/>
      <c r="I165" s="92">
        <v>625310823.15689301</v>
      </c>
      <c r="J165" s="92"/>
      <c r="K165" s="12">
        <v>483789764.77492899</v>
      </c>
      <c r="L165" s="12">
        <v>329220089.75487798</v>
      </c>
      <c r="M165" s="12">
        <v>173315963.10473299</v>
      </c>
    </row>
    <row r="166" spans="3:13" s="1" customFormat="1" ht="11.1" customHeight="1" x14ac:dyDescent="0.15">
      <c r="C166" s="52">
        <v>45901</v>
      </c>
      <c r="D166" s="53">
        <v>50618</v>
      </c>
      <c r="E166" s="12">
        <v>155</v>
      </c>
      <c r="F166" s="54">
        <v>4717</v>
      </c>
      <c r="G166" s="110"/>
      <c r="H166" s="110"/>
      <c r="I166" s="92">
        <v>615738346.82376802</v>
      </c>
      <c r="J166" s="92"/>
      <c r="K166" s="12">
        <v>475575760.11853099</v>
      </c>
      <c r="L166" s="12">
        <v>322807381.165546</v>
      </c>
      <c r="M166" s="12">
        <v>169220242.07063201</v>
      </c>
    </row>
    <row r="167" spans="3:13" s="1" customFormat="1" ht="11.1" customHeight="1" x14ac:dyDescent="0.15">
      <c r="C167" s="52">
        <v>45901</v>
      </c>
      <c r="D167" s="53">
        <v>50649</v>
      </c>
      <c r="E167" s="12">
        <v>156</v>
      </c>
      <c r="F167" s="54">
        <v>4748</v>
      </c>
      <c r="G167" s="110"/>
      <c r="H167" s="110"/>
      <c r="I167" s="92">
        <v>606719627.81492698</v>
      </c>
      <c r="J167" s="92"/>
      <c r="K167" s="12">
        <v>467815205.14825797</v>
      </c>
      <c r="L167" s="12">
        <v>316732166.94772601</v>
      </c>
      <c r="M167" s="12">
        <v>165332277.019227</v>
      </c>
    </row>
    <row r="168" spans="3:13" s="1" customFormat="1" ht="11.1" customHeight="1" x14ac:dyDescent="0.15">
      <c r="C168" s="52">
        <v>45901</v>
      </c>
      <c r="D168" s="53">
        <v>50679</v>
      </c>
      <c r="E168" s="12">
        <v>157</v>
      </c>
      <c r="F168" s="54">
        <v>4778</v>
      </c>
      <c r="G168" s="110"/>
      <c r="H168" s="110"/>
      <c r="I168" s="92">
        <v>597741346.90871799</v>
      </c>
      <c r="J168" s="92"/>
      <c r="K168" s="12">
        <v>460135929.91062897</v>
      </c>
      <c r="L168" s="12">
        <v>310766182.34864002</v>
      </c>
      <c r="M168" s="12">
        <v>161553105.62982699</v>
      </c>
    </row>
    <row r="169" spans="3:13" s="1" customFormat="1" ht="11.1" customHeight="1" x14ac:dyDescent="0.15">
      <c r="C169" s="52">
        <v>45901</v>
      </c>
      <c r="D169" s="53">
        <v>50710</v>
      </c>
      <c r="E169" s="12">
        <v>158</v>
      </c>
      <c r="F169" s="54">
        <v>4809</v>
      </c>
      <c r="G169" s="110"/>
      <c r="H169" s="110"/>
      <c r="I169" s="92">
        <v>588806250.72511601</v>
      </c>
      <c r="J169" s="92"/>
      <c r="K169" s="12">
        <v>452489014.24953902</v>
      </c>
      <c r="L169" s="12">
        <v>304824407.66016501</v>
      </c>
      <c r="M169" s="12">
        <v>157793066.640149</v>
      </c>
    </row>
    <row r="170" spans="3:13" s="1" customFormat="1" ht="11.1" customHeight="1" x14ac:dyDescent="0.15">
      <c r="C170" s="52">
        <v>45901</v>
      </c>
      <c r="D170" s="53">
        <v>50740</v>
      </c>
      <c r="E170" s="12">
        <v>159</v>
      </c>
      <c r="F170" s="54">
        <v>4839</v>
      </c>
      <c r="G170" s="110"/>
      <c r="H170" s="110"/>
      <c r="I170" s="92">
        <v>579901989.71541595</v>
      </c>
      <c r="J170" s="92"/>
      <c r="K170" s="12">
        <v>444914732.79382497</v>
      </c>
      <c r="L170" s="12">
        <v>298984210.272798</v>
      </c>
      <c r="M170" s="12">
        <v>154135442.93777701</v>
      </c>
    </row>
    <row r="171" spans="3:13" s="1" customFormat="1" ht="11.1" customHeight="1" x14ac:dyDescent="0.15">
      <c r="C171" s="52">
        <v>45901</v>
      </c>
      <c r="D171" s="53">
        <v>50771</v>
      </c>
      <c r="E171" s="12">
        <v>160</v>
      </c>
      <c r="F171" s="54">
        <v>4870</v>
      </c>
      <c r="G171" s="110"/>
      <c r="H171" s="110"/>
      <c r="I171" s="92">
        <v>571029130.03173101</v>
      </c>
      <c r="J171" s="92"/>
      <c r="K171" s="12">
        <v>437364199.42699802</v>
      </c>
      <c r="L171" s="12">
        <v>293162752.03389502</v>
      </c>
      <c r="M171" s="12">
        <v>150494168.22931501</v>
      </c>
    </row>
    <row r="172" spans="3:13" s="1" customFormat="1" ht="11.1" customHeight="1" x14ac:dyDescent="0.15">
      <c r="C172" s="52">
        <v>45901</v>
      </c>
      <c r="D172" s="53">
        <v>50802</v>
      </c>
      <c r="E172" s="12">
        <v>161</v>
      </c>
      <c r="F172" s="54">
        <v>4901</v>
      </c>
      <c r="G172" s="110"/>
      <c r="H172" s="110"/>
      <c r="I172" s="92">
        <v>562172168.12018895</v>
      </c>
      <c r="J172" s="92"/>
      <c r="K172" s="12">
        <v>429850154.52843302</v>
      </c>
      <c r="L172" s="12">
        <v>287393366.14142799</v>
      </c>
      <c r="M172" s="12">
        <v>146907591.87368199</v>
      </c>
    </row>
    <row r="173" spans="3:13" s="1" customFormat="1" ht="11.1" customHeight="1" x14ac:dyDescent="0.15">
      <c r="C173" s="52">
        <v>45901</v>
      </c>
      <c r="D173" s="53">
        <v>50830</v>
      </c>
      <c r="E173" s="12">
        <v>162</v>
      </c>
      <c r="F173" s="54">
        <v>4929</v>
      </c>
      <c r="G173" s="110"/>
      <c r="H173" s="110"/>
      <c r="I173" s="92">
        <v>553357934.77371395</v>
      </c>
      <c r="J173" s="92"/>
      <c r="K173" s="12">
        <v>422462350.62383801</v>
      </c>
      <c r="L173" s="12">
        <v>281805055.05731797</v>
      </c>
      <c r="M173" s="12">
        <v>143499798.464625</v>
      </c>
    </row>
    <row r="174" spans="3:13" s="1" customFormat="1" ht="11.1" customHeight="1" x14ac:dyDescent="0.15">
      <c r="C174" s="52">
        <v>45901</v>
      </c>
      <c r="D174" s="53">
        <v>50861</v>
      </c>
      <c r="E174" s="12">
        <v>163</v>
      </c>
      <c r="F174" s="54">
        <v>4960</v>
      </c>
      <c r="G174" s="110"/>
      <c r="H174" s="110"/>
      <c r="I174" s="92">
        <v>544575686.23275602</v>
      </c>
      <c r="J174" s="92"/>
      <c r="K174" s="12">
        <v>415052367.84319103</v>
      </c>
      <c r="L174" s="12">
        <v>276158081.40899199</v>
      </c>
      <c r="M174" s="12">
        <v>140028645.61234799</v>
      </c>
    </row>
    <row r="175" spans="3:13" s="1" customFormat="1" ht="11.1" customHeight="1" x14ac:dyDescent="0.15">
      <c r="C175" s="52">
        <v>45901</v>
      </c>
      <c r="D175" s="53">
        <v>50891</v>
      </c>
      <c r="E175" s="12">
        <v>164</v>
      </c>
      <c r="F175" s="54">
        <v>4990</v>
      </c>
      <c r="G175" s="110"/>
      <c r="H175" s="110"/>
      <c r="I175" s="92">
        <v>535707195.92656499</v>
      </c>
      <c r="J175" s="92"/>
      <c r="K175" s="12">
        <v>407623007.44317198</v>
      </c>
      <c r="L175" s="12">
        <v>270547370.42513001</v>
      </c>
      <c r="M175" s="12">
        <v>136621337.303734</v>
      </c>
    </row>
    <row r="176" spans="3:13" s="1" customFormat="1" ht="11.1" customHeight="1" x14ac:dyDescent="0.15">
      <c r="C176" s="52">
        <v>45901</v>
      </c>
      <c r="D176" s="53">
        <v>50922</v>
      </c>
      <c r="E176" s="12">
        <v>165</v>
      </c>
      <c r="F176" s="54">
        <v>5021</v>
      </c>
      <c r="G176" s="110"/>
      <c r="H176" s="110"/>
      <c r="I176" s="92">
        <v>527033506.522008</v>
      </c>
      <c r="J176" s="92"/>
      <c r="K176" s="12">
        <v>400342977.16663402</v>
      </c>
      <c r="L176" s="12">
        <v>265039702.672939</v>
      </c>
      <c r="M176" s="12">
        <v>133273182.97309101</v>
      </c>
    </row>
    <row r="177" spans="3:13" s="1" customFormat="1" ht="11.1" customHeight="1" x14ac:dyDescent="0.15">
      <c r="C177" s="52">
        <v>45901</v>
      </c>
      <c r="D177" s="53">
        <v>50952</v>
      </c>
      <c r="E177" s="12">
        <v>166</v>
      </c>
      <c r="F177" s="54">
        <v>5051</v>
      </c>
      <c r="G177" s="110"/>
      <c r="H177" s="110"/>
      <c r="I177" s="92">
        <v>518452465.79197401</v>
      </c>
      <c r="J177" s="92"/>
      <c r="K177" s="12">
        <v>393178256.53406501</v>
      </c>
      <c r="L177" s="12">
        <v>259655771.927926</v>
      </c>
      <c r="M177" s="12">
        <v>130030699.532648</v>
      </c>
    </row>
    <row r="178" spans="3:13" s="1" customFormat="1" ht="11.1" customHeight="1" x14ac:dyDescent="0.15">
      <c r="C178" s="52">
        <v>45901</v>
      </c>
      <c r="D178" s="53">
        <v>50983</v>
      </c>
      <c r="E178" s="12">
        <v>167</v>
      </c>
      <c r="F178" s="54">
        <v>5082</v>
      </c>
      <c r="G178" s="110"/>
      <c r="H178" s="110"/>
      <c r="I178" s="92">
        <v>509922644.970541</v>
      </c>
      <c r="J178" s="92"/>
      <c r="K178" s="12">
        <v>386053617.263134</v>
      </c>
      <c r="L178" s="12">
        <v>254302252.76752099</v>
      </c>
      <c r="M178" s="12">
        <v>126810362.76385701</v>
      </c>
    </row>
    <row r="179" spans="3:13" s="1" customFormat="1" ht="11.1" customHeight="1" x14ac:dyDescent="0.15">
      <c r="C179" s="52">
        <v>45901</v>
      </c>
      <c r="D179" s="53">
        <v>51014</v>
      </c>
      <c r="E179" s="12">
        <v>168</v>
      </c>
      <c r="F179" s="54">
        <v>5113</v>
      </c>
      <c r="G179" s="110"/>
      <c r="H179" s="110"/>
      <c r="I179" s="92">
        <v>501486961.86341298</v>
      </c>
      <c r="J179" s="92"/>
      <c r="K179" s="12">
        <v>379023163.93663901</v>
      </c>
      <c r="L179" s="12">
        <v>249036169.00874001</v>
      </c>
      <c r="M179" s="12">
        <v>123658388.89316501</v>
      </c>
    </row>
    <row r="180" spans="3:13" s="1" customFormat="1" ht="11.1" customHeight="1" x14ac:dyDescent="0.15">
      <c r="C180" s="52">
        <v>45901</v>
      </c>
      <c r="D180" s="53">
        <v>51044</v>
      </c>
      <c r="E180" s="12">
        <v>169</v>
      </c>
      <c r="F180" s="54">
        <v>5143</v>
      </c>
      <c r="G180" s="110"/>
      <c r="H180" s="110"/>
      <c r="I180" s="92">
        <v>493167428.66891098</v>
      </c>
      <c r="J180" s="92"/>
      <c r="K180" s="12">
        <v>372123461.82549</v>
      </c>
      <c r="L180" s="12">
        <v>243900951.20302901</v>
      </c>
      <c r="M180" s="12">
        <v>120612059.854955</v>
      </c>
    </row>
    <row r="181" spans="3:13" s="1" customFormat="1" ht="11.1" customHeight="1" x14ac:dyDescent="0.15">
      <c r="C181" s="52">
        <v>45901</v>
      </c>
      <c r="D181" s="53">
        <v>51075</v>
      </c>
      <c r="E181" s="12">
        <v>170</v>
      </c>
      <c r="F181" s="54">
        <v>5174</v>
      </c>
      <c r="G181" s="110"/>
      <c r="H181" s="110"/>
      <c r="I181" s="92">
        <v>484931203.84848899</v>
      </c>
      <c r="J181" s="92"/>
      <c r="K181" s="12">
        <v>365288143.62200397</v>
      </c>
      <c r="L181" s="12">
        <v>238811980.730885</v>
      </c>
      <c r="M181" s="12">
        <v>117595301.735111</v>
      </c>
    </row>
    <row r="182" spans="3:13" s="1" customFormat="1" ht="11.1" customHeight="1" x14ac:dyDescent="0.15">
      <c r="C182" s="52">
        <v>45901</v>
      </c>
      <c r="D182" s="53">
        <v>51105</v>
      </c>
      <c r="E182" s="12">
        <v>171</v>
      </c>
      <c r="F182" s="54">
        <v>5204</v>
      </c>
      <c r="G182" s="110"/>
      <c r="H182" s="110"/>
      <c r="I182" s="92">
        <v>476171051.85200202</v>
      </c>
      <c r="J182" s="92"/>
      <c r="K182" s="12">
        <v>358100556.28707701</v>
      </c>
      <c r="L182" s="12">
        <v>233536785.12129501</v>
      </c>
      <c r="M182" s="12">
        <v>114526302.831192</v>
      </c>
    </row>
    <row r="183" spans="3:13" s="1" customFormat="1" ht="11.1" customHeight="1" x14ac:dyDescent="0.15">
      <c r="C183" s="52">
        <v>45901</v>
      </c>
      <c r="D183" s="53">
        <v>51136</v>
      </c>
      <c r="E183" s="12">
        <v>172</v>
      </c>
      <c r="F183" s="54">
        <v>5235</v>
      </c>
      <c r="G183" s="110"/>
      <c r="H183" s="110"/>
      <c r="I183" s="92">
        <v>468109809.893879</v>
      </c>
      <c r="J183" s="92"/>
      <c r="K183" s="12">
        <v>351441082.23394698</v>
      </c>
      <c r="L183" s="12">
        <v>228610894.13164899</v>
      </c>
      <c r="M183" s="12">
        <v>111635799.07692701</v>
      </c>
    </row>
    <row r="184" spans="3:13" s="1" customFormat="1" ht="11.1" customHeight="1" x14ac:dyDescent="0.15">
      <c r="C184" s="52">
        <v>45901</v>
      </c>
      <c r="D184" s="53">
        <v>51167</v>
      </c>
      <c r="E184" s="12">
        <v>173</v>
      </c>
      <c r="F184" s="54">
        <v>5266</v>
      </c>
      <c r="G184" s="110"/>
      <c r="H184" s="110"/>
      <c r="I184" s="92">
        <v>460099357.89042997</v>
      </c>
      <c r="J184" s="92"/>
      <c r="K184" s="12">
        <v>344841234.68039602</v>
      </c>
      <c r="L184" s="12">
        <v>223747235.89519101</v>
      </c>
      <c r="M184" s="12">
        <v>108797987.381106</v>
      </c>
    </row>
    <row r="185" spans="3:13" s="1" customFormat="1" ht="11.1" customHeight="1" x14ac:dyDescent="0.15">
      <c r="C185" s="52">
        <v>45901</v>
      </c>
      <c r="D185" s="53">
        <v>51196</v>
      </c>
      <c r="E185" s="12">
        <v>174</v>
      </c>
      <c r="F185" s="54">
        <v>5295</v>
      </c>
      <c r="G185" s="110"/>
      <c r="H185" s="110"/>
      <c r="I185" s="92">
        <v>452154951.52848899</v>
      </c>
      <c r="J185" s="92"/>
      <c r="K185" s="12">
        <v>338349233.56886202</v>
      </c>
      <c r="L185" s="12">
        <v>219012612.78323999</v>
      </c>
      <c r="M185" s="12">
        <v>106073733.79864299</v>
      </c>
    </row>
    <row r="186" spans="3:13" s="1" customFormat="1" ht="11.1" customHeight="1" x14ac:dyDescent="0.15">
      <c r="C186" s="52">
        <v>45901</v>
      </c>
      <c r="D186" s="53">
        <v>51227</v>
      </c>
      <c r="E186" s="12">
        <v>175</v>
      </c>
      <c r="F186" s="54">
        <v>5326</v>
      </c>
      <c r="G186" s="110"/>
      <c r="H186" s="110"/>
      <c r="I186" s="92">
        <v>444272668.12105</v>
      </c>
      <c r="J186" s="92"/>
      <c r="K186" s="12">
        <v>331887030.235834</v>
      </c>
      <c r="L186" s="12">
        <v>214283288.726262</v>
      </c>
      <c r="M186" s="12">
        <v>103343615.81933101</v>
      </c>
    </row>
    <row r="187" spans="3:13" s="1" customFormat="1" ht="11.1" customHeight="1" x14ac:dyDescent="0.15">
      <c r="C187" s="52">
        <v>45901</v>
      </c>
      <c r="D187" s="53">
        <v>51257</v>
      </c>
      <c r="E187" s="12">
        <v>176</v>
      </c>
      <c r="F187" s="54">
        <v>5356</v>
      </c>
      <c r="G187" s="110"/>
      <c r="H187" s="110"/>
      <c r="I187" s="92">
        <v>436439133.646559</v>
      </c>
      <c r="J187" s="92"/>
      <c r="K187" s="12">
        <v>325499953.11167502</v>
      </c>
      <c r="L187" s="12">
        <v>209642205.39706299</v>
      </c>
      <c r="M187" s="12">
        <v>100690883.79335999</v>
      </c>
    </row>
    <row r="188" spans="3:13" s="1" customFormat="1" ht="11.1" customHeight="1" x14ac:dyDescent="0.15">
      <c r="C188" s="52">
        <v>45901</v>
      </c>
      <c r="D188" s="53">
        <v>51288</v>
      </c>
      <c r="E188" s="12">
        <v>177</v>
      </c>
      <c r="F188" s="54">
        <v>5387</v>
      </c>
      <c r="G188" s="110"/>
      <c r="H188" s="110"/>
      <c r="I188" s="92">
        <v>428686994.14489698</v>
      </c>
      <c r="J188" s="92"/>
      <c r="K188" s="12">
        <v>319176076.71922398</v>
      </c>
      <c r="L188" s="12">
        <v>205046430.98540401</v>
      </c>
      <c r="M188" s="12">
        <v>98066407.747960404</v>
      </c>
    </row>
    <row r="189" spans="3:13" s="1" customFormat="1" ht="11.1" customHeight="1" x14ac:dyDescent="0.15">
      <c r="C189" s="52">
        <v>45901</v>
      </c>
      <c r="D189" s="53">
        <v>51318</v>
      </c>
      <c r="E189" s="12">
        <v>178</v>
      </c>
      <c r="F189" s="54">
        <v>5417</v>
      </c>
      <c r="G189" s="110"/>
      <c r="H189" s="110"/>
      <c r="I189" s="92">
        <v>420908965.50762701</v>
      </c>
      <c r="J189" s="92"/>
      <c r="K189" s="12">
        <v>312870604.46458298</v>
      </c>
      <c r="L189" s="12">
        <v>200500938.975786</v>
      </c>
      <c r="M189" s="12">
        <v>95499378.864173502</v>
      </c>
    </row>
    <row r="190" spans="3:13" s="1" customFormat="1" ht="11.1" customHeight="1" x14ac:dyDescent="0.15">
      <c r="C190" s="52">
        <v>45901</v>
      </c>
      <c r="D190" s="53">
        <v>51349</v>
      </c>
      <c r="E190" s="12">
        <v>179</v>
      </c>
      <c r="F190" s="54">
        <v>5448</v>
      </c>
      <c r="G190" s="110"/>
      <c r="H190" s="110"/>
      <c r="I190" s="92">
        <v>413319580.983073</v>
      </c>
      <c r="J190" s="92"/>
      <c r="K190" s="12">
        <v>306708169.65369803</v>
      </c>
      <c r="L190" s="12">
        <v>196051914.07861599</v>
      </c>
      <c r="M190" s="12">
        <v>92984774.540340304</v>
      </c>
    </row>
    <row r="191" spans="3:13" s="1" customFormat="1" ht="11.1" customHeight="1" x14ac:dyDescent="0.15">
      <c r="C191" s="52">
        <v>45901</v>
      </c>
      <c r="D191" s="53">
        <v>51380</v>
      </c>
      <c r="E191" s="12">
        <v>180</v>
      </c>
      <c r="F191" s="54">
        <v>5479</v>
      </c>
      <c r="G191" s="110"/>
      <c r="H191" s="110"/>
      <c r="I191" s="92">
        <v>405802014.23273802</v>
      </c>
      <c r="J191" s="92"/>
      <c r="K191" s="12">
        <v>300618941.45957798</v>
      </c>
      <c r="L191" s="12">
        <v>191670897.562363</v>
      </c>
      <c r="M191" s="12">
        <v>90521877.249152407</v>
      </c>
    </row>
    <row r="192" spans="3:13" s="1" customFormat="1" ht="11.1" customHeight="1" x14ac:dyDescent="0.15">
      <c r="C192" s="52">
        <v>45901</v>
      </c>
      <c r="D192" s="53">
        <v>51410</v>
      </c>
      <c r="E192" s="12">
        <v>181</v>
      </c>
      <c r="F192" s="54">
        <v>5509</v>
      </c>
      <c r="G192" s="110"/>
      <c r="H192" s="110"/>
      <c r="I192" s="92">
        <v>398399018.255059</v>
      </c>
      <c r="J192" s="92"/>
      <c r="K192" s="12">
        <v>294650351.00921202</v>
      </c>
      <c r="L192" s="12">
        <v>187403011.45207801</v>
      </c>
      <c r="M192" s="12">
        <v>88143445.741690695</v>
      </c>
    </row>
    <row r="193" spans="3:13" s="1" customFormat="1" ht="11.1" customHeight="1" x14ac:dyDescent="0.15">
      <c r="C193" s="52">
        <v>45901</v>
      </c>
      <c r="D193" s="53">
        <v>51441</v>
      </c>
      <c r="E193" s="12">
        <v>182</v>
      </c>
      <c r="F193" s="54">
        <v>5540</v>
      </c>
      <c r="G193" s="110"/>
      <c r="H193" s="110"/>
      <c r="I193" s="92">
        <v>391088692.58303702</v>
      </c>
      <c r="J193" s="92"/>
      <c r="K193" s="12">
        <v>288753157.43590498</v>
      </c>
      <c r="L193" s="12">
        <v>183185222.932556</v>
      </c>
      <c r="M193" s="12">
        <v>85794710.990767702</v>
      </c>
    </row>
    <row r="194" spans="3:13" s="1" customFormat="1" ht="11.1" customHeight="1" x14ac:dyDescent="0.15">
      <c r="C194" s="52">
        <v>45901</v>
      </c>
      <c r="D194" s="53">
        <v>51471</v>
      </c>
      <c r="E194" s="12">
        <v>183</v>
      </c>
      <c r="F194" s="54">
        <v>5570</v>
      </c>
      <c r="G194" s="110"/>
      <c r="H194" s="110"/>
      <c r="I194" s="92">
        <v>383836476.513506</v>
      </c>
      <c r="J194" s="92"/>
      <c r="K194" s="12">
        <v>282933444.38585103</v>
      </c>
      <c r="L194" s="12">
        <v>179051411.70012501</v>
      </c>
      <c r="M194" s="12">
        <v>83514889.5692323</v>
      </c>
    </row>
    <row r="195" spans="3:13" s="1" customFormat="1" ht="11.1" customHeight="1" x14ac:dyDescent="0.15">
      <c r="C195" s="52">
        <v>45901</v>
      </c>
      <c r="D195" s="53">
        <v>51502</v>
      </c>
      <c r="E195" s="12">
        <v>184</v>
      </c>
      <c r="F195" s="54">
        <v>5601</v>
      </c>
      <c r="G195" s="110"/>
      <c r="H195" s="110"/>
      <c r="I195" s="92">
        <v>376635715.69957203</v>
      </c>
      <c r="J195" s="92"/>
      <c r="K195" s="12">
        <v>277154747.83654898</v>
      </c>
      <c r="L195" s="12">
        <v>174948361.120682</v>
      </c>
      <c r="M195" s="12">
        <v>81255479.921534598</v>
      </c>
    </row>
    <row r="196" spans="3:13" s="1" customFormat="1" ht="11.1" customHeight="1" x14ac:dyDescent="0.15">
      <c r="C196" s="52">
        <v>45901</v>
      </c>
      <c r="D196" s="53">
        <v>51533</v>
      </c>
      <c r="E196" s="12">
        <v>185</v>
      </c>
      <c r="F196" s="54">
        <v>5632</v>
      </c>
      <c r="G196" s="110"/>
      <c r="H196" s="110"/>
      <c r="I196" s="92">
        <v>369473821.80950999</v>
      </c>
      <c r="J196" s="92"/>
      <c r="K196" s="12">
        <v>271423392.05159402</v>
      </c>
      <c r="L196" s="12">
        <v>170894829.16658801</v>
      </c>
      <c r="M196" s="12">
        <v>79036613.4059885</v>
      </c>
    </row>
    <row r="197" spans="3:13" s="1" customFormat="1" ht="11.1" customHeight="1" x14ac:dyDescent="0.15">
      <c r="C197" s="52">
        <v>45901</v>
      </c>
      <c r="D197" s="53">
        <v>51561</v>
      </c>
      <c r="E197" s="12">
        <v>186</v>
      </c>
      <c r="F197" s="54">
        <v>5660</v>
      </c>
      <c r="G197" s="110"/>
      <c r="H197" s="110"/>
      <c r="I197" s="92">
        <v>362368310.82182097</v>
      </c>
      <c r="J197" s="92"/>
      <c r="K197" s="12">
        <v>265795690.57500899</v>
      </c>
      <c r="L197" s="12">
        <v>166967021.559928</v>
      </c>
      <c r="M197" s="12">
        <v>76924576.178779796</v>
      </c>
    </row>
    <row r="198" spans="3:13" s="1" customFormat="1" ht="11.1" customHeight="1" x14ac:dyDescent="0.15">
      <c r="C198" s="52">
        <v>45901</v>
      </c>
      <c r="D198" s="53">
        <v>51592</v>
      </c>
      <c r="E198" s="12">
        <v>187</v>
      </c>
      <c r="F198" s="54">
        <v>5691</v>
      </c>
      <c r="G198" s="110"/>
      <c r="H198" s="110"/>
      <c r="I198" s="92">
        <v>355337529.850999</v>
      </c>
      <c r="J198" s="92"/>
      <c r="K198" s="12">
        <v>260196578.74212399</v>
      </c>
      <c r="L198" s="12">
        <v>163034095.90952501</v>
      </c>
      <c r="M198" s="12">
        <v>74794466.907815501</v>
      </c>
    </row>
    <row r="199" spans="3:13" s="1" customFormat="1" ht="11.1" customHeight="1" x14ac:dyDescent="0.15">
      <c r="C199" s="52">
        <v>45901</v>
      </c>
      <c r="D199" s="53">
        <v>51622</v>
      </c>
      <c r="E199" s="12">
        <v>188</v>
      </c>
      <c r="F199" s="54">
        <v>5721</v>
      </c>
      <c r="G199" s="110"/>
      <c r="H199" s="110"/>
      <c r="I199" s="92">
        <v>348372999.93238097</v>
      </c>
      <c r="J199" s="92"/>
      <c r="K199" s="12">
        <v>254678070.90834999</v>
      </c>
      <c r="L199" s="12">
        <v>159183546.600151</v>
      </c>
      <c r="M199" s="12">
        <v>72728610.717016399</v>
      </c>
    </row>
    <row r="200" spans="3:13" s="1" customFormat="1" ht="11.1" customHeight="1" x14ac:dyDescent="0.15">
      <c r="C200" s="52">
        <v>45901</v>
      </c>
      <c r="D200" s="53">
        <v>51653</v>
      </c>
      <c r="E200" s="12">
        <v>189</v>
      </c>
      <c r="F200" s="54">
        <v>5752</v>
      </c>
      <c r="G200" s="110"/>
      <c r="H200" s="110"/>
      <c r="I200" s="92">
        <v>341529921.37057102</v>
      </c>
      <c r="J200" s="92"/>
      <c r="K200" s="12">
        <v>249251970.51554799</v>
      </c>
      <c r="L200" s="12">
        <v>155395814.89019999</v>
      </c>
      <c r="M200" s="12">
        <v>70697336.615444407</v>
      </c>
    </row>
    <row r="201" spans="3:13" s="1" customFormat="1" ht="11.1" customHeight="1" x14ac:dyDescent="0.15">
      <c r="C201" s="52">
        <v>45901</v>
      </c>
      <c r="D201" s="53">
        <v>51683</v>
      </c>
      <c r="E201" s="12">
        <v>190</v>
      </c>
      <c r="F201" s="54">
        <v>5782</v>
      </c>
      <c r="G201" s="110"/>
      <c r="H201" s="110"/>
      <c r="I201" s="92">
        <v>334904407.95079201</v>
      </c>
      <c r="J201" s="92"/>
      <c r="K201" s="12">
        <v>244015417.113832</v>
      </c>
      <c r="L201" s="12">
        <v>151756657.14103699</v>
      </c>
      <c r="M201" s="12">
        <v>68758686.156900704</v>
      </c>
    </row>
    <row r="202" spans="3:13" s="1" customFormat="1" ht="11.1" customHeight="1" x14ac:dyDescent="0.15">
      <c r="C202" s="52">
        <v>45901</v>
      </c>
      <c r="D202" s="53">
        <v>51714</v>
      </c>
      <c r="E202" s="12">
        <v>191</v>
      </c>
      <c r="F202" s="54">
        <v>5813</v>
      </c>
      <c r="G202" s="110"/>
      <c r="H202" s="110"/>
      <c r="I202" s="92">
        <v>328422944.29770499</v>
      </c>
      <c r="J202" s="92"/>
      <c r="K202" s="12">
        <v>238887085.475041</v>
      </c>
      <c r="L202" s="12">
        <v>148189437.62829301</v>
      </c>
      <c r="M202" s="12">
        <v>66858047.2167852</v>
      </c>
    </row>
    <row r="203" spans="3:13" s="1" customFormat="1" ht="11.1" customHeight="1" x14ac:dyDescent="0.15">
      <c r="C203" s="52">
        <v>45901</v>
      </c>
      <c r="D203" s="53">
        <v>51745</v>
      </c>
      <c r="E203" s="12">
        <v>192</v>
      </c>
      <c r="F203" s="54">
        <v>5844</v>
      </c>
      <c r="G203" s="110"/>
      <c r="H203" s="110"/>
      <c r="I203" s="92">
        <v>322059754.769701</v>
      </c>
      <c r="J203" s="92"/>
      <c r="K203" s="12">
        <v>233861331.834649</v>
      </c>
      <c r="L203" s="12">
        <v>144702851.55807099</v>
      </c>
      <c r="M203" s="12">
        <v>65008500.228880197</v>
      </c>
    </row>
    <row r="204" spans="3:13" s="1" customFormat="1" ht="11.1" customHeight="1" x14ac:dyDescent="0.15">
      <c r="C204" s="52">
        <v>45901</v>
      </c>
      <c r="D204" s="53">
        <v>51775</v>
      </c>
      <c r="E204" s="12">
        <v>193</v>
      </c>
      <c r="F204" s="54">
        <v>5874</v>
      </c>
      <c r="G204" s="110"/>
      <c r="H204" s="110"/>
      <c r="I204" s="92">
        <v>315790563.45505399</v>
      </c>
      <c r="J204" s="92"/>
      <c r="K204" s="12">
        <v>228932615.10931501</v>
      </c>
      <c r="L204" s="12">
        <v>141304537.353652</v>
      </c>
      <c r="M204" s="12">
        <v>63221565.865096301</v>
      </c>
    </row>
    <row r="205" spans="3:13" s="1" customFormat="1" ht="11.1" customHeight="1" x14ac:dyDescent="0.15">
      <c r="C205" s="52">
        <v>45901</v>
      </c>
      <c r="D205" s="53">
        <v>51806</v>
      </c>
      <c r="E205" s="12">
        <v>194</v>
      </c>
      <c r="F205" s="54">
        <v>5905</v>
      </c>
      <c r="G205" s="110"/>
      <c r="H205" s="110"/>
      <c r="I205" s="92">
        <v>309541568.88537902</v>
      </c>
      <c r="J205" s="92"/>
      <c r="K205" s="12">
        <v>224021798.54609099</v>
      </c>
      <c r="L205" s="12">
        <v>137921766.418257</v>
      </c>
      <c r="M205" s="12">
        <v>61446700.985912703</v>
      </c>
    </row>
    <row r="206" spans="3:13" s="1" customFormat="1" ht="11.1" customHeight="1" x14ac:dyDescent="0.15">
      <c r="C206" s="52">
        <v>45901</v>
      </c>
      <c r="D206" s="53">
        <v>51836</v>
      </c>
      <c r="E206" s="12">
        <v>195</v>
      </c>
      <c r="F206" s="54">
        <v>5935</v>
      </c>
      <c r="G206" s="110"/>
      <c r="H206" s="110"/>
      <c r="I206" s="92">
        <v>303464771.09216398</v>
      </c>
      <c r="J206" s="92"/>
      <c r="K206" s="12">
        <v>219263398.93632799</v>
      </c>
      <c r="L206" s="12">
        <v>134659947.39420399</v>
      </c>
      <c r="M206" s="12">
        <v>59747575.157353297</v>
      </c>
    </row>
    <row r="207" spans="3:13" s="1" customFormat="1" ht="11.1" customHeight="1" x14ac:dyDescent="0.15">
      <c r="C207" s="52">
        <v>45901</v>
      </c>
      <c r="D207" s="53">
        <v>51867</v>
      </c>
      <c r="E207" s="12">
        <v>196</v>
      </c>
      <c r="F207" s="54">
        <v>5966</v>
      </c>
      <c r="G207" s="110"/>
      <c r="H207" s="110"/>
      <c r="I207" s="92">
        <v>297518636.38368797</v>
      </c>
      <c r="J207" s="92"/>
      <c r="K207" s="12">
        <v>214602518.53156999</v>
      </c>
      <c r="L207" s="12">
        <v>131462293.79484101</v>
      </c>
      <c r="M207" s="12">
        <v>58081746.774857</v>
      </c>
    </row>
    <row r="208" spans="3:13" s="1" customFormat="1" ht="11.1" customHeight="1" x14ac:dyDescent="0.15">
      <c r="C208" s="52">
        <v>45901</v>
      </c>
      <c r="D208" s="53">
        <v>51898</v>
      </c>
      <c r="E208" s="12">
        <v>197</v>
      </c>
      <c r="F208" s="54">
        <v>5997</v>
      </c>
      <c r="G208" s="110"/>
      <c r="H208" s="110"/>
      <c r="I208" s="92">
        <v>291674860.03995103</v>
      </c>
      <c r="J208" s="92"/>
      <c r="K208" s="12">
        <v>210030524.43959901</v>
      </c>
      <c r="L208" s="12">
        <v>128334345.75877699</v>
      </c>
      <c r="M208" s="12">
        <v>56459624.293178096</v>
      </c>
    </row>
    <row r="209" spans="3:13" s="1" customFormat="1" ht="11.1" customHeight="1" x14ac:dyDescent="0.15">
      <c r="C209" s="52">
        <v>45901</v>
      </c>
      <c r="D209" s="53">
        <v>51926</v>
      </c>
      <c r="E209" s="12">
        <v>198</v>
      </c>
      <c r="F209" s="54">
        <v>6025</v>
      </c>
      <c r="G209" s="110"/>
      <c r="H209" s="110"/>
      <c r="I209" s="92">
        <v>285925452.55239201</v>
      </c>
      <c r="J209" s="92"/>
      <c r="K209" s="12">
        <v>205575028.353834</v>
      </c>
      <c r="L209" s="12">
        <v>125323339.52495299</v>
      </c>
      <c r="M209" s="12">
        <v>54923986.692721501</v>
      </c>
    </row>
    <row r="210" spans="3:13" s="1" customFormat="1" ht="11.1" customHeight="1" x14ac:dyDescent="0.15">
      <c r="C210" s="52">
        <v>45901</v>
      </c>
      <c r="D210" s="53">
        <v>51957</v>
      </c>
      <c r="E210" s="12">
        <v>199</v>
      </c>
      <c r="F210" s="54">
        <v>6056</v>
      </c>
      <c r="G210" s="110"/>
      <c r="H210" s="110"/>
      <c r="I210" s="92">
        <v>280295168.57951599</v>
      </c>
      <c r="J210" s="92"/>
      <c r="K210" s="12">
        <v>201185155.322896</v>
      </c>
      <c r="L210" s="12">
        <v>122335253.382072</v>
      </c>
      <c r="M210" s="12">
        <v>53387346.9641978</v>
      </c>
    </row>
    <row r="211" spans="3:13" s="1" customFormat="1" ht="11.1" customHeight="1" x14ac:dyDescent="0.15">
      <c r="C211" s="52">
        <v>45901</v>
      </c>
      <c r="D211" s="53">
        <v>51987</v>
      </c>
      <c r="E211" s="12">
        <v>200</v>
      </c>
      <c r="F211" s="54">
        <v>6086</v>
      </c>
      <c r="G211" s="110"/>
      <c r="H211" s="110"/>
      <c r="I211" s="92">
        <v>274723968.92264497</v>
      </c>
      <c r="J211" s="92"/>
      <c r="K211" s="12">
        <v>196862698.16908899</v>
      </c>
      <c r="L211" s="12">
        <v>119412253.33849899</v>
      </c>
      <c r="M211" s="12">
        <v>51898127.758124098</v>
      </c>
    </row>
    <row r="212" spans="3:13" s="1" customFormat="1" ht="11.1" customHeight="1" x14ac:dyDescent="0.15">
      <c r="C212" s="52">
        <v>45901</v>
      </c>
      <c r="D212" s="53">
        <v>52018</v>
      </c>
      <c r="E212" s="12">
        <v>201</v>
      </c>
      <c r="F212" s="54">
        <v>6117</v>
      </c>
      <c r="G212" s="110"/>
      <c r="H212" s="110"/>
      <c r="I212" s="92">
        <v>269219850.15189803</v>
      </c>
      <c r="J212" s="92"/>
      <c r="K212" s="12">
        <v>192591332.66029999</v>
      </c>
      <c r="L212" s="12">
        <v>116524243.395623</v>
      </c>
      <c r="M212" s="12">
        <v>50428460.3107206</v>
      </c>
    </row>
    <row r="213" spans="3:13" s="1" customFormat="1" ht="11.1" customHeight="1" x14ac:dyDescent="0.15">
      <c r="C213" s="52">
        <v>45901</v>
      </c>
      <c r="D213" s="53">
        <v>52048</v>
      </c>
      <c r="E213" s="12">
        <v>202</v>
      </c>
      <c r="F213" s="54">
        <v>6147</v>
      </c>
      <c r="G213" s="110"/>
      <c r="H213" s="110"/>
      <c r="I213" s="92">
        <v>263795120.035485</v>
      </c>
      <c r="J213" s="92"/>
      <c r="K213" s="12">
        <v>188400902.01717901</v>
      </c>
      <c r="L213" s="12">
        <v>113708334.502442</v>
      </c>
      <c r="M213" s="12">
        <v>49008092.436197601</v>
      </c>
    </row>
    <row r="214" spans="3:13" s="1" customFormat="1" ht="11.1" customHeight="1" x14ac:dyDescent="0.15">
      <c r="C214" s="52">
        <v>45901</v>
      </c>
      <c r="D214" s="53">
        <v>52079</v>
      </c>
      <c r="E214" s="12">
        <v>203</v>
      </c>
      <c r="F214" s="54">
        <v>6178</v>
      </c>
      <c r="G214" s="110"/>
      <c r="H214" s="110"/>
      <c r="I214" s="92">
        <v>258444026.37652001</v>
      </c>
      <c r="J214" s="92"/>
      <c r="K214" s="12">
        <v>184266122.87517899</v>
      </c>
      <c r="L214" s="12">
        <v>110929974.087548</v>
      </c>
      <c r="M214" s="12">
        <v>47608119.930001996</v>
      </c>
    </row>
    <row r="215" spans="3:13" s="1" customFormat="1" ht="11.1" customHeight="1" x14ac:dyDescent="0.15">
      <c r="C215" s="52">
        <v>45901</v>
      </c>
      <c r="D215" s="53">
        <v>52110</v>
      </c>
      <c r="E215" s="12">
        <v>204</v>
      </c>
      <c r="F215" s="54">
        <v>6209</v>
      </c>
      <c r="G215" s="110"/>
      <c r="H215" s="110"/>
      <c r="I215" s="92">
        <v>253154727.051893</v>
      </c>
      <c r="J215" s="92"/>
      <c r="K215" s="12">
        <v>180188811.115302</v>
      </c>
      <c r="L215" s="12">
        <v>108199518.03459699</v>
      </c>
      <c r="M215" s="12">
        <v>46239599.685647003</v>
      </c>
    </row>
    <row r="216" spans="3:13" s="1" customFormat="1" ht="11.1" customHeight="1" x14ac:dyDescent="0.15">
      <c r="C216" s="52">
        <v>45901</v>
      </c>
      <c r="D216" s="53">
        <v>52140</v>
      </c>
      <c r="E216" s="12">
        <v>205</v>
      </c>
      <c r="F216" s="54">
        <v>6239</v>
      </c>
      <c r="G216" s="110"/>
      <c r="H216" s="110"/>
      <c r="I216" s="92">
        <v>247959415.15454</v>
      </c>
      <c r="J216" s="92"/>
      <c r="K216" s="12">
        <v>176201232.67271999</v>
      </c>
      <c r="L216" s="12">
        <v>105544648.059018</v>
      </c>
      <c r="M216" s="12">
        <v>44920133.557726897</v>
      </c>
    </row>
    <row r="217" spans="3:13" s="1" customFormat="1" ht="11.1" customHeight="1" x14ac:dyDescent="0.15">
      <c r="C217" s="52">
        <v>45901</v>
      </c>
      <c r="D217" s="53">
        <v>52171</v>
      </c>
      <c r="E217" s="12">
        <v>206</v>
      </c>
      <c r="F217" s="54">
        <v>6270</v>
      </c>
      <c r="G217" s="110"/>
      <c r="H217" s="110"/>
      <c r="I217" s="92">
        <v>242836759.62290701</v>
      </c>
      <c r="J217" s="92"/>
      <c r="K217" s="12">
        <v>172268371.061739</v>
      </c>
      <c r="L217" s="12">
        <v>102926430.994222</v>
      </c>
      <c r="M217" s="12">
        <v>43620270.668243296</v>
      </c>
    </row>
    <row r="218" spans="3:13" s="1" customFormat="1" ht="11.1" customHeight="1" x14ac:dyDescent="0.15">
      <c r="C218" s="52">
        <v>45901</v>
      </c>
      <c r="D218" s="53">
        <v>52201</v>
      </c>
      <c r="E218" s="12">
        <v>207</v>
      </c>
      <c r="F218" s="54">
        <v>6300</v>
      </c>
      <c r="G218" s="110"/>
      <c r="H218" s="110"/>
      <c r="I218" s="92">
        <v>237765926.038436</v>
      </c>
      <c r="J218" s="92"/>
      <c r="K218" s="12">
        <v>168394264.326359</v>
      </c>
      <c r="L218" s="12">
        <v>100364107.93975601</v>
      </c>
      <c r="M218" s="12">
        <v>42360000.313163899</v>
      </c>
    </row>
    <row r="219" spans="3:13" s="1" customFormat="1" ht="11.1" customHeight="1" x14ac:dyDescent="0.15">
      <c r="C219" s="52">
        <v>45901</v>
      </c>
      <c r="D219" s="53">
        <v>52232</v>
      </c>
      <c r="E219" s="12">
        <v>208</v>
      </c>
      <c r="F219" s="54">
        <v>6331</v>
      </c>
      <c r="G219" s="110"/>
      <c r="H219" s="110"/>
      <c r="I219" s="92">
        <v>232749014.919512</v>
      </c>
      <c r="J219" s="92"/>
      <c r="K219" s="12">
        <v>164561527.16006801</v>
      </c>
      <c r="L219" s="12">
        <v>97830333.908398896</v>
      </c>
      <c r="M219" s="12">
        <v>41115699.302934699</v>
      </c>
    </row>
    <row r="220" spans="3:13" s="1" customFormat="1" ht="11.1" customHeight="1" x14ac:dyDescent="0.15">
      <c r="C220" s="52">
        <v>45901</v>
      </c>
      <c r="D220" s="53">
        <v>52263</v>
      </c>
      <c r="E220" s="12">
        <v>209</v>
      </c>
      <c r="F220" s="54">
        <v>6362</v>
      </c>
      <c r="G220" s="110"/>
      <c r="H220" s="110"/>
      <c r="I220" s="92">
        <v>227763016.036134</v>
      </c>
      <c r="J220" s="92"/>
      <c r="K220" s="12">
        <v>160763125.73140499</v>
      </c>
      <c r="L220" s="12">
        <v>95329158.921760306</v>
      </c>
      <c r="M220" s="12">
        <v>39894821.499442697</v>
      </c>
    </row>
    <row r="221" spans="3:13" s="1" customFormat="1" ht="11.1" customHeight="1" x14ac:dyDescent="0.15">
      <c r="C221" s="52">
        <v>45901</v>
      </c>
      <c r="D221" s="53">
        <v>52291</v>
      </c>
      <c r="E221" s="12">
        <v>210</v>
      </c>
      <c r="F221" s="54">
        <v>6390</v>
      </c>
      <c r="G221" s="110"/>
      <c r="H221" s="110"/>
      <c r="I221" s="92">
        <v>222838099.40968901</v>
      </c>
      <c r="J221" s="92"/>
      <c r="K221" s="12">
        <v>157045973.22266001</v>
      </c>
      <c r="L221" s="12">
        <v>92911022.818966106</v>
      </c>
      <c r="M221" s="12">
        <v>38734059.669576801</v>
      </c>
    </row>
    <row r="222" spans="3:13" s="1" customFormat="1" ht="11.1" customHeight="1" x14ac:dyDescent="0.15">
      <c r="C222" s="52">
        <v>45901</v>
      </c>
      <c r="D222" s="53">
        <v>52322</v>
      </c>
      <c r="E222" s="12">
        <v>211</v>
      </c>
      <c r="F222" s="54">
        <v>6421</v>
      </c>
      <c r="G222" s="110"/>
      <c r="H222" s="110"/>
      <c r="I222" s="92">
        <v>217982690.42023301</v>
      </c>
      <c r="J222" s="92"/>
      <c r="K222" s="12">
        <v>153363547.96042499</v>
      </c>
      <c r="L222" s="12">
        <v>90501687.217011794</v>
      </c>
      <c r="M222" s="12">
        <v>37569816.299433596</v>
      </c>
    </row>
    <row r="223" spans="3:13" s="1" customFormat="1" ht="11.1" customHeight="1" x14ac:dyDescent="0.15">
      <c r="C223" s="52">
        <v>45901</v>
      </c>
      <c r="D223" s="53">
        <v>52352</v>
      </c>
      <c r="E223" s="12">
        <v>212</v>
      </c>
      <c r="F223" s="54">
        <v>6451</v>
      </c>
      <c r="G223" s="110"/>
      <c r="H223" s="110"/>
      <c r="I223" s="92">
        <v>213075024.29753399</v>
      </c>
      <c r="J223" s="92"/>
      <c r="K223" s="12">
        <v>149664653.86442</v>
      </c>
      <c r="L223" s="12">
        <v>88101548.469654605</v>
      </c>
      <c r="M223" s="12">
        <v>36423528.953042999</v>
      </c>
    </row>
    <row r="224" spans="3:13" s="1" customFormat="1" ht="11.1" customHeight="1" x14ac:dyDescent="0.15">
      <c r="C224" s="52">
        <v>45901</v>
      </c>
      <c r="D224" s="53">
        <v>52383</v>
      </c>
      <c r="E224" s="12">
        <v>213</v>
      </c>
      <c r="F224" s="54">
        <v>6482</v>
      </c>
      <c r="G224" s="110"/>
      <c r="H224" s="110"/>
      <c r="I224" s="92">
        <v>208288389.04165199</v>
      </c>
      <c r="J224" s="92"/>
      <c r="K224" s="12">
        <v>146054364.38567299</v>
      </c>
      <c r="L224" s="12">
        <v>85757661.123583302</v>
      </c>
      <c r="M224" s="12">
        <v>35304334.291840903</v>
      </c>
    </row>
    <row r="225" spans="3:13" s="1" customFormat="1" ht="11.1" customHeight="1" x14ac:dyDescent="0.15">
      <c r="C225" s="52">
        <v>45901</v>
      </c>
      <c r="D225" s="53">
        <v>52413</v>
      </c>
      <c r="E225" s="12">
        <v>214</v>
      </c>
      <c r="F225" s="54">
        <v>6512</v>
      </c>
      <c r="G225" s="110"/>
      <c r="H225" s="110"/>
      <c r="I225" s="92">
        <v>203562806.02252901</v>
      </c>
      <c r="J225" s="92"/>
      <c r="K225" s="12">
        <v>142506432.19953001</v>
      </c>
      <c r="L225" s="12">
        <v>83468502.780072004</v>
      </c>
      <c r="M225" s="12">
        <v>34221087.414025903</v>
      </c>
    </row>
    <row r="226" spans="3:13" s="1" customFormat="1" ht="11.1" customHeight="1" x14ac:dyDescent="0.15">
      <c r="C226" s="52">
        <v>45901</v>
      </c>
      <c r="D226" s="53">
        <v>52444</v>
      </c>
      <c r="E226" s="12">
        <v>215</v>
      </c>
      <c r="F226" s="54">
        <v>6543</v>
      </c>
      <c r="G226" s="110"/>
      <c r="H226" s="110"/>
      <c r="I226" s="92">
        <v>198878438.78999299</v>
      </c>
      <c r="J226" s="92"/>
      <c r="K226" s="12">
        <v>138990948.78004101</v>
      </c>
      <c r="L226" s="12">
        <v>81202381.911388606</v>
      </c>
      <c r="M226" s="12">
        <v>33150995.188618802</v>
      </c>
    </row>
    <row r="227" spans="3:13" s="1" customFormat="1" ht="11.1" customHeight="1" x14ac:dyDescent="0.15">
      <c r="C227" s="52">
        <v>45901</v>
      </c>
      <c r="D227" s="53">
        <v>52475</v>
      </c>
      <c r="E227" s="12">
        <v>216</v>
      </c>
      <c r="F227" s="54">
        <v>6574</v>
      </c>
      <c r="G227" s="110"/>
      <c r="H227" s="110"/>
      <c r="I227" s="92">
        <v>194233898.24404499</v>
      </c>
      <c r="J227" s="92"/>
      <c r="K227" s="12">
        <v>135514767.08033001</v>
      </c>
      <c r="L227" s="12">
        <v>78970150.364561796</v>
      </c>
      <c r="M227" s="12">
        <v>32103130.656383999</v>
      </c>
    </row>
    <row r="228" spans="3:13" s="1" customFormat="1" ht="11.1" customHeight="1" x14ac:dyDescent="0.15">
      <c r="C228" s="52">
        <v>45901</v>
      </c>
      <c r="D228" s="53">
        <v>52505</v>
      </c>
      <c r="E228" s="12">
        <v>217</v>
      </c>
      <c r="F228" s="54">
        <v>6604</v>
      </c>
      <c r="G228" s="110"/>
      <c r="H228" s="110"/>
      <c r="I228" s="92">
        <v>189645414.99618</v>
      </c>
      <c r="J228" s="92"/>
      <c r="K228" s="12">
        <v>132096254.67017999</v>
      </c>
      <c r="L228" s="12">
        <v>76788575.923952907</v>
      </c>
      <c r="M228" s="12">
        <v>31088310.317612998</v>
      </c>
    </row>
    <row r="229" spans="3:13" s="1" customFormat="1" ht="11.1" customHeight="1" x14ac:dyDescent="0.15">
      <c r="C229" s="52">
        <v>45901</v>
      </c>
      <c r="D229" s="53">
        <v>52536</v>
      </c>
      <c r="E229" s="12">
        <v>218</v>
      </c>
      <c r="F229" s="54">
        <v>6635</v>
      </c>
      <c r="G229" s="110"/>
      <c r="H229" s="110"/>
      <c r="I229" s="92">
        <v>185107882.68628499</v>
      </c>
      <c r="J229" s="92"/>
      <c r="K229" s="12">
        <v>128716982.23438799</v>
      </c>
      <c r="L229" s="12">
        <v>74633885.399041593</v>
      </c>
      <c r="M229" s="12">
        <v>30087989.9771256</v>
      </c>
    </row>
    <row r="230" spans="3:13" s="1" customFormat="1" ht="11.1" customHeight="1" x14ac:dyDescent="0.15">
      <c r="C230" s="52">
        <v>45901</v>
      </c>
      <c r="D230" s="53">
        <v>52566</v>
      </c>
      <c r="E230" s="12">
        <v>219</v>
      </c>
      <c r="F230" s="54">
        <v>6665</v>
      </c>
      <c r="G230" s="110"/>
      <c r="H230" s="110"/>
      <c r="I230" s="92">
        <v>180613635.66274801</v>
      </c>
      <c r="J230" s="92"/>
      <c r="K230" s="12">
        <v>125385706.433028</v>
      </c>
      <c r="L230" s="12">
        <v>72523374.008772895</v>
      </c>
      <c r="M230" s="12">
        <v>29117307.1987345</v>
      </c>
    </row>
    <row r="231" spans="3:13" s="1" customFormat="1" ht="11.1" customHeight="1" x14ac:dyDescent="0.15">
      <c r="C231" s="52">
        <v>45901</v>
      </c>
      <c r="D231" s="53">
        <v>52597</v>
      </c>
      <c r="E231" s="12">
        <v>220</v>
      </c>
      <c r="F231" s="54">
        <v>6696</v>
      </c>
      <c r="G231" s="110"/>
      <c r="H231" s="110"/>
      <c r="I231" s="92">
        <v>176169451.52551201</v>
      </c>
      <c r="J231" s="92"/>
      <c r="K231" s="12">
        <v>122093031.6224</v>
      </c>
      <c r="L231" s="12">
        <v>70439285.153977901</v>
      </c>
      <c r="M231" s="12">
        <v>28160785.679303002</v>
      </c>
    </row>
    <row r="232" spans="3:13" s="1" customFormat="1" ht="11.1" customHeight="1" x14ac:dyDescent="0.15">
      <c r="C232" s="52">
        <v>45901</v>
      </c>
      <c r="D232" s="53">
        <v>52628</v>
      </c>
      <c r="E232" s="12">
        <v>221</v>
      </c>
      <c r="F232" s="54">
        <v>6727</v>
      </c>
      <c r="G232" s="110"/>
      <c r="H232" s="110"/>
      <c r="I232" s="92">
        <v>171757386.12762699</v>
      </c>
      <c r="J232" s="92"/>
      <c r="K232" s="12">
        <v>118833387.277374</v>
      </c>
      <c r="L232" s="12">
        <v>68384335.602947593</v>
      </c>
      <c r="M232" s="12">
        <v>27223444.783579402</v>
      </c>
    </row>
    <row r="233" spans="3:13" s="1" customFormat="1" ht="11.1" customHeight="1" x14ac:dyDescent="0.15">
      <c r="C233" s="52">
        <v>45901</v>
      </c>
      <c r="D233" s="53">
        <v>52657</v>
      </c>
      <c r="E233" s="12">
        <v>222</v>
      </c>
      <c r="F233" s="54">
        <v>6756</v>
      </c>
      <c r="G233" s="110"/>
      <c r="H233" s="110"/>
      <c r="I233" s="92">
        <v>167377551.15587199</v>
      </c>
      <c r="J233" s="92"/>
      <c r="K233" s="12">
        <v>115619371.873915</v>
      </c>
      <c r="L233" s="12">
        <v>66376477.693876497</v>
      </c>
      <c r="M233" s="12">
        <v>26319412.8744043</v>
      </c>
    </row>
    <row r="234" spans="3:13" s="1" customFormat="1" ht="11.1" customHeight="1" x14ac:dyDescent="0.15">
      <c r="C234" s="52">
        <v>45901</v>
      </c>
      <c r="D234" s="53">
        <v>52688</v>
      </c>
      <c r="E234" s="12">
        <v>223</v>
      </c>
      <c r="F234" s="54">
        <v>6787</v>
      </c>
      <c r="G234" s="110"/>
      <c r="H234" s="110"/>
      <c r="I234" s="92">
        <v>163024835.313355</v>
      </c>
      <c r="J234" s="92"/>
      <c r="K234" s="12">
        <v>112421647.466463</v>
      </c>
      <c r="L234" s="12">
        <v>64376540.574202299</v>
      </c>
      <c r="M234" s="12">
        <v>25418285.244289801</v>
      </c>
    </row>
    <row r="235" spans="3:13" s="1" customFormat="1" ht="11.1" customHeight="1" x14ac:dyDescent="0.15">
      <c r="C235" s="52">
        <v>45901</v>
      </c>
      <c r="D235" s="53">
        <v>52718</v>
      </c>
      <c r="E235" s="12">
        <v>224</v>
      </c>
      <c r="F235" s="54">
        <v>6817</v>
      </c>
      <c r="G235" s="110"/>
      <c r="H235" s="110"/>
      <c r="I235" s="92">
        <v>158720260.48679399</v>
      </c>
      <c r="J235" s="92"/>
      <c r="K235" s="12">
        <v>109273562.765264</v>
      </c>
      <c r="L235" s="12">
        <v>62419826.9361507</v>
      </c>
      <c r="M235" s="12">
        <v>24544673.399150401</v>
      </c>
    </row>
    <row r="236" spans="3:13" s="1" customFormat="1" ht="11.1" customHeight="1" x14ac:dyDescent="0.15">
      <c r="C236" s="52">
        <v>45901</v>
      </c>
      <c r="D236" s="53">
        <v>52749</v>
      </c>
      <c r="E236" s="12">
        <v>225</v>
      </c>
      <c r="F236" s="54">
        <v>6848</v>
      </c>
      <c r="G236" s="110"/>
      <c r="H236" s="110"/>
      <c r="I236" s="92">
        <v>154464544.53929901</v>
      </c>
      <c r="J236" s="92"/>
      <c r="K236" s="12">
        <v>106163278.73116399</v>
      </c>
      <c r="L236" s="12">
        <v>60488925.891757503</v>
      </c>
      <c r="M236" s="12">
        <v>23684661.909598898</v>
      </c>
    </row>
    <row r="237" spans="3:13" s="1" customFormat="1" ht="11.1" customHeight="1" x14ac:dyDescent="0.15">
      <c r="C237" s="52">
        <v>45901</v>
      </c>
      <c r="D237" s="53">
        <v>52779</v>
      </c>
      <c r="E237" s="12">
        <v>226</v>
      </c>
      <c r="F237" s="54">
        <v>6878</v>
      </c>
      <c r="G237" s="110"/>
      <c r="H237" s="110"/>
      <c r="I237" s="92">
        <v>150260083.84080899</v>
      </c>
      <c r="J237" s="92"/>
      <c r="K237" s="12">
        <v>103104044.48361699</v>
      </c>
      <c r="L237" s="12">
        <v>58601268.784662299</v>
      </c>
      <c r="M237" s="12">
        <v>22851484.558651499</v>
      </c>
    </row>
    <row r="238" spans="3:13" s="1" customFormat="1" ht="11.1" customHeight="1" x14ac:dyDescent="0.15">
      <c r="C238" s="52">
        <v>45901</v>
      </c>
      <c r="D238" s="53">
        <v>52810</v>
      </c>
      <c r="E238" s="12">
        <v>227</v>
      </c>
      <c r="F238" s="54">
        <v>6909</v>
      </c>
      <c r="G238" s="110"/>
      <c r="H238" s="110"/>
      <c r="I238" s="92">
        <v>146122587.21811</v>
      </c>
      <c r="J238" s="92"/>
      <c r="K238" s="12">
        <v>100094959.26013701</v>
      </c>
      <c r="L238" s="12">
        <v>56746308.837266102</v>
      </c>
      <c r="M238" s="12">
        <v>22034420.710800499</v>
      </c>
    </row>
    <row r="239" spans="3:13" s="1" customFormat="1" ht="11.1" customHeight="1" x14ac:dyDescent="0.15">
      <c r="C239" s="52">
        <v>45901</v>
      </c>
      <c r="D239" s="53">
        <v>52841</v>
      </c>
      <c r="E239" s="12">
        <v>228</v>
      </c>
      <c r="F239" s="54">
        <v>6940</v>
      </c>
      <c r="G239" s="110"/>
      <c r="H239" s="110"/>
      <c r="I239" s="92">
        <v>142057705.69579899</v>
      </c>
      <c r="J239" s="92"/>
      <c r="K239" s="12">
        <v>97145442.171513706</v>
      </c>
      <c r="L239" s="12">
        <v>54934089.716487199</v>
      </c>
      <c r="M239" s="12">
        <v>21240394.172780599</v>
      </c>
    </row>
    <row r="240" spans="3:13" s="1" customFormat="1" ht="11.1" customHeight="1" x14ac:dyDescent="0.15">
      <c r="C240" s="52">
        <v>45901</v>
      </c>
      <c r="D240" s="53">
        <v>52871</v>
      </c>
      <c r="E240" s="12">
        <v>229</v>
      </c>
      <c r="F240" s="54">
        <v>6970</v>
      </c>
      <c r="G240" s="110"/>
      <c r="H240" s="110"/>
      <c r="I240" s="92">
        <v>138073709.85915601</v>
      </c>
      <c r="J240" s="92"/>
      <c r="K240" s="12">
        <v>94266023.518528804</v>
      </c>
      <c r="L240" s="12">
        <v>53174627.681688897</v>
      </c>
      <c r="M240" s="12">
        <v>20475814.232119601</v>
      </c>
    </row>
    <row r="241" spans="3:13" s="1" customFormat="1" ht="11.1" customHeight="1" x14ac:dyDescent="0.15">
      <c r="C241" s="52">
        <v>45901</v>
      </c>
      <c r="D241" s="53">
        <v>52902</v>
      </c>
      <c r="E241" s="12">
        <v>230</v>
      </c>
      <c r="F241" s="54">
        <v>7001</v>
      </c>
      <c r="G241" s="110"/>
      <c r="H241" s="110"/>
      <c r="I241" s="92">
        <v>134150955.392736</v>
      </c>
      <c r="J241" s="92"/>
      <c r="K241" s="12">
        <v>91432531.113667205</v>
      </c>
      <c r="L241" s="12">
        <v>51445110.656510703</v>
      </c>
      <c r="M241" s="12">
        <v>19725928.212153301</v>
      </c>
    </row>
    <row r="242" spans="3:13" s="1" customFormat="1" ht="11.1" customHeight="1" x14ac:dyDescent="0.15">
      <c r="C242" s="52">
        <v>45901</v>
      </c>
      <c r="D242" s="53">
        <v>52932</v>
      </c>
      <c r="E242" s="12">
        <v>231</v>
      </c>
      <c r="F242" s="54">
        <v>7031</v>
      </c>
      <c r="G242" s="110"/>
      <c r="H242" s="110"/>
      <c r="I242" s="92">
        <v>130292625.084979</v>
      </c>
      <c r="J242" s="92"/>
      <c r="K242" s="12">
        <v>88657068.506238505</v>
      </c>
      <c r="L242" s="12">
        <v>49760701.890599102</v>
      </c>
      <c r="M242" s="12">
        <v>19001851.6691981</v>
      </c>
    </row>
    <row r="243" spans="3:13" s="1" customFormat="1" ht="11.1" customHeight="1" x14ac:dyDescent="0.15">
      <c r="C243" s="52">
        <v>45901</v>
      </c>
      <c r="D243" s="53">
        <v>52963</v>
      </c>
      <c r="E243" s="12">
        <v>232</v>
      </c>
      <c r="F243" s="54">
        <v>7062</v>
      </c>
      <c r="G243" s="110"/>
      <c r="H243" s="110"/>
      <c r="I243" s="92">
        <v>126560526.594162</v>
      </c>
      <c r="J243" s="92"/>
      <c r="K243" s="12">
        <v>85971516.006928205</v>
      </c>
      <c r="L243" s="12">
        <v>48130659.055063002</v>
      </c>
      <c r="M243" s="12">
        <v>18301549.218178801</v>
      </c>
    </row>
    <row r="244" spans="3:13" s="1" customFormat="1" ht="11.1" customHeight="1" x14ac:dyDescent="0.15">
      <c r="C244" s="52">
        <v>45901</v>
      </c>
      <c r="D244" s="53">
        <v>52994</v>
      </c>
      <c r="E244" s="12">
        <v>233</v>
      </c>
      <c r="F244" s="54">
        <v>7093</v>
      </c>
      <c r="G244" s="110"/>
      <c r="H244" s="110"/>
      <c r="I244" s="92">
        <v>122873882.083391</v>
      </c>
      <c r="J244" s="92"/>
      <c r="K244" s="12">
        <v>83325642.4050982</v>
      </c>
      <c r="L244" s="12">
        <v>46530742.949187599</v>
      </c>
      <c r="M244" s="12">
        <v>17618245.286418501</v>
      </c>
    </row>
    <row r="245" spans="3:13" s="1" customFormat="1" ht="11.1" customHeight="1" x14ac:dyDescent="0.15">
      <c r="C245" s="52">
        <v>45901</v>
      </c>
      <c r="D245" s="53">
        <v>53022</v>
      </c>
      <c r="E245" s="12">
        <v>234</v>
      </c>
      <c r="F245" s="54">
        <v>7121</v>
      </c>
      <c r="G245" s="110"/>
      <c r="H245" s="110"/>
      <c r="I245" s="92">
        <v>119211362.844808</v>
      </c>
      <c r="J245" s="92"/>
      <c r="K245" s="12">
        <v>80718088.159118101</v>
      </c>
      <c r="L245" s="12">
        <v>44971078.128529899</v>
      </c>
      <c r="M245" s="12">
        <v>16962543.553784899</v>
      </c>
    </row>
    <row r="246" spans="3:13" s="1" customFormat="1" ht="11.1" customHeight="1" x14ac:dyDescent="0.15">
      <c r="C246" s="52">
        <v>45901</v>
      </c>
      <c r="D246" s="53">
        <v>53053</v>
      </c>
      <c r="E246" s="12">
        <v>235</v>
      </c>
      <c r="F246" s="54">
        <v>7152</v>
      </c>
      <c r="G246" s="110"/>
      <c r="H246" s="110"/>
      <c r="I246" s="92">
        <v>115582416.614583</v>
      </c>
      <c r="J246" s="92"/>
      <c r="K246" s="12">
        <v>78128190.079867706</v>
      </c>
      <c r="L246" s="12">
        <v>43417447.609547801</v>
      </c>
      <c r="M246" s="12">
        <v>16307169.481424101</v>
      </c>
    </row>
    <row r="247" spans="3:13" s="1" customFormat="1" ht="11.1" customHeight="1" x14ac:dyDescent="0.15">
      <c r="C247" s="52">
        <v>45901</v>
      </c>
      <c r="D247" s="53">
        <v>53083</v>
      </c>
      <c r="E247" s="12">
        <v>236</v>
      </c>
      <c r="F247" s="54">
        <v>7182</v>
      </c>
      <c r="G247" s="110"/>
      <c r="H247" s="110"/>
      <c r="I247" s="92">
        <v>111983622.984098</v>
      </c>
      <c r="J247" s="92"/>
      <c r="K247" s="12">
        <v>75571330.327245802</v>
      </c>
      <c r="L247" s="12">
        <v>41893183.120063297</v>
      </c>
      <c r="M247" s="12">
        <v>15670171.137310799</v>
      </c>
    </row>
    <row r="248" spans="3:13" s="1" customFormat="1" ht="11.1" customHeight="1" x14ac:dyDescent="0.15">
      <c r="C248" s="52">
        <v>45901</v>
      </c>
      <c r="D248" s="53">
        <v>53114</v>
      </c>
      <c r="E248" s="12">
        <v>237</v>
      </c>
      <c r="F248" s="54">
        <v>7213</v>
      </c>
      <c r="G248" s="110"/>
      <c r="H248" s="110"/>
      <c r="I248" s="92">
        <v>108421982.251799</v>
      </c>
      <c r="J248" s="92"/>
      <c r="K248" s="12">
        <v>73043685.109552294</v>
      </c>
      <c r="L248" s="12">
        <v>40388996.336126998</v>
      </c>
      <c r="M248" s="12">
        <v>15043540.518570499</v>
      </c>
    </row>
    <row r="249" spans="3:13" s="1" customFormat="1" ht="11.1" customHeight="1" x14ac:dyDescent="0.15">
      <c r="C249" s="52">
        <v>45901</v>
      </c>
      <c r="D249" s="53">
        <v>53144</v>
      </c>
      <c r="E249" s="12">
        <v>238</v>
      </c>
      <c r="F249" s="54">
        <v>7243</v>
      </c>
      <c r="G249" s="110"/>
      <c r="H249" s="110"/>
      <c r="I249" s="92">
        <v>104884473.457571</v>
      </c>
      <c r="J249" s="92"/>
      <c r="K249" s="12">
        <v>70544489.517744303</v>
      </c>
      <c r="L249" s="12">
        <v>38911076.676261097</v>
      </c>
      <c r="M249" s="12">
        <v>14433655.333899699</v>
      </c>
    </row>
    <row r="250" spans="3:13" s="1" customFormat="1" ht="11.1" customHeight="1" x14ac:dyDescent="0.15">
      <c r="C250" s="52">
        <v>45901</v>
      </c>
      <c r="D250" s="53">
        <v>53175</v>
      </c>
      <c r="E250" s="12">
        <v>239</v>
      </c>
      <c r="F250" s="54">
        <v>7274</v>
      </c>
      <c r="G250" s="110"/>
      <c r="H250" s="110"/>
      <c r="I250" s="92">
        <v>101370551.88446499</v>
      </c>
      <c r="J250" s="92"/>
      <c r="K250" s="12">
        <v>68065412.804194197</v>
      </c>
      <c r="L250" s="12">
        <v>37448181.111450501</v>
      </c>
      <c r="M250" s="12">
        <v>13832173.588552199</v>
      </c>
    </row>
    <row r="251" spans="3:13" s="1" customFormat="1" ht="11.1" customHeight="1" x14ac:dyDescent="0.15">
      <c r="C251" s="52">
        <v>45901</v>
      </c>
      <c r="D251" s="53">
        <v>53206</v>
      </c>
      <c r="E251" s="12">
        <v>240</v>
      </c>
      <c r="F251" s="54">
        <v>7305</v>
      </c>
      <c r="G251" s="110"/>
      <c r="H251" s="110"/>
      <c r="I251" s="92">
        <v>97887840.919257998</v>
      </c>
      <c r="J251" s="92"/>
      <c r="K251" s="12">
        <v>65615463.419764198</v>
      </c>
      <c r="L251" s="12">
        <v>36008459.260838598</v>
      </c>
      <c r="M251" s="12">
        <v>13244051.493973499</v>
      </c>
    </row>
    <row r="252" spans="3:13" s="1" customFormat="1" ht="11.1" customHeight="1" x14ac:dyDescent="0.15">
      <c r="C252" s="52">
        <v>45901</v>
      </c>
      <c r="D252" s="53">
        <v>53236</v>
      </c>
      <c r="E252" s="12">
        <v>241</v>
      </c>
      <c r="F252" s="54">
        <v>7335</v>
      </c>
      <c r="G252" s="110"/>
      <c r="H252" s="110"/>
      <c r="I252" s="92">
        <v>94463051.893445998</v>
      </c>
      <c r="J252" s="92"/>
      <c r="K252" s="12">
        <v>63215850.296446301</v>
      </c>
      <c r="L252" s="12">
        <v>34606214.057447799</v>
      </c>
      <c r="M252" s="12">
        <v>12676124.465745799</v>
      </c>
    </row>
    <row r="253" spans="3:13" s="1" customFormat="1" ht="11.1" customHeight="1" x14ac:dyDescent="0.15">
      <c r="C253" s="52">
        <v>45901</v>
      </c>
      <c r="D253" s="53">
        <v>53267</v>
      </c>
      <c r="E253" s="12">
        <v>242</v>
      </c>
      <c r="F253" s="54">
        <v>7366</v>
      </c>
      <c r="G253" s="110"/>
      <c r="H253" s="110"/>
      <c r="I253" s="92">
        <v>91115599.888586</v>
      </c>
      <c r="J253" s="92"/>
      <c r="K253" s="12">
        <v>60872274.453500398</v>
      </c>
      <c r="L253" s="12">
        <v>33238523.836562902</v>
      </c>
      <c r="M253" s="12">
        <v>12123576.3715073</v>
      </c>
    </row>
    <row r="254" spans="3:13" s="1" customFormat="1" ht="11.1" customHeight="1" x14ac:dyDescent="0.15">
      <c r="C254" s="52">
        <v>45901</v>
      </c>
      <c r="D254" s="53">
        <v>53297</v>
      </c>
      <c r="E254" s="12">
        <v>243</v>
      </c>
      <c r="F254" s="54">
        <v>7396</v>
      </c>
      <c r="G254" s="110"/>
      <c r="H254" s="110"/>
      <c r="I254" s="92">
        <v>87825331.781394005</v>
      </c>
      <c r="J254" s="92"/>
      <c r="K254" s="12">
        <v>58577812.536891997</v>
      </c>
      <c r="L254" s="12">
        <v>31906937.083267301</v>
      </c>
      <c r="M254" s="12">
        <v>11590181.154282801</v>
      </c>
    </row>
    <row r="255" spans="3:13" s="1" customFormat="1" ht="11.1" customHeight="1" x14ac:dyDescent="0.15">
      <c r="C255" s="52">
        <v>45901</v>
      </c>
      <c r="D255" s="53">
        <v>53328</v>
      </c>
      <c r="E255" s="12">
        <v>244</v>
      </c>
      <c r="F255" s="54">
        <v>7427</v>
      </c>
      <c r="G255" s="110"/>
      <c r="H255" s="110"/>
      <c r="I255" s="92">
        <v>84609905.641022995</v>
      </c>
      <c r="J255" s="92"/>
      <c r="K255" s="12">
        <v>56337470.0886309</v>
      </c>
      <c r="L255" s="12">
        <v>30608595.315455601</v>
      </c>
      <c r="M255" s="12">
        <v>11071465.909395</v>
      </c>
    </row>
    <row r="256" spans="3:13" s="1" customFormat="1" ht="11.1" customHeight="1" x14ac:dyDescent="0.15">
      <c r="C256" s="52">
        <v>45901</v>
      </c>
      <c r="D256" s="53">
        <v>53359</v>
      </c>
      <c r="E256" s="12">
        <v>245</v>
      </c>
      <c r="F256" s="54">
        <v>7458</v>
      </c>
      <c r="G256" s="110"/>
      <c r="H256" s="110"/>
      <c r="I256" s="92">
        <v>81447958.009912997</v>
      </c>
      <c r="J256" s="92"/>
      <c r="K256" s="12">
        <v>54140106.952679798</v>
      </c>
      <c r="L256" s="12">
        <v>29339942.6931502</v>
      </c>
      <c r="M256" s="12">
        <v>10567630.2277226</v>
      </c>
    </row>
    <row r="257" spans="3:13" s="1" customFormat="1" ht="11.1" customHeight="1" x14ac:dyDescent="0.15">
      <c r="C257" s="52">
        <v>45901</v>
      </c>
      <c r="D257" s="53">
        <v>53387</v>
      </c>
      <c r="E257" s="12">
        <v>246</v>
      </c>
      <c r="F257" s="54">
        <v>7486</v>
      </c>
      <c r="G257" s="110"/>
      <c r="H257" s="110"/>
      <c r="I257" s="92">
        <v>78357750.428007007</v>
      </c>
      <c r="J257" s="92"/>
      <c r="K257" s="12">
        <v>52006184.3587448</v>
      </c>
      <c r="L257" s="12">
        <v>28118766.1025973</v>
      </c>
      <c r="M257" s="12">
        <v>10089034.7445627</v>
      </c>
    </row>
    <row r="258" spans="3:13" s="1" customFormat="1" ht="11.1" customHeight="1" x14ac:dyDescent="0.15">
      <c r="C258" s="52">
        <v>45901</v>
      </c>
      <c r="D258" s="53">
        <v>53418</v>
      </c>
      <c r="E258" s="12">
        <v>247</v>
      </c>
      <c r="F258" s="54">
        <v>7517</v>
      </c>
      <c r="G258" s="110"/>
      <c r="H258" s="110"/>
      <c r="I258" s="92">
        <v>75341345.575191006</v>
      </c>
      <c r="J258" s="92"/>
      <c r="K258" s="12">
        <v>49919380.052621298</v>
      </c>
      <c r="L258" s="12">
        <v>26921827.928156599</v>
      </c>
      <c r="M258" s="12">
        <v>9618658.8604747392</v>
      </c>
    </row>
    <row r="259" spans="3:13" s="1" customFormat="1" ht="11.1" customHeight="1" x14ac:dyDescent="0.15">
      <c r="C259" s="52">
        <v>45901</v>
      </c>
      <c r="D259" s="53">
        <v>53448</v>
      </c>
      <c r="E259" s="12">
        <v>248</v>
      </c>
      <c r="F259" s="54">
        <v>7547</v>
      </c>
      <c r="G259" s="110"/>
      <c r="H259" s="110"/>
      <c r="I259" s="92">
        <v>72381084.091406003</v>
      </c>
      <c r="J259" s="92"/>
      <c r="K259" s="12">
        <v>47879262.782253101</v>
      </c>
      <c r="L259" s="12">
        <v>25758026.339970902</v>
      </c>
      <c r="M259" s="12">
        <v>9165130.3161475603</v>
      </c>
    </row>
    <row r="260" spans="3:13" s="1" customFormat="1" ht="11.1" customHeight="1" x14ac:dyDescent="0.15">
      <c r="C260" s="52">
        <v>45901</v>
      </c>
      <c r="D260" s="53">
        <v>53479</v>
      </c>
      <c r="E260" s="12">
        <v>249</v>
      </c>
      <c r="F260" s="54">
        <v>7578</v>
      </c>
      <c r="G260" s="110"/>
      <c r="H260" s="110"/>
      <c r="I260" s="92">
        <v>69539805.626540005</v>
      </c>
      <c r="J260" s="92"/>
      <c r="K260" s="12">
        <v>45921770.389951803</v>
      </c>
      <c r="L260" s="12">
        <v>24642107.2741623</v>
      </c>
      <c r="M260" s="12">
        <v>8730930.3739901893</v>
      </c>
    </row>
    <row r="261" spans="3:13" s="1" customFormat="1" ht="11.1" customHeight="1" x14ac:dyDescent="0.15">
      <c r="C261" s="52">
        <v>45901</v>
      </c>
      <c r="D261" s="53">
        <v>53509</v>
      </c>
      <c r="E261" s="12">
        <v>250</v>
      </c>
      <c r="F261" s="54">
        <v>7608</v>
      </c>
      <c r="G261" s="110"/>
      <c r="H261" s="110"/>
      <c r="I261" s="92">
        <v>66858552.620589003</v>
      </c>
      <c r="J261" s="92"/>
      <c r="K261" s="12">
        <v>44078690.233571298</v>
      </c>
      <c r="L261" s="12">
        <v>23594874.390510201</v>
      </c>
      <c r="M261" s="12">
        <v>8325617.1119687902</v>
      </c>
    </row>
    <row r="262" spans="3:13" s="1" customFormat="1" ht="11.1" customHeight="1" x14ac:dyDescent="0.15">
      <c r="C262" s="52">
        <v>45901</v>
      </c>
      <c r="D262" s="53">
        <v>53540</v>
      </c>
      <c r="E262" s="12">
        <v>251</v>
      </c>
      <c r="F262" s="54">
        <v>7639</v>
      </c>
      <c r="G262" s="110"/>
      <c r="H262" s="110"/>
      <c r="I262" s="92">
        <v>64246705.763384998</v>
      </c>
      <c r="J262" s="92"/>
      <c r="K262" s="12">
        <v>42284904.489326499</v>
      </c>
      <c r="L262" s="12">
        <v>22577114.485657401</v>
      </c>
      <c r="M262" s="12">
        <v>7932750.9418850197</v>
      </c>
    </row>
    <row r="263" spans="3:13" s="1" customFormat="1" ht="11.1" customHeight="1" x14ac:dyDescent="0.15">
      <c r="C263" s="52">
        <v>45901</v>
      </c>
      <c r="D263" s="53">
        <v>53571</v>
      </c>
      <c r="E263" s="12">
        <v>252</v>
      </c>
      <c r="F263" s="54">
        <v>7670</v>
      </c>
      <c r="G263" s="110"/>
      <c r="H263" s="110"/>
      <c r="I263" s="92">
        <v>61681112.344869003</v>
      </c>
      <c r="J263" s="92"/>
      <c r="K263" s="12">
        <v>40527467.473457202</v>
      </c>
      <c r="L263" s="12">
        <v>21583736.980875</v>
      </c>
      <c r="M263" s="12">
        <v>7551594.1906028399</v>
      </c>
    </row>
    <row r="264" spans="3:13" s="1" customFormat="1" ht="11.1" customHeight="1" x14ac:dyDescent="0.15">
      <c r="C264" s="52">
        <v>45901</v>
      </c>
      <c r="D264" s="53">
        <v>53601</v>
      </c>
      <c r="E264" s="12">
        <v>253</v>
      </c>
      <c r="F264" s="54">
        <v>7700</v>
      </c>
      <c r="G264" s="110"/>
      <c r="H264" s="110"/>
      <c r="I264" s="92">
        <v>59165443.025040999</v>
      </c>
      <c r="J264" s="92"/>
      <c r="K264" s="12">
        <v>38810742.371475302</v>
      </c>
      <c r="L264" s="12">
        <v>20618586.6136958</v>
      </c>
      <c r="M264" s="12">
        <v>7184341.6766706603</v>
      </c>
    </row>
    <row r="265" spans="3:13" s="1" customFormat="1" ht="11.1" customHeight="1" x14ac:dyDescent="0.15">
      <c r="C265" s="52">
        <v>45901</v>
      </c>
      <c r="D265" s="53">
        <v>53632</v>
      </c>
      <c r="E265" s="12">
        <v>254</v>
      </c>
      <c r="F265" s="54">
        <v>7731</v>
      </c>
      <c r="G265" s="110"/>
      <c r="H265" s="110"/>
      <c r="I265" s="92">
        <v>56707011.933729999</v>
      </c>
      <c r="J265" s="92"/>
      <c r="K265" s="12">
        <v>37134995.174334101</v>
      </c>
      <c r="L265" s="12">
        <v>19678156.317358799</v>
      </c>
      <c r="M265" s="12">
        <v>6827616.3986980002</v>
      </c>
    </row>
    <row r="266" spans="3:13" s="1" customFormat="1" ht="11.1" customHeight="1" x14ac:dyDescent="0.15">
      <c r="C266" s="52">
        <v>45901</v>
      </c>
      <c r="D266" s="53">
        <v>53662</v>
      </c>
      <c r="E266" s="12">
        <v>255</v>
      </c>
      <c r="F266" s="54">
        <v>7761</v>
      </c>
      <c r="G266" s="110"/>
      <c r="H266" s="110"/>
      <c r="I266" s="92">
        <v>54302221.140933998</v>
      </c>
      <c r="J266" s="92"/>
      <c r="K266" s="12">
        <v>35501831.846747197</v>
      </c>
      <c r="L266" s="12">
        <v>18766425.7256248</v>
      </c>
      <c r="M266" s="12">
        <v>6484587.4942578301</v>
      </c>
    </row>
    <row r="267" spans="3:13" s="1" customFormat="1" ht="11.1" customHeight="1" x14ac:dyDescent="0.15">
      <c r="C267" s="52">
        <v>45901</v>
      </c>
      <c r="D267" s="53">
        <v>53693</v>
      </c>
      <c r="E267" s="12">
        <v>256</v>
      </c>
      <c r="F267" s="54">
        <v>7792</v>
      </c>
      <c r="G267" s="110"/>
      <c r="H267" s="110"/>
      <c r="I267" s="92">
        <v>51969839.586483002</v>
      </c>
      <c r="J267" s="92"/>
      <c r="K267" s="12">
        <v>33919334.592661701</v>
      </c>
      <c r="L267" s="12">
        <v>17884311.207619298</v>
      </c>
      <c r="M267" s="12">
        <v>6153605.1806059796</v>
      </c>
    </row>
    <row r="268" spans="3:13" s="1" customFormat="1" ht="11.1" customHeight="1" x14ac:dyDescent="0.15">
      <c r="C268" s="52">
        <v>45901</v>
      </c>
      <c r="D268" s="53">
        <v>53724</v>
      </c>
      <c r="E268" s="12">
        <v>257</v>
      </c>
      <c r="F268" s="54">
        <v>7823</v>
      </c>
      <c r="G268" s="110"/>
      <c r="H268" s="110"/>
      <c r="I268" s="92">
        <v>49705980.600377001</v>
      </c>
      <c r="J268" s="92"/>
      <c r="K268" s="12">
        <v>32386750.284454901</v>
      </c>
      <c r="L268" s="12">
        <v>17032812.282079902</v>
      </c>
      <c r="M268" s="12">
        <v>5835799.8615662605</v>
      </c>
    </row>
    <row r="269" spans="3:13" s="1" customFormat="1" ht="11.1" customHeight="1" x14ac:dyDescent="0.15">
      <c r="C269" s="52">
        <v>45901</v>
      </c>
      <c r="D269" s="53">
        <v>53752</v>
      </c>
      <c r="E269" s="12">
        <v>258</v>
      </c>
      <c r="F269" s="54">
        <v>7851</v>
      </c>
      <c r="G269" s="110"/>
      <c r="H269" s="110"/>
      <c r="I269" s="92">
        <v>47497464.072500996</v>
      </c>
      <c r="J269" s="92"/>
      <c r="K269" s="12">
        <v>30900341.038746201</v>
      </c>
      <c r="L269" s="12">
        <v>16213746.410621701</v>
      </c>
      <c r="M269" s="12">
        <v>5533914.1402201504</v>
      </c>
    </row>
    <row r="270" spans="3:13" s="1" customFormat="1" ht="11.1" customHeight="1" x14ac:dyDescent="0.15">
      <c r="C270" s="52">
        <v>45901</v>
      </c>
      <c r="D270" s="53">
        <v>53783</v>
      </c>
      <c r="E270" s="12">
        <v>259</v>
      </c>
      <c r="F270" s="54">
        <v>7882</v>
      </c>
      <c r="G270" s="110"/>
      <c r="H270" s="110"/>
      <c r="I270" s="92">
        <v>45343717.272797003</v>
      </c>
      <c r="J270" s="92"/>
      <c r="K270" s="12">
        <v>29449149.004255898</v>
      </c>
      <c r="L270" s="12">
        <v>15412991.747543</v>
      </c>
      <c r="M270" s="12">
        <v>5238327.0046842303</v>
      </c>
    </row>
    <row r="271" spans="3:13" s="1" customFormat="1" ht="11.1" customHeight="1" x14ac:dyDescent="0.15">
      <c r="C271" s="52">
        <v>45901</v>
      </c>
      <c r="D271" s="53">
        <v>53813</v>
      </c>
      <c r="E271" s="12">
        <v>260</v>
      </c>
      <c r="F271" s="54">
        <v>7912</v>
      </c>
      <c r="G271" s="110"/>
      <c r="H271" s="110"/>
      <c r="I271" s="92">
        <v>43254957.821093</v>
      </c>
      <c r="J271" s="92"/>
      <c r="K271" s="12">
        <v>28046461.888326999</v>
      </c>
      <c r="L271" s="12">
        <v>14642729.708132399</v>
      </c>
      <c r="M271" s="12">
        <v>4956142.5510551296</v>
      </c>
    </row>
    <row r="272" spans="3:13" s="1" customFormat="1" ht="11.1" customHeight="1" x14ac:dyDescent="0.15">
      <c r="C272" s="52">
        <v>45901</v>
      </c>
      <c r="D272" s="53">
        <v>53844</v>
      </c>
      <c r="E272" s="12">
        <v>261</v>
      </c>
      <c r="F272" s="54">
        <v>7943</v>
      </c>
      <c r="G272" s="110"/>
      <c r="H272" s="110"/>
      <c r="I272" s="92">
        <v>41238328.817447998</v>
      </c>
      <c r="J272" s="92"/>
      <c r="K272" s="12">
        <v>26693530.9794956</v>
      </c>
      <c r="L272" s="12">
        <v>13900937.221820099</v>
      </c>
      <c r="M272" s="12">
        <v>4685138.62165948</v>
      </c>
    </row>
    <row r="273" spans="3:13" s="1" customFormat="1" ht="11.1" customHeight="1" x14ac:dyDescent="0.15">
      <c r="C273" s="52">
        <v>45901</v>
      </c>
      <c r="D273" s="53">
        <v>53874</v>
      </c>
      <c r="E273" s="12">
        <v>262</v>
      </c>
      <c r="F273" s="54">
        <v>7973</v>
      </c>
      <c r="G273" s="110"/>
      <c r="H273" s="110"/>
      <c r="I273" s="92">
        <v>39287212.271687999</v>
      </c>
      <c r="J273" s="92"/>
      <c r="K273" s="12">
        <v>25388833.176593699</v>
      </c>
      <c r="L273" s="12">
        <v>13188960.4488752</v>
      </c>
      <c r="M273" s="12">
        <v>4426954.0320948903</v>
      </c>
    </row>
    <row r="274" spans="3:13" s="1" customFormat="1" ht="11.1" customHeight="1" x14ac:dyDescent="0.15">
      <c r="C274" s="52">
        <v>45901</v>
      </c>
      <c r="D274" s="53">
        <v>53905</v>
      </c>
      <c r="E274" s="12">
        <v>263</v>
      </c>
      <c r="F274" s="54">
        <v>8004</v>
      </c>
      <c r="G274" s="110"/>
      <c r="H274" s="110"/>
      <c r="I274" s="92">
        <v>37409851.493758</v>
      </c>
      <c r="J274" s="92"/>
      <c r="K274" s="12">
        <v>24134610.3624935</v>
      </c>
      <c r="L274" s="12">
        <v>12505533.058564501</v>
      </c>
      <c r="M274" s="12">
        <v>4179778.56761532</v>
      </c>
    </row>
    <row r="275" spans="3:13" s="1" customFormat="1" ht="11.1" customHeight="1" x14ac:dyDescent="0.15">
      <c r="C275" s="52">
        <v>45901</v>
      </c>
      <c r="D275" s="53">
        <v>53936</v>
      </c>
      <c r="E275" s="12">
        <v>264</v>
      </c>
      <c r="F275" s="54">
        <v>8035</v>
      </c>
      <c r="G275" s="110"/>
      <c r="H275" s="110"/>
      <c r="I275" s="92">
        <v>35596110.223541997</v>
      </c>
      <c r="J275" s="92"/>
      <c r="K275" s="12">
        <v>22925542.930867098</v>
      </c>
      <c r="L275" s="12">
        <v>11848834.658511899</v>
      </c>
      <c r="M275" s="12">
        <v>3943513.43696152</v>
      </c>
    </row>
    <row r="276" spans="3:13" s="1" customFormat="1" ht="11.1" customHeight="1" x14ac:dyDescent="0.15">
      <c r="C276" s="52">
        <v>45901</v>
      </c>
      <c r="D276" s="53">
        <v>53966</v>
      </c>
      <c r="E276" s="12">
        <v>265</v>
      </c>
      <c r="F276" s="54">
        <v>8065</v>
      </c>
      <c r="G276" s="110"/>
      <c r="H276" s="110"/>
      <c r="I276" s="92">
        <v>33860407.391038999</v>
      </c>
      <c r="J276" s="92"/>
      <c r="K276" s="12">
        <v>21771874.691993002</v>
      </c>
      <c r="L276" s="12">
        <v>11224877.3172873</v>
      </c>
      <c r="M276" s="12">
        <v>3720534.8098418498</v>
      </c>
    </row>
    <row r="277" spans="3:13" s="1" customFormat="1" ht="11.1" customHeight="1" x14ac:dyDescent="0.15">
      <c r="C277" s="52">
        <v>45901</v>
      </c>
      <c r="D277" s="53">
        <v>53997</v>
      </c>
      <c r="E277" s="12">
        <v>266</v>
      </c>
      <c r="F277" s="54">
        <v>8096</v>
      </c>
      <c r="G277" s="110"/>
      <c r="H277" s="110"/>
      <c r="I277" s="92">
        <v>32196419.656078</v>
      </c>
      <c r="J277" s="92"/>
      <c r="K277" s="12">
        <v>20666836.589683902</v>
      </c>
      <c r="L277" s="12">
        <v>10628057.012387499</v>
      </c>
      <c r="M277" s="12">
        <v>3507795.4801678802</v>
      </c>
    </row>
    <row r="278" spans="3:13" s="1" customFormat="1" ht="11.1" customHeight="1" x14ac:dyDescent="0.15">
      <c r="C278" s="52">
        <v>45901</v>
      </c>
      <c r="D278" s="53">
        <v>54027</v>
      </c>
      <c r="E278" s="12">
        <v>267</v>
      </c>
      <c r="F278" s="54">
        <v>8126</v>
      </c>
      <c r="G278" s="110"/>
      <c r="H278" s="110"/>
      <c r="I278" s="92">
        <v>30575341.978603002</v>
      </c>
      <c r="J278" s="92"/>
      <c r="K278" s="12">
        <v>19594054.410853501</v>
      </c>
      <c r="L278" s="12">
        <v>10051571.0512699</v>
      </c>
      <c r="M278" s="12">
        <v>3303926.8175059198</v>
      </c>
    </row>
    <row r="279" spans="3:13" s="1" customFormat="1" ht="11.1" customHeight="1" x14ac:dyDescent="0.15">
      <c r="C279" s="52">
        <v>45901</v>
      </c>
      <c r="D279" s="53">
        <v>54058</v>
      </c>
      <c r="E279" s="12">
        <v>268</v>
      </c>
      <c r="F279" s="54">
        <v>8157</v>
      </c>
      <c r="G279" s="110"/>
      <c r="H279" s="110"/>
      <c r="I279" s="92">
        <v>29007078.808556002</v>
      </c>
      <c r="J279" s="92"/>
      <c r="K279" s="12">
        <v>18557512.442541402</v>
      </c>
      <c r="L279" s="12">
        <v>9495623.58513253</v>
      </c>
      <c r="M279" s="12">
        <v>3107968.3121241401</v>
      </c>
    </row>
    <row r="280" spans="3:13" s="1" customFormat="1" ht="11.1" customHeight="1" x14ac:dyDescent="0.15">
      <c r="C280" s="52">
        <v>45901</v>
      </c>
      <c r="D280" s="53">
        <v>54089</v>
      </c>
      <c r="E280" s="12">
        <v>269</v>
      </c>
      <c r="F280" s="54">
        <v>8188</v>
      </c>
      <c r="G280" s="110"/>
      <c r="H280" s="110"/>
      <c r="I280" s="92">
        <v>27464707.945879001</v>
      </c>
      <c r="J280" s="92"/>
      <c r="K280" s="12">
        <v>17540966.929592401</v>
      </c>
      <c r="L280" s="12">
        <v>8952644.7731358409</v>
      </c>
      <c r="M280" s="12">
        <v>2917837.24804415</v>
      </c>
    </row>
    <row r="281" spans="3:13" s="1" customFormat="1" ht="11.1" customHeight="1" x14ac:dyDescent="0.15">
      <c r="C281" s="52">
        <v>45901</v>
      </c>
      <c r="D281" s="53">
        <v>54118</v>
      </c>
      <c r="E281" s="12">
        <v>270</v>
      </c>
      <c r="F281" s="54">
        <v>8217</v>
      </c>
      <c r="G281" s="110"/>
      <c r="H281" s="110"/>
      <c r="I281" s="92">
        <v>25958093.5704</v>
      </c>
      <c r="J281" s="92"/>
      <c r="K281" s="12">
        <v>16552426.948643601</v>
      </c>
      <c r="L281" s="12">
        <v>8428008.1041099094</v>
      </c>
      <c r="M281" s="12">
        <v>2735962.89496045</v>
      </c>
    </row>
    <row r="282" spans="3:13" s="1" customFormat="1" ht="11.1" customHeight="1" x14ac:dyDescent="0.15">
      <c r="C282" s="52">
        <v>45901</v>
      </c>
      <c r="D282" s="53">
        <v>54149</v>
      </c>
      <c r="E282" s="12">
        <v>271</v>
      </c>
      <c r="F282" s="54">
        <v>8248</v>
      </c>
      <c r="G282" s="110"/>
      <c r="H282" s="110"/>
      <c r="I282" s="92">
        <v>24473062.318836998</v>
      </c>
      <c r="J282" s="92"/>
      <c r="K282" s="12">
        <v>15579014.496683</v>
      </c>
      <c r="L282" s="12">
        <v>7912201.5014836304</v>
      </c>
      <c r="M282" s="12">
        <v>2557638.8326996202</v>
      </c>
    </row>
    <row r="283" spans="3:13" s="1" customFormat="1" ht="11.1" customHeight="1" x14ac:dyDescent="0.15">
      <c r="C283" s="52">
        <v>45901</v>
      </c>
      <c r="D283" s="53">
        <v>54179</v>
      </c>
      <c r="E283" s="12">
        <v>272</v>
      </c>
      <c r="F283" s="54">
        <v>8278</v>
      </c>
      <c r="G283" s="110"/>
      <c r="H283" s="110"/>
      <c r="I283" s="92">
        <v>23026290.844347998</v>
      </c>
      <c r="J283" s="92"/>
      <c r="K283" s="12">
        <v>14633971.7267866</v>
      </c>
      <c r="L283" s="12">
        <v>7413944.6000475297</v>
      </c>
      <c r="M283" s="12">
        <v>2386752.0165627901</v>
      </c>
    </row>
    <row r="284" spans="3:13" s="1" customFormat="1" ht="11.1" customHeight="1" x14ac:dyDescent="0.15">
      <c r="C284" s="52">
        <v>45901</v>
      </c>
      <c r="D284" s="53">
        <v>54210</v>
      </c>
      <c r="E284" s="12">
        <v>273</v>
      </c>
      <c r="F284" s="54">
        <v>8309</v>
      </c>
      <c r="G284" s="110"/>
      <c r="H284" s="110"/>
      <c r="I284" s="92">
        <v>21605145.176874999</v>
      </c>
      <c r="J284" s="92"/>
      <c r="K284" s="12">
        <v>13707498.078699799</v>
      </c>
      <c r="L284" s="12">
        <v>6926907.8698855797</v>
      </c>
      <c r="M284" s="12">
        <v>2220516.4388604299</v>
      </c>
    </row>
    <row r="285" spans="3:13" s="1" customFormat="1" ht="11.1" customHeight="1" x14ac:dyDescent="0.15">
      <c r="C285" s="52">
        <v>45901</v>
      </c>
      <c r="D285" s="53">
        <v>54240</v>
      </c>
      <c r="E285" s="12">
        <v>274</v>
      </c>
      <c r="F285" s="54">
        <v>8339</v>
      </c>
      <c r="G285" s="110"/>
      <c r="H285" s="110"/>
      <c r="I285" s="92">
        <v>20249926.026246998</v>
      </c>
      <c r="J285" s="92"/>
      <c r="K285" s="12">
        <v>12826583.897956699</v>
      </c>
      <c r="L285" s="12">
        <v>6465795.8959525703</v>
      </c>
      <c r="M285" s="12">
        <v>2064204.1932623901</v>
      </c>
    </row>
    <row r="286" spans="3:13" s="1" customFormat="1" ht="11.1" customHeight="1" x14ac:dyDescent="0.15">
      <c r="C286" s="52">
        <v>45901</v>
      </c>
      <c r="D286" s="53">
        <v>54271</v>
      </c>
      <c r="E286" s="12">
        <v>275</v>
      </c>
      <c r="F286" s="54">
        <v>8370</v>
      </c>
      <c r="G286" s="110"/>
      <c r="H286" s="110"/>
      <c r="I286" s="92">
        <v>18994135.582463998</v>
      </c>
      <c r="J286" s="92"/>
      <c r="K286" s="12">
        <v>12010743.1013654</v>
      </c>
      <c r="L286" s="12">
        <v>6039138.0288479496</v>
      </c>
      <c r="M286" s="12">
        <v>1919827.6406443301</v>
      </c>
    </row>
    <row r="287" spans="3:13" s="1" customFormat="1" ht="11.1" customHeight="1" x14ac:dyDescent="0.15">
      <c r="C287" s="52">
        <v>45901</v>
      </c>
      <c r="D287" s="53">
        <v>54302</v>
      </c>
      <c r="E287" s="12">
        <v>276</v>
      </c>
      <c r="F287" s="54">
        <v>8401</v>
      </c>
      <c r="G287" s="110"/>
      <c r="H287" s="110"/>
      <c r="I287" s="92">
        <v>17796767.175411001</v>
      </c>
      <c r="J287" s="92"/>
      <c r="K287" s="12">
        <v>11234512.766646</v>
      </c>
      <c r="L287" s="12">
        <v>5634474.43724747</v>
      </c>
      <c r="M287" s="12">
        <v>1783599.3966286799</v>
      </c>
    </row>
    <row r="288" spans="3:13" s="1" customFormat="1" ht="11.1" customHeight="1" x14ac:dyDescent="0.15">
      <c r="C288" s="52">
        <v>45901</v>
      </c>
      <c r="D288" s="53">
        <v>54332</v>
      </c>
      <c r="E288" s="12">
        <v>277</v>
      </c>
      <c r="F288" s="54">
        <v>8431</v>
      </c>
      <c r="G288" s="110"/>
      <c r="H288" s="110"/>
      <c r="I288" s="92">
        <v>16673440.174973</v>
      </c>
      <c r="J288" s="92"/>
      <c r="K288" s="12">
        <v>10508116.9885449</v>
      </c>
      <c r="L288" s="12">
        <v>5257191.9875022201</v>
      </c>
      <c r="M288" s="12">
        <v>1657348.44300082</v>
      </c>
    </row>
    <row r="289" spans="3:13" s="1" customFormat="1" ht="11.1" customHeight="1" x14ac:dyDescent="0.15">
      <c r="C289" s="52">
        <v>45901</v>
      </c>
      <c r="D289" s="53">
        <v>54363</v>
      </c>
      <c r="E289" s="12">
        <v>278</v>
      </c>
      <c r="F289" s="54">
        <v>8462</v>
      </c>
      <c r="G289" s="110"/>
      <c r="H289" s="110"/>
      <c r="I289" s="92">
        <v>15625407.401035</v>
      </c>
      <c r="J289" s="92"/>
      <c r="K289" s="12">
        <v>9830912.0812599398</v>
      </c>
      <c r="L289" s="12">
        <v>4905879.1212369204</v>
      </c>
      <c r="M289" s="12">
        <v>1540045.13823937</v>
      </c>
    </row>
    <row r="290" spans="3:13" s="1" customFormat="1" ht="11.1" customHeight="1" x14ac:dyDescent="0.15">
      <c r="C290" s="52">
        <v>45901</v>
      </c>
      <c r="D290" s="53">
        <v>54393</v>
      </c>
      <c r="E290" s="12">
        <v>279</v>
      </c>
      <c r="F290" s="54">
        <v>8492</v>
      </c>
      <c r="G290" s="110"/>
      <c r="H290" s="110"/>
      <c r="I290" s="92">
        <v>14632253.073656</v>
      </c>
      <c r="J290" s="92"/>
      <c r="K290" s="12">
        <v>9190946.2640792597</v>
      </c>
      <c r="L290" s="12">
        <v>4575230.9904151699</v>
      </c>
      <c r="M290" s="12">
        <v>1430361.1824125401</v>
      </c>
    </row>
    <row r="291" spans="3:13" s="1" customFormat="1" ht="11.1" customHeight="1" x14ac:dyDescent="0.15">
      <c r="C291" s="52">
        <v>45901</v>
      </c>
      <c r="D291" s="53">
        <v>54424</v>
      </c>
      <c r="E291" s="12">
        <v>280</v>
      </c>
      <c r="F291" s="54">
        <v>8523</v>
      </c>
      <c r="G291" s="110"/>
      <c r="H291" s="110"/>
      <c r="I291" s="92">
        <v>13706348.162605001</v>
      </c>
      <c r="J291" s="92"/>
      <c r="K291" s="12">
        <v>8594756.1906604096</v>
      </c>
      <c r="L291" s="12">
        <v>4267568.0264868196</v>
      </c>
      <c r="M291" s="12">
        <v>1328525.0955664199</v>
      </c>
    </row>
    <row r="292" spans="3:13" s="1" customFormat="1" ht="11.1" customHeight="1" x14ac:dyDescent="0.15">
      <c r="C292" s="52">
        <v>45901</v>
      </c>
      <c r="D292" s="53">
        <v>54455</v>
      </c>
      <c r="E292" s="12">
        <v>281</v>
      </c>
      <c r="F292" s="54">
        <v>8554</v>
      </c>
      <c r="G292" s="110"/>
      <c r="H292" s="110"/>
      <c r="I292" s="92">
        <v>12818142.297823999</v>
      </c>
      <c r="J292" s="92"/>
      <c r="K292" s="12">
        <v>8024161.6593548199</v>
      </c>
      <c r="L292" s="12">
        <v>3974117.0447511398</v>
      </c>
      <c r="M292" s="12">
        <v>1231931.56547853</v>
      </c>
    </row>
    <row r="293" spans="3:13" s="1" customFormat="1" ht="11.1" customHeight="1" x14ac:dyDescent="0.15">
      <c r="C293" s="52">
        <v>45901</v>
      </c>
      <c r="D293" s="53">
        <v>54483</v>
      </c>
      <c r="E293" s="12">
        <v>282</v>
      </c>
      <c r="F293" s="54">
        <v>8582</v>
      </c>
      <c r="G293" s="110"/>
      <c r="H293" s="110"/>
      <c r="I293" s="92">
        <v>11980103.969258999</v>
      </c>
      <c r="J293" s="92"/>
      <c r="K293" s="12">
        <v>7488059.5795059502</v>
      </c>
      <c r="L293" s="12">
        <v>3700082.36287235</v>
      </c>
      <c r="M293" s="12">
        <v>1142595.03397417</v>
      </c>
    </row>
    <row r="294" spans="3:13" s="1" customFormat="1" ht="11.1" customHeight="1" x14ac:dyDescent="0.15">
      <c r="C294" s="52">
        <v>45901</v>
      </c>
      <c r="D294" s="53">
        <v>54514</v>
      </c>
      <c r="E294" s="12">
        <v>283</v>
      </c>
      <c r="F294" s="54">
        <v>8613</v>
      </c>
      <c r="G294" s="110"/>
      <c r="H294" s="110"/>
      <c r="I294" s="92">
        <v>11206229.146793</v>
      </c>
      <c r="J294" s="92"/>
      <c r="K294" s="12">
        <v>6992475.9601499103</v>
      </c>
      <c r="L294" s="12">
        <v>3446411.8513079602</v>
      </c>
      <c r="M294" s="12">
        <v>1059753.1968338899</v>
      </c>
    </row>
    <row r="295" spans="3:13" s="1" customFormat="1" ht="11.1" customHeight="1" x14ac:dyDescent="0.15">
      <c r="C295" s="52">
        <v>45901</v>
      </c>
      <c r="D295" s="53">
        <v>54544</v>
      </c>
      <c r="E295" s="12">
        <v>284</v>
      </c>
      <c r="F295" s="54">
        <v>8643</v>
      </c>
      <c r="G295" s="110"/>
      <c r="H295" s="110"/>
      <c r="I295" s="92">
        <v>10498876.600369001</v>
      </c>
      <c r="J295" s="92"/>
      <c r="K295" s="12">
        <v>6540348.2688918598</v>
      </c>
      <c r="L295" s="12">
        <v>3215635.6529584802</v>
      </c>
      <c r="M295" s="12">
        <v>984737.50509169605</v>
      </c>
    </row>
    <row r="296" spans="3:13" s="1" customFormat="1" ht="11.1" customHeight="1" x14ac:dyDescent="0.15">
      <c r="C296" s="52">
        <v>45901</v>
      </c>
      <c r="D296" s="53">
        <v>54575</v>
      </c>
      <c r="E296" s="12">
        <v>285</v>
      </c>
      <c r="F296" s="54">
        <v>8674</v>
      </c>
      <c r="G296" s="110"/>
      <c r="H296" s="110"/>
      <c r="I296" s="92">
        <v>9851449.7898709998</v>
      </c>
      <c r="J296" s="92"/>
      <c r="K296" s="12">
        <v>6126620.37433392</v>
      </c>
      <c r="L296" s="12">
        <v>3004560.98911457</v>
      </c>
      <c r="M296" s="12">
        <v>916202.10959823697</v>
      </c>
    </row>
    <row r="297" spans="3:13" s="1" customFormat="1" ht="11.1" customHeight="1" x14ac:dyDescent="0.15">
      <c r="C297" s="52">
        <v>45901</v>
      </c>
      <c r="D297" s="53">
        <v>54605</v>
      </c>
      <c r="E297" s="12">
        <v>286</v>
      </c>
      <c r="F297" s="54">
        <v>8704</v>
      </c>
      <c r="G297" s="110"/>
      <c r="H297" s="110"/>
      <c r="I297" s="92">
        <v>9246231.4351879992</v>
      </c>
      <c r="J297" s="92"/>
      <c r="K297" s="12">
        <v>5740796.3742214097</v>
      </c>
      <c r="L297" s="12">
        <v>2808419.3930131202</v>
      </c>
      <c r="M297" s="12">
        <v>852880.74573675799</v>
      </c>
    </row>
    <row r="298" spans="3:13" s="1" customFormat="1" ht="11.1" customHeight="1" x14ac:dyDescent="0.15">
      <c r="C298" s="52">
        <v>45901</v>
      </c>
      <c r="D298" s="53">
        <v>54636</v>
      </c>
      <c r="E298" s="12">
        <v>287</v>
      </c>
      <c r="F298" s="54">
        <v>8735</v>
      </c>
      <c r="G298" s="110"/>
      <c r="H298" s="110"/>
      <c r="I298" s="92">
        <v>8649240.2163159996</v>
      </c>
      <c r="J298" s="92"/>
      <c r="K298" s="12">
        <v>5361028.5622874703</v>
      </c>
      <c r="L298" s="12">
        <v>2615965.6349246199</v>
      </c>
      <c r="M298" s="12">
        <v>791070.15648039803</v>
      </c>
    </row>
    <row r="299" spans="3:13" s="1" customFormat="1" ht="11.1" customHeight="1" x14ac:dyDescent="0.15">
      <c r="C299" s="52">
        <v>45901</v>
      </c>
      <c r="D299" s="53">
        <v>54667</v>
      </c>
      <c r="E299" s="12">
        <v>288</v>
      </c>
      <c r="F299" s="54">
        <v>8766</v>
      </c>
      <c r="G299" s="110"/>
      <c r="H299" s="110"/>
      <c r="I299" s="92">
        <v>8066627.5830290001</v>
      </c>
      <c r="J299" s="92"/>
      <c r="K299" s="12">
        <v>4991429.5776486797</v>
      </c>
      <c r="L299" s="12">
        <v>2429421.9694062402</v>
      </c>
      <c r="M299" s="12">
        <v>731547.51674907596</v>
      </c>
    </row>
    <row r="300" spans="3:13" s="1" customFormat="1" ht="11.1" customHeight="1" x14ac:dyDescent="0.15">
      <c r="C300" s="52">
        <v>45901</v>
      </c>
      <c r="D300" s="53">
        <v>54697</v>
      </c>
      <c r="E300" s="12">
        <v>289</v>
      </c>
      <c r="F300" s="54">
        <v>8796</v>
      </c>
      <c r="G300" s="110"/>
      <c r="H300" s="110"/>
      <c r="I300" s="92">
        <v>7541775.5353809996</v>
      </c>
      <c r="J300" s="92"/>
      <c r="K300" s="12">
        <v>4659004.2210429199</v>
      </c>
      <c r="L300" s="12">
        <v>2262043.1105811</v>
      </c>
      <c r="M300" s="12">
        <v>678354.244775436</v>
      </c>
    </row>
    <row r="301" spans="3:13" s="1" customFormat="1" ht="11.1" customHeight="1" x14ac:dyDescent="0.15">
      <c r="C301" s="52">
        <v>45901</v>
      </c>
      <c r="D301" s="53">
        <v>54728</v>
      </c>
      <c r="E301" s="12">
        <v>290</v>
      </c>
      <c r="F301" s="54">
        <v>8827</v>
      </c>
      <c r="G301" s="110"/>
      <c r="H301" s="110"/>
      <c r="I301" s="92">
        <v>7102491.2999999998</v>
      </c>
      <c r="J301" s="92"/>
      <c r="K301" s="12">
        <v>4380190.4196459297</v>
      </c>
      <c r="L301" s="12">
        <v>2121264.6636767099</v>
      </c>
      <c r="M301" s="12">
        <v>633442.42413474701</v>
      </c>
    </row>
    <row r="302" spans="3:13" s="1" customFormat="1" ht="11.1" customHeight="1" x14ac:dyDescent="0.15">
      <c r="C302" s="52">
        <v>45901</v>
      </c>
      <c r="D302" s="53">
        <v>54758</v>
      </c>
      <c r="E302" s="12">
        <v>291</v>
      </c>
      <c r="F302" s="54">
        <v>8857</v>
      </c>
      <c r="G302" s="110"/>
      <c r="H302" s="110"/>
      <c r="I302" s="92">
        <v>6726131.1900000004</v>
      </c>
      <c r="J302" s="92"/>
      <c r="K302" s="12">
        <v>4141275.9921280202</v>
      </c>
      <c r="L302" s="12">
        <v>2000625.53909411</v>
      </c>
      <c r="M302" s="12">
        <v>594968.78474500205</v>
      </c>
    </row>
    <row r="303" spans="3:13" s="1" customFormat="1" ht="11.1" customHeight="1" x14ac:dyDescent="0.15">
      <c r="C303" s="52">
        <v>45901</v>
      </c>
      <c r="D303" s="53">
        <v>54789</v>
      </c>
      <c r="E303" s="12">
        <v>292</v>
      </c>
      <c r="F303" s="54">
        <v>8888</v>
      </c>
      <c r="G303" s="110"/>
      <c r="H303" s="110"/>
      <c r="I303" s="92">
        <v>6404075.8200000003</v>
      </c>
      <c r="J303" s="92"/>
      <c r="K303" s="12">
        <v>3936299.0464434298</v>
      </c>
      <c r="L303" s="12">
        <v>1896766.2424413201</v>
      </c>
      <c r="M303" s="12">
        <v>561692.73109728296</v>
      </c>
    </row>
    <row r="304" spans="3:13" s="1" customFormat="1" ht="11.1" customHeight="1" x14ac:dyDescent="0.15">
      <c r="C304" s="52">
        <v>45901</v>
      </c>
      <c r="D304" s="53">
        <v>54820</v>
      </c>
      <c r="E304" s="12">
        <v>293</v>
      </c>
      <c r="F304" s="54">
        <v>8919</v>
      </c>
      <c r="G304" s="110"/>
      <c r="H304" s="110"/>
      <c r="I304" s="92">
        <v>6138448.1100000003</v>
      </c>
      <c r="J304" s="92"/>
      <c r="K304" s="12">
        <v>3766630.2333632698</v>
      </c>
      <c r="L304" s="12">
        <v>1810392.77436685</v>
      </c>
      <c r="M304" s="12">
        <v>533844.06537443504</v>
      </c>
    </row>
    <row r="305" spans="3:13" s="1" customFormat="1" ht="11.1" customHeight="1" x14ac:dyDescent="0.15">
      <c r="C305" s="52">
        <v>45901</v>
      </c>
      <c r="D305" s="53">
        <v>54848</v>
      </c>
      <c r="E305" s="12">
        <v>294</v>
      </c>
      <c r="F305" s="54">
        <v>8947</v>
      </c>
      <c r="G305" s="110"/>
      <c r="H305" s="110"/>
      <c r="I305" s="92">
        <v>5898521.6399999997</v>
      </c>
      <c r="J305" s="92"/>
      <c r="K305" s="12">
        <v>3613863.1204647599</v>
      </c>
      <c r="L305" s="12">
        <v>1732976.34568178</v>
      </c>
      <c r="M305" s="12">
        <v>509060.333396776</v>
      </c>
    </row>
    <row r="306" spans="3:13" s="1" customFormat="1" ht="11.1" customHeight="1" x14ac:dyDescent="0.15">
      <c r="C306" s="52">
        <v>45901</v>
      </c>
      <c r="D306" s="53">
        <v>54879</v>
      </c>
      <c r="E306" s="12">
        <v>295</v>
      </c>
      <c r="F306" s="54">
        <v>8978</v>
      </c>
      <c r="G306" s="110"/>
      <c r="H306" s="110"/>
      <c r="I306" s="92">
        <v>5668146.3700000001</v>
      </c>
      <c r="J306" s="92"/>
      <c r="K306" s="12">
        <v>3466828.4965373101</v>
      </c>
      <c r="L306" s="12">
        <v>1658239.99755973</v>
      </c>
      <c r="M306" s="12">
        <v>485043.432567271</v>
      </c>
    </row>
    <row r="307" spans="3:13" s="1" customFormat="1" ht="11.1" customHeight="1" x14ac:dyDescent="0.15">
      <c r="C307" s="52">
        <v>45901</v>
      </c>
      <c r="D307" s="53">
        <v>54909</v>
      </c>
      <c r="E307" s="12">
        <v>296</v>
      </c>
      <c r="F307" s="54">
        <v>9008</v>
      </c>
      <c r="G307" s="110"/>
      <c r="H307" s="110"/>
      <c r="I307" s="92">
        <v>5471082.3499999996</v>
      </c>
      <c r="J307" s="92"/>
      <c r="K307" s="12">
        <v>3340804.8943109298</v>
      </c>
      <c r="L307" s="12">
        <v>1594027.8656820999</v>
      </c>
      <c r="M307" s="12">
        <v>464349.77018990798</v>
      </c>
    </row>
    <row r="308" spans="3:13" s="1" customFormat="1" ht="11.1" customHeight="1" x14ac:dyDescent="0.15">
      <c r="C308" s="52">
        <v>45901</v>
      </c>
      <c r="D308" s="53">
        <v>54940</v>
      </c>
      <c r="E308" s="12">
        <v>297</v>
      </c>
      <c r="F308" s="54">
        <v>9039</v>
      </c>
      <c r="G308" s="110"/>
      <c r="H308" s="110"/>
      <c r="I308" s="92">
        <v>5276628.25</v>
      </c>
      <c r="J308" s="92"/>
      <c r="K308" s="12">
        <v>3216600.6011517202</v>
      </c>
      <c r="L308" s="12">
        <v>1530861.94614727</v>
      </c>
      <c r="M308" s="12">
        <v>444060.32550895901</v>
      </c>
    </row>
    <row r="309" spans="3:13" s="1" customFormat="1" ht="11.1" customHeight="1" x14ac:dyDescent="0.15">
      <c r="C309" s="52">
        <v>45901</v>
      </c>
      <c r="D309" s="53">
        <v>54970</v>
      </c>
      <c r="E309" s="12">
        <v>298</v>
      </c>
      <c r="F309" s="54">
        <v>9069</v>
      </c>
      <c r="G309" s="110"/>
      <c r="H309" s="110"/>
      <c r="I309" s="92">
        <v>5081885.66</v>
      </c>
      <c r="J309" s="92"/>
      <c r="K309" s="12">
        <v>3092801.8060705299</v>
      </c>
      <c r="L309" s="12">
        <v>1468320.1083499</v>
      </c>
      <c r="M309" s="12">
        <v>424172.76015288301</v>
      </c>
    </row>
    <row r="310" spans="3:13" s="1" customFormat="1" ht="11.1" customHeight="1" x14ac:dyDescent="0.15">
      <c r="C310" s="52">
        <v>45901</v>
      </c>
      <c r="D310" s="53">
        <v>55001</v>
      </c>
      <c r="E310" s="12">
        <v>299</v>
      </c>
      <c r="F310" s="54">
        <v>9100</v>
      </c>
      <c r="G310" s="110"/>
      <c r="H310" s="110"/>
      <c r="I310" s="92">
        <v>4886983.91</v>
      </c>
      <c r="J310" s="92"/>
      <c r="K310" s="12">
        <v>2969141.4582021702</v>
      </c>
      <c r="L310" s="12">
        <v>1406026.9273053999</v>
      </c>
      <c r="M310" s="12">
        <v>404456.93504724302</v>
      </c>
    </row>
    <row r="311" spans="3:13" s="1" customFormat="1" ht="11.1" customHeight="1" x14ac:dyDescent="0.15">
      <c r="C311" s="52">
        <v>45901</v>
      </c>
      <c r="D311" s="53">
        <v>55032</v>
      </c>
      <c r="E311" s="12">
        <v>300</v>
      </c>
      <c r="F311" s="54">
        <v>9131</v>
      </c>
      <c r="G311" s="110"/>
      <c r="H311" s="110"/>
      <c r="I311" s="92">
        <v>4693604.9000000004</v>
      </c>
      <c r="J311" s="92"/>
      <c r="K311" s="12">
        <v>2846815.2760716798</v>
      </c>
      <c r="L311" s="12">
        <v>1344671.28099466</v>
      </c>
      <c r="M311" s="12">
        <v>385169.06331751402</v>
      </c>
    </row>
    <row r="312" spans="3:13" s="1" customFormat="1" ht="11.1" customHeight="1" x14ac:dyDescent="0.15">
      <c r="C312" s="52">
        <v>45901</v>
      </c>
      <c r="D312" s="53">
        <v>55062</v>
      </c>
      <c r="E312" s="12">
        <v>301</v>
      </c>
      <c r="F312" s="54">
        <v>9161</v>
      </c>
      <c r="G312" s="110"/>
      <c r="H312" s="110"/>
      <c r="I312" s="92">
        <v>4504393.8099999996</v>
      </c>
      <c r="J312" s="92"/>
      <c r="K312" s="12">
        <v>2727568.53837837</v>
      </c>
      <c r="L312" s="12">
        <v>1285175.03767475</v>
      </c>
      <c r="M312" s="12">
        <v>366617.87258095201</v>
      </c>
    </row>
    <row r="313" spans="3:13" s="1" customFormat="1" ht="11.1" customHeight="1" x14ac:dyDescent="0.15">
      <c r="C313" s="52">
        <v>45901</v>
      </c>
      <c r="D313" s="53">
        <v>55093</v>
      </c>
      <c r="E313" s="12">
        <v>302</v>
      </c>
      <c r="F313" s="54">
        <v>9192</v>
      </c>
      <c r="G313" s="110"/>
      <c r="H313" s="110"/>
      <c r="I313" s="92">
        <v>4317191.7</v>
      </c>
      <c r="J313" s="92"/>
      <c r="K313" s="12">
        <v>2609777.1952525601</v>
      </c>
      <c r="L313" s="12">
        <v>1226546.82870143</v>
      </c>
      <c r="M313" s="12">
        <v>348411.19803365303</v>
      </c>
    </row>
    <row r="314" spans="3:13" s="1" customFormat="1" ht="11.1" customHeight="1" x14ac:dyDescent="0.15">
      <c r="C314" s="52">
        <v>45901</v>
      </c>
      <c r="D314" s="53">
        <v>55123</v>
      </c>
      <c r="E314" s="12">
        <v>303</v>
      </c>
      <c r="F314" s="54">
        <v>9222</v>
      </c>
      <c r="G314" s="110"/>
      <c r="H314" s="110"/>
      <c r="I314" s="92">
        <v>4131539.15</v>
      </c>
      <c r="J314" s="92"/>
      <c r="K314" s="12">
        <v>2493449.2380951201</v>
      </c>
      <c r="L314" s="12">
        <v>1168990.55057142</v>
      </c>
      <c r="M314" s="12">
        <v>330700.65495649498</v>
      </c>
    </row>
    <row r="315" spans="3:13" s="1" customFormat="1" ht="11.1" customHeight="1" x14ac:dyDescent="0.15">
      <c r="C315" s="52">
        <v>45901</v>
      </c>
      <c r="D315" s="53">
        <v>55154</v>
      </c>
      <c r="E315" s="12">
        <v>304</v>
      </c>
      <c r="F315" s="54">
        <v>9253</v>
      </c>
      <c r="G315" s="110"/>
      <c r="H315" s="110"/>
      <c r="I315" s="92">
        <v>3946394.39</v>
      </c>
      <c r="J315" s="92"/>
      <c r="K315" s="12">
        <v>2377671.8875752301</v>
      </c>
      <c r="L315" s="12">
        <v>1111876.33065065</v>
      </c>
      <c r="M315" s="12">
        <v>313211.11039561901</v>
      </c>
    </row>
    <row r="316" spans="3:13" s="1" customFormat="1" ht="11.1" customHeight="1" x14ac:dyDescent="0.15">
      <c r="C316" s="52">
        <v>45901</v>
      </c>
      <c r="D316" s="53">
        <v>55185</v>
      </c>
      <c r="E316" s="12">
        <v>305</v>
      </c>
      <c r="F316" s="54">
        <v>9284</v>
      </c>
      <c r="G316" s="110"/>
      <c r="H316" s="110"/>
      <c r="I316" s="92">
        <v>3763901.54</v>
      </c>
      <c r="J316" s="92"/>
      <c r="K316" s="12">
        <v>2263875.1433530301</v>
      </c>
      <c r="L316" s="12">
        <v>1055968.8963553901</v>
      </c>
      <c r="M316" s="12">
        <v>296202.29544166301</v>
      </c>
    </row>
    <row r="317" spans="3:13" s="1" customFormat="1" ht="11.1" customHeight="1" x14ac:dyDescent="0.15">
      <c r="C317" s="52">
        <v>45901</v>
      </c>
      <c r="D317" s="53">
        <v>55213</v>
      </c>
      <c r="E317" s="12">
        <v>306</v>
      </c>
      <c r="F317" s="54">
        <v>9312</v>
      </c>
      <c r="G317" s="110"/>
      <c r="H317" s="110"/>
      <c r="I317" s="92">
        <v>3582513.42</v>
      </c>
      <c r="J317" s="92"/>
      <c r="K317" s="12">
        <v>2151474.3156987699</v>
      </c>
      <c r="L317" s="12">
        <v>1001234.80256499</v>
      </c>
      <c r="M317" s="12">
        <v>279774.57322714903</v>
      </c>
    </row>
    <row r="318" spans="3:13" s="1" customFormat="1" ht="11.1" customHeight="1" x14ac:dyDescent="0.15">
      <c r="C318" s="52">
        <v>45901</v>
      </c>
      <c r="D318" s="53">
        <v>55244</v>
      </c>
      <c r="E318" s="12">
        <v>307</v>
      </c>
      <c r="F318" s="54">
        <v>9343</v>
      </c>
      <c r="G318" s="110"/>
      <c r="H318" s="110"/>
      <c r="I318" s="92">
        <v>3405644.48</v>
      </c>
      <c r="J318" s="92"/>
      <c r="K318" s="12">
        <v>2041786.9718009499</v>
      </c>
      <c r="L318" s="12">
        <v>947772.91287816095</v>
      </c>
      <c r="M318" s="12">
        <v>263714.01866741502</v>
      </c>
    </row>
    <row r="319" spans="3:13" s="1" customFormat="1" ht="11.1" customHeight="1" x14ac:dyDescent="0.15">
      <c r="C319" s="52">
        <v>45901</v>
      </c>
      <c r="D319" s="53">
        <v>55274</v>
      </c>
      <c r="E319" s="12">
        <v>308</v>
      </c>
      <c r="F319" s="54">
        <v>9373</v>
      </c>
      <c r="G319" s="110"/>
      <c r="H319" s="110"/>
      <c r="I319" s="92">
        <v>3229232.79</v>
      </c>
      <c r="J319" s="92"/>
      <c r="K319" s="12">
        <v>1932845.0216224899</v>
      </c>
      <c r="L319" s="12">
        <v>894995.11423088098</v>
      </c>
      <c r="M319" s="12">
        <v>248007.98986574801</v>
      </c>
    </row>
    <row r="320" spans="3:13" s="1" customFormat="1" ht="11.1" customHeight="1" x14ac:dyDescent="0.15">
      <c r="C320" s="52">
        <v>45901</v>
      </c>
      <c r="D320" s="53">
        <v>55305</v>
      </c>
      <c r="E320" s="12">
        <v>309</v>
      </c>
      <c r="F320" s="54">
        <v>9404</v>
      </c>
      <c r="G320" s="110"/>
      <c r="H320" s="110"/>
      <c r="I320" s="92">
        <v>3055302.6</v>
      </c>
      <c r="J320" s="92"/>
      <c r="K320" s="12">
        <v>1825638.0890208699</v>
      </c>
      <c r="L320" s="12">
        <v>843203.52294166095</v>
      </c>
      <c r="M320" s="12">
        <v>232666.598029285</v>
      </c>
    </row>
    <row r="321" spans="3:13" s="1" customFormat="1" ht="11.1" customHeight="1" x14ac:dyDescent="0.15">
      <c r="C321" s="52">
        <v>45901</v>
      </c>
      <c r="D321" s="53">
        <v>55335</v>
      </c>
      <c r="E321" s="12">
        <v>310</v>
      </c>
      <c r="F321" s="54">
        <v>9434</v>
      </c>
      <c r="G321" s="110"/>
      <c r="H321" s="110"/>
      <c r="I321" s="92">
        <v>2881916.8</v>
      </c>
      <c r="J321" s="92"/>
      <c r="K321" s="12">
        <v>1719208.13495505</v>
      </c>
      <c r="L321" s="12">
        <v>792092.58751115506</v>
      </c>
      <c r="M321" s="12">
        <v>217667.53546461399</v>
      </c>
    </row>
    <row r="322" spans="3:13" s="1" customFormat="1" ht="11.1" customHeight="1" x14ac:dyDescent="0.15">
      <c r="C322" s="52">
        <v>45901</v>
      </c>
      <c r="D322" s="53">
        <v>55366</v>
      </c>
      <c r="E322" s="12">
        <v>311</v>
      </c>
      <c r="F322" s="54">
        <v>9465</v>
      </c>
      <c r="G322" s="110"/>
      <c r="H322" s="110"/>
      <c r="I322" s="92">
        <v>2708171.72</v>
      </c>
      <c r="J322" s="92"/>
      <c r="K322" s="12">
        <v>1612820.3571068</v>
      </c>
      <c r="L322" s="12">
        <v>741186.63748234801</v>
      </c>
      <c r="M322" s="12">
        <v>202815.85909841201</v>
      </c>
    </row>
    <row r="323" spans="3:13" s="1" customFormat="1" ht="11.1" customHeight="1" x14ac:dyDescent="0.15">
      <c r="C323" s="52">
        <v>45901</v>
      </c>
      <c r="D323" s="53">
        <v>55397</v>
      </c>
      <c r="E323" s="12">
        <v>312</v>
      </c>
      <c r="F323" s="54">
        <v>9496</v>
      </c>
      <c r="G323" s="110"/>
      <c r="H323" s="110"/>
      <c r="I323" s="92">
        <v>2536960.48</v>
      </c>
      <c r="J323" s="92"/>
      <c r="K323" s="12">
        <v>1508294.95650011</v>
      </c>
      <c r="L323" s="12">
        <v>691388.18906698597</v>
      </c>
      <c r="M323" s="12">
        <v>188387.857179485</v>
      </c>
    </row>
    <row r="324" spans="3:13" s="1" customFormat="1" ht="11.1" customHeight="1" x14ac:dyDescent="0.15">
      <c r="C324" s="52">
        <v>45901</v>
      </c>
      <c r="D324" s="53">
        <v>55427</v>
      </c>
      <c r="E324" s="12">
        <v>313</v>
      </c>
      <c r="F324" s="54">
        <v>9526</v>
      </c>
      <c r="G324" s="110"/>
      <c r="H324" s="110"/>
      <c r="I324" s="92">
        <v>2368512.65</v>
      </c>
      <c r="J324" s="92"/>
      <c r="K324" s="12">
        <v>1405836.6004872599</v>
      </c>
      <c r="L324" s="12">
        <v>642836.14874773205</v>
      </c>
      <c r="M324" s="12">
        <v>174440.50048129199</v>
      </c>
    </row>
    <row r="325" spans="3:13" s="1" customFormat="1" ht="11.1" customHeight="1" x14ac:dyDescent="0.15">
      <c r="C325" s="52">
        <v>45901</v>
      </c>
      <c r="D325" s="53">
        <v>55458</v>
      </c>
      <c r="E325" s="12">
        <v>314</v>
      </c>
      <c r="F325" s="54">
        <v>9557</v>
      </c>
      <c r="G325" s="110"/>
      <c r="H325" s="110"/>
      <c r="I325" s="92">
        <v>2203599.83</v>
      </c>
      <c r="J325" s="92"/>
      <c r="K325" s="12">
        <v>1305733.8004914201</v>
      </c>
      <c r="L325" s="12">
        <v>595544.45325118897</v>
      </c>
      <c r="M325" s="12">
        <v>160922.895077747</v>
      </c>
    </row>
    <row r="326" spans="3:13" s="1" customFormat="1" ht="11.1" customHeight="1" x14ac:dyDescent="0.15">
      <c r="C326" s="52">
        <v>45901</v>
      </c>
      <c r="D326" s="53">
        <v>55488</v>
      </c>
      <c r="E326" s="12">
        <v>315</v>
      </c>
      <c r="F326" s="54">
        <v>9587</v>
      </c>
      <c r="G326" s="110"/>
      <c r="H326" s="110"/>
      <c r="I326" s="92">
        <v>2038510.27</v>
      </c>
      <c r="J326" s="92"/>
      <c r="K326" s="12">
        <v>1205928.0039848499</v>
      </c>
      <c r="L326" s="12">
        <v>548669.33131111204</v>
      </c>
      <c r="M326" s="12">
        <v>147648.970054879</v>
      </c>
    </row>
    <row r="327" spans="3:13" s="1" customFormat="1" ht="11.1" customHeight="1" x14ac:dyDescent="0.15">
      <c r="C327" s="52">
        <v>45901</v>
      </c>
      <c r="D327" s="53">
        <v>55519</v>
      </c>
      <c r="E327" s="12">
        <v>316</v>
      </c>
      <c r="F327" s="54">
        <v>9618</v>
      </c>
      <c r="G327" s="110"/>
      <c r="H327" s="110"/>
      <c r="I327" s="92">
        <v>1874653.81</v>
      </c>
      <c r="J327" s="92"/>
      <c r="K327" s="12">
        <v>1107113.9793442001</v>
      </c>
      <c r="L327" s="12">
        <v>502430.19575071201</v>
      </c>
      <c r="M327" s="12">
        <v>134633.17522003601</v>
      </c>
    </row>
    <row r="328" spans="3:13" s="1" customFormat="1" ht="11.1" customHeight="1" x14ac:dyDescent="0.15">
      <c r="C328" s="52">
        <v>45901</v>
      </c>
      <c r="D328" s="53">
        <v>55550</v>
      </c>
      <c r="E328" s="12">
        <v>317</v>
      </c>
      <c r="F328" s="54">
        <v>9649</v>
      </c>
      <c r="G328" s="110"/>
      <c r="H328" s="110"/>
      <c r="I328" s="92">
        <v>1711709.19</v>
      </c>
      <c r="J328" s="92"/>
      <c r="K328" s="12">
        <v>1009169.26929457</v>
      </c>
      <c r="L328" s="12">
        <v>456816.21154003701</v>
      </c>
      <c r="M328" s="12">
        <v>121891.798043856</v>
      </c>
    </row>
    <row r="329" spans="3:13" s="1" customFormat="1" ht="11.1" customHeight="1" x14ac:dyDescent="0.15">
      <c r="C329" s="52">
        <v>45901</v>
      </c>
      <c r="D329" s="53">
        <v>55579</v>
      </c>
      <c r="E329" s="12">
        <v>318</v>
      </c>
      <c r="F329" s="54">
        <v>9678</v>
      </c>
      <c r="G329" s="110"/>
      <c r="H329" s="110"/>
      <c r="I329" s="92">
        <v>1549545.97</v>
      </c>
      <c r="J329" s="92"/>
      <c r="K329" s="12">
        <v>912113.41109411803</v>
      </c>
      <c r="L329" s="12">
        <v>411899.98271864897</v>
      </c>
      <c r="M329" s="12">
        <v>109471.305353793</v>
      </c>
    </row>
    <row r="330" spans="3:13" s="1" customFormat="1" ht="11.1" customHeight="1" x14ac:dyDescent="0.15">
      <c r="C330" s="52">
        <v>45901</v>
      </c>
      <c r="D330" s="53">
        <v>55610</v>
      </c>
      <c r="E330" s="12">
        <v>319</v>
      </c>
      <c r="F330" s="54">
        <v>9709</v>
      </c>
      <c r="G330" s="110"/>
      <c r="H330" s="110"/>
      <c r="I330" s="92">
        <v>1388847.03</v>
      </c>
      <c r="J330" s="92"/>
      <c r="K330" s="12">
        <v>816134.18620759796</v>
      </c>
      <c r="L330" s="12">
        <v>367619.54672073899</v>
      </c>
      <c r="M330" s="12">
        <v>97288.999624253207</v>
      </c>
    </row>
    <row r="331" spans="3:13" s="1" customFormat="1" ht="11.1" customHeight="1" x14ac:dyDescent="0.15">
      <c r="C331" s="52">
        <v>45901</v>
      </c>
      <c r="D331" s="53">
        <v>55640</v>
      </c>
      <c r="E331" s="12">
        <v>320</v>
      </c>
      <c r="F331" s="54">
        <v>9739</v>
      </c>
      <c r="G331" s="110"/>
      <c r="H331" s="110"/>
      <c r="I331" s="92">
        <v>1229083.97</v>
      </c>
      <c r="J331" s="92"/>
      <c r="K331" s="12">
        <v>721066.41910268995</v>
      </c>
      <c r="L331" s="12">
        <v>323997.80128997198</v>
      </c>
      <c r="M331" s="12">
        <v>85393.200104523901</v>
      </c>
    </row>
    <row r="332" spans="3:13" s="1" customFormat="1" ht="11.1" customHeight="1" x14ac:dyDescent="0.15">
      <c r="C332" s="52">
        <v>45901</v>
      </c>
      <c r="D332" s="53">
        <v>55671</v>
      </c>
      <c r="E332" s="12">
        <v>321</v>
      </c>
      <c r="F332" s="54">
        <v>9770</v>
      </c>
      <c r="G332" s="110"/>
      <c r="H332" s="110"/>
      <c r="I332" s="92">
        <v>1072709.82</v>
      </c>
      <c r="J332" s="92"/>
      <c r="K332" s="12">
        <v>628259.04713003198</v>
      </c>
      <c r="L332" s="12">
        <v>281578.59445242799</v>
      </c>
      <c r="M332" s="12">
        <v>73898.816357238204</v>
      </c>
    </row>
    <row r="333" spans="3:13" s="1" customFormat="1" ht="11.1" customHeight="1" x14ac:dyDescent="0.15">
      <c r="C333" s="52">
        <v>45901</v>
      </c>
      <c r="D333" s="53">
        <v>55701</v>
      </c>
      <c r="E333" s="12">
        <v>322</v>
      </c>
      <c r="F333" s="54">
        <v>9800</v>
      </c>
      <c r="G333" s="110"/>
      <c r="H333" s="110"/>
      <c r="I333" s="92">
        <v>929802.62</v>
      </c>
      <c r="J333" s="92"/>
      <c r="K333" s="12">
        <v>543668.06197527505</v>
      </c>
      <c r="L333" s="12">
        <v>243066.14528225799</v>
      </c>
      <c r="M333" s="12">
        <v>63529.933790416697</v>
      </c>
    </row>
    <row r="334" spans="3:13" s="1" customFormat="1" ht="11.1" customHeight="1" x14ac:dyDescent="0.15">
      <c r="C334" s="52">
        <v>45901</v>
      </c>
      <c r="D334" s="53">
        <v>55732</v>
      </c>
      <c r="E334" s="12">
        <v>323</v>
      </c>
      <c r="F334" s="54">
        <v>9831</v>
      </c>
      <c r="G334" s="110"/>
      <c r="H334" s="110"/>
      <c r="I334" s="92">
        <v>795324.56</v>
      </c>
      <c r="J334" s="92"/>
      <c r="K334" s="12">
        <v>464248.19968049601</v>
      </c>
      <c r="L334" s="12">
        <v>207030.80647640099</v>
      </c>
      <c r="M334" s="12">
        <v>53882.225177013199</v>
      </c>
    </row>
    <row r="335" spans="3:13" s="1" customFormat="1" ht="11.1" customHeight="1" x14ac:dyDescent="0.15">
      <c r="C335" s="52">
        <v>45901</v>
      </c>
      <c r="D335" s="53">
        <v>55763</v>
      </c>
      <c r="E335" s="12">
        <v>324</v>
      </c>
      <c r="F335" s="54">
        <v>9862</v>
      </c>
      <c r="G335" s="110"/>
      <c r="H335" s="110"/>
      <c r="I335" s="92">
        <v>679439.28</v>
      </c>
      <c r="J335" s="92"/>
      <c r="K335" s="12">
        <v>395930.77889792097</v>
      </c>
      <c r="L335" s="12">
        <v>176115.711972727</v>
      </c>
      <c r="M335" s="12">
        <v>45642.063513526802</v>
      </c>
    </row>
    <row r="336" spans="3:13" s="1" customFormat="1" ht="11.1" customHeight="1" x14ac:dyDescent="0.15">
      <c r="C336" s="52">
        <v>45901</v>
      </c>
      <c r="D336" s="53">
        <v>55793</v>
      </c>
      <c r="E336" s="12">
        <v>325</v>
      </c>
      <c r="F336" s="54">
        <v>9892</v>
      </c>
      <c r="G336" s="110"/>
      <c r="H336" s="110"/>
      <c r="I336" s="92">
        <v>598402.81999999995</v>
      </c>
      <c r="J336" s="92"/>
      <c r="K336" s="12">
        <v>348135.89596877201</v>
      </c>
      <c r="L336" s="12">
        <v>154474.71802071499</v>
      </c>
      <c r="M336" s="12">
        <v>39869.488387779304</v>
      </c>
    </row>
    <row r="337" spans="3:13" s="1" customFormat="1" ht="11.1" customHeight="1" x14ac:dyDescent="0.15">
      <c r="C337" s="52">
        <v>45901</v>
      </c>
      <c r="D337" s="53">
        <v>55824</v>
      </c>
      <c r="E337" s="12">
        <v>326</v>
      </c>
      <c r="F337" s="54">
        <v>9923</v>
      </c>
      <c r="G337" s="110"/>
      <c r="H337" s="110"/>
      <c r="I337" s="92">
        <v>538451.48</v>
      </c>
      <c r="J337" s="92"/>
      <c r="K337" s="12">
        <v>312726.38735286199</v>
      </c>
      <c r="L337" s="12">
        <v>138409.92285144</v>
      </c>
      <c r="M337" s="12">
        <v>35571.902868795602</v>
      </c>
    </row>
    <row r="338" spans="3:13" s="1" customFormat="1" ht="11.1" customHeight="1" x14ac:dyDescent="0.15">
      <c r="C338" s="52">
        <v>45901</v>
      </c>
      <c r="D338" s="53">
        <v>55854</v>
      </c>
      <c r="E338" s="12">
        <v>327</v>
      </c>
      <c r="F338" s="54">
        <v>9953</v>
      </c>
      <c r="G338" s="110"/>
      <c r="H338" s="110"/>
      <c r="I338" s="92">
        <v>492969.81</v>
      </c>
      <c r="J338" s="92"/>
      <c r="K338" s="12">
        <v>285841.20673486998</v>
      </c>
      <c r="L338" s="12">
        <v>126199.40365007499</v>
      </c>
      <c r="M338" s="12">
        <v>32300.798409528699</v>
      </c>
    </row>
    <row r="339" spans="3:13" s="1" customFormat="1" ht="11.1" customHeight="1" x14ac:dyDescent="0.15">
      <c r="C339" s="52">
        <v>45901</v>
      </c>
      <c r="D339" s="53">
        <v>55885</v>
      </c>
      <c r="E339" s="12">
        <v>328</v>
      </c>
      <c r="F339" s="54">
        <v>9984</v>
      </c>
      <c r="G339" s="110"/>
      <c r="H339" s="110"/>
      <c r="I339" s="92">
        <v>459581.76</v>
      </c>
      <c r="J339" s="92"/>
      <c r="K339" s="12">
        <v>266029.67031922902</v>
      </c>
      <c r="L339" s="12">
        <v>117153.868843636</v>
      </c>
      <c r="M339" s="12">
        <v>29858.584088072501</v>
      </c>
    </row>
    <row r="340" spans="3:13" s="1" customFormat="1" ht="11.1" customHeight="1" x14ac:dyDescent="0.15">
      <c r="C340" s="52">
        <v>45901</v>
      </c>
      <c r="D340" s="53">
        <v>55916</v>
      </c>
      <c r="E340" s="12">
        <v>329</v>
      </c>
      <c r="F340" s="54">
        <v>10015</v>
      </c>
      <c r="G340" s="110"/>
      <c r="H340" s="110"/>
      <c r="I340" s="92">
        <v>428987.07</v>
      </c>
      <c r="J340" s="92"/>
      <c r="K340" s="12">
        <v>247898.713952789</v>
      </c>
      <c r="L340" s="12">
        <v>108891.73698919801</v>
      </c>
      <c r="M340" s="12">
        <v>27635.2959159741</v>
      </c>
    </row>
    <row r="341" spans="3:13" s="1" customFormat="1" ht="11.1" customHeight="1" x14ac:dyDescent="0.15">
      <c r="C341" s="52">
        <v>45901</v>
      </c>
      <c r="D341" s="53">
        <v>55944</v>
      </c>
      <c r="E341" s="12">
        <v>330</v>
      </c>
      <c r="F341" s="54">
        <v>10043</v>
      </c>
      <c r="G341" s="110"/>
      <c r="H341" s="110"/>
      <c r="I341" s="92">
        <v>400630.3</v>
      </c>
      <c r="J341" s="92"/>
      <c r="K341" s="12">
        <v>231157.49879206199</v>
      </c>
      <c r="L341" s="12">
        <v>101304.737261217</v>
      </c>
      <c r="M341" s="12">
        <v>25611.437773524602</v>
      </c>
    </row>
    <row r="342" spans="3:13" s="1" customFormat="1" ht="11.1" customHeight="1" x14ac:dyDescent="0.15">
      <c r="C342" s="52">
        <v>45901</v>
      </c>
      <c r="D342" s="53">
        <v>55975</v>
      </c>
      <c r="E342" s="12">
        <v>331</v>
      </c>
      <c r="F342" s="54">
        <v>10074</v>
      </c>
      <c r="G342" s="110"/>
      <c r="H342" s="110"/>
      <c r="I342" s="92">
        <v>372193.38</v>
      </c>
      <c r="J342" s="92"/>
      <c r="K342" s="12">
        <v>214385.60330511999</v>
      </c>
      <c r="L342" s="12">
        <v>93715.5111987946</v>
      </c>
      <c r="M342" s="12">
        <v>23592.4097898113</v>
      </c>
    </row>
    <row r="343" spans="3:13" s="1" customFormat="1" ht="11.1" customHeight="1" x14ac:dyDescent="0.15">
      <c r="C343" s="52">
        <v>45901</v>
      </c>
      <c r="D343" s="53">
        <v>56005</v>
      </c>
      <c r="E343" s="12">
        <v>332</v>
      </c>
      <c r="F343" s="54">
        <v>10104</v>
      </c>
      <c r="G343" s="110"/>
      <c r="H343" s="110"/>
      <c r="I343" s="92">
        <v>343676.11</v>
      </c>
      <c r="J343" s="92"/>
      <c r="K343" s="12">
        <v>197634.55390454299</v>
      </c>
      <c r="L343" s="12">
        <v>86180.400080073305</v>
      </c>
      <c r="M343" s="12">
        <v>21606.549353018901</v>
      </c>
    </row>
    <row r="344" spans="3:13" s="1" customFormat="1" ht="11.1" customHeight="1" x14ac:dyDescent="0.15">
      <c r="C344" s="52">
        <v>45901</v>
      </c>
      <c r="D344" s="53">
        <v>56036</v>
      </c>
      <c r="E344" s="12">
        <v>333</v>
      </c>
      <c r="F344" s="54">
        <v>10135</v>
      </c>
      <c r="G344" s="110"/>
      <c r="H344" s="110"/>
      <c r="I344" s="92">
        <v>316377.93</v>
      </c>
      <c r="J344" s="92"/>
      <c r="K344" s="12">
        <v>181627.871322508</v>
      </c>
      <c r="L344" s="12">
        <v>78999.112812344203</v>
      </c>
      <c r="M344" s="12">
        <v>19722.217395611799</v>
      </c>
    </row>
    <row r="345" spans="3:13" s="1" customFormat="1" ht="11.1" customHeight="1" x14ac:dyDescent="0.15">
      <c r="C345" s="52">
        <v>45901</v>
      </c>
      <c r="D345" s="53">
        <v>56066</v>
      </c>
      <c r="E345" s="12">
        <v>334</v>
      </c>
      <c r="F345" s="54">
        <v>10165</v>
      </c>
      <c r="G345" s="110"/>
      <c r="H345" s="110"/>
      <c r="I345" s="92">
        <v>289781.67</v>
      </c>
      <c r="J345" s="92"/>
      <c r="K345" s="12">
        <v>166086.290032836</v>
      </c>
      <c r="L345" s="12">
        <v>72061.495760998107</v>
      </c>
      <c r="M345" s="12">
        <v>17916.488019648001</v>
      </c>
    </row>
    <row r="346" spans="3:13" s="1" customFormat="1" ht="11.1" customHeight="1" x14ac:dyDescent="0.15">
      <c r="C346" s="52">
        <v>45901</v>
      </c>
      <c r="D346" s="53">
        <v>56097</v>
      </c>
      <c r="E346" s="12">
        <v>335</v>
      </c>
      <c r="F346" s="54">
        <v>10196</v>
      </c>
      <c r="G346" s="110"/>
      <c r="H346" s="110"/>
      <c r="I346" s="92">
        <v>265641.53999999998</v>
      </c>
      <c r="J346" s="92"/>
      <c r="K346" s="12">
        <v>151992.31911253001</v>
      </c>
      <c r="L346" s="12">
        <v>65778.690392519406</v>
      </c>
      <c r="M346" s="12">
        <v>16285.138385091401</v>
      </c>
    </row>
    <row r="347" spans="3:13" s="1" customFormat="1" ht="11.1" customHeight="1" x14ac:dyDescent="0.15">
      <c r="C347" s="52">
        <v>45901</v>
      </c>
      <c r="D347" s="53">
        <v>56128</v>
      </c>
      <c r="E347" s="12">
        <v>336</v>
      </c>
      <c r="F347" s="54">
        <v>10227</v>
      </c>
      <c r="G347" s="110"/>
      <c r="H347" s="110"/>
      <c r="I347" s="92">
        <v>242315.86</v>
      </c>
      <c r="J347" s="92"/>
      <c r="K347" s="12">
        <v>138410.893341685</v>
      </c>
      <c r="L347" s="12">
        <v>59748.629194886402</v>
      </c>
      <c r="M347" s="12">
        <v>14729.5946678851</v>
      </c>
    </row>
    <row r="348" spans="3:13" s="1" customFormat="1" ht="11.1" customHeight="1" x14ac:dyDescent="0.15">
      <c r="C348" s="52">
        <v>45901</v>
      </c>
      <c r="D348" s="53">
        <v>56158</v>
      </c>
      <c r="E348" s="12">
        <v>337</v>
      </c>
      <c r="F348" s="54">
        <v>10257</v>
      </c>
      <c r="G348" s="110"/>
      <c r="H348" s="110"/>
      <c r="I348" s="92">
        <v>220619.36</v>
      </c>
      <c r="J348" s="92"/>
      <c r="K348" s="12">
        <v>125810.99934869799</v>
      </c>
      <c r="L348" s="12">
        <v>54175.889852054701</v>
      </c>
      <c r="M348" s="12">
        <v>13301.021244690101</v>
      </c>
    </row>
    <row r="349" spans="3:13" s="1" customFormat="1" ht="11.1" customHeight="1" x14ac:dyDescent="0.15">
      <c r="C349" s="52">
        <v>45901</v>
      </c>
      <c r="D349" s="53">
        <v>56189</v>
      </c>
      <c r="E349" s="12">
        <v>338</v>
      </c>
      <c r="F349" s="54">
        <v>10288</v>
      </c>
      <c r="G349" s="110"/>
      <c r="H349" s="110"/>
      <c r="I349" s="92">
        <v>199834.36</v>
      </c>
      <c r="J349" s="92"/>
      <c r="K349" s="12">
        <v>113764.80707690401</v>
      </c>
      <c r="L349" s="12">
        <v>48864.051030260103</v>
      </c>
      <c r="M349" s="12">
        <v>11946.069090594599</v>
      </c>
    </row>
    <row r="350" spans="3:13" s="1" customFormat="1" ht="11.1" customHeight="1" x14ac:dyDescent="0.15">
      <c r="C350" s="52">
        <v>45901</v>
      </c>
      <c r="D350" s="53">
        <v>56219</v>
      </c>
      <c r="E350" s="12">
        <v>339</v>
      </c>
      <c r="F350" s="54">
        <v>10318</v>
      </c>
      <c r="G350" s="110"/>
      <c r="H350" s="110"/>
      <c r="I350" s="92">
        <v>179910.68</v>
      </c>
      <c r="J350" s="92"/>
      <c r="K350" s="12">
        <v>102254.228452162</v>
      </c>
      <c r="L350" s="12">
        <v>43811.949428486303</v>
      </c>
      <c r="M350" s="12">
        <v>10667.047141769701</v>
      </c>
    </row>
    <row r="351" spans="3:13" s="1" customFormat="1" ht="11.1" customHeight="1" x14ac:dyDescent="0.15">
      <c r="C351" s="52">
        <v>45901</v>
      </c>
      <c r="D351" s="53">
        <v>56250</v>
      </c>
      <c r="E351" s="12">
        <v>340</v>
      </c>
      <c r="F351" s="54">
        <v>10349</v>
      </c>
      <c r="G351" s="110"/>
      <c r="H351" s="110"/>
      <c r="I351" s="92">
        <v>159932.54999999999</v>
      </c>
      <c r="J351" s="92"/>
      <c r="K351" s="12">
        <v>90745.264730175404</v>
      </c>
      <c r="L351" s="12">
        <v>38781.925377624502</v>
      </c>
      <c r="M351" s="12">
        <v>9402.3761746951805</v>
      </c>
    </row>
    <row r="352" spans="3:13" s="1" customFormat="1" ht="11.1" customHeight="1" x14ac:dyDescent="0.15">
      <c r="C352" s="52">
        <v>45901</v>
      </c>
      <c r="D352" s="53">
        <v>56281</v>
      </c>
      <c r="E352" s="12">
        <v>341</v>
      </c>
      <c r="F352" s="54">
        <v>10380</v>
      </c>
      <c r="G352" s="110"/>
      <c r="H352" s="110"/>
      <c r="I352" s="92">
        <v>139899.75</v>
      </c>
      <c r="J352" s="92"/>
      <c r="K352" s="12">
        <v>79244.079977331901</v>
      </c>
      <c r="L352" s="12">
        <v>33780.518781923704</v>
      </c>
      <c r="M352" s="12">
        <v>8155.1356768647001</v>
      </c>
    </row>
    <row r="353" spans="3:13" s="1" customFormat="1" ht="11.1" customHeight="1" x14ac:dyDescent="0.15">
      <c r="C353" s="52">
        <v>45901</v>
      </c>
      <c r="D353" s="53">
        <v>56309</v>
      </c>
      <c r="E353" s="12">
        <v>342</v>
      </c>
      <c r="F353" s="54">
        <v>10408</v>
      </c>
      <c r="G353" s="110"/>
      <c r="H353" s="110"/>
      <c r="I353" s="92">
        <v>120684.45</v>
      </c>
      <c r="J353" s="92"/>
      <c r="K353" s="12">
        <v>68255.134653745597</v>
      </c>
      <c r="L353" s="12">
        <v>29029.257733312199</v>
      </c>
      <c r="M353" s="12">
        <v>6981.2922426902896</v>
      </c>
    </row>
    <row r="354" spans="3:13" s="1" customFormat="1" ht="11.1" customHeight="1" x14ac:dyDescent="0.15">
      <c r="C354" s="52">
        <v>45901</v>
      </c>
      <c r="D354" s="53">
        <v>56340</v>
      </c>
      <c r="E354" s="12">
        <v>343</v>
      </c>
      <c r="F354" s="54">
        <v>10439</v>
      </c>
      <c r="G354" s="110"/>
      <c r="H354" s="110"/>
      <c r="I354" s="92">
        <v>101417.17</v>
      </c>
      <c r="J354" s="92"/>
      <c r="K354" s="12">
        <v>57260.914383354502</v>
      </c>
      <c r="L354" s="12">
        <v>24291.424037036199</v>
      </c>
      <c r="M354" s="12">
        <v>5817.1395426752397</v>
      </c>
    </row>
    <row r="355" spans="3:13" s="1" customFormat="1" ht="11.1" customHeight="1" x14ac:dyDescent="0.15">
      <c r="C355" s="52">
        <v>45901</v>
      </c>
      <c r="D355" s="53">
        <v>56370</v>
      </c>
      <c r="E355" s="12">
        <v>344</v>
      </c>
      <c r="F355" s="54">
        <v>10469</v>
      </c>
      <c r="G355" s="110"/>
      <c r="H355" s="110"/>
      <c r="I355" s="92">
        <v>83629.75</v>
      </c>
      <c r="J355" s="92"/>
      <c r="K355" s="12">
        <v>47140.496263208697</v>
      </c>
      <c r="L355" s="12">
        <v>19948.8844063094</v>
      </c>
      <c r="M355" s="12">
        <v>4757.63591468711</v>
      </c>
    </row>
    <row r="356" spans="3:13" s="1" customFormat="1" ht="11.1" customHeight="1" x14ac:dyDescent="0.15">
      <c r="C356" s="52">
        <v>45901</v>
      </c>
      <c r="D356" s="53">
        <v>56401</v>
      </c>
      <c r="E356" s="12">
        <v>345</v>
      </c>
      <c r="F356" s="54">
        <v>10500</v>
      </c>
      <c r="G356" s="110"/>
      <c r="H356" s="110"/>
      <c r="I356" s="92">
        <v>68793.83</v>
      </c>
      <c r="J356" s="92"/>
      <c r="K356" s="12">
        <v>38712.000932387004</v>
      </c>
      <c r="L356" s="12">
        <v>16340.456158733899</v>
      </c>
      <c r="M356" s="12">
        <v>3880.55091298665</v>
      </c>
    </row>
    <row r="357" spans="3:13" s="1" customFormat="1" ht="11.1" customHeight="1" x14ac:dyDescent="0.15">
      <c r="C357" s="52">
        <v>45901</v>
      </c>
      <c r="D357" s="53">
        <v>56431</v>
      </c>
      <c r="E357" s="12">
        <v>346</v>
      </c>
      <c r="F357" s="54">
        <v>10530</v>
      </c>
      <c r="G357" s="110"/>
      <c r="H357" s="110"/>
      <c r="I357" s="92">
        <v>55176.29</v>
      </c>
      <c r="J357" s="92"/>
      <c r="K357" s="12">
        <v>30998.107972136801</v>
      </c>
      <c r="L357" s="12">
        <v>13052.1937067013</v>
      </c>
      <c r="M357" s="12">
        <v>3086.94437373855</v>
      </c>
    </row>
    <row r="358" spans="3:13" s="1" customFormat="1" ht="11.1" customHeight="1" x14ac:dyDescent="0.15">
      <c r="C358" s="52">
        <v>45901</v>
      </c>
      <c r="D358" s="53">
        <v>56462</v>
      </c>
      <c r="E358" s="12">
        <v>347</v>
      </c>
      <c r="F358" s="54">
        <v>10561</v>
      </c>
      <c r="G358" s="110"/>
      <c r="H358" s="110"/>
      <c r="I358" s="92">
        <v>41522.660000000003</v>
      </c>
      <c r="J358" s="92"/>
      <c r="K358" s="12">
        <v>23287.916613997299</v>
      </c>
      <c r="L358" s="12">
        <v>9780.7701741044693</v>
      </c>
      <c r="M358" s="12">
        <v>2303.4297241202798</v>
      </c>
    </row>
    <row r="359" spans="3:13" s="1" customFormat="1" ht="11.1" customHeight="1" x14ac:dyDescent="0.15">
      <c r="C359" s="52">
        <v>45901</v>
      </c>
      <c r="D359" s="53">
        <v>56493</v>
      </c>
      <c r="E359" s="12">
        <v>348</v>
      </c>
      <c r="F359" s="54">
        <v>10592</v>
      </c>
      <c r="G359" s="110"/>
      <c r="H359" s="110"/>
      <c r="I359" s="92">
        <v>27832.87</v>
      </c>
      <c r="J359" s="92"/>
      <c r="K359" s="12">
        <v>15583.5443142609</v>
      </c>
      <c r="L359" s="12">
        <v>6528.3397782536504</v>
      </c>
      <c r="M359" s="12">
        <v>1530.9509696991499</v>
      </c>
    </row>
    <row r="360" spans="3:13" s="1" customFormat="1" ht="11.1" customHeight="1" x14ac:dyDescent="0.15">
      <c r="C360" s="52">
        <v>45901</v>
      </c>
      <c r="D360" s="53">
        <v>56523</v>
      </c>
      <c r="E360" s="12">
        <v>349</v>
      </c>
      <c r="F360" s="54">
        <v>10622</v>
      </c>
      <c r="G360" s="110"/>
      <c r="H360" s="110"/>
      <c r="I360" s="92">
        <v>15595.03</v>
      </c>
      <c r="J360" s="92"/>
      <c r="K360" s="12">
        <v>8717.2805680249403</v>
      </c>
      <c r="L360" s="12">
        <v>3642.90042998742</v>
      </c>
      <c r="M360" s="12">
        <v>850.78909899834798</v>
      </c>
    </row>
    <row r="361" spans="3:13" s="1" customFormat="1" ht="11.1" customHeight="1" x14ac:dyDescent="0.15">
      <c r="C361" s="52">
        <v>45901</v>
      </c>
      <c r="D361" s="53">
        <v>56554</v>
      </c>
      <c r="E361" s="12">
        <v>350</v>
      </c>
      <c r="F361" s="54">
        <v>10653</v>
      </c>
      <c r="G361" s="110"/>
      <c r="H361" s="110"/>
      <c r="I361" s="92">
        <v>10222.370000000001</v>
      </c>
      <c r="J361" s="92"/>
      <c r="K361" s="12">
        <v>5704.3896713448903</v>
      </c>
      <c r="L361" s="12">
        <v>2377.7684194747198</v>
      </c>
      <c r="M361" s="12">
        <v>552.96900629475203</v>
      </c>
    </row>
    <row r="362" spans="3:13" s="1" customFormat="1" ht="11.1" customHeight="1" x14ac:dyDescent="0.15">
      <c r="C362" s="52">
        <v>45901</v>
      </c>
      <c r="D362" s="53">
        <v>56584</v>
      </c>
      <c r="E362" s="12">
        <v>351</v>
      </c>
      <c r="F362" s="54">
        <v>10683</v>
      </c>
      <c r="G362" s="110"/>
      <c r="H362" s="110"/>
      <c r="I362" s="92">
        <v>7527.78</v>
      </c>
      <c r="J362" s="92"/>
      <c r="K362" s="12">
        <v>4193.8323683296603</v>
      </c>
      <c r="L362" s="12">
        <v>1743.8181933938099</v>
      </c>
      <c r="M362" s="12">
        <v>403.87644340315001</v>
      </c>
    </row>
    <row r="363" spans="3:13" s="1" customFormat="1" ht="11.1" customHeight="1" x14ac:dyDescent="0.15">
      <c r="C363" s="52">
        <v>45901</v>
      </c>
      <c r="D363" s="53">
        <v>56615</v>
      </c>
      <c r="E363" s="12">
        <v>352</v>
      </c>
      <c r="F363" s="54">
        <v>10714</v>
      </c>
      <c r="G363" s="110"/>
      <c r="H363" s="110"/>
      <c r="I363" s="92">
        <v>4826.49</v>
      </c>
      <c r="J363" s="92"/>
      <c r="K363" s="12">
        <v>2684.3450422955598</v>
      </c>
      <c r="L363" s="12">
        <v>1113.32655693736</v>
      </c>
      <c r="M363" s="12">
        <v>256.75949157932098</v>
      </c>
    </row>
    <row r="364" spans="3:13" s="1" customFormat="1" ht="11.1" customHeight="1" x14ac:dyDescent="0.15">
      <c r="C364" s="52">
        <v>45901</v>
      </c>
      <c r="D364" s="53">
        <v>56646</v>
      </c>
      <c r="E364" s="12">
        <v>353</v>
      </c>
      <c r="F364" s="54">
        <v>10745</v>
      </c>
      <c r="G364" s="110"/>
      <c r="H364" s="110"/>
      <c r="I364" s="92">
        <v>3221.18</v>
      </c>
      <c r="J364" s="92"/>
      <c r="K364" s="12">
        <v>1788.48252476261</v>
      </c>
      <c r="L364" s="12">
        <v>739.88295749033296</v>
      </c>
      <c r="M364" s="12">
        <v>169.91181606604701</v>
      </c>
    </row>
    <row r="365" spans="3:13" s="1" customFormat="1" ht="11.1" customHeight="1" x14ac:dyDescent="0.15">
      <c r="C365" s="52">
        <v>45901</v>
      </c>
      <c r="D365" s="53">
        <v>56674</v>
      </c>
      <c r="E365" s="12">
        <v>354</v>
      </c>
      <c r="F365" s="54">
        <v>10773</v>
      </c>
      <c r="G365" s="110"/>
      <c r="H365" s="110"/>
      <c r="I365" s="92">
        <v>1612.44</v>
      </c>
      <c r="J365" s="92"/>
      <c r="K365" s="12">
        <v>893.89682209075204</v>
      </c>
      <c r="L365" s="12">
        <v>368.94942030265099</v>
      </c>
      <c r="M365" s="12">
        <v>84.403878072170798</v>
      </c>
    </row>
    <row r="366" spans="3:13" s="1" customFormat="1" ht="11.1" customHeight="1" x14ac:dyDescent="0.15">
      <c r="C366" s="52">
        <v>45901</v>
      </c>
      <c r="D366" s="53">
        <v>56705</v>
      </c>
      <c r="E366" s="12">
        <v>355</v>
      </c>
      <c r="F366" s="54">
        <v>10804</v>
      </c>
      <c r="G366" s="110"/>
      <c r="H366" s="110"/>
      <c r="I366" s="92">
        <v>0</v>
      </c>
      <c r="J366" s="92"/>
      <c r="K366" s="12">
        <v>0</v>
      </c>
      <c r="L366" s="12">
        <v>0</v>
      </c>
      <c r="M366" s="12">
        <v>0</v>
      </c>
    </row>
    <row r="367" spans="3:13" s="1" customFormat="1" ht="11.1" customHeight="1" x14ac:dyDescent="0.15">
      <c r="C367" s="52">
        <v>45901</v>
      </c>
      <c r="D367" s="53">
        <v>56735</v>
      </c>
      <c r="E367" s="12">
        <v>356</v>
      </c>
      <c r="F367" s="54">
        <v>10834</v>
      </c>
      <c r="G367" s="110"/>
      <c r="H367" s="110"/>
      <c r="I367" s="92"/>
      <c r="J367" s="92"/>
      <c r="K367" s="12">
        <v>0</v>
      </c>
      <c r="L367" s="12">
        <v>0</v>
      </c>
      <c r="M367" s="12">
        <v>0</v>
      </c>
    </row>
    <row r="368" spans="3:13" s="1" customFormat="1" ht="14.85" customHeight="1" x14ac:dyDescent="0.15">
      <c r="C368" s="55"/>
      <c r="D368" s="56"/>
      <c r="E368" s="57"/>
      <c r="F368" s="58"/>
      <c r="G368" s="112"/>
      <c r="H368" s="112"/>
      <c r="I368" s="115">
        <v>276653089547.04303</v>
      </c>
      <c r="J368" s="115"/>
      <c r="K368" s="59">
        <v>245946492616.043</v>
      </c>
      <c r="L368" s="59">
        <v>209325802388.53201</v>
      </c>
      <c r="M368" s="59">
        <v>165670262263.23599</v>
      </c>
    </row>
  </sheetData>
  <mergeCells count="723">
    <mergeCell ref="I361:J361"/>
    <mergeCell ref="I362:J362"/>
    <mergeCell ref="I363:J363"/>
    <mergeCell ref="I364:J364"/>
    <mergeCell ref="I365:J365"/>
    <mergeCell ref="I366:J366"/>
    <mergeCell ref="I367:J367"/>
    <mergeCell ref="I368:J368"/>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353:J353"/>
    <mergeCell ref="I354:J354"/>
    <mergeCell ref="I355:J355"/>
    <mergeCell ref="I356:J356"/>
    <mergeCell ref="I357:J357"/>
    <mergeCell ref="I358:J358"/>
    <mergeCell ref="I359:J359"/>
    <mergeCell ref="I36:J36"/>
    <mergeCell ref="I360:J360"/>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345:J345"/>
    <mergeCell ref="I346:J346"/>
    <mergeCell ref="I347:J347"/>
    <mergeCell ref="I348:J348"/>
    <mergeCell ref="I349:J349"/>
    <mergeCell ref="I35:J35"/>
    <mergeCell ref="I350:J350"/>
    <mergeCell ref="I351:J351"/>
    <mergeCell ref="I352:J352"/>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337:J337"/>
    <mergeCell ref="I338:J338"/>
    <mergeCell ref="I339:J339"/>
    <mergeCell ref="I34:J34"/>
    <mergeCell ref="I340:J340"/>
    <mergeCell ref="I341:J341"/>
    <mergeCell ref="I342:J342"/>
    <mergeCell ref="I343:J343"/>
    <mergeCell ref="I344:J344"/>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329:J329"/>
    <mergeCell ref="I33:J33"/>
    <mergeCell ref="I330:J330"/>
    <mergeCell ref="I331:J331"/>
    <mergeCell ref="I332:J332"/>
    <mergeCell ref="I333:J333"/>
    <mergeCell ref="I334:J334"/>
    <mergeCell ref="I335:J335"/>
    <mergeCell ref="I336:J336"/>
    <mergeCell ref="I98:J98"/>
    <mergeCell ref="I99:J99"/>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67:H367"/>
    <mergeCell ref="G368:H368"/>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355:H355"/>
    <mergeCell ref="G356:H356"/>
    <mergeCell ref="G357:H357"/>
    <mergeCell ref="G358:H358"/>
    <mergeCell ref="G359:H359"/>
    <mergeCell ref="G36:H36"/>
    <mergeCell ref="G360:H360"/>
    <mergeCell ref="G361:H361"/>
    <mergeCell ref="G362:H362"/>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347:H347"/>
    <mergeCell ref="G348:H348"/>
    <mergeCell ref="G349:H349"/>
    <mergeCell ref="G35:H35"/>
    <mergeCell ref="G350:H350"/>
    <mergeCell ref="G351:H351"/>
    <mergeCell ref="G352:H352"/>
    <mergeCell ref="G353:H353"/>
    <mergeCell ref="G354:H354"/>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339:H339"/>
    <mergeCell ref="G34:H34"/>
    <mergeCell ref="G340:H340"/>
    <mergeCell ref="G341:H341"/>
    <mergeCell ref="G342:H342"/>
    <mergeCell ref="G343:H343"/>
    <mergeCell ref="G344:H344"/>
    <mergeCell ref="G345:H345"/>
    <mergeCell ref="G346:H346"/>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view="pageBreakPreview" zoomScale="60" zoomScaleNormal="100" workbookViewId="0"/>
  </sheetViews>
  <sheetFormatPr baseColWidth="10"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&amp;R_x000D_&amp;1#&amp;"Calibri"&amp;10&amp;K0078D7 Classification : Internal</oddFooter>
  </headerFooter>
  <colBreaks count="1" manualBreakCount="1">
    <brk id="2" max="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8DF4-A231-49A9-881E-363A2E6F5D4F}">
  <sheetPr>
    <tabColor theme="3" tint="-0.249977111117893"/>
  </sheetPr>
  <dimension ref="A1:N112"/>
  <sheetViews>
    <sheetView topLeftCell="A6" zoomScale="85" zoomScaleNormal="85" workbookViewId="0">
      <selection activeCell="N10" sqref="N10"/>
    </sheetView>
  </sheetViews>
  <sheetFormatPr baseColWidth="10" defaultColWidth="8.88671875" defaultRowHeight="14.4" outlineLevelRow="1" x14ac:dyDescent="0.25"/>
  <cols>
    <col min="1" max="1" width="13.33203125" style="152" customWidth="1"/>
    <col min="2" max="2" width="60.5546875" style="152" bestFit="1" customWidth="1"/>
    <col min="3" max="7" width="41" style="152" customWidth="1"/>
    <col min="8" max="8" width="7.33203125" style="152" customWidth="1"/>
    <col min="9" max="9" width="92" style="152" customWidth="1"/>
    <col min="10" max="11" width="47.6640625" style="152" customWidth="1"/>
    <col min="12" max="12" width="7.33203125" style="152" customWidth="1"/>
    <col min="13" max="13" width="25.6640625" style="152" customWidth="1"/>
    <col min="14" max="14" width="25.6640625" style="151" customWidth="1"/>
    <col min="15" max="16384" width="8.88671875" style="150"/>
  </cols>
  <sheetData>
    <row r="1" spans="1:13" ht="45" customHeight="1" x14ac:dyDescent="0.25">
      <c r="A1" s="296" t="s">
        <v>1798</v>
      </c>
      <c r="B1" s="296"/>
    </row>
    <row r="2" spans="1:13" ht="31.2" x14ac:dyDescent="0.25">
      <c r="A2" s="234" t="s">
        <v>1797</v>
      </c>
      <c r="B2" s="234"/>
      <c r="C2" s="151"/>
      <c r="D2" s="151"/>
      <c r="E2" s="151"/>
      <c r="F2" s="233" t="s">
        <v>1494</v>
      </c>
      <c r="G2" s="210"/>
      <c r="H2" s="151"/>
      <c r="I2" s="234"/>
      <c r="J2" s="151"/>
      <c r="K2" s="151"/>
      <c r="L2" s="151"/>
      <c r="M2" s="151"/>
    </row>
    <row r="3" spans="1:13" ht="15" thickBot="1" x14ac:dyDescent="0.3">
      <c r="A3" s="151"/>
      <c r="B3" s="232"/>
      <c r="C3" s="232"/>
      <c r="D3" s="151"/>
      <c r="E3" s="151"/>
      <c r="F3" s="151"/>
      <c r="G3" s="151"/>
      <c r="H3" s="151"/>
      <c r="L3" s="151"/>
      <c r="M3" s="151"/>
    </row>
    <row r="4" spans="1:13" ht="18.600000000000001" thickBot="1" x14ac:dyDescent="0.3">
      <c r="A4" s="229"/>
      <c r="B4" s="231" t="s">
        <v>2</v>
      </c>
      <c r="C4" s="230" t="s">
        <v>3</v>
      </c>
      <c r="D4" s="229"/>
      <c r="E4" s="229"/>
      <c r="F4" s="151"/>
      <c r="G4" s="151"/>
      <c r="H4" s="151"/>
      <c r="I4" s="295"/>
      <c r="J4" s="295"/>
      <c r="L4" s="151"/>
      <c r="M4" s="151"/>
    </row>
    <row r="5" spans="1:13" ht="15" thickBot="1" x14ac:dyDescent="0.3">
      <c r="H5" s="151"/>
      <c r="I5" s="295"/>
      <c r="L5" s="151"/>
      <c r="M5" s="151"/>
    </row>
    <row r="6" spans="1:13" ht="18" x14ac:dyDescent="0.25">
      <c r="A6" s="227"/>
      <c r="B6" s="228" t="s">
        <v>1796</v>
      </c>
      <c r="C6" s="227"/>
      <c r="E6" s="195"/>
      <c r="F6" s="195"/>
      <c r="G6" s="195"/>
      <c r="H6" s="151"/>
      <c r="I6" s="295"/>
      <c r="L6" s="151"/>
      <c r="M6" s="151"/>
    </row>
    <row r="7" spans="1:13" x14ac:dyDescent="0.25">
      <c r="B7" s="225" t="s">
        <v>1795</v>
      </c>
      <c r="H7" s="151"/>
      <c r="I7" s="295"/>
      <c r="L7" s="151"/>
      <c r="M7" s="151"/>
    </row>
    <row r="8" spans="1:13" x14ac:dyDescent="0.25">
      <c r="B8" s="225" t="s">
        <v>815</v>
      </c>
      <c r="H8" s="151"/>
      <c r="I8" s="295"/>
      <c r="L8" s="151"/>
      <c r="M8" s="151"/>
    </row>
    <row r="9" spans="1:13" ht="15" thickBot="1" x14ac:dyDescent="0.3">
      <c r="B9" s="224" t="s">
        <v>816</v>
      </c>
      <c r="H9" s="151"/>
      <c r="L9" s="151"/>
      <c r="M9" s="151"/>
    </row>
    <row r="10" spans="1:13" x14ac:dyDescent="0.25">
      <c r="B10" s="223"/>
      <c r="H10" s="151"/>
      <c r="I10" s="294"/>
      <c r="L10" s="151"/>
      <c r="M10" s="151"/>
    </row>
    <row r="11" spans="1:13" x14ac:dyDescent="0.25">
      <c r="B11" s="223"/>
      <c r="H11" s="151"/>
      <c r="I11" s="294"/>
      <c r="L11" s="151"/>
      <c r="M11" s="151"/>
    </row>
    <row r="12" spans="1:13" ht="36" x14ac:dyDescent="0.25">
      <c r="A12" s="161" t="s">
        <v>7</v>
      </c>
      <c r="B12" s="161" t="s">
        <v>814</v>
      </c>
      <c r="C12" s="160"/>
      <c r="D12" s="160"/>
      <c r="E12" s="160"/>
      <c r="F12" s="160"/>
      <c r="G12" s="160"/>
      <c r="H12" s="151"/>
      <c r="L12" s="151"/>
      <c r="M12" s="151"/>
    </row>
    <row r="13" spans="1:13" ht="15" customHeight="1" x14ac:dyDescent="0.25">
      <c r="A13" s="157"/>
      <c r="B13" s="158" t="s">
        <v>817</v>
      </c>
      <c r="C13" s="157" t="s">
        <v>818</v>
      </c>
      <c r="D13" s="157" t="s">
        <v>819</v>
      </c>
      <c r="E13" s="156"/>
      <c r="F13" s="155"/>
      <c r="G13" s="155"/>
      <c r="H13" s="151"/>
      <c r="L13" s="151"/>
      <c r="M13" s="151"/>
    </row>
    <row r="14" spans="1:13" x14ac:dyDescent="0.25">
      <c r="A14" s="152" t="s">
        <v>820</v>
      </c>
      <c r="B14" s="175" t="s">
        <v>821</v>
      </c>
      <c r="C14" s="291"/>
      <c r="D14" s="291"/>
      <c r="E14" s="195"/>
      <c r="F14" s="195"/>
      <c r="G14" s="195"/>
      <c r="H14" s="151"/>
      <c r="L14" s="151"/>
      <c r="M14" s="151"/>
    </row>
    <row r="15" spans="1:13" x14ac:dyDescent="0.25">
      <c r="A15" s="152" t="s">
        <v>822</v>
      </c>
      <c r="B15" s="175" t="s">
        <v>823</v>
      </c>
      <c r="C15" s="293" t="s">
        <v>824</v>
      </c>
      <c r="D15" s="293" t="s">
        <v>825</v>
      </c>
      <c r="E15" s="195"/>
      <c r="F15" s="195"/>
      <c r="G15" s="195"/>
      <c r="H15" s="151"/>
      <c r="L15" s="151"/>
      <c r="M15" s="151"/>
    </row>
    <row r="16" spans="1:13" x14ac:dyDescent="0.25">
      <c r="A16" s="152" t="s">
        <v>826</v>
      </c>
      <c r="B16" s="175" t="s">
        <v>827</v>
      </c>
      <c r="C16" s="220"/>
      <c r="D16" s="220"/>
      <c r="E16" s="195"/>
      <c r="F16" s="195"/>
      <c r="G16" s="195"/>
      <c r="H16" s="151"/>
      <c r="L16" s="151"/>
      <c r="M16" s="151"/>
    </row>
    <row r="17" spans="1:13" x14ac:dyDescent="0.25">
      <c r="A17" s="152" t="s">
        <v>828</v>
      </c>
      <c r="B17" s="175" t="s">
        <v>829</v>
      </c>
      <c r="C17" s="220"/>
      <c r="D17" s="220"/>
      <c r="E17" s="195"/>
      <c r="F17" s="195"/>
      <c r="G17" s="195"/>
      <c r="H17" s="151"/>
      <c r="L17" s="151"/>
      <c r="M17" s="151"/>
    </row>
    <row r="18" spans="1:13" x14ac:dyDescent="0.25">
      <c r="A18" s="152" t="s">
        <v>830</v>
      </c>
      <c r="B18" s="175" t="s">
        <v>831</v>
      </c>
      <c r="C18" s="220"/>
      <c r="D18" s="220"/>
      <c r="E18" s="195"/>
      <c r="F18" s="195"/>
      <c r="G18" s="195"/>
      <c r="H18" s="151"/>
      <c r="L18" s="151"/>
      <c r="M18" s="151"/>
    </row>
    <row r="19" spans="1:13" x14ac:dyDescent="0.25">
      <c r="A19" s="152" t="s">
        <v>832</v>
      </c>
      <c r="B19" s="175" t="s">
        <v>833</v>
      </c>
      <c r="C19" s="220"/>
      <c r="D19" s="220"/>
      <c r="E19" s="195"/>
      <c r="F19" s="195"/>
      <c r="G19" s="195"/>
      <c r="H19" s="151"/>
      <c r="L19" s="151"/>
      <c r="M19" s="151"/>
    </row>
    <row r="20" spans="1:13" x14ac:dyDescent="0.25">
      <c r="A20" s="152" t="s">
        <v>834</v>
      </c>
      <c r="B20" s="175" t="s">
        <v>835</v>
      </c>
      <c r="C20" s="220"/>
      <c r="D20" s="220"/>
      <c r="E20" s="195"/>
      <c r="F20" s="195"/>
      <c r="G20" s="195"/>
      <c r="H20" s="151"/>
      <c r="L20" s="151"/>
      <c r="M20" s="151"/>
    </row>
    <row r="21" spans="1:13" x14ac:dyDescent="0.25">
      <c r="A21" s="152" t="s">
        <v>836</v>
      </c>
      <c r="B21" s="175" t="s">
        <v>837</v>
      </c>
      <c r="C21" s="220"/>
      <c r="D21" s="220"/>
      <c r="E21" s="195"/>
      <c r="F21" s="195"/>
      <c r="G21" s="195"/>
      <c r="H21" s="151"/>
      <c r="L21" s="151"/>
      <c r="M21" s="151"/>
    </row>
    <row r="22" spans="1:13" x14ac:dyDescent="0.25">
      <c r="A22" s="152" t="s">
        <v>838</v>
      </c>
      <c r="B22" s="175" t="s">
        <v>839</v>
      </c>
      <c r="C22" s="220"/>
      <c r="D22" s="220"/>
      <c r="E22" s="195"/>
      <c r="F22" s="195"/>
      <c r="G22" s="195"/>
      <c r="H22" s="151"/>
      <c r="L22" s="151"/>
      <c r="M22" s="151"/>
    </row>
    <row r="23" spans="1:13" x14ac:dyDescent="0.25">
      <c r="A23" s="152" t="s">
        <v>840</v>
      </c>
      <c r="B23" s="175" t="s">
        <v>841</v>
      </c>
      <c r="C23" s="293" t="s">
        <v>842</v>
      </c>
      <c r="D23" s="220"/>
      <c r="E23" s="195"/>
      <c r="F23" s="195"/>
      <c r="G23" s="195"/>
      <c r="H23" s="151"/>
      <c r="L23" s="151"/>
      <c r="M23" s="151"/>
    </row>
    <row r="24" spans="1:13" x14ac:dyDescent="0.25">
      <c r="A24" s="152" t="s">
        <v>843</v>
      </c>
      <c r="B24" s="175" t="s">
        <v>844</v>
      </c>
      <c r="C24" s="293" t="s">
        <v>845</v>
      </c>
      <c r="D24" s="220"/>
      <c r="E24" s="195"/>
      <c r="F24" s="195"/>
      <c r="G24" s="195"/>
      <c r="H24" s="151"/>
      <c r="L24" s="151"/>
      <c r="M24" s="151"/>
    </row>
    <row r="25" spans="1:13" outlineLevel="1" x14ac:dyDescent="0.25">
      <c r="A25" s="152" t="s">
        <v>846</v>
      </c>
      <c r="B25" s="154" t="s">
        <v>1794</v>
      </c>
      <c r="E25" s="195"/>
      <c r="F25" s="195"/>
      <c r="G25" s="195"/>
      <c r="H25" s="151"/>
      <c r="L25" s="151"/>
      <c r="M25" s="151"/>
    </row>
    <row r="26" spans="1:13" outlineLevel="1" x14ac:dyDescent="0.25">
      <c r="A26" s="152" t="s">
        <v>847</v>
      </c>
      <c r="B26" s="292"/>
      <c r="C26" s="167"/>
      <c r="D26" s="167"/>
      <c r="E26" s="195"/>
      <c r="F26" s="195"/>
      <c r="G26" s="195"/>
      <c r="H26" s="151"/>
      <c r="L26" s="151"/>
      <c r="M26" s="151"/>
    </row>
    <row r="27" spans="1:13" outlineLevel="1" x14ac:dyDescent="0.25">
      <c r="A27" s="152" t="s">
        <v>848</v>
      </c>
      <c r="B27" s="292"/>
      <c r="C27" s="167"/>
      <c r="D27" s="167"/>
      <c r="E27" s="195"/>
      <c r="F27" s="195"/>
      <c r="G27" s="195"/>
      <c r="H27" s="151"/>
      <c r="L27" s="151"/>
      <c r="M27" s="151"/>
    </row>
    <row r="28" spans="1:13" outlineLevel="1" x14ac:dyDescent="0.25">
      <c r="A28" s="152" t="s">
        <v>849</v>
      </c>
      <c r="B28" s="292"/>
      <c r="C28" s="167"/>
      <c r="D28" s="167"/>
      <c r="E28" s="195"/>
      <c r="F28" s="195"/>
      <c r="G28" s="195"/>
      <c r="H28" s="151"/>
      <c r="L28" s="151"/>
      <c r="M28" s="151"/>
    </row>
    <row r="29" spans="1:13" outlineLevel="1" x14ac:dyDescent="0.25">
      <c r="A29" s="152" t="s">
        <v>850</v>
      </c>
      <c r="B29" s="292"/>
      <c r="C29" s="167"/>
      <c r="D29" s="167"/>
      <c r="E29" s="195"/>
      <c r="F29" s="195"/>
      <c r="G29" s="195"/>
      <c r="H29" s="151"/>
      <c r="L29" s="151"/>
      <c r="M29" s="151"/>
    </row>
    <row r="30" spans="1:13" outlineLevel="1" x14ac:dyDescent="0.25">
      <c r="A30" s="152" t="s">
        <v>851</v>
      </c>
      <c r="B30" s="292"/>
      <c r="C30" s="167"/>
      <c r="D30" s="167"/>
      <c r="E30" s="195"/>
      <c r="F30" s="195"/>
      <c r="G30" s="195"/>
      <c r="H30" s="151"/>
      <c r="L30" s="151"/>
      <c r="M30" s="151"/>
    </row>
    <row r="31" spans="1:13" outlineLevel="1" x14ac:dyDescent="0.25">
      <c r="A31" s="152" t="s">
        <v>852</v>
      </c>
      <c r="B31" s="292"/>
      <c r="C31" s="167"/>
      <c r="D31" s="167"/>
      <c r="E31" s="195"/>
      <c r="F31" s="195"/>
      <c r="G31" s="195"/>
      <c r="H31" s="151"/>
      <c r="L31" s="151"/>
      <c r="M31" s="151"/>
    </row>
    <row r="32" spans="1:13" outlineLevel="1" x14ac:dyDescent="0.25">
      <c r="A32" s="152" t="s">
        <v>853</v>
      </c>
      <c r="B32" s="292"/>
      <c r="C32" s="167"/>
      <c r="D32" s="167"/>
      <c r="E32" s="195"/>
      <c r="F32" s="195"/>
      <c r="G32" s="195"/>
      <c r="H32" s="151"/>
      <c r="L32" s="151"/>
      <c r="M32" s="151"/>
    </row>
    <row r="33" spans="1:13" ht="18" x14ac:dyDescent="0.25">
      <c r="A33" s="160"/>
      <c r="B33" s="161" t="s">
        <v>815</v>
      </c>
      <c r="C33" s="160"/>
      <c r="D33" s="160"/>
      <c r="E33" s="160"/>
      <c r="F33" s="160"/>
      <c r="G33" s="160"/>
      <c r="H33" s="151"/>
      <c r="L33" s="151"/>
      <c r="M33" s="151"/>
    </row>
    <row r="34" spans="1:13" ht="15" customHeight="1" x14ac:dyDescent="0.25">
      <c r="A34" s="157"/>
      <c r="B34" s="158" t="s">
        <v>854</v>
      </c>
      <c r="C34" s="157" t="s">
        <v>855</v>
      </c>
      <c r="D34" s="157" t="s">
        <v>819</v>
      </c>
      <c r="E34" s="157" t="s">
        <v>856</v>
      </c>
      <c r="F34" s="155"/>
      <c r="G34" s="155"/>
      <c r="H34" s="151"/>
      <c r="L34" s="151"/>
      <c r="M34" s="151"/>
    </row>
    <row r="35" spans="1:13" x14ac:dyDescent="0.25">
      <c r="A35" s="152" t="s">
        <v>857</v>
      </c>
      <c r="B35" s="291"/>
      <c r="C35" s="291"/>
      <c r="D35" s="291"/>
      <c r="E35" s="291"/>
      <c r="F35" s="290"/>
      <c r="G35" s="290"/>
      <c r="H35" s="151"/>
      <c r="L35" s="151"/>
      <c r="M35" s="151"/>
    </row>
    <row r="36" spans="1:13" x14ac:dyDescent="0.25">
      <c r="A36" s="152" t="s">
        <v>858</v>
      </c>
      <c r="B36" s="175"/>
      <c r="H36" s="151"/>
      <c r="L36" s="151"/>
      <c r="M36" s="151"/>
    </row>
    <row r="37" spans="1:13" x14ac:dyDescent="0.25">
      <c r="A37" s="152" t="s">
        <v>859</v>
      </c>
      <c r="B37" s="175"/>
      <c r="H37" s="151"/>
      <c r="L37" s="151"/>
      <c r="M37" s="151"/>
    </row>
    <row r="38" spans="1:13" x14ac:dyDescent="0.25">
      <c r="A38" s="152" t="s">
        <v>860</v>
      </c>
      <c r="B38" s="175"/>
      <c r="H38" s="151"/>
      <c r="L38" s="151"/>
      <c r="M38" s="151"/>
    </row>
    <row r="39" spans="1:13" x14ac:dyDescent="0.25">
      <c r="A39" s="152" t="s">
        <v>861</v>
      </c>
      <c r="B39" s="175"/>
      <c r="H39" s="151"/>
      <c r="L39" s="151"/>
      <c r="M39" s="151"/>
    </row>
    <row r="40" spans="1:13" x14ac:dyDescent="0.25">
      <c r="A40" s="152" t="s">
        <v>862</v>
      </c>
      <c r="B40" s="175"/>
      <c r="H40" s="151"/>
      <c r="L40" s="151"/>
      <c r="M40" s="151"/>
    </row>
    <row r="41" spans="1:13" x14ac:dyDescent="0.25">
      <c r="A41" s="152" t="s">
        <v>863</v>
      </c>
      <c r="B41" s="175"/>
      <c r="H41" s="151"/>
      <c r="L41" s="151"/>
      <c r="M41" s="151"/>
    </row>
    <row r="42" spans="1:13" x14ac:dyDescent="0.25">
      <c r="A42" s="152" t="s">
        <v>864</v>
      </c>
      <c r="B42" s="175"/>
      <c r="H42" s="151"/>
      <c r="L42" s="151"/>
      <c r="M42" s="151"/>
    </row>
    <row r="43" spans="1:13" x14ac:dyDescent="0.25">
      <c r="A43" s="152" t="s">
        <v>865</v>
      </c>
      <c r="B43" s="175"/>
      <c r="H43" s="151"/>
      <c r="L43" s="151"/>
      <c r="M43" s="151"/>
    </row>
    <row r="44" spans="1:13" x14ac:dyDescent="0.25">
      <c r="A44" s="152" t="s">
        <v>866</v>
      </c>
      <c r="B44" s="175"/>
      <c r="H44" s="151"/>
      <c r="L44" s="151"/>
      <c r="M44" s="151"/>
    </row>
    <row r="45" spans="1:13" x14ac:dyDescent="0.25">
      <c r="A45" s="152" t="s">
        <v>867</v>
      </c>
      <c r="B45" s="175"/>
      <c r="H45" s="151"/>
      <c r="L45" s="151"/>
      <c r="M45" s="151"/>
    </row>
    <row r="46" spans="1:13" x14ac:dyDescent="0.25">
      <c r="A46" s="152" t="s">
        <v>868</v>
      </c>
      <c r="B46" s="175"/>
      <c r="H46" s="151"/>
      <c r="L46" s="151"/>
      <c r="M46" s="151"/>
    </row>
    <row r="47" spans="1:13" x14ac:dyDescent="0.25">
      <c r="A47" s="152" t="s">
        <v>869</v>
      </c>
      <c r="B47" s="175"/>
      <c r="H47" s="151"/>
      <c r="L47" s="151"/>
      <c r="M47" s="151"/>
    </row>
    <row r="48" spans="1:13" x14ac:dyDescent="0.25">
      <c r="A48" s="152" t="s">
        <v>870</v>
      </c>
      <c r="B48" s="175"/>
      <c r="H48" s="151"/>
      <c r="L48" s="151"/>
      <c r="M48" s="151"/>
    </row>
    <row r="49" spans="1:13" x14ac:dyDescent="0.25">
      <c r="A49" s="152" t="s">
        <v>871</v>
      </c>
      <c r="B49" s="175"/>
      <c r="H49" s="151"/>
      <c r="L49" s="151"/>
      <c r="M49" s="151"/>
    </row>
    <row r="50" spans="1:13" x14ac:dyDescent="0.25">
      <c r="A50" s="152" t="s">
        <v>872</v>
      </c>
      <c r="B50" s="175"/>
      <c r="H50" s="151"/>
      <c r="L50" s="151"/>
      <c r="M50" s="151"/>
    </row>
    <row r="51" spans="1:13" x14ac:dyDescent="0.25">
      <c r="A51" s="152" t="s">
        <v>873</v>
      </c>
      <c r="B51" s="175"/>
      <c r="H51" s="151"/>
      <c r="L51" s="151"/>
      <c r="M51" s="151"/>
    </row>
    <row r="52" spans="1:13" x14ac:dyDescent="0.25">
      <c r="A52" s="152" t="s">
        <v>874</v>
      </c>
      <c r="B52" s="175"/>
      <c r="H52" s="151"/>
      <c r="L52" s="151"/>
      <c r="M52" s="151"/>
    </row>
    <row r="53" spans="1:13" x14ac:dyDescent="0.25">
      <c r="A53" s="152" t="s">
        <v>875</v>
      </c>
      <c r="B53" s="175"/>
      <c r="H53" s="151"/>
      <c r="L53" s="151"/>
      <c r="M53" s="151"/>
    </row>
    <row r="54" spans="1:13" x14ac:dyDescent="0.25">
      <c r="A54" s="152" t="s">
        <v>876</v>
      </c>
      <c r="B54" s="175"/>
      <c r="H54" s="151"/>
      <c r="L54" s="151"/>
      <c r="M54" s="151"/>
    </row>
    <row r="55" spans="1:13" x14ac:dyDescent="0.25">
      <c r="A55" s="152" t="s">
        <v>877</v>
      </c>
      <c r="B55" s="175"/>
      <c r="H55" s="151"/>
      <c r="L55" s="151"/>
      <c r="M55" s="151"/>
    </row>
    <row r="56" spans="1:13" x14ac:dyDescent="0.25">
      <c r="A56" s="152" t="s">
        <v>878</v>
      </c>
      <c r="B56" s="175"/>
      <c r="H56" s="151"/>
      <c r="L56" s="151"/>
      <c r="M56" s="151"/>
    </row>
    <row r="57" spans="1:13" x14ac:dyDescent="0.25">
      <c r="A57" s="152" t="s">
        <v>879</v>
      </c>
      <c r="B57" s="175"/>
      <c r="H57" s="151"/>
      <c r="L57" s="151"/>
      <c r="M57" s="151"/>
    </row>
    <row r="58" spans="1:13" x14ac:dyDescent="0.25">
      <c r="A58" s="152" t="s">
        <v>880</v>
      </c>
      <c r="B58" s="175"/>
      <c r="H58" s="151"/>
      <c r="L58" s="151"/>
      <c r="M58" s="151"/>
    </row>
    <row r="59" spans="1:13" x14ac:dyDescent="0.25">
      <c r="A59" s="152" t="s">
        <v>881</v>
      </c>
      <c r="B59" s="175"/>
      <c r="H59" s="151"/>
      <c r="L59" s="151"/>
      <c r="M59" s="151"/>
    </row>
    <row r="60" spans="1:13" outlineLevel="1" x14ac:dyDescent="0.25">
      <c r="A60" s="152" t="s">
        <v>882</v>
      </c>
      <c r="B60" s="175"/>
      <c r="E60" s="175"/>
      <c r="F60" s="175"/>
      <c r="G60" s="175"/>
      <c r="H60" s="151"/>
      <c r="L60" s="151"/>
      <c r="M60" s="151"/>
    </row>
    <row r="61" spans="1:13" outlineLevel="1" x14ac:dyDescent="0.25">
      <c r="A61" s="152" t="s">
        <v>883</v>
      </c>
      <c r="B61" s="175"/>
      <c r="E61" s="175"/>
      <c r="F61" s="175"/>
      <c r="G61" s="175"/>
      <c r="H61" s="151"/>
      <c r="L61" s="151"/>
      <c r="M61" s="151"/>
    </row>
    <row r="62" spans="1:13" outlineLevel="1" x14ac:dyDescent="0.25">
      <c r="A62" s="152" t="s">
        <v>884</v>
      </c>
      <c r="B62" s="175"/>
      <c r="E62" s="175"/>
      <c r="F62" s="175"/>
      <c r="G62" s="175"/>
      <c r="H62" s="151"/>
      <c r="L62" s="151"/>
      <c r="M62" s="151"/>
    </row>
    <row r="63" spans="1:13" outlineLevel="1" x14ac:dyDescent="0.25">
      <c r="A63" s="152" t="s">
        <v>885</v>
      </c>
      <c r="B63" s="175"/>
      <c r="E63" s="175"/>
      <c r="F63" s="175"/>
      <c r="G63" s="175"/>
      <c r="H63" s="151"/>
      <c r="L63" s="151"/>
      <c r="M63" s="151"/>
    </row>
    <row r="64" spans="1:13" outlineLevel="1" x14ac:dyDescent="0.25">
      <c r="A64" s="152" t="s">
        <v>886</v>
      </c>
      <c r="B64" s="175"/>
      <c r="E64" s="175"/>
      <c r="F64" s="175"/>
      <c r="G64" s="175"/>
      <c r="H64" s="151"/>
      <c r="L64" s="151"/>
      <c r="M64" s="151"/>
    </row>
    <row r="65" spans="1:14" outlineLevel="1" x14ac:dyDescent="0.25">
      <c r="A65" s="152" t="s">
        <v>887</v>
      </c>
      <c r="B65" s="175"/>
      <c r="E65" s="175"/>
      <c r="F65" s="175"/>
      <c r="G65" s="175"/>
      <c r="H65" s="151"/>
      <c r="L65" s="151"/>
      <c r="M65" s="151"/>
    </row>
    <row r="66" spans="1:14" outlineLevel="1" x14ac:dyDescent="0.25">
      <c r="A66" s="152" t="s">
        <v>888</v>
      </c>
      <c r="B66" s="175"/>
      <c r="E66" s="175"/>
      <c r="F66" s="175"/>
      <c r="G66" s="175"/>
      <c r="H66" s="151"/>
      <c r="L66" s="151"/>
      <c r="M66" s="151"/>
    </row>
    <row r="67" spans="1:14" outlineLevel="1" x14ac:dyDescent="0.25">
      <c r="A67" s="152" t="s">
        <v>889</v>
      </c>
      <c r="B67" s="175"/>
      <c r="E67" s="175"/>
      <c r="F67" s="175"/>
      <c r="G67" s="175"/>
      <c r="H67" s="151"/>
      <c r="L67" s="151"/>
      <c r="M67" s="151"/>
    </row>
    <row r="68" spans="1:14" outlineLevel="1" x14ac:dyDescent="0.25">
      <c r="A68" s="152" t="s">
        <v>890</v>
      </c>
      <c r="B68" s="175"/>
      <c r="E68" s="175"/>
      <c r="F68" s="175"/>
      <c r="G68" s="175"/>
      <c r="H68" s="151"/>
      <c r="L68" s="151"/>
      <c r="M68" s="151"/>
    </row>
    <row r="69" spans="1:14" outlineLevel="1" x14ac:dyDescent="0.25">
      <c r="A69" s="152" t="s">
        <v>891</v>
      </c>
      <c r="B69" s="175"/>
      <c r="E69" s="175"/>
      <c r="F69" s="175"/>
      <c r="G69" s="175"/>
      <c r="H69" s="151"/>
      <c r="L69" s="151"/>
      <c r="M69" s="151"/>
    </row>
    <row r="70" spans="1:14" outlineLevel="1" x14ac:dyDescent="0.25">
      <c r="A70" s="152" t="s">
        <v>892</v>
      </c>
      <c r="B70" s="175"/>
      <c r="E70" s="175"/>
      <c r="F70" s="175"/>
      <c r="G70" s="175"/>
      <c r="H70" s="151"/>
      <c r="L70" s="151"/>
      <c r="M70" s="151"/>
    </row>
    <row r="71" spans="1:14" outlineLevel="1" x14ac:dyDescent="0.25">
      <c r="A71" s="152" t="s">
        <v>893</v>
      </c>
      <c r="B71" s="175"/>
      <c r="E71" s="175"/>
      <c r="F71" s="175"/>
      <c r="G71" s="175"/>
      <c r="H71" s="151"/>
      <c r="L71" s="151"/>
      <c r="M71" s="151"/>
    </row>
    <row r="72" spans="1:14" outlineLevel="1" x14ac:dyDescent="0.25">
      <c r="A72" s="152" t="s">
        <v>894</v>
      </c>
      <c r="B72" s="175"/>
      <c r="E72" s="175"/>
      <c r="F72" s="175"/>
      <c r="G72" s="175"/>
      <c r="H72" s="151"/>
      <c r="L72" s="151"/>
      <c r="M72" s="151"/>
    </row>
    <row r="73" spans="1:14" ht="18" x14ac:dyDescent="0.25">
      <c r="A73" s="160"/>
      <c r="B73" s="161" t="s">
        <v>816</v>
      </c>
      <c r="C73" s="160"/>
      <c r="D73" s="160"/>
      <c r="E73" s="160"/>
      <c r="F73" s="160"/>
      <c r="G73" s="160"/>
      <c r="H73" s="151"/>
    </row>
    <row r="74" spans="1:14" ht="15" customHeight="1" x14ac:dyDescent="0.25">
      <c r="A74" s="157"/>
      <c r="B74" s="158" t="s">
        <v>895</v>
      </c>
      <c r="C74" s="157" t="s">
        <v>896</v>
      </c>
      <c r="D74" s="157"/>
      <c r="E74" s="155"/>
      <c r="F74" s="155"/>
      <c r="G74" s="155"/>
      <c r="H74" s="150"/>
      <c r="I74" s="150"/>
      <c r="J74" s="150"/>
      <c r="K74" s="150"/>
      <c r="L74" s="150"/>
      <c r="M74" s="150"/>
      <c r="N74" s="150"/>
    </row>
    <row r="75" spans="1:14" x14ac:dyDescent="0.25">
      <c r="A75" s="152" t="s">
        <v>897</v>
      </c>
      <c r="B75" s="152" t="s">
        <v>898</v>
      </c>
      <c r="C75" s="289">
        <v>5.3436984701802999</v>
      </c>
      <c r="H75" s="151"/>
    </row>
    <row r="76" spans="1:14" x14ac:dyDescent="0.25">
      <c r="A76" s="152" t="s">
        <v>899</v>
      </c>
      <c r="B76" s="152" t="s">
        <v>1793</v>
      </c>
      <c r="C76" s="289">
        <v>14.9072393006998</v>
      </c>
      <c r="H76" s="151"/>
    </row>
    <row r="77" spans="1:14" outlineLevel="1" x14ac:dyDescent="0.25">
      <c r="A77" s="152" t="s">
        <v>900</v>
      </c>
      <c r="H77" s="151"/>
    </row>
    <row r="78" spans="1:14" outlineLevel="1" x14ac:dyDescent="0.25">
      <c r="A78" s="152" t="s">
        <v>901</v>
      </c>
      <c r="H78" s="151"/>
    </row>
    <row r="79" spans="1:14" outlineLevel="1" x14ac:dyDescent="0.25">
      <c r="A79" s="152" t="s">
        <v>902</v>
      </c>
      <c r="H79" s="151"/>
    </row>
    <row r="80" spans="1:14" outlineLevel="1" x14ac:dyDescent="0.25">
      <c r="A80" s="152" t="s">
        <v>903</v>
      </c>
      <c r="H80" s="151"/>
    </row>
    <row r="81" spans="1:8" x14ac:dyDescent="0.25">
      <c r="A81" s="157"/>
      <c r="B81" s="158" t="s">
        <v>904</v>
      </c>
      <c r="C81" s="157" t="s">
        <v>504</v>
      </c>
      <c r="D81" s="157" t="s">
        <v>505</v>
      </c>
      <c r="E81" s="155" t="s">
        <v>905</v>
      </c>
      <c r="F81" s="155" t="s">
        <v>906</v>
      </c>
      <c r="G81" s="155" t="s">
        <v>907</v>
      </c>
      <c r="H81" s="151"/>
    </row>
    <row r="82" spans="1:8" x14ac:dyDescent="0.25">
      <c r="A82" s="152" t="s">
        <v>908</v>
      </c>
      <c r="B82" s="152" t="s">
        <v>1792</v>
      </c>
      <c r="C82" s="288">
        <v>2.4200566792104299E-3</v>
      </c>
      <c r="G82" s="288">
        <v>2.4200566792104299E-3</v>
      </c>
      <c r="H82" s="151"/>
    </row>
    <row r="83" spans="1:8" x14ac:dyDescent="0.25">
      <c r="A83" s="152" t="s">
        <v>909</v>
      </c>
      <c r="B83" s="152" t="s">
        <v>910</v>
      </c>
      <c r="C83" s="288">
        <v>0</v>
      </c>
      <c r="G83" s="288">
        <v>0</v>
      </c>
      <c r="H83" s="151"/>
    </row>
    <row r="84" spans="1:8" x14ac:dyDescent="0.25">
      <c r="A84" s="152" t="s">
        <v>911</v>
      </c>
      <c r="B84" s="152" t="s">
        <v>912</v>
      </c>
      <c r="C84" s="288">
        <v>1.6404237440711901E-4</v>
      </c>
      <c r="G84" s="288">
        <v>1.6404237440711901E-4</v>
      </c>
      <c r="H84" s="151"/>
    </row>
    <row r="85" spans="1:8" x14ac:dyDescent="0.25">
      <c r="A85" s="152" t="s">
        <v>913</v>
      </c>
      <c r="B85" s="152" t="s">
        <v>914</v>
      </c>
      <c r="C85" s="288">
        <v>2.5082294517793298E-4</v>
      </c>
      <c r="G85" s="288">
        <v>2.5082294517793298E-4</v>
      </c>
      <c r="H85" s="151"/>
    </row>
    <row r="86" spans="1:8" x14ac:dyDescent="0.25">
      <c r="A86" s="152" t="s">
        <v>915</v>
      </c>
      <c r="B86" s="152" t="s">
        <v>916</v>
      </c>
      <c r="C86" s="288">
        <v>0</v>
      </c>
      <c r="G86" s="288">
        <v>0</v>
      </c>
      <c r="H86" s="151"/>
    </row>
    <row r="87" spans="1:8" outlineLevel="1" x14ac:dyDescent="0.25">
      <c r="A87" s="152" t="s">
        <v>917</v>
      </c>
      <c r="H87" s="151"/>
    </row>
    <row r="88" spans="1:8" outlineLevel="1" x14ac:dyDescent="0.25">
      <c r="A88" s="152" t="s">
        <v>918</v>
      </c>
      <c r="H88" s="151"/>
    </row>
    <row r="89" spans="1:8" outlineLevel="1" x14ac:dyDescent="0.25">
      <c r="A89" s="152" t="s">
        <v>919</v>
      </c>
      <c r="H89" s="151"/>
    </row>
    <row r="90" spans="1:8" outlineLevel="1" x14ac:dyDescent="0.25">
      <c r="A90" s="152" t="s">
        <v>920</v>
      </c>
      <c r="H90" s="151"/>
    </row>
    <row r="91" spans="1:8" x14ac:dyDescent="0.25">
      <c r="H91" s="151"/>
    </row>
    <row r="92" spans="1:8" x14ac:dyDescent="0.25">
      <c r="H92" s="151"/>
    </row>
    <row r="93" spans="1:8" x14ac:dyDescent="0.25">
      <c r="H93" s="151"/>
    </row>
    <row r="94" spans="1:8" x14ac:dyDescent="0.25">
      <c r="H94" s="151"/>
    </row>
    <row r="95" spans="1:8" x14ac:dyDescent="0.25">
      <c r="H95" s="151"/>
    </row>
    <row r="96" spans="1:8" x14ac:dyDescent="0.25">
      <c r="H96" s="151"/>
    </row>
    <row r="97" spans="8:8" x14ac:dyDescent="0.25">
      <c r="H97" s="151"/>
    </row>
    <row r="98" spans="8:8" x14ac:dyDescent="0.25">
      <c r="H98" s="151"/>
    </row>
    <row r="99" spans="8:8" x14ac:dyDescent="0.25">
      <c r="H99" s="151"/>
    </row>
    <row r="100" spans="8:8" x14ac:dyDescent="0.25">
      <c r="H100" s="151"/>
    </row>
    <row r="101" spans="8:8" x14ac:dyDescent="0.25">
      <c r="H101" s="151"/>
    </row>
    <row r="102" spans="8:8" x14ac:dyDescent="0.25">
      <c r="H102" s="151"/>
    </row>
    <row r="103" spans="8:8" x14ac:dyDescent="0.25">
      <c r="H103" s="151"/>
    </row>
    <row r="104" spans="8:8" x14ac:dyDescent="0.25">
      <c r="H104" s="151"/>
    </row>
    <row r="105" spans="8:8" x14ac:dyDescent="0.25">
      <c r="H105" s="151"/>
    </row>
    <row r="106" spans="8:8" x14ac:dyDescent="0.25">
      <c r="H106" s="151"/>
    </row>
    <row r="107" spans="8:8" x14ac:dyDescent="0.25">
      <c r="H107" s="151"/>
    </row>
    <row r="108" spans="8:8" x14ac:dyDescent="0.25">
      <c r="H108" s="151"/>
    </row>
    <row r="109" spans="8:8" x14ac:dyDescent="0.25">
      <c r="H109" s="151"/>
    </row>
    <row r="110" spans="8:8" x14ac:dyDescent="0.25">
      <c r="H110" s="151"/>
    </row>
    <row r="111" spans="8:8" x14ac:dyDescent="0.25">
      <c r="H111" s="151"/>
    </row>
    <row r="112" spans="8:8" x14ac:dyDescent="0.25">
      <c r="H112" s="151"/>
    </row>
  </sheetData>
  <protectedRanges>
    <protectedRange sqref="C4 B35:E72 B77:C80 B87:G90 C14:D14 C25:D25 D82:F86" name="Optional ECBECAIs"/>
    <protectedRange sqref="C15:D24" name="Optional ECBECAIs_1"/>
    <protectedRange sqref="C75:C76" name="Optional ECBECAIs_2"/>
    <protectedRange sqref="C82:C86" name="Optional ECBECAIs_3"/>
    <protectedRange sqref="G82:G86" name="Optional ECBECAIs_4"/>
  </protectedRanges>
  <mergeCells count="1">
    <mergeCell ref="A1:B1"/>
  </mergeCells>
  <hyperlinks>
    <hyperlink ref="B8" location="'E. Optional ECB-ECAIs data'!B33" display="2.  Additional information on the swaps" xr:uid="{56A789CE-4561-4E28-B9AD-528CEBDAF164}"/>
    <hyperlink ref="B7" location="'E. Optional ECB-ECAIs data'!B12" display="1. Additional information on the programme" xr:uid="{3EE302D9-7C95-468C-A26A-F056405E4148}"/>
    <hyperlink ref="B9" location="'E. Optional ECB-ECAIs data'!B73" display="3.  Additional information on the asset distribution" xr:uid="{81C6F195-4F3F-4EE4-90BD-599469160717}"/>
  </hyperlinks>
  <pageMargins left="0.7" right="0.7" top="0.75" bottom="0.75" header="0.3" footer="0.3"/>
  <pageSetup scale="32"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58B2E-6914-4965-912D-A7F8C0F597ED}">
  <sheetPr>
    <tabColor rgb="FF847A75"/>
  </sheetPr>
  <dimension ref="B1:J43"/>
  <sheetViews>
    <sheetView topLeftCell="A3" zoomScale="80" zoomScaleNormal="80" workbookViewId="0">
      <selection activeCell="N10" sqref="N10"/>
    </sheetView>
  </sheetViews>
  <sheetFormatPr baseColWidth="10" defaultColWidth="9.109375" defaultRowHeight="14.4" x14ac:dyDescent="0.3"/>
  <cols>
    <col min="1" max="1" width="9.109375" style="116"/>
    <col min="2" max="10" width="12.44140625" style="116" customWidth="1"/>
    <col min="11" max="16384" width="9.109375" style="116"/>
  </cols>
  <sheetData>
    <row r="1" spans="2:10" ht="15" thickBot="1" x14ac:dyDescent="0.35"/>
    <row r="2" spans="2:10" x14ac:dyDescent="0.3">
      <c r="B2" s="149"/>
      <c r="C2" s="148"/>
      <c r="D2" s="148"/>
      <c r="E2" s="148"/>
      <c r="F2" s="148"/>
      <c r="G2" s="148"/>
      <c r="H2" s="148"/>
      <c r="I2" s="148"/>
      <c r="J2" s="147"/>
    </row>
    <row r="3" spans="2:10" x14ac:dyDescent="0.3">
      <c r="B3" s="136"/>
      <c r="C3" s="133"/>
      <c r="D3" s="133"/>
      <c r="E3" s="133"/>
      <c r="F3" s="133"/>
      <c r="G3" s="133"/>
      <c r="H3" s="133"/>
      <c r="I3" s="133"/>
      <c r="J3" s="132"/>
    </row>
    <row r="4" spans="2:10" x14ac:dyDescent="0.3">
      <c r="B4" s="136"/>
      <c r="C4" s="133"/>
      <c r="D4" s="133"/>
      <c r="E4" s="133"/>
      <c r="F4" s="133"/>
      <c r="G4" s="133"/>
      <c r="H4" s="133"/>
      <c r="I4" s="133"/>
      <c r="J4" s="132"/>
    </row>
    <row r="5" spans="2:10" ht="31.2" x14ac:dyDescent="0.35">
      <c r="B5" s="136"/>
      <c r="C5" s="133"/>
      <c r="D5" s="133"/>
      <c r="E5" s="146"/>
      <c r="F5" s="145" t="s">
        <v>1429</v>
      </c>
      <c r="G5" s="133"/>
      <c r="H5" s="133"/>
      <c r="I5" s="133"/>
      <c r="J5" s="132"/>
    </row>
    <row r="6" spans="2:10" ht="41.25" customHeight="1" x14ac:dyDescent="0.3">
      <c r="B6" s="136"/>
      <c r="C6" s="133"/>
      <c r="D6" s="144" t="s">
        <v>1428</v>
      </c>
      <c r="E6" s="144"/>
      <c r="F6" s="144"/>
      <c r="G6" s="144"/>
      <c r="H6" s="144"/>
      <c r="I6" s="133"/>
      <c r="J6" s="132"/>
    </row>
    <row r="7" spans="2:10" ht="25.8" x14ac:dyDescent="0.3">
      <c r="B7" s="136"/>
      <c r="C7" s="133"/>
      <c r="D7" s="133"/>
      <c r="E7" s="133"/>
      <c r="F7" s="143" t="s">
        <v>10</v>
      </c>
      <c r="G7" s="133"/>
      <c r="H7" s="133"/>
      <c r="I7" s="133"/>
      <c r="J7" s="132"/>
    </row>
    <row r="8" spans="2:10" ht="25.8" x14ac:dyDescent="0.3">
      <c r="B8" s="136"/>
      <c r="C8" s="133"/>
      <c r="D8" s="133"/>
      <c r="E8" s="133"/>
      <c r="F8" s="143" t="s">
        <v>824</v>
      </c>
      <c r="G8" s="133"/>
      <c r="H8" s="133"/>
      <c r="I8" s="133"/>
      <c r="J8" s="132"/>
    </row>
    <row r="9" spans="2:10" ht="21" x14ac:dyDescent="0.3">
      <c r="B9" s="136"/>
      <c r="C9" s="133"/>
      <c r="D9" s="133"/>
      <c r="E9" s="133"/>
      <c r="F9" s="142" t="str">
        <f>"Reporting Date: "&amp;DAY('A. HTT General'!C18)&amp;"/"&amp;MONTH('A. HTT General'!C18)&amp;"/"&amp;YEAR('A. HTT General'!C18)</f>
        <v>Reporting Date: 30/9/2025</v>
      </c>
      <c r="G9" s="133"/>
      <c r="H9" s="133"/>
      <c r="I9" s="133"/>
      <c r="J9" s="132"/>
    </row>
    <row r="10" spans="2:10" ht="21" x14ac:dyDescent="0.3">
      <c r="B10" s="136"/>
      <c r="C10" s="133"/>
      <c r="D10" s="133"/>
      <c r="E10" s="133"/>
      <c r="F10" s="142" t="str">
        <f>"Cut-off Date: "&amp;DAY('A. HTT General'!C18)&amp;"/"&amp;MONTH('A. HTT General'!C18)&amp;"/"&amp;YEAR('A. HTT General'!C18)</f>
        <v>Cut-off Date: 30/9/2025</v>
      </c>
      <c r="G10" s="133"/>
      <c r="H10" s="133"/>
      <c r="I10" s="133"/>
      <c r="J10" s="132"/>
    </row>
    <row r="11" spans="2:10" ht="21" x14ac:dyDescent="0.3">
      <c r="B11" s="136"/>
      <c r="C11" s="133"/>
      <c r="D11" s="133"/>
      <c r="E11" s="133"/>
      <c r="F11" s="142"/>
      <c r="G11" s="133"/>
      <c r="H11" s="133"/>
      <c r="I11" s="133"/>
      <c r="J11" s="132"/>
    </row>
    <row r="12" spans="2:10" x14ac:dyDescent="0.3">
      <c r="B12" s="136"/>
      <c r="C12" s="133"/>
      <c r="D12" s="133"/>
      <c r="E12" s="133"/>
      <c r="F12" s="133"/>
      <c r="G12" s="133"/>
      <c r="H12" s="133"/>
      <c r="I12" s="133"/>
      <c r="J12" s="132"/>
    </row>
    <row r="13" spans="2:10" x14ac:dyDescent="0.3">
      <c r="B13" s="136"/>
      <c r="C13" s="133"/>
      <c r="D13" s="133"/>
      <c r="E13" s="133"/>
      <c r="F13" s="133"/>
      <c r="G13" s="133"/>
      <c r="H13" s="133"/>
      <c r="I13" s="133"/>
      <c r="J13" s="132"/>
    </row>
    <row r="14" spans="2:10" x14ac:dyDescent="0.3">
      <c r="B14" s="136"/>
      <c r="C14" s="133"/>
      <c r="D14" s="133"/>
      <c r="E14" s="133"/>
      <c r="F14" s="133"/>
      <c r="G14" s="133"/>
      <c r="H14" s="133"/>
      <c r="I14" s="133"/>
      <c r="J14" s="132"/>
    </row>
    <row r="15" spans="2:10" x14ac:dyDescent="0.3">
      <c r="B15" s="136"/>
      <c r="C15" s="133"/>
      <c r="D15" s="133"/>
      <c r="E15" s="133"/>
      <c r="F15" s="133"/>
      <c r="G15" s="133"/>
      <c r="H15" s="133"/>
      <c r="I15" s="133"/>
      <c r="J15" s="132"/>
    </row>
    <row r="16" spans="2:10" x14ac:dyDescent="0.3">
      <c r="B16" s="136"/>
      <c r="C16" s="133"/>
      <c r="D16" s="133"/>
      <c r="E16" s="133"/>
      <c r="F16" s="133"/>
      <c r="G16" s="133"/>
      <c r="H16" s="133"/>
      <c r="I16" s="133"/>
      <c r="J16" s="132"/>
    </row>
    <row r="17" spans="2:10" x14ac:dyDescent="0.3">
      <c r="B17" s="136"/>
      <c r="C17" s="133"/>
      <c r="D17" s="133"/>
      <c r="E17" s="133"/>
      <c r="F17" s="133"/>
      <c r="G17" s="133"/>
      <c r="H17" s="133"/>
      <c r="I17" s="133"/>
      <c r="J17" s="132"/>
    </row>
    <row r="18" spans="2:10" x14ac:dyDescent="0.3">
      <c r="B18" s="136"/>
      <c r="C18" s="133"/>
      <c r="D18" s="133"/>
      <c r="E18" s="133"/>
      <c r="F18" s="133"/>
      <c r="G18" s="133"/>
      <c r="H18" s="133"/>
      <c r="I18" s="133"/>
      <c r="J18" s="132"/>
    </row>
    <row r="19" spans="2:10" x14ac:dyDescent="0.3">
      <c r="B19" s="136"/>
      <c r="C19" s="133"/>
      <c r="D19" s="133"/>
      <c r="E19" s="133"/>
      <c r="F19" s="133"/>
      <c r="G19" s="133"/>
      <c r="H19" s="133"/>
      <c r="I19" s="133"/>
      <c r="J19" s="132"/>
    </row>
    <row r="20" spans="2:10" x14ac:dyDescent="0.3">
      <c r="B20" s="136"/>
      <c r="C20" s="133"/>
      <c r="D20" s="133"/>
      <c r="E20" s="133"/>
      <c r="F20" s="133"/>
      <c r="G20" s="133"/>
      <c r="H20" s="133"/>
      <c r="I20" s="133"/>
      <c r="J20" s="132"/>
    </row>
    <row r="21" spans="2:10" x14ac:dyDescent="0.3">
      <c r="B21" s="136"/>
      <c r="C21" s="133"/>
      <c r="D21" s="133"/>
      <c r="E21" s="133"/>
      <c r="F21" s="133"/>
      <c r="G21" s="133"/>
      <c r="H21" s="133"/>
      <c r="I21" s="133"/>
      <c r="J21" s="132"/>
    </row>
    <row r="22" spans="2:10" x14ac:dyDescent="0.3">
      <c r="B22" s="136"/>
      <c r="C22" s="133"/>
      <c r="D22" s="133"/>
      <c r="E22" s="133"/>
      <c r="F22" s="141" t="s">
        <v>1427</v>
      </c>
      <c r="G22" s="133"/>
      <c r="H22" s="133"/>
      <c r="I22" s="133"/>
      <c r="J22" s="132"/>
    </row>
    <row r="23" spans="2:10" x14ac:dyDescent="0.3">
      <c r="B23" s="136"/>
      <c r="C23" s="133"/>
      <c r="D23" s="133"/>
      <c r="E23" s="133"/>
      <c r="F23" s="138"/>
      <c r="G23" s="133"/>
      <c r="H23" s="133"/>
      <c r="I23" s="133"/>
      <c r="J23" s="132"/>
    </row>
    <row r="24" spans="2:10" x14ac:dyDescent="0.3">
      <c r="B24" s="136"/>
      <c r="C24" s="133"/>
      <c r="D24" s="140" t="s">
        <v>1426</v>
      </c>
      <c r="E24" s="139" t="s">
        <v>1417</v>
      </c>
      <c r="F24" s="139"/>
      <c r="G24" s="139"/>
      <c r="H24" s="139"/>
      <c r="I24" s="133"/>
      <c r="J24" s="132"/>
    </row>
    <row r="25" spans="2:10" x14ac:dyDescent="0.3">
      <c r="B25" s="136"/>
      <c r="C25" s="133"/>
      <c r="D25" s="133"/>
      <c r="H25" s="133"/>
      <c r="I25" s="133"/>
      <c r="J25" s="132"/>
    </row>
    <row r="26" spans="2:10" x14ac:dyDescent="0.3">
      <c r="B26" s="136"/>
      <c r="C26" s="133"/>
      <c r="D26" s="140" t="s">
        <v>1425</v>
      </c>
      <c r="E26" s="139"/>
      <c r="F26" s="139"/>
      <c r="G26" s="139"/>
      <c r="H26" s="139"/>
      <c r="I26" s="133"/>
      <c r="J26" s="132"/>
    </row>
    <row r="27" spans="2:10" x14ac:dyDescent="0.3">
      <c r="B27" s="136"/>
      <c r="C27" s="133"/>
      <c r="D27" s="137"/>
      <c r="E27" s="137"/>
      <c r="F27" s="137"/>
      <c r="G27" s="137"/>
      <c r="H27" s="137"/>
      <c r="I27" s="133"/>
      <c r="J27" s="132"/>
    </row>
    <row r="28" spans="2:10" x14ac:dyDescent="0.3">
      <c r="B28" s="136"/>
      <c r="C28" s="133"/>
      <c r="D28" s="140" t="s">
        <v>1424</v>
      </c>
      <c r="E28" s="139" t="s">
        <v>1417</v>
      </c>
      <c r="F28" s="139"/>
      <c r="G28" s="139"/>
      <c r="H28" s="139"/>
      <c r="I28" s="133"/>
      <c r="J28" s="132"/>
    </row>
    <row r="29" spans="2:10" x14ac:dyDescent="0.3">
      <c r="B29" s="136"/>
      <c r="C29" s="133"/>
      <c r="D29" s="137"/>
      <c r="E29" s="137"/>
      <c r="F29" s="137"/>
      <c r="G29" s="137"/>
      <c r="H29" s="137"/>
      <c r="I29" s="133"/>
      <c r="J29" s="132"/>
    </row>
    <row r="30" spans="2:10" x14ac:dyDescent="0.3">
      <c r="B30" s="136"/>
      <c r="C30" s="133"/>
      <c r="D30" s="140" t="s">
        <v>1423</v>
      </c>
      <c r="E30" s="139" t="s">
        <v>1417</v>
      </c>
      <c r="F30" s="139"/>
      <c r="G30" s="139"/>
      <c r="H30" s="139"/>
      <c r="I30" s="133"/>
      <c r="J30" s="132"/>
    </row>
    <row r="31" spans="2:10" x14ac:dyDescent="0.3">
      <c r="B31" s="136"/>
      <c r="C31" s="133"/>
      <c r="D31" s="137"/>
      <c r="E31" s="137"/>
      <c r="F31" s="137"/>
      <c r="G31" s="137"/>
      <c r="H31" s="137"/>
      <c r="I31" s="133"/>
      <c r="J31" s="132"/>
    </row>
    <row r="32" spans="2:10" x14ac:dyDescent="0.3">
      <c r="B32" s="136"/>
      <c r="C32" s="133"/>
      <c r="D32" s="140" t="s">
        <v>1422</v>
      </c>
      <c r="E32" s="139" t="s">
        <v>1417</v>
      </c>
      <c r="F32" s="139"/>
      <c r="G32" s="139"/>
      <c r="H32" s="139"/>
      <c r="I32" s="133"/>
      <c r="J32" s="132"/>
    </row>
    <row r="33" spans="2:10" x14ac:dyDescent="0.3">
      <c r="B33" s="136"/>
      <c r="C33" s="133"/>
      <c r="I33" s="133"/>
      <c r="J33" s="132"/>
    </row>
    <row r="34" spans="2:10" x14ac:dyDescent="0.3">
      <c r="B34" s="136"/>
      <c r="C34" s="133"/>
      <c r="D34" s="140" t="s">
        <v>1421</v>
      </c>
      <c r="E34" s="139" t="s">
        <v>1417</v>
      </c>
      <c r="F34" s="139"/>
      <c r="G34" s="139"/>
      <c r="H34" s="139"/>
      <c r="I34" s="133"/>
      <c r="J34" s="132"/>
    </row>
    <row r="35" spans="2:10" x14ac:dyDescent="0.3">
      <c r="B35" s="136"/>
      <c r="C35" s="133"/>
      <c r="D35" s="133"/>
      <c r="E35" s="133"/>
      <c r="F35" s="133"/>
      <c r="G35" s="133"/>
      <c r="H35" s="133"/>
      <c r="I35" s="133"/>
      <c r="J35" s="132"/>
    </row>
    <row r="36" spans="2:10" x14ac:dyDescent="0.3">
      <c r="B36" s="136"/>
      <c r="C36" s="133"/>
      <c r="D36" s="135" t="s">
        <v>1420</v>
      </c>
      <c r="E36" s="134"/>
      <c r="F36" s="134"/>
      <c r="G36" s="134"/>
      <c r="H36" s="134"/>
      <c r="I36" s="133"/>
      <c r="J36" s="132"/>
    </row>
    <row r="37" spans="2:10" x14ac:dyDescent="0.3">
      <c r="B37" s="136"/>
      <c r="C37" s="133"/>
      <c r="D37" s="133"/>
      <c r="E37" s="133"/>
      <c r="F37" s="138"/>
      <c r="G37" s="133"/>
      <c r="H37" s="133"/>
      <c r="I37" s="133"/>
      <c r="J37" s="132"/>
    </row>
    <row r="38" spans="2:10" x14ac:dyDescent="0.3">
      <c r="B38" s="136"/>
      <c r="C38" s="133"/>
      <c r="D38" s="135" t="s">
        <v>1419</v>
      </c>
      <c r="E38" s="134"/>
      <c r="F38" s="134"/>
      <c r="G38" s="134"/>
      <c r="H38" s="134"/>
      <c r="I38" s="133"/>
      <c r="J38" s="132"/>
    </row>
    <row r="39" spans="2:10" x14ac:dyDescent="0.3">
      <c r="B39" s="136"/>
      <c r="C39" s="133"/>
      <c r="I39" s="133"/>
      <c r="J39" s="132"/>
    </row>
    <row r="40" spans="2:10" x14ac:dyDescent="0.3">
      <c r="B40" s="136"/>
      <c r="C40" s="133"/>
      <c r="D40" s="135" t="s">
        <v>1418</v>
      </c>
      <c r="E40" s="134" t="s">
        <v>1417</v>
      </c>
      <c r="F40" s="134"/>
      <c r="G40" s="134"/>
      <c r="H40" s="134"/>
      <c r="I40" s="133"/>
      <c r="J40" s="132"/>
    </row>
    <row r="41" spans="2:10" x14ac:dyDescent="0.3">
      <c r="B41" s="136"/>
      <c r="C41" s="133"/>
      <c r="D41" s="133"/>
      <c r="E41" s="137"/>
      <c r="F41" s="137"/>
      <c r="G41" s="137"/>
      <c r="H41" s="137"/>
      <c r="I41" s="133"/>
      <c r="J41" s="132"/>
    </row>
    <row r="42" spans="2:10" x14ac:dyDescent="0.3">
      <c r="B42" s="136"/>
      <c r="C42" s="133"/>
      <c r="D42" s="135" t="s">
        <v>1416</v>
      </c>
      <c r="E42" s="134"/>
      <c r="F42" s="134"/>
      <c r="G42" s="134"/>
      <c r="H42" s="134"/>
      <c r="I42" s="133"/>
      <c r="J42" s="132"/>
    </row>
    <row r="43" spans="2:10" ht="15" thickBot="1" x14ac:dyDescent="0.35">
      <c r="B43" s="131"/>
      <c r="C43" s="130"/>
      <c r="D43" s="130"/>
      <c r="E43" s="130"/>
      <c r="F43" s="130"/>
      <c r="G43" s="130"/>
      <c r="H43" s="130"/>
      <c r="I43" s="130"/>
      <c r="J43" s="129"/>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D299F186-A00A-4C58-9ADA-465866232C0D}"/>
    <hyperlink ref="D26:H26" location="'B1. HTT Mortgage Assets'!A1" display="Worksheet B1: HTT Mortgage Assets" xr:uid="{1187DCCA-BC65-4212-B5E8-73A62F7FDDCF}"/>
    <hyperlink ref="D28:H28" location="'B2. HTT Public Sector Assets'!A1" display="Worksheet C: HTT Public Sector Assets" xr:uid="{53EF8147-531A-446A-BB7C-D8E9D80BF4A3}"/>
    <hyperlink ref="D32:H32" location="'C. HTT Harmonised Glossary'!A1" display="Worksheet C: HTT Harmonised Glossary" xr:uid="{707FAACE-93EB-4063-8EB9-8C7CBD4E0BD0}"/>
    <hyperlink ref="D30:H30" location="'B3. HTT Shipping Assets'!A1" display="Worksheet B3: HTT Shipping Assets" xr:uid="{C9DA0E82-3E6A-4AAD-81F9-2D80206735C9}"/>
    <hyperlink ref="D34:H34" location="Disclaimer!A1" display="Disclaimer" xr:uid="{5C4604F7-CC9E-4881-B641-43C18A6AD4C6}"/>
    <hyperlink ref="D40:H40" location="'F1. Sustainable M data'!A1" display="Worksheet F1: Sustainable M data" xr:uid="{7105E796-EF1C-42CF-86D4-C71E494B29B4}"/>
    <hyperlink ref="D42:H42" location="'G1. Crisis M Payment Holidays'!A1" display="Worksheet G1. Crisis M Payment Holidays" xr:uid="{CF61FCF1-DED8-4FDF-8177-1592FD9D4DD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1FCE0-8889-4BA2-85F8-157050D60E7F}">
  <sheetPr>
    <tabColor theme="9" tint="-0.249977111117893"/>
  </sheetPr>
  <dimension ref="A1:H413"/>
  <sheetViews>
    <sheetView view="pageBreakPreview" zoomScale="60" zoomScaleNormal="85" workbookViewId="0"/>
  </sheetViews>
  <sheetFormatPr baseColWidth="10" defaultColWidth="8.88671875" defaultRowHeight="14.4" outlineLevelRow="1" x14ac:dyDescent="0.25"/>
  <cols>
    <col min="1" max="1" width="13.33203125" style="152" customWidth="1"/>
    <col min="2" max="2" width="60.6640625" style="152" customWidth="1"/>
    <col min="3" max="3" width="39.109375" style="152" bestFit="1" customWidth="1"/>
    <col min="4" max="4" width="35.109375" style="152" bestFit="1" customWidth="1"/>
    <col min="5" max="5" width="6.6640625" style="152" customWidth="1"/>
    <col min="6" max="6" width="41.6640625" style="152" customWidth="1"/>
    <col min="7" max="7" width="41.6640625" style="151" customWidth="1"/>
    <col min="8" max="8" width="25.6640625" style="151" customWidth="1"/>
    <col min="9" max="16384" width="8.88671875" style="150"/>
  </cols>
  <sheetData>
    <row r="1" spans="1:7" ht="31.2" x14ac:dyDescent="0.25">
      <c r="A1" s="234" t="s">
        <v>1495</v>
      </c>
      <c r="B1" s="234"/>
      <c r="C1" s="151"/>
      <c r="D1" s="151"/>
      <c r="E1" s="151"/>
      <c r="F1" s="233" t="s">
        <v>1494</v>
      </c>
    </row>
    <row r="2" spans="1:7" thickBot="1" x14ac:dyDescent="0.3">
      <c r="A2" s="151"/>
      <c r="B2" s="232"/>
      <c r="C2" s="232"/>
      <c r="D2" s="151"/>
      <c r="E2" s="151"/>
      <c r="F2" s="151"/>
    </row>
    <row r="3" spans="1:7" ht="18.600000000000001" thickBot="1" x14ac:dyDescent="0.3">
      <c r="A3" s="229"/>
      <c r="B3" s="231" t="s">
        <v>2</v>
      </c>
      <c r="C3" s="230" t="s">
        <v>3</v>
      </c>
      <c r="D3" s="229"/>
      <c r="E3" s="229"/>
      <c r="F3" s="151"/>
      <c r="G3" s="229"/>
    </row>
    <row r="4" spans="1:7" ht="15" thickBot="1" x14ac:dyDescent="0.3"/>
    <row r="5" spans="1:7" ht="18" x14ac:dyDescent="0.25">
      <c r="A5" s="227"/>
      <c r="B5" s="228" t="s">
        <v>4</v>
      </c>
      <c r="C5" s="227"/>
      <c r="E5" s="195"/>
      <c r="F5" s="195"/>
    </row>
    <row r="6" spans="1:7" x14ac:dyDescent="0.25">
      <c r="B6" s="225" t="s">
        <v>5</v>
      </c>
      <c r="C6" s="195"/>
      <c r="D6" s="195"/>
    </row>
    <row r="7" spans="1:7" x14ac:dyDescent="0.25">
      <c r="B7" s="226" t="s">
        <v>1484</v>
      </c>
      <c r="C7" s="195"/>
      <c r="D7" s="195"/>
    </row>
    <row r="8" spans="1:7" x14ac:dyDescent="0.25">
      <c r="B8" s="226" t="s">
        <v>6</v>
      </c>
      <c r="C8" s="195"/>
      <c r="D8" s="195"/>
      <c r="F8" s="152" t="s">
        <v>1493</v>
      </c>
    </row>
    <row r="9" spans="1:7" x14ac:dyDescent="0.25">
      <c r="B9" s="225" t="s">
        <v>1492</v>
      </c>
    </row>
    <row r="10" spans="1:7" x14ac:dyDescent="0.25">
      <c r="B10" s="225" t="s">
        <v>401</v>
      </c>
    </row>
    <row r="11" spans="1:7" ht="15" thickBot="1" x14ac:dyDescent="0.3">
      <c r="B11" s="224" t="s">
        <v>412</v>
      </c>
    </row>
    <row r="12" spans="1:7" x14ac:dyDescent="0.25">
      <c r="B12" s="223"/>
    </row>
    <row r="13" spans="1:7" ht="36" x14ac:dyDescent="0.25">
      <c r="A13" s="161" t="s">
        <v>7</v>
      </c>
      <c r="B13" s="161" t="s">
        <v>5</v>
      </c>
      <c r="C13" s="160"/>
      <c r="D13" s="160"/>
      <c r="E13" s="160"/>
      <c r="F13" s="160"/>
      <c r="G13" s="159"/>
    </row>
    <row r="14" spans="1:7" x14ac:dyDescent="0.25">
      <c r="A14" s="152" t="s">
        <v>8</v>
      </c>
      <c r="B14" s="196" t="s">
        <v>9</v>
      </c>
      <c r="C14" s="152" t="s">
        <v>10</v>
      </c>
      <c r="E14" s="195"/>
      <c r="F14" s="195"/>
    </row>
    <row r="15" spans="1:7" x14ac:dyDescent="0.25">
      <c r="A15" s="152" t="s">
        <v>11</v>
      </c>
      <c r="B15" s="196" t="s">
        <v>12</v>
      </c>
      <c r="C15" s="220" t="s">
        <v>13</v>
      </c>
      <c r="E15" s="195"/>
      <c r="F15" s="195"/>
    </row>
    <row r="16" spans="1:7" x14ac:dyDescent="0.25">
      <c r="A16" s="152" t="s">
        <v>14</v>
      </c>
      <c r="B16" s="196" t="s">
        <v>15</v>
      </c>
      <c r="C16" s="220" t="s">
        <v>0</v>
      </c>
      <c r="E16" s="195"/>
      <c r="F16" s="195"/>
    </row>
    <row r="17" spans="1:7" ht="28.8" x14ac:dyDescent="0.25">
      <c r="A17" s="152" t="s">
        <v>16</v>
      </c>
      <c r="B17" s="196" t="s">
        <v>17</v>
      </c>
      <c r="C17" s="220" t="s">
        <v>18</v>
      </c>
      <c r="E17" s="195"/>
      <c r="F17" s="195"/>
    </row>
    <row r="18" spans="1:7" outlineLevel="1" x14ac:dyDescent="0.25">
      <c r="A18" s="152" t="s">
        <v>19</v>
      </c>
      <c r="B18" s="196" t="s">
        <v>20</v>
      </c>
      <c r="C18" s="222">
        <v>45930</v>
      </c>
      <c r="E18" s="195"/>
      <c r="F18" s="195"/>
    </row>
    <row r="19" spans="1:7" outlineLevel="1" x14ac:dyDescent="0.25">
      <c r="A19" s="152" t="s">
        <v>1491</v>
      </c>
      <c r="B19" s="196" t="s">
        <v>1490</v>
      </c>
      <c r="E19" s="195"/>
      <c r="F19" s="195"/>
    </row>
    <row r="20" spans="1:7" outlineLevel="1" x14ac:dyDescent="0.25">
      <c r="A20" s="152" t="s">
        <v>21</v>
      </c>
      <c r="B20" s="154" t="s">
        <v>1489</v>
      </c>
      <c r="E20" s="195"/>
      <c r="F20" s="195"/>
    </row>
    <row r="21" spans="1:7" outlineLevel="1" x14ac:dyDescent="0.25">
      <c r="A21" s="152" t="s">
        <v>1488</v>
      </c>
      <c r="B21" s="154" t="s">
        <v>1487</v>
      </c>
      <c r="E21" s="195"/>
      <c r="F21" s="195"/>
    </row>
    <row r="22" spans="1:7" outlineLevel="1" x14ac:dyDescent="0.25">
      <c r="A22" s="152" t="s">
        <v>22</v>
      </c>
      <c r="B22" s="154"/>
      <c r="E22" s="195"/>
      <c r="F22" s="195"/>
    </row>
    <row r="23" spans="1:7" outlineLevel="1" x14ac:dyDescent="0.25">
      <c r="A23" s="152" t="s">
        <v>23</v>
      </c>
      <c r="B23" s="154"/>
      <c r="E23" s="195"/>
      <c r="F23" s="195"/>
    </row>
    <row r="24" spans="1:7" outlineLevel="1" x14ac:dyDescent="0.25">
      <c r="A24" s="152" t="s">
        <v>1486</v>
      </c>
      <c r="B24" s="154"/>
      <c r="E24" s="195"/>
      <c r="F24" s="195"/>
    </row>
    <row r="25" spans="1:7" outlineLevel="1" x14ac:dyDescent="0.25">
      <c r="A25" s="152" t="s">
        <v>1485</v>
      </c>
      <c r="B25" s="154"/>
      <c r="E25" s="195"/>
      <c r="F25" s="195"/>
    </row>
    <row r="26" spans="1:7" ht="18" x14ac:dyDescent="0.25">
      <c r="A26" s="160"/>
      <c r="B26" s="161" t="s">
        <v>1484</v>
      </c>
      <c r="C26" s="160"/>
      <c r="D26" s="160"/>
      <c r="E26" s="160"/>
      <c r="F26" s="160"/>
      <c r="G26" s="159"/>
    </row>
    <row r="27" spans="1:7" x14ac:dyDescent="0.25">
      <c r="A27" s="152" t="s">
        <v>24</v>
      </c>
      <c r="B27" s="219" t="s">
        <v>1483</v>
      </c>
      <c r="C27" s="220" t="s">
        <v>25</v>
      </c>
      <c r="D27" s="175"/>
      <c r="E27" s="175"/>
      <c r="F27" s="175"/>
    </row>
    <row r="28" spans="1:7" x14ac:dyDescent="0.25">
      <c r="A28" s="152" t="s">
        <v>26</v>
      </c>
      <c r="B28" s="221" t="s">
        <v>1482</v>
      </c>
      <c r="C28" s="220" t="s">
        <v>25</v>
      </c>
      <c r="D28" s="175"/>
      <c r="E28" s="175"/>
      <c r="F28" s="175"/>
    </row>
    <row r="29" spans="1:7" x14ac:dyDescent="0.25">
      <c r="A29" s="152" t="s">
        <v>27</v>
      </c>
      <c r="B29" s="219" t="s">
        <v>28</v>
      </c>
      <c r="C29" s="220" t="s">
        <v>25</v>
      </c>
      <c r="E29" s="175"/>
      <c r="F29" s="175"/>
    </row>
    <row r="30" spans="1:7" outlineLevel="1" x14ac:dyDescent="0.25">
      <c r="A30" s="152" t="s">
        <v>29</v>
      </c>
      <c r="B30" s="219" t="s">
        <v>30</v>
      </c>
      <c r="C30" s="220" t="s">
        <v>31</v>
      </c>
      <c r="E30" s="175"/>
      <c r="F30" s="175"/>
    </row>
    <row r="31" spans="1:7" outlineLevel="1" x14ac:dyDescent="0.25">
      <c r="A31" s="152" t="s">
        <v>32</v>
      </c>
      <c r="B31" s="219"/>
      <c r="E31" s="175"/>
      <c r="F31" s="175"/>
    </row>
    <row r="32" spans="1:7" outlineLevel="1" x14ac:dyDescent="0.25">
      <c r="A32" s="152" t="s">
        <v>33</v>
      </c>
      <c r="B32" s="219"/>
      <c r="E32" s="175"/>
      <c r="F32" s="175"/>
    </row>
    <row r="33" spans="1:8" outlineLevel="1" x14ac:dyDescent="0.25">
      <c r="A33" s="152" t="s">
        <v>34</v>
      </c>
      <c r="B33" s="219"/>
      <c r="E33" s="175"/>
      <c r="F33" s="175"/>
    </row>
    <row r="34" spans="1:8" outlineLevel="1" x14ac:dyDescent="0.25">
      <c r="A34" s="152" t="s">
        <v>35</v>
      </c>
      <c r="B34" s="219"/>
      <c r="E34" s="175"/>
      <c r="F34" s="175"/>
    </row>
    <row r="35" spans="1:8" outlineLevel="1" x14ac:dyDescent="0.25">
      <c r="A35" s="152" t="s">
        <v>1481</v>
      </c>
      <c r="B35" s="218"/>
      <c r="E35" s="175"/>
      <c r="F35" s="175"/>
    </row>
    <row r="36" spans="1:8" ht="18" x14ac:dyDescent="0.25">
      <c r="A36" s="161"/>
      <c r="B36" s="161" t="s">
        <v>6</v>
      </c>
      <c r="C36" s="161"/>
      <c r="D36" s="160"/>
      <c r="E36" s="160"/>
      <c r="F36" s="160"/>
      <c r="G36" s="159"/>
    </row>
    <row r="37" spans="1:8" ht="15" customHeight="1" x14ac:dyDescent="0.25">
      <c r="A37" s="157"/>
      <c r="B37" s="158" t="s">
        <v>36</v>
      </c>
      <c r="C37" s="157" t="s">
        <v>60</v>
      </c>
      <c r="D37" s="156"/>
      <c r="E37" s="156"/>
      <c r="F37" s="156"/>
      <c r="G37" s="155"/>
    </row>
    <row r="38" spans="1:8" x14ac:dyDescent="0.25">
      <c r="A38" s="152" t="s">
        <v>37</v>
      </c>
      <c r="B38" s="175" t="s">
        <v>1480</v>
      </c>
      <c r="C38" s="164">
        <v>2925.2296654100101</v>
      </c>
      <c r="F38" s="175"/>
    </row>
    <row r="39" spans="1:8" x14ac:dyDescent="0.25">
      <c r="A39" s="152" t="s">
        <v>38</v>
      </c>
      <c r="B39" s="175" t="s">
        <v>39</v>
      </c>
      <c r="C39" s="164">
        <v>2250</v>
      </c>
      <c r="F39" s="175"/>
      <c r="H39" s="150"/>
    </row>
    <row r="40" spans="1:8" outlineLevel="1" x14ac:dyDescent="0.25">
      <c r="A40" s="152" t="s">
        <v>40</v>
      </c>
      <c r="B40" s="163" t="s">
        <v>41</v>
      </c>
      <c r="C40" s="164">
        <v>2843.2651810157799</v>
      </c>
      <c r="F40" s="175"/>
      <c r="H40" s="150"/>
    </row>
    <row r="41" spans="1:8" outlineLevel="1" x14ac:dyDescent="0.25">
      <c r="A41" s="152" t="s">
        <v>42</v>
      </c>
      <c r="B41" s="163" t="s">
        <v>43</v>
      </c>
      <c r="C41" s="164">
        <v>2324.2339999999999</v>
      </c>
      <c r="F41" s="175"/>
      <c r="H41" s="150"/>
    </row>
    <row r="42" spans="1:8" outlineLevel="1" x14ac:dyDescent="0.25">
      <c r="A42" s="152" t="s">
        <v>44</v>
      </c>
      <c r="B42" s="163"/>
      <c r="C42" s="181"/>
      <c r="F42" s="175"/>
      <c r="H42" s="150"/>
    </row>
    <row r="43" spans="1:8" outlineLevel="1" x14ac:dyDescent="0.25">
      <c r="A43" s="151" t="s">
        <v>1479</v>
      </c>
      <c r="B43" s="175"/>
      <c r="F43" s="175"/>
      <c r="H43" s="150"/>
    </row>
    <row r="44" spans="1:8" ht="15" customHeight="1" x14ac:dyDescent="0.25">
      <c r="A44" s="157"/>
      <c r="B44" s="157" t="s">
        <v>1478</v>
      </c>
      <c r="C44" s="157" t="s">
        <v>45</v>
      </c>
      <c r="D44" s="157" t="s">
        <v>46</v>
      </c>
      <c r="E44" s="157"/>
      <c r="F44" s="157" t="s">
        <v>47</v>
      </c>
      <c r="G44" s="157" t="s">
        <v>48</v>
      </c>
      <c r="H44" s="150"/>
    </row>
    <row r="45" spans="1:8" x14ac:dyDescent="0.25">
      <c r="A45" s="152" t="s">
        <v>49</v>
      </c>
      <c r="B45" s="175" t="s">
        <v>50</v>
      </c>
      <c r="C45" s="217">
        <v>0.05</v>
      </c>
      <c r="D45" s="182">
        <f>IF(OR(C38="[For completion]",C39="[For completion]"),"Please complete G.3.1.1 and G.3.1.2",(C38/C39-1-MAX(C45,F45)))</f>
        <v>0.25010207351555996</v>
      </c>
      <c r="E45" s="202"/>
      <c r="F45" s="202">
        <v>0.05</v>
      </c>
      <c r="G45" s="152" t="s">
        <v>51</v>
      </c>
      <c r="H45" s="150"/>
    </row>
    <row r="46" spans="1:8" outlineLevel="1" x14ac:dyDescent="0.25">
      <c r="C46" s="202"/>
      <c r="D46" s="202"/>
      <c r="E46" s="202"/>
      <c r="F46" s="202"/>
      <c r="G46" s="169"/>
      <c r="H46" s="150"/>
    </row>
    <row r="47" spans="1:8" outlineLevel="1" x14ac:dyDescent="0.25">
      <c r="A47" s="216" t="s">
        <v>52</v>
      </c>
      <c r="B47" s="216" t="s">
        <v>53</v>
      </c>
      <c r="C47" s="215">
        <f>IF(OR(C38="[For completion]",C39="[For completion]"),"", C38-C39)</f>
        <v>675.22966541001006</v>
      </c>
      <c r="D47" s="202"/>
      <c r="E47" s="202"/>
      <c r="F47" s="202"/>
      <c r="G47" s="169"/>
      <c r="H47" s="150"/>
    </row>
    <row r="48" spans="1:8" outlineLevel="1" x14ac:dyDescent="0.25">
      <c r="A48" s="152" t="s">
        <v>54</v>
      </c>
      <c r="C48" s="169"/>
      <c r="D48" s="169"/>
      <c r="E48" s="169"/>
      <c r="F48" s="169"/>
      <c r="G48" s="169"/>
      <c r="H48" s="150"/>
    </row>
    <row r="49" spans="1:8" outlineLevel="1" x14ac:dyDescent="0.25">
      <c r="A49" s="152" t="s">
        <v>55</v>
      </c>
      <c r="B49" s="154" t="s">
        <v>56</v>
      </c>
      <c r="C49" s="169"/>
      <c r="D49" s="214">
        <v>0.25192507784268098</v>
      </c>
      <c r="E49" s="169"/>
      <c r="F49" s="169"/>
      <c r="G49" s="169"/>
      <c r="H49" s="150"/>
    </row>
    <row r="50" spans="1:8" outlineLevel="1" x14ac:dyDescent="0.25">
      <c r="A50" s="152" t="s">
        <v>57</v>
      </c>
      <c r="B50" s="154" t="s">
        <v>58</v>
      </c>
      <c r="C50" s="169"/>
      <c r="D50" s="214">
        <v>0.223312790801522</v>
      </c>
      <c r="E50" s="169"/>
      <c r="F50" s="169"/>
      <c r="G50" s="169"/>
      <c r="H50" s="150"/>
    </row>
    <row r="51" spans="1:8" outlineLevel="1" x14ac:dyDescent="0.25">
      <c r="A51" s="152" t="s">
        <v>59</v>
      </c>
      <c r="B51" s="154"/>
      <c r="C51" s="169"/>
      <c r="D51" s="169"/>
      <c r="E51" s="169"/>
      <c r="F51" s="169"/>
      <c r="G51" s="169"/>
      <c r="H51" s="150"/>
    </row>
    <row r="52" spans="1:8" ht="15" customHeight="1" x14ac:dyDescent="0.25">
      <c r="A52" s="157"/>
      <c r="B52" s="158" t="s">
        <v>1477</v>
      </c>
      <c r="C52" s="157" t="s">
        <v>60</v>
      </c>
      <c r="D52" s="157"/>
      <c r="E52" s="156"/>
      <c r="F52" s="155" t="s">
        <v>293</v>
      </c>
      <c r="G52" s="155"/>
      <c r="H52" s="150"/>
    </row>
    <row r="53" spans="1:8" x14ac:dyDescent="0.25">
      <c r="A53" s="152" t="s">
        <v>61</v>
      </c>
      <c r="B53" s="175" t="s">
        <v>62</v>
      </c>
      <c r="C53" s="164">
        <v>2925.2296654100201</v>
      </c>
      <c r="E53" s="190"/>
      <c r="F53" s="184">
        <f>IF($C$58=0,"",IF(C53="[for completion]","",C53/$C$58))</f>
        <v>0.94999106776449616</v>
      </c>
      <c r="G53" s="184"/>
      <c r="H53" s="150"/>
    </row>
    <row r="54" spans="1:8" x14ac:dyDescent="0.25">
      <c r="A54" s="152" t="s">
        <v>63</v>
      </c>
      <c r="B54" s="175" t="s">
        <v>64</v>
      </c>
      <c r="C54" s="164" t="s">
        <v>65</v>
      </c>
      <c r="E54" s="190"/>
      <c r="F54" s="213">
        <v>0</v>
      </c>
      <c r="G54" s="184"/>
      <c r="H54" s="150"/>
    </row>
    <row r="55" spans="1:8" x14ac:dyDescent="0.25">
      <c r="A55" s="152" t="s">
        <v>66</v>
      </c>
      <c r="B55" s="175" t="s">
        <v>67</v>
      </c>
      <c r="C55" s="164" t="s">
        <v>65</v>
      </c>
      <c r="E55" s="190"/>
      <c r="F55" s="213">
        <v>0</v>
      </c>
      <c r="G55" s="184"/>
      <c r="H55" s="150"/>
    </row>
    <row r="56" spans="1:8" x14ac:dyDescent="0.25">
      <c r="A56" s="152" t="s">
        <v>68</v>
      </c>
      <c r="B56" s="175" t="s">
        <v>69</v>
      </c>
      <c r="C56" s="164">
        <v>20</v>
      </c>
      <c r="E56" s="190"/>
      <c r="F56" s="184">
        <f>IF($C$58=0,"",IF(C56="[for completion]","",C56/$C$58))</f>
        <v>6.4951554334202266E-3</v>
      </c>
      <c r="G56" s="184"/>
      <c r="H56" s="150"/>
    </row>
    <row r="57" spans="1:8" x14ac:dyDescent="0.25">
      <c r="A57" s="152" t="s">
        <v>70</v>
      </c>
      <c r="B57" s="152" t="s">
        <v>71</v>
      </c>
      <c r="C57" s="164">
        <v>133.98840797</v>
      </c>
      <c r="E57" s="190"/>
      <c r="F57" s="184">
        <f>IF($C$58=0,"",IF(C57="[for completion]","",C57/$C$58))</f>
        <v>4.3513776802083577E-2</v>
      </c>
      <c r="G57" s="184"/>
      <c r="H57" s="150"/>
    </row>
    <row r="58" spans="1:8" x14ac:dyDescent="0.25">
      <c r="A58" s="152" t="s">
        <v>72</v>
      </c>
      <c r="B58" s="189" t="s">
        <v>73</v>
      </c>
      <c r="C58" s="176">
        <f>SUM(C53:C57)</f>
        <v>3079.2180733800201</v>
      </c>
      <c r="D58" s="190"/>
      <c r="E58" s="190"/>
      <c r="F58" s="188">
        <f>SUM(F53:F57)</f>
        <v>1</v>
      </c>
      <c r="G58" s="184"/>
      <c r="H58" s="150"/>
    </row>
    <row r="59" spans="1:8" outlineLevel="1" x14ac:dyDescent="0.25">
      <c r="A59" s="152" t="s">
        <v>74</v>
      </c>
      <c r="B59" s="153"/>
      <c r="C59" s="181"/>
      <c r="E59" s="190"/>
      <c r="F59" s="179"/>
      <c r="G59" s="184"/>
      <c r="H59" s="150"/>
    </row>
    <row r="60" spans="1:8" outlineLevel="1" x14ac:dyDescent="0.25">
      <c r="A60" s="152" t="s">
        <v>75</v>
      </c>
      <c r="B60" s="153"/>
      <c r="C60" s="181"/>
      <c r="E60" s="190"/>
      <c r="F60" s="179"/>
      <c r="G60" s="184"/>
      <c r="H60" s="150"/>
    </row>
    <row r="61" spans="1:8" outlineLevel="1" x14ac:dyDescent="0.25">
      <c r="A61" s="152" t="s">
        <v>76</v>
      </c>
      <c r="B61" s="153"/>
      <c r="C61" s="181"/>
      <c r="E61" s="190"/>
      <c r="F61" s="179"/>
      <c r="G61" s="184"/>
      <c r="H61" s="150"/>
    </row>
    <row r="62" spans="1:8" outlineLevel="1" x14ac:dyDescent="0.25">
      <c r="A62" s="152" t="s">
        <v>77</v>
      </c>
      <c r="B62" s="153"/>
      <c r="C62" s="181"/>
      <c r="E62" s="190"/>
      <c r="F62" s="179"/>
      <c r="G62" s="184"/>
      <c r="H62" s="150"/>
    </row>
    <row r="63" spans="1:8" outlineLevel="1" x14ac:dyDescent="0.25">
      <c r="A63" s="152" t="s">
        <v>78</v>
      </c>
      <c r="B63" s="153"/>
      <c r="C63" s="181"/>
      <c r="E63" s="190"/>
      <c r="F63" s="179"/>
      <c r="G63" s="184"/>
      <c r="H63" s="150"/>
    </row>
    <row r="64" spans="1:8" outlineLevel="1" x14ac:dyDescent="0.25">
      <c r="A64" s="152" t="s">
        <v>79</v>
      </c>
      <c r="B64" s="153"/>
      <c r="C64" s="212"/>
      <c r="D64" s="150"/>
      <c r="E64" s="150"/>
      <c r="F64" s="179"/>
      <c r="G64" s="186"/>
      <c r="H64" s="150"/>
    </row>
    <row r="65" spans="1:8" ht="15" customHeight="1" x14ac:dyDescent="0.25">
      <c r="A65" s="157"/>
      <c r="B65" s="158" t="s">
        <v>80</v>
      </c>
      <c r="C65" s="201" t="s">
        <v>1476</v>
      </c>
      <c r="D65" s="201" t="s">
        <v>1475</v>
      </c>
      <c r="E65" s="156"/>
      <c r="F65" s="155" t="s">
        <v>81</v>
      </c>
      <c r="G65" s="155" t="s">
        <v>82</v>
      </c>
      <c r="H65" s="150"/>
    </row>
    <row r="66" spans="1:8" x14ac:dyDescent="0.25">
      <c r="A66" s="152" t="s">
        <v>83</v>
      </c>
      <c r="B66" s="175" t="s">
        <v>1474</v>
      </c>
      <c r="C66" s="164">
        <v>7.8909615825910704</v>
      </c>
      <c r="D66" s="164" t="s">
        <v>51</v>
      </c>
      <c r="E66" s="196"/>
      <c r="F66" s="211"/>
      <c r="G66" s="210"/>
      <c r="H66" s="150"/>
    </row>
    <row r="67" spans="1:8" x14ac:dyDescent="0.25">
      <c r="B67" s="175"/>
      <c r="E67" s="196"/>
      <c r="F67" s="211"/>
      <c r="G67" s="210"/>
      <c r="H67" s="150"/>
    </row>
    <row r="68" spans="1:8" x14ac:dyDescent="0.25">
      <c r="B68" s="175" t="s">
        <v>85</v>
      </c>
      <c r="C68" s="196"/>
      <c r="D68" s="196"/>
      <c r="E68" s="196"/>
      <c r="F68" s="210"/>
      <c r="G68" s="210"/>
      <c r="H68" s="150"/>
    </row>
    <row r="69" spans="1:8" x14ac:dyDescent="0.25">
      <c r="B69" s="175" t="s">
        <v>86</v>
      </c>
      <c r="E69" s="196"/>
      <c r="F69" s="210"/>
      <c r="G69" s="210"/>
      <c r="H69" s="150"/>
    </row>
    <row r="70" spans="1:8" x14ac:dyDescent="0.25">
      <c r="A70" s="152" t="s">
        <v>87</v>
      </c>
      <c r="B70" s="185" t="s">
        <v>114</v>
      </c>
      <c r="C70" s="164">
        <v>62.707713900000101</v>
      </c>
      <c r="D70" s="164" t="s">
        <v>51</v>
      </c>
      <c r="E70" s="185"/>
      <c r="F70" s="184">
        <f>IF($C$77=0,"",IF(C70="[for completion]","",C70/$C$77))</f>
        <v>2.1436851486056303E-2</v>
      </c>
      <c r="G70" s="179" t="str">
        <f>IF($D$77=0,"",IF(D70="[Mark as ND1 if not relevant]","",D70/$D$77))</f>
        <v/>
      </c>
      <c r="H70" s="150"/>
    </row>
    <row r="71" spans="1:8" x14ac:dyDescent="0.25">
      <c r="A71" s="152" t="s">
        <v>88</v>
      </c>
      <c r="B71" s="185" t="s">
        <v>116</v>
      </c>
      <c r="C71" s="164">
        <v>87.028836639999795</v>
      </c>
      <c r="D71" s="164" t="s">
        <v>51</v>
      </c>
      <c r="E71" s="185"/>
      <c r="F71" s="184">
        <f>IF($C$77=0,"",IF(C71="[for completion]","",C71/$C$77))</f>
        <v>2.9751112423441861E-2</v>
      </c>
      <c r="G71" s="179" t="str">
        <f>IF($D$77=0,"",IF(D71="[Mark as ND1 if not relevant]","",D71/$D$77))</f>
        <v/>
      </c>
      <c r="H71" s="150"/>
    </row>
    <row r="72" spans="1:8" x14ac:dyDescent="0.25">
      <c r="A72" s="152" t="s">
        <v>89</v>
      </c>
      <c r="B72" s="185" t="s">
        <v>118</v>
      </c>
      <c r="C72" s="164">
        <v>134.35046016999999</v>
      </c>
      <c r="D72" s="164" t="s">
        <v>51</v>
      </c>
      <c r="E72" s="185"/>
      <c r="F72" s="184">
        <f>IF($C$77=0,"",IF(C72="[for completion]","",C72/$C$77))</f>
        <v>4.5928175062168994E-2</v>
      </c>
      <c r="G72" s="179" t="str">
        <f>IF($D$77=0,"",IF(D72="[Mark as ND1 if not relevant]","",D72/$D$77))</f>
        <v/>
      </c>
      <c r="H72" s="150"/>
    </row>
    <row r="73" spans="1:8" x14ac:dyDescent="0.25">
      <c r="A73" s="152" t="s">
        <v>90</v>
      </c>
      <c r="B73" s="185" t="s">
        <v>120</v>
      </c>
      <c r="C73" s="164">
        <v>153.60267723000001</v>
      </c>
      <c r="D73" s="164" t="s">
        <v>51</v>
      </c>
      <c r="E73" s="185"/>
      <c r="F73" s="184">
        <f>IF($C$77=0,"",IF(C73="[for completion]","",C73/$C$77))</f>
        <v>5.250961285067908E-2</v>
      </c>
      <c r="G73" s="179" t="str">
        <f>IF($D$77=0,"",IF(D73="[Mark as ND1 if not relevant]","",D73/$D$77))</f>
        <v/>
      </c>
      <c r="H73" s="150"/>
    </row>
    <row r="74" spans="1:8" x14ac:dyDescent="0.25">
      <c r="A74" s="152" t="s">
        <v>91</v>
      </c>
      <c r="B74" s="185" t="s">
        <v>122</v>
      </c>
      <c r="C74" s="164">
        <v>205.25742357999999</v>
      </c>
      <c r="D74" s="164" t="s">
        <v>51</v>
      </c>
      <c r="E74" s="185"/>
      <c r="F74" s="184">
        <f>IF($C$77=0,"",IF(C74="[for completion]","",C74/$C$77))</f>
        <v>7.0167968692205887E-2</v>
      </c>
      <c r="G74" s="179" t="str">
        <f>IF($D$77=0,"",IF(D74="[Mark as ND1 if not relevant]","",D74/$D$77))</f>
        <v/>
      </c>
      <c r="H74" s="150"/>
    </row>
    <row r="75" spans="1:8" x14ac:dyDescent="0.25">
      <c r="A75" s="152" t="s">
        <v>92</v>
      </c>
      <c r="B75" s="185" t="s">
        <v>124</v>
      </c>
      <c r="C75" s="164">
        <v>1373.9963898999899</v>
      </c>
      <c r="D75" s="164" t="s">
        <v>51</v>
      </c>
      <c r="E75" s="185"/>
      <c r="F75" s="184">
        <f>IF($C$77=0,"",IF(C75="[for completion]","",C75/$C$77))</f>
        <v>0.46970547514511685</v>
      </c>
      <c r="G75" s="179" t="str">
        <f>IF($D$77=0,"",IF(D75="[Mark as ND1 if not relevant]","",D75/$D$77))</f>
        <v/>
      </c>
      <c r="H75" s="150"/>
    </row>
    <row r="76" spans="1:8" x14ac:dyDescent="0.25">
      <c r="A76" s="152" t="s">
        <v>93</v>
      </c>
      <c r="B76" s="185" t="s">
        <v>126</v>
      </c>
      <c r="C76" s="164">
        <v>908.28616398999895</v>
      </c>
      <c r="D76" s="164" t="s">
        <v>51</v>
      </c>
      <c r="E76" s="185"/>
      <c r="F76" s="184">
        <f>IF($C$77=0,"",IF(C76="[for completion]","",C76/$C$77))</f>
        <v>0.31050080434033106</v>
      </c>
      <c r="G76" s="179" t="str">
        <f>IF($D$77=0,"",IF(D76="[Mark as ND1 if not relevant]","",D76/$D$77))</f>
        <v/>
      </c>
      <c r="H76" s="150"/>
    </row>
    <row r="77" spans="1:8" x14ac:dyDescent="0.25">
      <c r="A77" s="152" t="s">
        <v>94</v>
      </c>
      <c r="B77" s="183" t="s">
        <v>73</v>
      </c>
      <c r="C77" s="176">
        <f>SUM(C70:C76)</f>
        <v>2925.2296654099887</v>
      </c>
      <c r="D77" s="176">
        <f>SUM(D70:D76)</f>
        <v>0</v>
      </c>
      <c r="E77" s="175"/>
      <c r="F77" s="187">
        <f>SUM(F70:F76)</f>
        <v>1</v>
      </c>
      <c r="G77" s="187">
        <f>SUM(G70:G76)</f>
        <v>0</v>
      </c>
      <c r="H77" s="150"/>
    </row>
    <row r="78" spans="1:8" outlineLevel="1" x14ac:dyDescent="0.25">
      <c r="A78" s="152" t="s">
        <v>95</v>
      </c>
      <c r="B78" s="205" t="s">
        <v>96</v>
      </c>
      <c r="C78" s="164">
        <v>0.63027997000000002</v>
      </c>
      <c r="D78" s="176"/>
      <c r="E78" s="175"/>
      <c r="F78" s="179">
        <f>IF($C$77=0,"",IF(C78="[for completion]","",C78/$C$77))</f>
        <v>2.1546341384845162E-4</v>
      </c>
      <c r="G78" s="179" t="str">
        <f>IF($D$77=0,"",IF(D78="[for completion]","",D78/$D$77))</f>
        <v/>
      </c>
      <c r="H78" s="150"/>
    </row>
    <row r="79" spans="1:8" outlineLevel="1" x14ac:dyDescent="0.25">
      <c r="A79" s="152" t="s">
        <v>97</v>
      </c>
      <c r="B79" s="205" t="s">
        <v>98</v>
      </c>
      <c r="C79" s="164">
        <v>30.239699389999998</v>
      </c>
      <c r="D79" s="176"/>
      <c r="E79" s="175"/>
      <c r="F79" s="179">
        <f>IF($C$77=0,"",IF(C79="[for completion]","",C79/$C$77))</f>
        <v>1.0337547081371377E-2</v>
      </c>
      <c r="G79" s="179" t="str">
        <f>IF($D$77=0,"",IF(D79="[for completion]","",D79/$D$77))</f>
        <v/>
      </c>
      <c r="H79" s="150"/>
    </row>
    <row r="80" spans="1:8" outlineLevel="1" x14ac:dyDescent="0.25">
      <c r="A80" s="152" t="s">
        <v>99</v>
      </c>
      <c r="B80" s="205" t="s">
        <v>1470</v>
      </c>
      <c r="C80" s="164">
        <v>31.83773454</v>
      </c>
      <c r="D80" s="176"/>
      <c r="E80" s="175"/>
      <c r="F80" s="179">
        <f>IF($C$77=0,"",IF(C80="[for completion]","",C80/$C$77))</f>
        <v>1.0883840990836439E-2</v>
      </c>
      <c r="G80" s="179" t="str">
        <f>IF($D$77=0,"",IF(D80="[for completion]","",D80/$D$77))</f>
        <v/>
      </c>
      <c r="H80" s="150"/>
    </row>
    <row r="81" spans="1:8" outlineLevel="1" x14ac:dyDescent="0.25">
      <c r="A81" s="152" t="s">
        <v>100</v>
      </c>
      <c r="B81" s="205" t="s">
        <v>101</v>
      </c>
      <c r="C81" s="164">
        <v>36.593485800000003</v>
      </c>
      <c r="D81" s="176"/>
      <c r="E81" s="175"/>
      <c r="F81" s="179">
        <f>IF($C$77=0,"",IF(C81="[for completion]","",C81/$C$77))</f>
        <v>1.2509611205132916E-2</v>
      </c>
      <c r="G81" s="179" t="str">
        <f>IF($D$77=0,"",IF(D81="[for completion]","",D81/$D$77))</f>
        <v/>
      </c>
      <c r="H81" s="150"/>
    </row>
    <row r="82" spans="1:8" outlineLevel="1" x14ac:dyDescent="0.25">
      <c r="A82" s="152" t="s">
        <v>102</v>
      </c>
      <c r="B82" s="205" t="s">
        <v>1469</v>
      </c>
      <c r="C82" s="164">
        <v>50.435350840000098</v>
      </c>
      <c r="D82" s="176"/>
      <c r="E82" s="175"/>
      <c r="F82" s="179">
        <f>IF($C$77=0,"",IF(C82="[for completion]","",C82/$C$77))</f>
        <v>1.7241501218309051E-2</v>
      </c>
      <c r="G82" s="179" t="str">
        <f>IF($D$77=0,"",IF(D82="[for completion]","",D82/$D$77))</f>
        <v/>
      </c>
      <c r="H82" s="150"/>
    </row>
    <row r="83" spans="1:8" outlineLevel="1" x14ac:dyDescent="0.25">
      <c r="A83" s="152" t="s">
        <v>103</v>
      </c>
      <c r="B83" s="205"/>
      <c r="C83" s="190"/>
      <c r="D83" s="190"/>
      <c r="E83" s="175"/>
      <c r="F83" s="184"/>
      <c r="G83" s="184"/>
      <c r="H83" s="150"/>
    </row>
    <row r="84" spans="1:8" outlineLevel="1" x14ac:dyDescent="0.25">
      <c r="A84" s="152" t="s">
        <v>104</v>
      </c>
      <c r="B84" s="205"/>
      <c r="C84" s="190"/>
      <c r="D84" s="190"/>
      <c r="E84" s="175"/>
      <c r="F84" s="184"/>
      <c r="G84" s="184"/>
      <c r="H84" s="150"/>
    </row>
    <row r="85" spans="1:8" outlineLevel="1" x14ac:dyDescent="0.25">
      <c r="A85" s="152" t="s">
        <v>105</v>
      </c>
      <c r="B85" s="205"/>
      <c r="C85" s="190"/>
      <c r="D85" s="190"/>
      <c r="E85" s="175"/>
      <c r="F85" s="184"/>
      <c r="G85" s="184"/>
      <c r="H85" s="150"/>
    </row>
    <row r="86" spans="1:8" outlineLevel="1" x14ac:dyDescent="0.25">
      <c r="A86" s="152" t="s">
        <v>106</v>
      </c>
      <c r="B86" s="183"/>
      <c r="C86" s="190"/>
      <c r="D86" s="190"/>
      <c r="E86" s="175"/>
      <c r="F86" s="184"/>
      <c r="G86" s="184" t="str">
        <f>IF($D$77=0,"",IF(D86="[for completion]","",D86/$D$77))</f>
        <v/>
      </c>
      <c r="H86" s="150"/>
    </row>
    <row r="87" spans="1:8" outlineLevel="1" x14ac:dyDescent="0.25">
      <c r="A87" s="152" t="s">
        <v>1473</v>
      </c>
      <c r="B87" s="205"/>
      <c r="C87" s="190"/>
      <c r="D87" s="190"/>
      <c r="E87" s="175"/>
      <c r="F87" s="184"/>
      <c r="G87" s="184" t="str">
        <f>IF($D$77=0,"",IF(D87="[for completion]","",D87/$D$77))</f>
        <v/>
      </c>
      <c r="H87" s="150"/>
    </row>
    <row r="88" spans="1:8" ht="15" customHeight="1" x14ac:dyDescent="0.25">
      <c r="A88" s="157"/>
      <c r="B88" s="158" t="s">
        <v>107</v>
      </c>
      <c r="C88" s="201" t="s">
        <v>1472</v>
      </c>
      <c r="D88" s="201" t="s">
        <v>108</v>
      </c>
      <c r="E88" s="156"/>
      <c r="F88" s="155" t="s">
        <v>1471</v>
      </c>
      <c r="G88" s="157" t="s">
        <v>109</v>
      </c>
      <c r="H88" s="150"/>
    </row>
    <row r="89" spans="1:8" x14ac:dyDescent="0.25">
      <c r="A89" s="152" t="s">
        <v>110</v>
      </c>
      <c r="B89" s="175" t="s">
        <v>84</v>
      </c>
      <c r="C89" s="164">
        <v>2.1990867579908699</v>
      </c>
      <c r="D89" s="164">
        <v>3.1990867579908699</v>
      </c>
      <c r="E89" s="196"/>
      <c r="F89" s="209"/>
      <c r="G89" s="206"/>
      <c r="H89" s="150"/>
    </row>
    <row r="90" spans="1:8" x14ac:dyDescent="0.25">
      <c r="B90" s="175"/>
      <c r="C90" s="207"/>
      <c r="D90" s="207"/>
      <c r="E90" s="196"/>
      <c r="F90" s="209"/>
      <c r="G90" s="206"/>
      <c r="H90" s="150"/>
    </row>
    <row r="91" spans="1:8" x14ac:dyDescent="0.25">
      <c r="B91" s="175" t="s">
        <v>111</v>
      </c>
      <c r="C91" s="208"/>
      <c r="D91" s="208"/>
      <c r="E91" s="196"/>
      <c r="F91" s="206"/>
      <c r="G91" s="206"/>
      <c r="H91" s="150"/>
    </row>
    <row r="92" spans="1:8" x14ac:dyDescent="0.25">
      <c r="A92" s="152" t="s">
        <v>112</v>
      </c>
      <c r="B92" s="175" t="s">
        <v>86</v>
      </c>
      <c r="C92" s="207"/>
      <c r="D92" s="207"/>
      <c r="E92" s="196"/>
      <c r="F92" s="206"/>
      <c r="G92" s="206"/>
      <c r="H92" s="150"/>
    </row>
    <row r="93" spans="1:8" x14ac:dyDescent="0.25">
      <c r="A93" s="152" t="s">
        <v>113</v>
      </c>
      <c r="B93" s="185" t="s">
        <v>114</v>
      </c>
      <c r="C93" s="164">
        <v>500</v>
      </c>
      <c r="D93" s="164">
        <v>0</v>
      </c>
      <c r="E93" s="185"/>
      <c r="F93" s="179">
        <f>IF($C$100=0,"",IF(C93="[for completion]","",IF(C93="","",C93/$C$100)))</f>
        <v>0.22222222222222221</v>
      </c>
      <c r="G93" s="179">
        <f>IF($D$100=0,"",IF(D93="[Mark as ND1 if not relevant]","",IF(D93="","",D93/$D$100)))</f>
        <v>0</v>
      </c>
      <c r="H93" s="150"/>
    </row>
    <row r="94" spans="1:8" x14ac:dyDescent="0.25">
      <c r="A94" s="152" t="s">
        <v>115</v>
      </c>
      <c r="B94" s="185" t="s">
        <v>116</v>
      </c>
      <c r="C94" s="164">
        <v>0</v>
      </c>
      <c r="D94" s="164">
        <v>500</v>
      </c>
      <c r="E94" s="185"/>
      <c r="F94" s="179">
        <f>IF($C$100=0,"",IF(C94="[for completion]","",IF(C94="","",C94/$C$100)))</f>
        <v>0</v>
      </c>
      <c r="G94" s="179">
        <f>IF($D$100=0,"",IF(D94="[Mark as ND1 if not relevant]","",IF(D94="","",D94/$D$100)))</f>
        <v>0.22222222222222221</v>
      </c>
      <c r="H94" s="150"/>
    </row>
    <row r="95" spans="1:8" x14ac:dyDescent="0.25">
      <c r="A95" s="152" t="s">
        <v>117</v>
      </c>
      <c r="B95" s="185" t="s">
        <v>118</v>
      </c>
      <c r="C95" s="164">
        <v>750</v>
      </c>
      <c r="D95" s="164">
        <v>0</v>
      </c>
      <c r="E95" s="185"/>
      <c r="F95" s="179">
        <f>IF($C$100=0,"",IF(C95="[for completion]","",IF(C95="","",C95/$C$100)))</f>
        <v>0.33333333333333331</v>
      </c>
      <c r="G95" s="179">
        <f>IF($D$100=0,"",IF(D95="[Mark as ND1 if not relevant]","",IF(D95="","",D95/$D$100)))</f>
        <v>0</v>
      </c>
      <c r="H95" s="150"/>
    </row>
    <row r="96" spans="1:8" x14ac:dyDescent="0.25">
      <c r="A96" s="152" t="s">
        <v>119</v>
      </c>
      <c r="B96" s="185" t="s">
        <v>120</v>
      </c>
      <c r="C96" s="164">
        <v>1000</v>
      </c>
      <c r="D96" s="164">
        <v>750</v>
      </c>
      <c r="E96" s="185"/>
      <c r="F96" s="179">
        <f>IF($C$100=0,"",IF(C96="[for completion]","",IF(C96="","",C96/$C$100)))</f>
        <v>0.44444444444444442</v>
      </c>
      <c r="G96" s="179">
        <f>IF($D$100=0,"",IF(D96="[Mark as ND1 if not relevant]","",IF(D96="","",D96/$D$100)))</f>
        <v>0.33333333333333331</v>
      </c>
      <c r="H96" s="150"/>
    </row>
    <row r="97" spans="1:8" x14ac:dyDescent="0.25">
      <c r="A97" s="152" t="s">
        <v>121</v>
      </c>
      <c r="B97" s="185" t="s">
        <v>122</v>
      </c>
      <c r="C97" s="164">
        <v>0</v>
      </c>
      <c r="D97" s="164">
        <v>1000</v>
      </c>
      <c r="E97" s="185"/>
      <c r="F97" s="179">
        <f>IF($C$100=0,"",IF(C97="[for completion]","",IF(C97="","",C97/$C$100)))</f>
        <v>0</v>
      </c>
      <c r="G97" s="179">
        <f>IF($D$100=0,"",IF(D97="[Mark as ND1 if not relevant]","",IF(D97="","",D97/$D$100)))</f>
        <v>0.44444444444444442</v>
      </c>
    </row>
    <row r="98" spans="1:8" x14ac:dyDescent="0.25">
      <c r="A98" s="152" t="s">
        <v>123</v>
      </c>
      <c r="B98" s="185" t="s">
        <v>124</v>
      </c>
      <c r="C98" s="164">
        <v>0</v>
      </c>
      <c r="D98" s="164">
        <v>0</v>
      </c>
      <c r="E98" s="185"/>
      <c r="F98" s="179">
        <f>IF($C$100=0,"",IF(C98="[for completion]","",IF(C98="","",C98/$C$100)))</f>
        <v>0</v>
      </c>
      <c r="G98" s="179">
        <f>IF($D$100=0,"",IF(D98="[Mark as ND1 if not relevant]","",IF(D98="","",D98/$D$100)))</f>
        <v>0</v>
      </c>
    </row>
    <row r="99" spans="1:8" x14ac:dyDescent="0.25">
      <c r="A99" s="152" t="s">
        <v>125</v>
      </c>
      <c r="B99" s="185" t="s">
        <v>126</v>
      </c>
      <c r="C99" s="164">
        <v>0</v>
      </c>
      <c r="D99" s="164">
        <v>0</v>
      </c>
      <c r="E99" s="185"/>
      <c r="F99" s="179">
        <f>IF($C$100=0,"",IF(C99="[for completion]","",IF(C99="","",C99/$C$100)))</f>
        <v>0</v>
      </c>
      <c r="G99" s="179">
        <f>IF($D$100=0,"",IF(D99="[Mark as ND1 if not relevant]","",IF(D99="","",D99/$D$100)))</f>
        <v>0</v>
      </c>
    </row>
    <row r="100" spans="1:8" x14ac:dyDescent="0.25">
      <c r="A100" s="152" t="s">
        <v>127</v>
      </c>
      <c r="B100" s="183" t="s">
        <v>73</v>
      </c>
      <c r="C100" s="176">
        <f>SUM(C93:C99)</f>
        <v>2250</v>
      </c>
      <c r="D100" s="176">
        <f>SUM(D93:D99)</f>
        <v>2250</v>
      </c>
      <c r="E100" s="175"/>
      <c r="F100" s="187">
        <f>SUM(F93:F99)</f>
        <v>1</v>
      </c>
      <c r="G100" s="187">
        <f>SUM(G93:G99)</f>
        <v>1</v>
      </c>
    </row>
    <row r="101" spans="1:8" outlineLevel="1" x14ac:dyDescent="0.25">
      <c r="A101" s="152" t="s">
        <v>128</v>
      </c>
      <c r="B101" s="205" t="s">
        <v>96</v>
      </c>
      <c r="C101" s="164">
        <v>0</v>
      </c>
      <c r="D101" s="176"/>
      <c r="E101" s="175"/>
      <c r="F101" s="179">
        <f>IF($C$100=0,"",IF(C101="[for completion]","",C101/$C$100))</f>
        <v>0</v>
      </c>
      <c r="G101" s="179">
        <f>IF($D$100=0,"",IF(D101="[for completion]","",D101/$D$100))</f>
        <v>0</v>
      </c>
    </row>
    <row r="102" spans="1:8" outlineLevel="1" x14ac:dyDescent="0.25">
      <c r="A102" s="152" t="s">
        <v>129</v>
      </c>
      <c r="B102" s="205" t="s">
        <v>98</v>
      </c>
      <c r="C102" s="164">
        <v>500</v>
      </c>
      <c r="D102" s="176"/>
      <c r="E102" s="175"/>
      <c r="F102" s="179">
        <f>IF($C$100=0,"",IF(C102="[for completion]","",C102/$C$100))</f>
        <v>0.22222222222222221</v>
      </c>
      <c r="G102" s="179">
        <f>IF($D$100=0,"",IF(D102="[for completion]","",D102/$D$100))</f>
        <v>0</v>
      </c>
    </row>
    <row r="103" spans="1:8" outlineLevel="1" x14ac:dyDescent="0.25">
      <c r="A103" s="152" t="s">
        <v>130</v>
      </c>
      <c r="B103" s="205" t="s">
        <v>1470</v>
      </c>
      <c r="C103" s="164">
        <v>0</v>
      </c>
      <c r="D103" s="176"/>
      <c r="E103" s="175"/>
      <c r="F103" s="179">
        <f>IF($C$100=0,"",IF(C103="[for completion]","",C103/$C$100))</f>
        <v>0</v>
      </c>
      <c r="G103" s="179">
        <f>IF($D$100=0,"",IF(D103="[for completion]","",D103/$D$100))</f>
        <v>0</v>
      </c>
    </row>
    <row r="104" spans="1:8" outlineLevel="1" x14ac:dyDescent="0.25">
      <c r="A104" s="152" t="s">
        <v>131</v>
      </c>
      <c r="B104" s="205" t="s">
        <v>101</v>
      </c>
      <c r="C104" s="164">
        <v>0</v>
      </c>
      <c r="D104" s="176"/>
      <c r="E104" s="175"/>
      <c r="F104" s="179">
        <f>IF($C$100=0,"",IF(C104="[for completion]","",C104/$C$100))</f>
        <v>0</v>
      </c>
      <c r="G104" s="179">
        <f>IF($D$100=0,"",IF(D104="[for completion]","",D104/$D$100))</f>
        <v>0</v>
      </c>
    </row>
    <row r="105" spans="1:8" outlineLevel="1" x14ac:dyDescent="0.25">
      <c r="A105" s="152" t="s">
        <v>132</v>
      </c>
      <c r="B105" s="205" t="s">
        <v>1469</v>
      </c>
      <c r="C105" s="164">
        <v>0</v>
      </c>
      <c r="D105" s="176"/>
      <c r="E105" s="175"/>
      <c r="F105" s="179">
        <f>IF($C$100=0,"",IF(C105="[for completion]","",C105/$C$100))</f>
        <v>0</v>
      </c>
      <c r="G105" s="179">
        <f>IF($D$100=0,"",IF(D105="[for completion]","",D105/$D$100))</f>
        <v>0</v>
      </c>
    </row>
    <row r="106" spans="1:8" outlineLevel="1" x14ac:dyDescent="0.25">
      <c r="A106" s="152" t="s">
        <v>133</v>
      </c>
      <c r="B106" s="205"/>
      <c r="C106" s="190"/>
      <c r="D106" s="190"/>
      <c r="E106" s="175"/>
      <c r="F106" s="184"/>
      <c r="G106" s="184"/>
    </row>
    <row r="107" spans="1:8" outlineLevel="1" x14ac:dyDescent="0.25">
      <c r="A107" s="152" t="s">
        <v>134</v>
      </c>
      <c r="B107" s="205"/>
      <c r="C107" s="190"/>
      <c r="D107" s="190"/>
      <c r="E107" s="175"/>
      <c r="F107" s="184"/>
      <c r="G107" s="184"/>
    </row>
    <row r="108" spans="1:8" outlineLevel="1" x14ac:dyDescent="0.25">
      <c r="A108" s="152" t="s">
        <v>135</v>
      </c>
      <c r="B108" s="183"/>
      <c r="C108" s="190"/>
      <c r="D108" s="190"/>
      <c r="E108" s="175"/>
      <c r="F108" s="184"/>
      <c r="G108" s="184"/>
    </row>
    <row r="109" spans="1:8" outlineLevel="1" x14ac:dyDescent="0.25">
      <c r="A109" s="152" t="s">
        <v>136</v>
      </c>
      <c r="B109" s="205"/>
      <c r="C109" s="190"/>
      <c r="D109" s="190"/>
      <c r="E109" s="175"/>
      <c r="F109" s="184"/>
      <c r="G109" s="184"/>
    </row>
    <row r="110" spans="1:8" outlineLevel="1" x14ac:dyDescent="0.25">
      <c r="A110" s="152" t="s">
        <v>137</v>
      </c>
      <c r="B110" s="205"/>
      <c r="C110" s="190"/>
      <c r="D110" s="190"/>
      <c r="E110" s="175"/>
      <c r="F110" s="184"/>
      <c r="G110" s="184"/>
    </row>
    <row r="111" spans="1:8" ht="15" customHeight="1" x14ac:dyDescent="0.25">
      <c r="A111" s="157"/>
      <c r="B111" s="204" t="s">
        <v>1468</v>
      </c>
      <c r="C111" s="155" t="s">
        <v>138</v>
      </c>
      <c r="D111" s="155" t="s">
        <v>139</v>
      </c>
      <c r="E111" s="156"/>
      <c r="F111" s="155" t="s">
        <v>140</v>
      </c>
      <c r="G111" s="155" t="s">
        <v>141</v>
      </c>
    </row>
    <row r="112" spans="1:8" s="203" customFormat="1" x14ac:dyDescent="0.25">
      <c r="A112" s="152" t="s">
        <v>142</v>
      </c>
      <c r="B112" s="175" t="s">
        <v>3</v>
      </c>
      <c r="C112" s="164">
        <v>2925.2296654100101</v>
      </c>
      <c r="D112" s="178">
        <v>0</v>
      </c>
      <c r="E112" s="184"/>
      <c r="F112" s="179">
        <f>IF($C$131=0,"",IF(C112="[for completion]","",IF(C112="","",C112/$C$131)))</f>
        <v>1</v>
      </c>
      <c r="G112" s="179" t="str">
        <f>IF($D$131=0,"",IF(D112="[for completion]","",IF(D112="","",D112/$D$131)))</f>
        <v/>
      </c>
      <c r="H112" s="151"/>
    </row>
    <row r="113" spans="1:8" s="203" customFormat="1" x14ac:dyDescent="0.25">
      <c r="A113" s="152" t="s">
        <v>144</v>
      </c>
      <c r="B113" s="175" t="s">
        <v>145</v>
      </c>
      <c r="C113" s="181"/>
      <c r="D113" s="181"/>
      <c r="E113" s="184"/>
      <c r="F113" s="179" t="str">
        <f>IF($C$131=0,"",IF(C113="[for completion]","",IF(C113="","",C113/$C$131)))</f>
        <v/>
      </c>
      <c r="G113" s="179" t="str">
        <f>IF($D$131=0,"",IF(D113="[for completion]","",IF(D113="","",D113/$D$131)))</f>
        <v/>
      </c>
      <c r="H113" s="151"/>
    </row>
    <row r="114" spans="1:8" s="203" customFormat="1" x14ac:dyDescent="0.25">
      <c r="A114" s="152" t="s">
        <v>146</v>
      </c>
      <c r="B114" s="175" t="s">
        <v>147</v>
      </c>
      <c r="C114" s="181"/>
      <c r="D114" s="181"/>
      <c r="E114" s="184"/>
      <c r="F114" s="179" t="str">
        <f>IF($C$131=0,"",IF(C114="[for completion]","",IF(C114="","",C114/$C$131)))</f>
        <v/>
      </c>
      <c r="G114" s="179" t="str">
        <f>IF($D$131=0,"",IF(D114="[for completion]","",IF(D114="","",D114/$D$131)))</f>
        <v/>
      </c>
      <c r="H114" s="151"/>
    </row>
    <row r="115" spans="1:8" s="203" customFormat="1" x14ac:dyDescent="0.25">
      <c r="A115" s="152" t="s">
        <v>148</v>
      </c>
      <c r="B115" s="175" t="s">
        <v>149</v>
      </c>
      <c r="C115" s="181"/>
      <c r="D115" s="181"/>
      <c r="E115" s="184"/>
      <c r="F115" s="179" t="str">
        <f>IF($C$131=0,"",IF(C115="[for completion]","",IF(C115="","",C115/$C$131)))</f>
        <v/>
      </c>
      <c r="G115" s="179" t="str">
        <f>IF($D$131=0,"",IF(D115="[for completion]","",IF(D115="","",D115/$D$131)))</f>
        <v/>
      </c>
      <c r="H115" s="151"/>
    </row>
    <row r="116" spans="1:8" s="203" customFormat="1" x14ac:dyDescent="0.25">
      <c r="A116" s="152" t="s">
        <v>150</v>
      </c>
      <c r="B116" s="175" t="s">
        <v>151</v>
      </c>
      <c r="C116" s="181"/>
      <c r="D116" s="181"/>
      <c r="E116" s="184"/>
      <c r="F116" s="179" t="str">
        <f>IF($C$131=0,"",IF(C116="[for completion]","",IF(C116="","",C116/$C$131)))</f>
        <v/>
      </c>
      <c r="G116" s="179" t="str">
        <f>IF($D$131=0,"",IF(D116="[for completion]","",IF(D116="","",D116/$D$131)))</f>
        <v/>
      </c>
      <c r="H116" s="151"/>
    </row>
    <row r="117" spans="1:8" s="203" customFormat="1" x14ac:dyDescent="0.25">
      <c r="A117" s="152" t="s">
        <v>152</v>
      </c>
      <c r="B117" s="175" t="s">
        <v>153</v>
      </c>
      <c r="C117" s="181"/>
      <c r="D117" s="181"/>
      <c r="E117" s="175"/>
      <c r="F117" s="179" t="str">
        <f>IF($C$131=0,"",IF(C117="[for completion]","",IF(C117="","",C117/$C$131)))</f>
        <v/>
      </c>
      <c r="G117" s="179" t="str">
        <f>IF($D$131=0,"",IF(D117="[for completion]","",IF(D117="","",D117/$D$131)))</f>
        <v/>
      </c>
      <c r="H117" s="151"/>
    </row>
    <row r="118" spans="1:8" x14ac:dyDescent="0.25">
      <c r="A118" s="152" t="s">
        <v>154</v>
      </c>
      <c r="B118" s="175" t="s">
        <v>155</v>
      </c>
      <c r="C118" s="181"/>
      <c r="D118" s="181"/>
      <c r="E118" s="175"/>
      <c r="F118" s="179" t="str">
        <f>IF($C$131=0,"",IF(C118="[for completion]","",IF(C118="","",C118/$C$131)))</f>
        <v/>
      </c>
      <c r="G118" s="179" t="str">
        <f>IF($D$131=0,"",IF(D118="[for completion]","",IF(D118="","",D118/$D$131)))</f>
        <v/>
      </c>
    </row>
    <row r="119" spans="1:8" x14ac:dyDescent="0.25">
      <c r="A119" s="152" t="s">
        <v>156</v>
      </c>
      <c r="B119" s="175" t="s">
        <v>157</v>
      </c>
      <c r="C119" s="181"/>
      <c r="D119" s="181"/>
      <c r="E119" s="175"/>
      <c r="F119" s="179" t="str">
        <f>IF($C$131=0,"",IF(C119="[for completion]","",IF(C119="","",C119/$C$131)))</f>
        <v/>
      </c>
      <c r="G119" s="179" t="str">
        <f>IF($D$131=0,"",IF(D119="[for completion]","",IF(D119="","",D119/$D$131)))</f>
        <v/>
      </c>
    </row>
    <row r="120" spans="1:8" x14ac:dyDescent="0.25">
      <c r="A120" s="152" t="s">
        <v>158</v>
      </c>
      <c r="B120" s="175" t="s">
        <v>159</v>
      </c>
      <c r="C120" s="181"/>
      <c r="D120" s="181"/>
      <c r="E120" s="175"/>
      <c r="F120" s="179" t="str">
        <f>IF($C$131=0,"",IF(C120="[for completion]","",IF(C120="","",C120/$C$131)))</f>
        <v/>
      </c>
      <c r="G120" s="179" t="str">
        <f>IF($D$131=0,"",IF(D120="[for completion]","",IF(D120="","",D120/$D$131)))</f>
        <v/>
      </c>
    </row>
    <row r="121" spans="1:8" x14ac:dyDescent="0.25">
      <c r="A121" s="152" t="s">
        <v>160</v>
      </c>
      <c r="B121" s="152" t="s">
        <v>161</v>
      </c>
      <c r="C121" s="181"/>
      <c r="D121" s="181"/>
      <c r="F121" s="179" t="str">
        <f>IF($C$131=0,"",IF(C121="[for completion]","",IF(C121="","",C121/$C$131)))</f>
        <v/>
      </c>
      <c r="G121" s="179" t="str">
        <f>IF($D$131=0,"",IF(D121="[for completion]","",IF(D121="","",D121/$D$131)))</f>
        <v/>
      </c>
    </row>
    <row r="122" spans="1:8" x14ac:dyDescent="0.25">
      <c r="A122" s="152" t="s">
        <v>162</v>
      </c>
      <c r="B122" s="175" t="s">
        <v>163</v>
      </c>
      <c r="C122" s="181"/>
      <c r="D122" s="181"/>
      <c r="E122" s="175"/>
      <c r="F122" s="179" t="str">
        <f>IF($C$131=0,"",IF(C122="[for completion]","",IF(C122="","",C122/$C$131)))</f>
        <v/>
      </c>
      <c r="G122" s="179" t="str">
        <f>IF($D$131=0,"",IF(D122="[for completion]","",IF(D122="","",D122/$D$131)))</f>
        <v/>
      </c>
    </row>
    <row r="123" spans="1:8" x14ac:dyDescent="0.25">
      <c r="A123" s="152" t="s">
        <v>164</v>
      </c>
      <c r="B123" s="175" t="s">
        <v>165</v>
      </c>
      <c r="C123" s="181"/>
      <c r="D123" s="181"/>
      <c r="E123" s="175"/>
      <c r="F123" s="179" t="str">
        <f>IF($C$131=0,"",IF(C123="[for completion]","",IF(C123="","",C123/$C$131)))</f>
        <v/>
      </c>
      <c r="G123" s="179" t="str">
        <f>IF($D$131=0,"",IF(D123="[for completion]","",IF(D123="","",D123/$D$131)))</f>
        <v/>
      </c>
    </row>
    <row r="124" spans="1:8" x14ac:dyDescent="0.25">
      <c r="A124" s="152" t="s">
        <v>166</v>
      </c>
      <c r="B124" s="175" t="s">
        <v>167</v>
      </c>
      <c r="C124" s="181"/>
      <c r="D124" s="181"/>
      <c r="E124" s="175"/>
      <c r="F124" s="179" t="str">
        <f>IF($C$131=0,"",IF(C124="[for completion]","",IF(C124="","",C124/$C$131)))</f>
        <v/>
      </c>
      <c r="G124" s="179" t="str">
        <f>IF($D$131=0,"",IF(D124="[for completion]","",IF(D124="","",D124/$D$131)))</f>
        <v/>
      </c>
    </row>
    <row r="125" spans="1:8" x14ac:dyDescent="0.25">
      <c r="A125" s="152" t="s">
        <v>168</v>
      </c>
      <c r="B125" s="152" t="s">
        <v>1467</v>
      </c>
      <c r="C125" s="181"/>
      <c r="D125" s="181"/>
      <c r="E125" s="175"/>
      <c r="F125" s="179" t="str">
        <f>IF($C$131=0,"",IF(C126="[for completion]","",IF(C126="","",C126/$C$131)))</f>
        <v/>
      </c>
      <c r="G125" s="179" t="str">
        <f>IF($D$131=0,"",IF(D126="[for completion]","",IF(D126="","",D126/$D$131)))</f>
        <v/>
      </c>
    </row>
    <row r="126" spans="1:8" x14ac:dyDescent="0.25">
      <c r="A126" s="152" t="s">
        <v>170</v>
      </c>
      <c r="B126" s="185" t="s">
        <v>169</v>
      </c>
      <c r="C126" s="181"/>
      <c r="D126" s="181"/>
      <c r="E126" s="175"/>
      <c r="F126" s="179" t="str">
        <f>IF($C$131=0,"",IF(C127="[for completion]","",IF(C127="","",C127/$C$131)))</f>
        <v/>
      </c>
      <c r="G126" s="179" t="str">
        <f>IF($D$131=0,"",IF(D127="[for completion]","",IF(D127="","",D127/$D$131)))</f>
        <v/>
      </c>
    </row>
    <row r="127" spans="1:8" x14ac:dyDescent="0.25">
      <c r="A127" s="152" t="s">
        <v>172</v>
      </c>
      <c r="B127" s="175" t="s">
        <v>171</v>
      </c>
      <c r="C127" s="181"/>
      <c r="D127" s="181"/>
      <c r="E127" s="175"/>
      <c r="F127" s="179" t="str">
        <f>IF($C$131=0,"",IF(C128="[for completion]","",IF(C128="","",C128/$C$131)))</f>
        <v/>
      </c>
      <c r="G127" s="179" t="str">
        <f>IF($D$131=0,"",IF(D128="[for completion]","",IF(D128="","",D128/$D$131)))</f>
        <v/>
      </c>
    </row>
    <row r="128" spans="1:8" x14ac:dyDescent="0.25">
      <c r="A128" s="152" t="s">
        <v>174</v>
      </c>
      <c r="B128" s="175" t="s">
        <v>173</v>
      </c>
      <c r="C128" s="181"/>
      <c r="D128" s="181"/>
      <c r="E128" s="175"/>
      <c r="F128" s="179" t="str">
        <f>IF($C$131=0,"",IF(C129="[for completion]","",IF(C129="","",C129/$C$131)))</f>
        <v/>
      </c>
      <c r="G128" s="179" t="str">
        <f>IF($D$131=0,"",IF(D129="[for completion]","",IF(D129="","",D129/$D$131)))</f>
        <v/>
      </c>
    </row>
    <row r="129" spans="1:8" x14ac:dyDescent="0.25">
      <c r="A129" s="152" t="s">
        <v>176</v>
      </c>
      <c r="B129" s="175" t="s">
        <v>175</v>
      </c>
      <c r="C129" s="181"/>
      <c r="D129" s="181"/>
      <c r="E129" s="175"/>
      <c r="F129" s="179" t="str">
        <f>IF($C$131=0,"",IF(C130="[for completion]","",IF(C130="","",C130/$C$131)))</f>
        <v/>
      </c>
      <c r="G129" s="179" t="str">
        <f>IF($D$131=0,"",IF(D130="[for completion]","",IF(D130="","",D130/$D$131)))</f>
        <v/>
      </c>
    </row>
    <row r="130" spans="1:8" outlineLevel="1" x14ac:dyDescent="0.25">
      <c r="A130" s="152" t="s">
        <v>177</v>
      </c>
      <c r="B130" s="175" t="s">
        <v>71</v>
      </c>
      <c r="C130" s="181"/>
      <c r="D130" s="181"/>
      <c r="E130" s="175"/>
    </row>
    <row r="131" spans="1:8" outlineLevel="1" x14ac:dyDescent="0.25">
      <c r="A131" s="152" t="s">
        <v>178</v>
      </c>
      <c r="B131" s="183" t="s">
        <v>73</v>
      </c>
      <c r="C131" s="181">
        <f>SUM(C112:C130)</f>
        <v>2925.2296654100101</v>
      </c>
      <c r="D131" s="181">
        <f>SUM(D112:D130)</f>
        <v>0</v>
      </c>
      <c r="E131" s="175"/>
      <c r="F131" s="202">
        <f>SUM(F112:F130)</f>
        <v>1</v>
      </c>
      <c r="G131" s="202">
        <f>SUM(G112:G130)</f>
        <v>0</v>
      </c>
    </row>
    <row r="132" spans="1:8" outlineLevel="1" x14ac:dyDescent="0.25">
      <c r="A132" s="152" t="s">
        <v>180</v>
      </c>
      <c r="B132" s="153"/>
      <c r="C132" s="181"/>
      <c r="D132" s="181"/>
      <c r="E132" s="175"/>
      <c r="F132" s="179"/>
      <c r="G132" s="179" t="str">
        <f>IF($D$131=0,"",IF(D132="[for completion]","",D132/$D$131))</f>
        <v/>
      </c>
    </row>
    <row r="133" spans="1:8" outlineLevel="1" x14ac:dyDescent="0.25">
      <c r="A133" s="152" t="s">
        <v>181</v>
      </c>
      <c r="B133" s="153"/>
      <c r="C133" s="181"/>
      <c r="D133" s="181"/>
      <c r="E133" s="175"/>
      <c r="F133" s="179"/>
      <c r="G133" s="179" t="str">
        <f>IF($D$131=0,"",IF(D133="[for completion]","",D133/$D$131))</f>
        <v/>
      </c>
    </row>
    <row r="134" spans="1:8" outlineLevel="1" x14ac:dyDescent="0.25">
      <c r="A134" s="152" t="s">
        <v>182</v>
      </c>
      <c r="B134" s="153"/>
      <c r="C134" s="181"/>
      <c r="D134" s="181"/>
      <c r="E134" s="175"/>
      <c r="F134" s="179"/>
      <c r="G134" s="179" t="str">
        <f>IF($D$131=0,"",IF(D134="[for completion]","",D134/$D$131))</f>
        <v/>
      </c>
    </row>
    <row r="135" spans="1:8" outlineLevel="1" x14ac:dyDescent="0.25">
      <c r="A135" s="152" t="s">
        <v>183</v>
      </c>
      <c r="B135" s="153"/>
      <c r="C135" s="181"/>
      <c r="D135" s="181"/>
      <c r="E135" s="175"/>
      <c r="F135" s="179"/>
      <c r="G135" s="179" t="str">
        <f>IF($D$131=0,"",IF(D135="[for completion]","",D135/$D$131))</f>
        <v/>
      </c>
    </row>
    <row r="136" spans="1:8" outlineLevel="1" x14ac:dyDescent="0.25">
      <c r="A136" s="152" t="s">
        <v>184</v>
      </c>
      <c r="B136" s="153"/>
      <c r="C136" s="181"/>
      <c r="D136" s="181"/>
      <c r="E136" s="175"/>
      <c r="F136" s="179"/>
      <c r="G136" s="179" t="str">
        <f>IF($D$131=0,"",IF(D136="[for completion]","",D136/$D$131))</f>
        <v/>
      </c>
    </row>
    <row r="137" spans="1:8" ht="15" customHeight="1" x14ac:dyDescent="0.25">
      <c r="A137" s="157"/>
      <c r="B137" s="158" t="s">
        <v>185</v>
      </c>
      <c r="C137" s="155" t="s">
        <v>138</v>
      </c>
      <c r="D137" s="155" t="s">
        <v>139</v>
      </c>
      <c r="E137" s="156"/>
      <c r="F137" s="155" t="s">
        <v>140</v>
      </c>
      <c r="G137" s="155" t="s">
        <v>141</v>
      </c>
    </row>
    <row r="138" spans="1:8" s="203" customFormat="1" x14ac:dyDescent="0.25">
      <c r="A138" s="152" t="s">
        <v>186</v>
      </c>
      <c r="B138" s="175" t="s">
        <v>3</v>
      </c>
      <c r="C138" s="164">
        <v>2250</v>
      </c>
      <c r="D138" s="164">
        <v>0</v>
      </c>
      <c r="E138" s="184"/>
      <c r="F138" s="179">
        <f>IF($C$157=0,"",IF(C138="[for completion]","",IF(C138="","",C138/$C$157)))</f>
        <v>1</v>
      </c>
      <c r="G138" s="179" t="str">
        <f>IF($D$157=0,"",IF(D138="[for completion]","",IF(D138="","",D138/$D$157)))</f>
        <v/>
      </c>
      <c r="H138" s="151"/>
    </row>
    <row r="139" spans="1:8" s="203" customFormat="1" x14ac:dyDescent="0.25">
      <c r="A139" s="152" t="s">
        <v>187</v>
      </c>
      <c r="B139" s="175" t="s">
        <v>145</v>
      </c>
      <c r="C139" s="181"/>
      <c r="D139" s="181"/>
      <c r="E139" s="184"/>
      <c r="F139" s="179" t="str">
        <f>IF($C$157=0,"",IF(C139="[for completion]","",IF(C139="","",C139/$C$157)))</f>
        <v/>
      </c>
      <c r="G139" s="179" t="str">
        <f>IF($D$157=0,"",IF(D139="[for completion]","",IF(D139="","",D139/$D$157)))</f>
        <v/>
      </c>
      <c r="H139" s="151"/>
    </row>
    <row r="140" spans="1:8" s="203" customFormat="1" x14ac:dyDescent="0.25">
      <c r="A140" s="152" t="s">
        <v>188</v>
      </c>
      <c r="B140" s="175" t="s">
        <v>147</v>
      </c>
      <c r="C140" s="181"/>
      <c r="D140" s="181"/>
      <c r="E140" s="184"/>
      <c r="F140" s="179" t="str">
        <f>IF($C$157=0,"",IF(C140="[for completion]","",IF(C140="","",C140/$C$157)))</f>
        <v/>
      </c>
      <c r="G140" s="179" t="str">
        <f>IF($D$157=0,"",IF(D140="[for completion]","",IF(D140="","",D140/$D$157)))</f>
        <v/>
      </c>
      <c r="H140" s="151"/>
    </row>
    <row r="141" spans="1:8" s="203" customFormat="1" x14ac:dyDescent="0.25">
      <c r="A141" s="152" t="s">
        <v>189</v>
      </c>
      <c r="B141" s="175" t="s">
        <v>149</v>
      </c>
      <c r="C141" s="181"/>
      <c r="D141" s="181"/>
      <c r="E141" s="184"/>
      <c r="F141" s="179" t="str">
        <f>IF($C$157=0,"",IF(C141="[for completion]","",IF(C141="","",C141/$C$157)))</f>
        <v/>
      </c>
      <c r="G141" s="179" t="str">
        <f>IF($D$157=0,"",IF(D141="[for completion]","",IF(D141="","",D141/$D$157)))</f>
        <v/>
      </c>
      <c r="H141" s="151"/>
    </row>
    <row r="142" spans="1:8" s="203" customFormat="1" x14ac:dyDescent="0.25">
      <c r="A142" s="152" t="s">
        <v>190</v>
      </c>
      <c r="B142" s="175" t="s">
        <v>151</v>
      </c>
      <c r="C142" s="181"/>
      <c r="D142" s="181"/>
      <c r="E142" s="184"/>
      <c r="F142" s="179" t="str">
        <f>IF($C$157=0,"",IF(C142="[for completion]","",IF(C142="","",C142/$C$157)))</f>
        <v/>
      </c>
      <c r="G142" s="179" t="str">
        <f>IF($D$157=0,"",IF(D142="[for completion]","",IF(D142="","",D142/$D$157)))</f>
        <v/>
      </c>
      <c r="H142" s="151"/>
    </row>
    <row r="143" spans="1:8" s="203" customFormat="1" x14ac:dyDescent="0.25">
      <c r="A143" s="152" t="s">
        <v>191</v>
      </c>
      <c r="B143" s="175" t="s">
        <v>153</v>
      </c>
      <c r="C143" s="181"/>
      <c r="D143" s="181"/>
      <c r="E143" s="175"/>
      <c r="F143" s="179" t="str">
        <f>IF($C$157=0,"",IF(C143="[for completion]","",IF(C143="","",C143/$C$157)))</f>
        <v/>
      </c>
      <c r="G143" s="179" t="str">
        <f>IF($D$157=0,"",IF(D143="[for completion]","",IF(D143="","",D143/$D$157)))</f>
        <v/>
      </c>
      <c r="H143" s="151"/>
    </row>
    <row r="144" spans="1:8" x14ac:dyDescent="0.25">
      <c r="A144" s="152" t="s">
        <v>192</v>
      </c>
      <c r="B144" s="175" t="s">
        <v>155</v>
      </c>
      <c r="C144" s="181"/>
      <c r="D144" s="181"/>
      <c r="E144" s="175"/>
      <c r="F144" s="179" t="str">
        <f>IF($C$157=0,"",IF(C144="[for completion]","",IF(C144="","",C144/$C$157)))</f>
        <v/>
      </c>
      <c r="G144" s="179" t="str">
        <f>IF($D$157=0,"",IF(D144="[for completion]","",IF(D144="","",D144/$D$157)))</f>
        <v/>
      </c>
    </row>
    <row r="145" spans="1:8" x14ac:dyDescent="0.25">
      <c r="A145" s="152" t="s">
        <v>193</v>
      </c>
      <c r="B145" s="175" t="s">
        <v>157</v>
      </c>
      <c r="C145" s="181"/>
      <c r="D145" s="181"/>
      <c r="E145" s="175"/>
      <c r="F145" s="179" t="str">
        <f>IF($C$157=0,"",IF(C145="[for completion]","",IF(C145="","",C145/$C$157)))</f>
        <v/>
      </c>
      <c r="G145" s="179" t="str">
        <f>IF($D$157=0,"",IF(D145="[for completion]","",IF(D145="","",D145/$D$157)))</f>
        <v/>
      </c>
      <c r="H145" s="150"/>
    </row>
    <row r="146" spans="1:8" x14ac:dyDescent="0.25">
      <c r="A146" s="152" t="s">
        <v>194</v>
      </c>
      <c r="B146" s="175" t="s">
        <v>159</v>
      </c>
      <c r="C146" s="181"/>
      <c r="D146" s="181"/>
      <c r="E146" s="175"/>
      <c r="F146" s="179" t="str">
        <f>IF($C$157=0,"",IF(C146="[for completion]","",IF(C146="","",C146/$C$157)))</f>
        <v/>
      </c>
      <c r="G146" s="179" t="str">
        <f>IF($D$157=0,"",IF(D146="[for completion]","",IF(D146="","",D146/$D$157)))</f>
        <v/>
      </c>
      <c r="H146" s="150"/>
    </row>
    <row r="147" spans="1:8" x14ac:dyDescent="0.25">
      <c r="A147" s="152" t="s">
        <v>195</v>
      </c>
      <c r="B147" s="152" t="s">
        <v>161</v>
      </c>
      <c r="C147" s="181"/>
      <c r="D147" s="181"/>
      <c r="F147" s="179" t="str">
        <f>IF($C$157=0,"",IF(C147="[for completion]","",IF(C147="","",C147/$C$157)))</f>
        <v/>
      </c>
      <c r="G147" s="179" t="str">
        <f>IF($D$157=0,"",IF(D147="[for completion]","",IF(D147="","",D147/$D$157)))</f>
        <v/>
      </c>
      <c r="H147" s="150"/>
    </row>
    <row r="148" spans="1:8" x14ac:dyDescent="0.25">
      <c r="A148" s="152" t="s">
        <v>196</v>
      </c>
      <c r="B148" s="175" t="s">
        <v>163</v>
      </c>
      <c r="C148" s="181"/>
      <c r="D148" s="181"/>
      <c r="E148" s="175"/>
      <c r="F148" s="179" t="str">
        <f>IF($C$157=0,"",IF(C148="[for completion]","",IF(C148="","",C148/$C$157)))</f>
        <v/>
      </c>
      <c r="G148" s="179" t="str">
        <f>IF($D$157=0,"",IF(D148="[for completion]","",IF(D148="","",D148/$D$157)))</f>
        <v/>
      </c>
      <c r="H148" s="150"/>
    </row>
    <row r="149" spans="1:8" x14ac:dyDescent="0.25">
      <c r="A149" s="152" t="s">
        <v>197</v>
      </c>
      <c r="B149" s="175" t="s">
        <v>165</v>
      </c>
      <c r="C149" s="181"/>
      <c r="D149" s="181"/>
      <c r="E149" s="175"/>
      <c r="F149" s="179" t="str">
        <f>IF($C$157=0,"",IF(C149="[for completion]","",IF(C149="","",C149/$C$157)))</f>
        <v/>
      </c>
      <c r="G149" s="179" t="str">
        <f>IF($D$157=0,"",IF(D149="[for completion]","",IF(D149="","",D149/$D$157)))</f>
        <v/>
      </c>
      <c r="H149" s="150"/>
    </row>
    <row r="150" spans="1:8" x14ac:dyDescent="0.25">
      <c r="A150" s="152" t="s">
        <v>198</v>
      </c>
      <c r="B150" s="175" t="s">
        <v>167</v>
      </c>
      <c r="C150" s="181"/>
      <c r="D150" s="181"/>
      <c r="E150" s="175"/>
      <c r="F150" s="179" t="str">
        <f>IF($C$157=0,"",IF(C150="[for completion]","",IF(C150="","",C150/$C$157)))</f>
        <v/>
      </c>
      <c r="G150" s="179" t="str">
        <f>IF($D$157=0,"",IF(D150="[for completion]","",IF(D150="","",D150/$D$157)))</f>
        <v/>
      </c>
      <c r="H150" s="150"/>
    </row>
    <row r="151" spans="1:8" x14ac:dyDescent="0.25">
      <c r="A151" s="152" t="s">
        <v>199</v>
      </c>
      <c r="B151" s="152" t="s">
        <v>1467</v>
      </c>
      <c r="C151" s="181"/>
      <c r="D151" s="181"/>
      <c r="E151" s="175"/>
      <c r="F151" s="179" t="str">
        <f>IF($C$157=0,"",IF(C152="[for completion]","",IF(C152="","",C152/$C$157)))</f>
        <v/>
      </c>
      <c r="G151" s="179" t="str">
        <f>IF($D$157=0,"",IF(D152="[for completion]","",IF(D152="","",D152/$D$157)))</f>
        <v/>
      </c>
      <c r="H151" s="150"/>
    </row>
    <row r="152" spans="1:8" x14ac:dyDescent="0.25">
      <c r="A152" s="152" t="s">
        <v>200</v>
      </c>
      <c r="B152" s="185" t="s">
        <v>169</v>
      </c>
      <c r="C152" s="181"/>
      <c r="D152" s="181"/>
      <c r="E152" s="175"/>
      <c r="F152" s="179" t="str">
        <f>IF($C$157=0,"",IF(C153="[for completion]","",IF(C153="","",C153/$C$157)))</f>
        <v/>
      </c>
      <c r="G152" s="179" t="str">
        <f>IF($D$157=0,"",IF(D153="[for completion]","",IF(D153="","",D153/$D$157)))</f>
        <v/>
      </c>
      <c r="H152" s="150"/>
    </row>
    <row r="153" spans="1:8" x14ac:dyDescent="0.25">
      <c r="A153" s="152" t="s">
        <v>201</v>
      </c>
      <c r="B153" s="175" t="s">
        <v>171</v>
      </c>
      <c r="C153" s="181"/>
      <c r="D153" s="181"/>
      <c r="E153" s="175"/>
      <c r="F153" s="179" t="str">
        <f>IF($C$157=0,"",IF(C154="[for completion]","",IF(C154="","",C154/$C$157)))</f>
        <v/>
      </c>
      <c r="G153" s="179" t="str">
        <f>IF($D$157=0,"",IF(D154="[for completion]","",IF(D154="","",D154/$D$157)))</f>
        <v/>
      </c>
      <c r="H153" s="150"/>
    </row>
    <row r="154" spans="1:8" x14ac:dyDescent="0.25">
      <c r="A154" s="152" t="s">
        <v>202</v>
      </c>
      <c r="B154" s="175" t="s">
        <v>173</v>
      </c>
      <c r="C154" s="181"/>
      <c r="D154" s="181"/>
      <c r="E154" s="175"/>
      <c r="F154" s="179" t="str">
        <f>IF($C$157=0,"",IF(C155="[for completion]","",IF(C155="","",C155/$C$157)))</f>
        <v/>
      </c>
      <c r="G154" s="179" t="str">
        <f>IF($D$157=0,"",IF(D155="[for completion]","",IF(D155="","",D155/$D$157)))</f>
        <v/>
      </c>
      <c r="H154" s="150"/>
    </row>
    <row r="155" spans="1:8" x14ac:dyDescent="0.25">
      <c r="A155" s="152" t="s">
        <v>203</v>
      </c>
      <c r="B155" s="175" t="s">
        <v>175</v>
      </c>
      <c r="C155" s="181"/>
      <c r="D155" s="181"/>
      <c r="E155" s="175"/>
      <c r="F155" s="179" t="str">
        <f>IF($C$157=0,"",IF(C156="[for completion]","",IF(C156="","",C156/$C$157)))</f>
        <v/>
      </c>
      <c r="G155" s="179" t="str">
        <f>IF($D$157=0,"",IF(D156="[for completion]","",IF(D156="","",D156/$D$157)))</f>
        <v/>
      </c>
      <c r="H155" s="150"/>
    </row>
    <row r="156" spans="1:8" outlineLevel="1" x14ac:dyDescent="0.25">
      <c r="A156" s="152" t="s">
        <v>204</v>
      </c>
      <c r="B156" s="175" t="s">
        <v>71</v>
      </c>
      <c r="C156" s="181"/>
      <c r="D156" s="181"/>
      <c r="E156" s="175"/>
      <c r="H156" s="150"/>
    </row>
    <row r="157" spans="1:8" outlineLevel="1" x14ac:dyDescent="0.25">
      <c r="A157" s="152" t="s">
        <v>205</v>
      </c>
      <c r="B157" s="183" t="s">
        <v>73</v>
      </c>
      <c r="C157" s="181">
        <f>SUM(C138:C156)</f>
        <v>2250</v>
      </c>
      <c r="D157" s="181">
        <f>SUM(D138:D156)</f>
        <v>0</v>
      </c>
      <c r="E157" s="175"/>
      <c r="F157" s="202">
        <f>SUM(F138:F156)</f>
        <v>1</v>
      </c>
      <c r="G157" s="202">
        <f>SUM(G138:G156)</f>
        <v>0</v>
      </c>
      <c r="H157" s="150"/>
    </row>
    <row r="158" spans="1:8" outlineLevel="1" x14ac:dyDescent="0.25">
      <c r="A158" s="152" t="s">
        <v>206</v>
      </c>
      <c r="B158" s="153"/>
      <c r="C158" s="181"/>
      <c r="D158" s="181"/>
      <c r="E158" s="175"/>
      <c r="F158" s="179" t="str">
        <f>IF($C$157=0,"",IF(C158="[for completion]","",IF(C158="","",C158/$C$157)))</f>
        <v/>
      </c>
      <c r="G158" s="179" t="str">
        <f>IF($D$157=0,"",IF(D158="[for completion]","",IF(D158="","",D158/$D$157)))</f>
        <v/>
      </c>
      <c r="H158" s="150"/>
    </row>
    <row r="159" spans="1:8" outlineLevel="1" x14ac:dyDescent="0.25">
      <c r="A159" s="152" t="s">
        <v>207</v>
      </c>
      <c r="B159" s="153"/>
      <c r="C159" s="181"/>
      <c r="D159" s="181"/>
      <c r="E159" s="175"/>
      <c r="F159" s="179" t="str">
        <f>IF($C$157=0,"",IF(C159="[for completion]","",IF(C159="","",C159/$C$157)))</f>
        <v/>
      </c>
      <c r="G159" s="179" t="str">
        <f>IF($D$157=0,"",IF(D159="[for completion]","",IF(D159="","",D159/$D$157)))</f>
        <v/>
      </c>
      <c r="H159" s="150"/>
    </row>
    <row r="160" spans="1:8" outlineLevel="1" x14ac:dyDescent="0.25">
      <c r="A160" s="152" t="s">
        <v>208</v>
      </c>
      <c r="B160" s="153"/>
      <c r="C160" s="181"/>
      <c r="D160" s="181"/>
      <c r="E160" s="175"/>
      <c r="F160" s="179" t="str">
        <f>IF($C$157=0,"",IF(C160="[for completion]","",IF(C160="","",C160/$C$157)))</f>
        <v/>
      </c>
      <c r="G160" s="179" t="str">
        <f>IF($D$157=0,"",IF(D160="[for completion]","",IF(D160="","",D160/$D$157)))</f>
        <v/>
      </c>
      <c r="H160" s="150"/>
    </row>
    <row r="161" spans="1:8" outlineLevel="1" x14ac:dyDescent="0.25">
      <c r="A161" s="152" t="s">
        <v>209</v>
      </c>
      <c r="B161" s="153"/>
      <c r="C161" s="181"/>
      <c r="D161" s="181"/>
      <c r="E161" s="175"/>
      <c r="F161" s="179" t="str">
        <f>IF($C$157=0,"",IF(C161="[for completion]","",IF(C161="","",C161/$C$157)))</f>
        <v/>
      </c>
      <c r="G161" s="179" t="str">
        <f>IF($D$157=0,"",IF(D161="[for completion]","",IF(D161="","",D161/$D$157)))</f>
        <v/>
      </c>
      <c r="H161" s="150"/>
    </row>
    <row r="162" spans="1:8" outlineLevel="1" x14ac:dyDescent="0.25">
      <c r="A162" s="152" t="s">
        <v>210</v>
      </c>
      <c r="B162" s="153"/>
      <c r="C162" s="181"/>
      <c r="D162" s="181"/>
      <c r="E162" s="175"/>
      <c r="F162" s="179" t="str">
        <f>IF($C$157=0,"",IF(C162="[for completion]","",IF(C162="","",C162/$C$157)))</f>
        <v/>
      </c>
      <c r="G162" s="179" t="str">
        <f>IF($D$157=0,"",IF(D162="[for completion]","",IF(D162="","",D162/$D$157)))</f>
        <v/>
      </c>
      <c r="H162" s="150"/>
    </row>
    <row r="163" spans="1:8" ht="15" customHeight="1" x14ac:dyDescent="0.25">
      <c r="A163" s="157"/>
      <c r="B163" s="158" t="s">
        <v>211</v>
      </c>
      <c r="C163" s="201" t="s">
        <v>138</v>
      </c>
      <c r="D163" s="201" t="s">
        <v>139</v>
      </c>
      <c r="E163" s="156"/>
      <c r="F163" s="201" t="s">
        <v>140</v>
      </c>
      <c r="G163" s="201" t="s">
        <v>141</v>
      </c>
      <c r="H163" s="150"/>
    </row>
    <row r="164" spans="1:8" x14ac:dyDescent="0.25">
      <c r="A164" s="152" t="s">
        <v>212</v>
      </c>
      <c r="B164" s="151" t="s">
        <v>213</v>
      </c>
      <c r="C164" s="164">
        <v>2250</v>
      </c>
      <c r="D164" s="164">
        <v>0</v>
      </c>
      <c r="E164" s="180"/>
      <c r="F164" s="179">
        <f>IF($C$167=0,"",IF(C164="[for completion]","",IF(C164="","",C164/$C$167)))</f>
        <v>1</v>
      </c>
      <c r="G164" s="179" t="str">
        <f>IF($D$167=0,"",IF(D164="[for completion]","",IF(D164="","",D164/$D$167)))</f>
        <v/>
      </c>
      <c r="H164" s="150"/>
    </row>
    <row r="165" spans="1:8" x14ac:dyDescent="0.25">
      <c r="A165" s="152" t="s">
        <v>214</v>
      </c>
      <c r="B165" s="151" t="s">
        <v>215</v>
      </c>
      <c r="C165" s="164">
        <v>0</v>
      </c>
      <c r="D165" s="164">
        <v>0</v>
      </c>
      <c r="E165" s="180"/>
      <c r="F165" s="179">
        <f>IF($C$167=0,"",IF(C165="[for completion]","",IF(C165="","",C165/$C$167)))</f>
        <v>0</v>
      </c>
      <c r="G165" s="179" t="str">
        <f>IF($D$167=0,"",IF(D165="[for completion]","",IF(D165="","",D165/$D$167)))</f>
        <v/>
      </c>
      <c r="H165" s="150"/>
    </row>
    <row r="166" spans="1:8" x14ac:dyDescent="0.25">
      <c r="A166" s="152" t="s">
        <v>216</v>
      </c>
      <c r="B166" s="151" t="s">
        <v>71</v>
      </c>
      <c r="C166" s="164">
        <v>0</v>
      </c>
      <c r="D166" s="164">
        <v>0</v>
      </c>
      <c r="E166" s="180"/>
      <c r="F166" s="179">
        <f>IF($C$167=0,"",IF(C166="[for completion]","",IF(C166="","",C166/$C$167)))</f>
        <v>0</v>
      </c>
      <c r="G166" s="179" t="str">
        <f>IF($D$167=0,"",IF(D166="[for completion]","",IF(D166="","",D166/$D$167)))</f>
        <v/>
      </c>
      <c r="H166" s="150"/>
    </row>
    <row r="167" spans="1:8" x14ac:dyDescent="0.25">
      <c r="A167" s="152" t="s">
        <v>217</v>
      </c>
      <c r="B167" s="198" t="s">
        <v>73</v>
      </c>
      <c r="C167" s="197">
        <f>SUM(C164:C166)</f>
        <v>2250</v>
      </c>
      <c r="D167" s="200">
        <f>SUM(D164:D166)</f>
        <v>0</v>
      </c>
      <c r="E167" s="180"/>
      <c r="F167" s="199">
        <f>SUM(F164:F166)</f>
        <v>1</v>
      </c>
      <c r="G167" s="199">
        <f>SUM(G164:G166)</f>
        <v>0</v>
      </c>
      <c r="H167" s="150"/>
    </row>
    <row r="168" spans="1:8" outlineLevel="1" x14ac:dyDescent="0.25">
      <c r="A168" s="152" t="s">
        <v>218</v>
      </c>
      <c r="B168" s="198"/>
      <c r="C168" s="197"/>
      <c r="D168" s="197"/>
      <c r="E168" s="180"/>
      <c r="F168" s="180"/>
      <c r="G168" s="185"/>
      <c r="H168" s="150"/>
    </row>
    <row r="169" spans="1:8" outlineLevel="1" x14ac:dyDescent="0.25">
      <c r="A169" s="152" t="s">
        <v>219</v>
      </c>
      <c r="B169" s="198"/>
      <c r="C169" s="197"/>
      <c r="D169" s="197"/>
      <c r="E169" s="180"/>
      <c r="F169" s="180"/>
      <c r="G169" s="185"/>
      <c r="H169" s="150"/>
    </row>
    <row r="170" spans="1:8" outlineLevel="1" x14ac:dyDescent="0.25">
      <c r="A170" s="152" t="s">
        <v>220</v>
      </c>
      <c r="B170" s="198"/>
      <c r="C170" s="197"/>
      <c r="D170" s="197"/>
      <c r="E170" s="180"/>
      <c r="F170" s="180"/>
      <c r="G170" s="185"/>
      <c r="H170" s="150"/>
    </row>
    <row r="171" spans="1:8" outlineLevel="1" x14ac:dyDescent="0.25">
      <c r="A171" s="152" t="s">
        <v>221</v>
      </c>
      <c r="B171" s="198"/>
      <c r="C171" s="197"/>
      <c r="D171" s="197"/>
      <c r="E171" s="180"/>
      <c r="F171" s="180"/>
      <c r="G171" s="185"/>
      <c r="H171" s="150"/>
    </row>
    <row r="172" spans="1:8" outlineLevel="1" x14ac:dyDescent="0.25">
      <c r="A172" s="152" t="s">
        <v>222</v>
      </c>
      <c r="B172" s="198"/>
      <c r="C172" s="197"/>
      <c r="D172" s="197"/>
      <c r="E172" s="180"/>
      <c r="F172" s="180"/>
      <c r="G172" s="185"/>
      <c r="H172" s="150"/>
    </row>
    <row r="173" spans="1:8" ht="15" customHeight="1" x14ac:dyDescent="0.25">
      <c r="A173" s="157"/>
      <c r="B173" s="158" t="s">
        <v>223</v>
      </c>
      <c r="C173" s="157" t="s">
        <v>60</v>
      </c>
      <c r="D173" s="157"/>
      <c r="E173" s="156"/>
      <c r="F173" s="155" t="s">
        <v>224</v>
      </c>
      <c r="G173" s="155"/>
      <c r="H173" s="150"/>
    </row>
    <row r="174" spans="1:8" ht="15" customHeight="1" x14ac:dyDescent="0.25">
      <c r="A174" s="152" t="s">
        <v>225</v>
      </c>
      <c r="B174" s="175" t="s">
        <v>226</v>
      </c>
      <c r="C174" s="164">
        <v>0</v>
      </c>
      <c r="D174" s="196"/>
      <c r="E174" s="195"/>
      <c r="F174" s="192">
        <f>IF($C$179=0,"",IF(C174="[for completion]","",C174/$C$179))</f>
        <v>0</v>
      </c>
      <c r="G174" s="184"/>
      <c r="H174" s="150"/>
    </row>
    <row r="175" spans="1:8" ht="30.75" customHeight="1" x14ac:dyDescent="0.25">
      <c r="A175" s="152" t="s">
        <v>227</v>
      </c>
      <c r="B175" s="175" t="s">
        <v>228</v>
      </c>
      <c r="C175" s="164">
        <v>20</v>
      </c>
      <c r="E175" s="186"/>
      <c r="F175" s="192">
        <f>IF($C$179=0,"",IF(C175="[for completion]","",C175/$C$179))</f>
        <v>0.12987990631019705</v>
      </c>
      <c r="G175" s="184"/>
      <c r="H175" s="150"/>
    </row>
    <row r="176" spans="1:8" x14ac:dyDescent="0.25">
      <c r="A176" s="152" t="s">
        <v>229</v>
      </c>
      <c r="B176" s="175" t="s">
        <v>230</v>
      </c>
      <c r="C176" s="164">
        <v>0</v>
      </c>
      <c r="E176" s="186"/>
      <c r="F176" s="192">
        <f>IF($C$179=0,"",IF(C176="[for completion]","",C176/$C$179))</f>
        <v>0</v>
      </c>
      <c r="G176" s="184"/>
      <c r="H176" s="150"/>
    </row>
    <row r="177" spans="1:8" x14ac:dyDescent="0.25">
      <c r="A177" s="152" t="s">
        <v>231</v>
      </c>
      <c r="B177" s="175" t="s">
        <v>232</v>
      </c>
      <c r="C177" s="164">
        <v>133.98840797</v>
      </c>
      <c r="E177" s="186"/>
      <c r="F177" s="192">
        <f>IF($C$179=0,"",IF(C177="[for completion]","",C177/$C$179))</f>
        <v>0.87012009368980292</v>
      </c>
      <c r="G177" s="184"/>
      <c r="H177" s="150"/>
    </row>
    <row r="178" spans="1:8" x14ac:dyDescent="0.25">
      <c r="A178" s="152" t="s">
        <v>233</v>
      </c>
      <c r="B178" s="175" t="s">
        <v>71</v>
      </c>
      <c r="C178" s="164">
        <v>0</v>
      </c>
      <c r="E178" s="186"/>
      <c r="F178" s="192">
        <f>IF($C$179=0,"",IF(C178="[for completion]","",C178/$C$179))</f>
        <v>0</v>
      </c>
      <c r="G178" s="184"/>
      <c r="H178" s="150"/>
    </row>
    <row r="179" spans="1:8" x14ac:dyDescent="0.25">
      <c r="A179" s="152" t="s">
        <v>234</v>
      </c>
      <c r="B179" s="183" t="s">
        <v>73</v>
      </c>
      <c r="C179" s="176">
        <f>SUM(C174:C178)</f>
        <v>153.98840797</v>
      </c>
      <c r="E179" s="186"/>
      <c r="F179" s="194">
        <f>SUM(F174:F178)</f>
        <v>1</v>
      </c>
      <c r="G179" s="184"/>
      <c r="H179" s="150"/>
    </row>
    <row r="180" spans="1:8" outlineLevel="1" x14ac:dyDescent="0.25">
      <c r="A180" s="152" t="s">
        <v>235</v>
      </c>
      <c r="B180" s="191" t="s">
        <v>236</v>
      </c>
      <c r="C180" s="181"/>
      <c r="E180" s="186"/>
      <c r="F180" s="192"/>
      <c r="G180" s="184"/>
      <c r="H180" s="150"/>
    </row>
    <row r="181" spans="1:8" s="191" customFormat="1" outlineLevel="1" x14ac:dyDescent="0.25">
      <c r="A181" s="152" t="s">
        <v>237</v>
      </c>
      <c r="B181" s="191" t="s">
        <v>238</v>
      </c>
      <c r="C181" s="193"/>
      <c r="F181" s="192"/>
    </row>
    <row r="182" spans="1:8" outlineLevel="1" x14ac:dyDescent="0.25">
      <c r="A182" s="152" t="s">
        <v>239</v>
      </c>
      <c r="B182" s="191" t="s">
        <v>240</v>
      </c>
      <c r="C182" s="181"/>
      <c r="E182" s="186"/>
      <c r="F182" s="192"/>
      <c r="G182" s="184"/>
      <c r="H182" s="150"/>
    </row>
    <row r="183" spans="1:8" outlineLevel="1" x14ac:dyDescent="0.25">
      <c r="A183" s="152" t="s">
        <v>241</v>
      </c>
      <c r="B183" s="191" t="s">
        <v>242</v>
      </c>
      <c r="C183" s="181"/>
      <c r="E183" s="186"/>
      <c r="F183" s="192"/>
      <c r="G183" s="184"/>
      <c r="H183" s="150"/>
    </row>
    <row r="184" spans="1:8" s="191" customFormat="1" outlineLevel="1" x14ac:dyDescent="0.25">
      <c r="A184" s="152" t="s">
        <v>243</v>
      </c>
      <c r="B184" s="191" t="s">
        <v>244</v>
      </c>
      <c r="C184" s="193"/>
      <c r="F184" s="192"/>
    </row>
    <row r="185" spans="1:8" outlineLevel="1" x14ac:dyDescent="0.25">
      <c r="A185" s="152" t="s">
        <v>245</v>
      </c>
      <c r="B185" s="191" t="s">
        <v>246</v>
      </c>
      <c r="C185" s="181"/>
      <c r="E185" s="186"/>
      <c r="F185" s="192"/>
      <c r="G185" s="184"/>
      <c r="H185" s="150"/>
    </row>
    <row r="186" spans="1:8" outlineLevel="1" x14ac:dyDescent="0.25">
      <c r="A186" s="152" t="s">
        <v>247</v>
      </c>
      <c r="B186" s="191" t="s">
        <v>248</v>
      </c>
      <c r="C186" s="181"/>
      <c r="E186" s="186"/>
      <c r="F186" s="192"/>
      <c r="G186" s="184"/>
      <c r="H186" s="150"/>
    </row>
    <row r="187" spans="1:8" outlineLevel="1" x14ac:dyDescent="0.25">
      <c r="A187" s="152" t="s">
        <v>249</v>
      </c>
      <c r="B187" s="191" t="s">
        <v>250</v>
      </c>
      <c r="C187" s="181"/>
      <c r="E187" s="186"/>
      <c r="F187" s="192"/>
      <c r="G187" s="184"/>
      <c r="H187" s="150"/>
    </row>
    <row r="188" spans="1:8" outlineLevel="1" x14ac:dyDescent="0.25">
      <c r="A188" s="152" t="s">
        <v>251</v>
      </c>
      <c r="B188" s="191"/>
      <c r="E188" s="186"/>
      <c r="F188" s="184"/>
      <c r="G188" s="184"/>
      <c r="H188" s="150"/>
    </row>
    <row r="189" spans="1:8" outlineLevel="1" x14ac:dyDescent="0.25">
      <c r="A189" s="152" t="s">
        <v>252</v>
      </c>
      <c r="B189" s="191"/>
      <c r="E189" s="186"/>
      <c r="F189" s="184"/>
      <c r="G189" s="184"/>
      <c r="H189" s="150"/>
    </row>
    <row r="190" spans="1:8" outlineLevel="1" x14ac:dyDescent="0.25">
      <c r="A190" s="152" t="s">
        <v>253</v>
      </c>
      <c r="B190" s="191"/>
      <c r="E190" s="186"/>
      <c r="F190" s="184"/>
      <c r="G190" s="184"/>
      <c r="H190" s="150"/>
    </row>
    <row r="191" spans="1:8" outlineLevel="1" x14ac:dyDescent="0.25">
      <c r="A191" s="152" t="s">
        <v>254</v>
      </c>
      <c r="B191" s="153"/>
      <c r="E191" s="186"/>
      <c r="F191" s="184"/>
      <c r="G191" s="184"/>
      <c r="H191" s="150"/>
    </row>
    <row r="192" spans="1:8" ht="15" customHeight="1" x14ac:dyDescent="0.25">
      <c r="A192" s="157"/>
      <c r="B192" s="158" t="s">
        <v>255</v>
      </c>
      <c r="C192" s="157" t="s">
        <v>60</v>
      </c>
      <c r="D192" s="157"/>
      <c r="E192" s="156"/>
      <c r="F192" s="155" t="s">
        <v>224</v>
      </c>
      <c r="G192" s="155"/>
      <c r="H192" s="150"/>
    </row>
    <row r="193" spans="1:8" x14ac:dyDescent="0.25">
      <c r="A193" s="152" t="s">
        <v>256</v>
      </c>
      <c r="B193" s="175" t="s">
        <v>257</v>
      </c>
      <c r="C193" s="164">
        <v>20</v>
      </c>
      <c r="E193" s="190"/>
      <c r="F193" s="179" t="s">
        <v>143</v>
      </c>
      <c r="G193" s="184"/>
      <c r="H193" s="150"/>
    </row>
    <row r="194" spans="1:8" x14ac:dyDescent="0.25">
      <c r="A194" s="152" t="s">
        <v>258</v>
      </c>
      <c r="B194" s="175" t="s">
        <v>259</v>
      </c>
      <c r="C194" s="164">
        <v>0</v>
      </c>
      <c r="E194" s="186"/>
      <c r="F194" s="179" t="str">
        <f>IF($C$209=0,"",IF(C194="[for completion]","",C194/$C$209))</f>
        <v/>
      </c>
      <c r="G194" s="186"/>
      <c r="H194" s="150"/>
    </row>
    <row r="195" spans="1:8" x14ac:dyDescent="0.25">
      <c r="A195" s="152" t="s">
        <v>260</v>
      </c>
      <c r="B195" s="175" t="s">
        <v>261</v>
      </c>
      <c r="C195" s="164">
        <v>0</v>
      </c>
      <c r="E195" s="186"/>
      <c r="F195" s="179" t="str">
        <f>IF($C$209=0,"",IF(C195="[for completion]","",C195/$C$209))</f>
        <v/>
      </c>
      <c r="G195" s="186"/>
      <c r="H195" s="150"/>
    </row>
    <row r="196" spans="1:8" x14ac:dyDescent="0.25">
      <c r="A196" s="152" t="s">
        <v>262</v>
      </c>
      <c r="B196" s="175" t="s">
        <v>263</v>
      </c>
      <c r="C196" s="164">
        <v>0</v>
      </c>
      <c r="E196" s="186"/>
      <c r="F196" s="179" t="str">
        <f>IF($C$209=0,"",IF(C196="[for completion]","",C196/$C$209))</f>
        <v/>
      </c>
      <c r="G196" s="186"/>
      <c r="H196" s="150"/>
    </row>
    <row r="197" spans="1:8" x14ac:dyDescent="0.25">
      <c r="A197" s="152" t="s">
        <v>264</v>
      </c>
      <c r="B197" s="175" t="s">
        <v>265</v>
      </c>
      <c r="C197" s="164">
        <v>0</v>
      </c>
      <c r="E197" s="186"/>
      <c r="F197" s="179" t="str">
        <f>IF($C$209=0,"",IF(C197="[for completion]","",C197/$C$209))</f>
        <v/>
      </c>
      <c r="G197" s="186"/>
      <c r="H197" s="150"/>
    </row>
    <row r="198" spans="1:8" x14ac:dyDescent="0.25">
      <c r="A198" s="152" t="s">
        <v>266</v>
      </c>
      <c r="B198" s="152" t="s">
        <v>267</v>
      </c>
      <c r="C198" s="164">
        <v>0</v>
      </c>
      <c r="E198" s="186"/>
      <c r="F198" s="179" t="str">
        <f>IF($C$209=0,"",IF(C198="[for completion]","",C198/$C$209))</f>
        <v/>
      </c>
      <c r="G198" s="186"/>
      <c r="H198" s="150"/>
    </row>
    <row r="199" spans="1:8" x14ac:dyDescent="0.25">
      <c r="A199" s="152" t="s">
        <v>268</v>
      </c>
      <c r="B199" s="175" t="s">
        <v>269</v>
      </c>
      <c r="C199" s="164">
        <v>0</v>
      </c>
      <c r="E199" s="186"/>
      <c r="F199" s="179" t="str">
        <f>IF($C$209=0,"",IF(C199="[for completion]","",C199/$C$209))</f>
        <v/>
      </c>
      <c r="G199" s="186"/>
      <c r="H199" s="150"/>
    </row>
    <row r="200" spans="1:8" x14ac:dyDescent="0.25">
      <c r="A200" s="152" t="s">
        <v>270</v>
      </c>
      <c r="B200" s="175" t="s">
        <v>271</v>
      </c>
      <c r="C200" s="164">
        <v>0</v>
      </c>
      <c r="E200" s="186"/>
      <c r="F200" s="179" t="str">
        <f>IF($C$209=0,"",IF(C200="[for completion]","",C200/$C$209))</f>
        <v/>
      </c>
      <c r="G200" s="186"/>
      <c r="H200" s="150"/>
    </row>
    <row r="201" spans="1:8" x14ac:dyDescent="0.25">
      <c r="A201" s="152" t="s">
        <v>272</v>
      </c>
      <c r="B201" s="175" t="s">
        <v>273</v>
      </c>
      <c r="C201" s="164">
        <v>0</v>
      </c>
      <c r="E201" s="186"/>
      <c r="F201" s="179" t="str">
        <f>IF($C$209=0,"",IF(C201="[for completion]","",C201/$C$209))</f>
        <v/>
      </c>
      <c r="G201" s="186"/>
      <c r="H201" s="150"/>
    </row>
    <row r="202" spans="1:8" x14ac:dyDescent="0.25">
      <c r="A202" s="152" t="s">
        <v>274</v>
      </c>
      <c r="B202" s="175" t="s">
        <v>275</v>
      </c>
      <c r="C202" s="164">
        <v>0</v>
      </c>
      <c r="E202" s="186"/>
      <c r="F202" s="179" t="str">
        <f>IF($C$209=0,"",IF(C202="[for completion]","",C202/$C$209))</f>
        <v/>
      </c>
      <c r="G202" s="186"/>
      <c r="H202" s="150"/>
    </row>
    <row r="203" spans="1:8" x14ac:dyDescent="0.25">
      <c r="A203" s="152" t="s">
        <v>276</v>
      </c>
      <c r="B203" s="175" t="s">
        <v>277</v>
      </c>
      <c r="C203" s="164">
        <v>0</v>
      </c>
      <c r="E203" s="186"/>
      <c r="F203" s="179" t="str">
        <f>IF($C$209=0,"",IF(C203="[for completion]","",C203/$C$209))</f>
        <v/>
      </c>
      <c r="G203" s="186"/>
      <c r="H203" s="150"/>
    </row>
    <row r="204" spans="1:8" x14ac:dyDescent="0.25">
      <c r="A204" s="152" t="s">
        <v>278</v>
      </c>
      <c r="B204" s="175" t="s">
        <v>279</v>
      </c>
      <c r="C204" s="164">
        <v>0</v>
      </c>
      <c r="E204" s="186"/>
      <c r="F204" s="179" t="str">
        <f>IF($C$209=0,"",IF(C204="[for completion]","",C204/$C$209))</f>
        <v/>
      </c>
      <c r="G204" s="186"/>
      <c r="H204" s="150"/>
    </row>
    <row r="205" spans="1:8" x14ac:dyDescent="0.25">
      <c r="A205" s="152" t="s">
        <v>280</v>
      </c>
      <c r="B205" s="175" t="s">
        <v>281</v>
      </c>
      <c r="C205" s="164">
        <v>0</v>
      </c>
      <c r="E205" s="186"/>
      <c r="F205" s="179" t="str">
        <f>IF($C$209=0,"",IF(C205="[for completion]","",C205/$C$209))</f>
        <v/>
      </c>
      <c r="G205" s="186"/>
      <c r="H205" s="150"/>
    </row>
    <row r="206" spans="1:8" x14ac:dyDescent="0.25">
      <c r="A206" s="152" t="s">
        <v>282</v>
      </c>
      <c r="B206" s="175" t="s">
        <v>283</v>
      </c>
      <c r="C206" s="164">
        <v>0</v>
      </c>
      <c r="E206" s="186"/>
      <c r="F206" s="179" t="str">
        <f>IF($C$209=0,"",IF(C206="[for completion]","",C206/$C$209))</f>
        <v/>
      </c>
      <c r="G206" s="186"/>
      <c r="H206" s="150"/>
    </row>
    <row r="207" spans="1:8" x14ac:dyDescent="0.25">
      <c r="A207" s="152" t="s">
        <v>284</v>
      </c>
      <c r="B207" s="175" t="s">
        <v>71</v>
      </c>
      <c r="C207" s="164">
        <v>0</v>
      </c>
      <c r="E207" s="186"/>
      <c r="F207" s="179" t="str">
        <f>IF($C$209=0,"",IF(C207="[for completion]","",C207/$C$209))</f>
        <v/>
      </c>
      <c r="G207" s="186"/>
      <c r="H207" s="150"/>
    </row>
    <row r="208" spans="1:8" x14ac:dyDescent="0.25">
      <c r="A208" s="152" t="s">
        <v>285</v>
      </c>
      <c r="B208" s="189" t="s">
        <v>286</v>
      </c>
      <c r="C208" s="164">
        <v>20</v>
      </c>
      <c r="D208" s="175"/>
      <c r="E208" s="186"/>
      <c r="F208" s="188" t="s">
        <v>143</v>
      </c>
      <c r="G208" s="186"/>
      <c r="H208" s="150"/>
    </row>
    <row r="209" spans="1:8" outlineLevel="1" x14ac:dyDescent="0.25">
      <c r="A209" s="152" t="s">
        <v>287</v>
      </c>
      <c r="B209" s="153" t="s">
        <v>179</v>
      </c>
      <c r="C209" s="176"/>
      <c r="E209" s="186"/>
      <c r="F209" s="187"/>
      <c r="G209" s="186"/>
      <c r="H209" s="150"/>
    </row>
    <row r="210" spans="1:8" outlineLevel="1" x14ac:dyDescent="0.25">
      <c r="A210" s="152" t="s">
        <v>1466</v>
      </c>
      <c r="B210" s="153" t="s">
        <v>179</v>
      </c>
      <c r="C210" s="181"/>
      <c r="E210" s="186"/>
      <c r="F210" s="179" t="str">
        <f>IF($C$209=0,"",IF(C210="[for completion]","",C210/$C$209))</f>
        <v/>
      </c>
      <c r="G210" s="186"/>
      <c r="H210" s="150"/>
    </row>
    <row r="211" spans="1:8" outlineLevel="1" x14ac:dyDescent="0.25">
      <c r="A211" s="152" t="s">
        <v>288</v>
      </c>
      <c r="B211" s="153" t="s">
        <v>179</v>
      </c>
      <c r="C211" s="181"/>
      <c r="E211" s="186"/>
      <c r="F211" s="179" t="str">
        <f>IF($C$209=0,"",IF(C211="[for completion]","",C211/$C$209))</f>
        <v/>
      </c>
      <c r="G211" s="186"/>
      <c r="H211" s="150"/>
    </row>
    <row r="212" spans="1:8" outlineLevel="1" x14ac:dyDescent="0.25">
      <c r="A212" s="152" t="s">
        <v>289</v>
      </c>
      <c r="B212" s="153" t="s">
        <v>179</v>
      </c>
      <c r="C212" s="181"/>
      <c r="E212" s="186"/>
      <c r="F212" s="179" t="str">
        <f>IF($C$209=0,"",IF(C212="[for completion]","",C212/$C$209))</f>
        <v/>
      </c>
      <c r="G212" s="186"/>
      <c r="H212" s="150"/>
    </row>
    <row r="213" spans="1:8" outlineLevel="1" x14ac:dyDescent="0.25">
      <c r="A213" s="152" t="s">
        <v>290</v>
      </c>
      <c r="B213" s="153" t="s">
        <v>179</v>
      </c>
      <c r="C213" s="181"/>
      <c r="E213" s="186"/>
      <c r="F213" s="179" t="str">
        <f>IF($C$209=0,"",IF(C213="[for completion]","",C213/$C$209))</f>
        <v/>
      </c>
      <c r="G213" s="186"/>
      <c r="H213" s="150"/>
    </row>
    <row r="214" spans="1:8" outlineLevel="1" x14ac:dyDescent="0.25">
      <c r="A214" s="152" t="s">
        <v>291</v>
      </c>
      <c r="B214" s="153" t="s">
        <v>179</v>
      </c>
      <c r="C214" s="181"/>
      <c r="E214" s="186"/>
      <c r="F214" s="179" t="str">
        <f>IF($C$209=0,"",IF(C214="[for completion]","",C214/$C$209))</f>
        <v/>
      </c>
      <c r="G214" s="186"/>
      <c r="H214" s="150"/>
    </row>
    <row r="215" spans="1:8" outlineLevel="1" x14ac:dyDescent="0.25">
      <c r="A215" s="152" t="s">
        <v>292</v>
      </c>
      <c r="B215" s="153" t="s">
        <v>179</v>
      </c>
      <c r="C215" s="181"/>
      <c r="E215" s="186"/>
      <c r="F215" s="179" t="str">
        <f>IF($C$209=0,"",IF(C215="[for completion]","",C215/$C$209))</f>
        <v/>
      </c>
      <c r="G215" s="186"/>
      <c r="H215" s="150"/>
    </row>
    <row r="216" spans="1:8" ht="15" customHeight="1" x14ac:dyDescent="0.25">
      <c r="A216" s="157"/>
      <c r="B216" s="158" t="s">
        <v>1465</v>
      </c>
      <c r="C216" s="157" t="s">
        <v>60</v>
      </c>
      <c r="D216" s="157"/>
      <c r="E216" s="156"/>
      <c r="F216" s="155" t="s">
        <v>293</v>
      </c>
      <c r="G216" s="155" t="s">
        <v>294</v>
      </c>
      <c r="H216" s="150"/>
    </row>
    <row r="217" spans="1:8" x14ac:dyDescent="0.25">
      <c r="A217" s="152" t="s">
        <v>295</v>
      </c>
      <c r="B217" s="185" t="s">
        <v>296</v>
      </c>
      <c r="C217" s="164">
        <v>20</v>
      </c>
      <c r="E217" s="180"/>
      <c r="F217" s="184">
        <f>IF($C$38=0,"",IF(C217="[for completion]","",IF(C217="","",C217/$C$38)))</f>
        <v>6.8370700039365054E-3</v>
      </c>
      <c r="G217" s="184">
        <f>IF($C$39=0,"",IF(C217="[for completion]","",IF(C217="","",C217/$C$39)))</f>
        <v>8.8888888888888889E-3</v>
      </c>
      <c r="H217" s="150"/>
    </row>
    <row r="218" spans="1:8" x14ac:dyDescent="0.25">
      <c r="A218" s="152" t="s">
        <v>297</v>
      </c>
      <c r="B218" s="185" t="s">
        <v>298</v>
      </c>
      <c r="C218" s="164">
        <v>0</v>
      </c>
      <c r="E218" s="180"/>
      <c r="F218" s="184">
        <f>IF($C$38=0,"",IF(C218="[for completion]","",IF(C218="","",C218/$C$38)))</f>
        <v>0</v>
      </c>
      <c r="G218" s="184">
        <f>IF($C$39=0,"",IF(C218="[for completion]","",IF(C218="","",C218/$C$39)))</f>
        <v>0</v>
      </c>
      <c r="H218" s="150"/>
    </row>
    <row r="219" spans="1:8" x14ac:dyDescent="0.25">
      <c r="A219" s="152" t="s">
        <v>299</v>
      </c>
      <c r="B219" s="185" t="s">
        <v>71</v>
      </c>
      <c r="C219" s="164">
        <v>0</v>
      </c>
      <c r="E219" s="180"/>
      <c r="F219" s="184">
        <f>IF($C$38=0,"",IF(C219="[for completion]","",IF(C219="","",C219/$C$38)))</f>
        <v>0</v>
      </c>
      <c r="G219" s="184">
        <f>IF($C$39=0,"",IF(C219="[for completion]","",IF(C219="","",C219/$C$39)))</f>
        <v>0</v>
      </c>
      <c r="H219" s="150"/>
    </row>
    <row r="220" spans="1:8" x14ac:dyDescent="0.25">
      <c r="A220" s="152" t="s">
        <v>300</v>
      </c>
      <c r="B220" s="183" t="s">
        <v>73</v>
      </c>
      <c r="C220" s="181">
        <f>SUM(C217:C219)</f>
        <v>20</v>
      </c>
      <c r="E220" s="180"/>
      <c r="F220" s="182">
        <f>SUM(F217:F219)</f>
        <v>6.8370700039365054E-3</v>
      </c>
      <c r="G220" s="182">
        <f>SUM(G217:G219)</f>
        <v>8.8888888888888889E-3</v>
      </c>
      <c r="H220" s="150"/>
    </row>
    <row r="221" spans="1:8" outlineLevel="1" x14ac:dyDescent="0.25">
      <c r="A221" s="152" t="s">
        <v>301</v>
      </c>
      <c r="B221" s="153" t="s">
        <v>179</v>
      </c>
      <c r="C221" s="181"/>
      <c r="E221" s="180"/>
      <c r="F221" s="179" t="str">
        <f>IF($C$38=0,"",IF(C221="[for completion]","",IF(C221="","",C221/$C$38)))</f>
        <v/>
      </c>
      <c r="G221" s="179" t="str">
        <f>IF($C$39=0,"",IF(C221="[for completion]","",IF(C221="","",C221/$C$39)))</f>
        <v/>
      </c>
      <c r="H221" s="150"/>
    </row>
    <row r="222" spans="1:8" outlineLevel="1" x14ac:dyDescent="0.25">
      <c r="A222" s="152" t="s">
        <v>302</v>
      </c>
      <c r="B222" s="153" t="s">
        <v>179</v>
      </c>
      <c r="C222" s="181"/>
      <c r="E222" s="180"/>
      <c r="F222" s="179" t="str">
        <f>IF($C$38=0,"",IF(C222="[for completion]","",IF(C222="","",C222/$C$38)))</f>
        <v/>
      </c>
      <c r="G222" s="179" t="str">
        <f>IF($C$39=0,"",IF(C222="[for completion]","",IF(C222="","",C222/$C$39)))</f>
        <v/>
      </c>
      <c r="H222" s="150"/>
    </row>
    <row r="223" spans="1:8" outlineLevel="1" x14ac:dyDescent="0.25">
      <c r="A223" s="152" t="s">
        <v>303</v>
      </c>
      <c r="B223" s="153" t="s">
        <v>179</v>
      </c>
      <c r="C223" s="181"/>
      <c r="E223" s="180"/>
      <c r="F223" s="179" t="str">
        <f>IF($C$38=0,"",IF(C223="[for completion]","",IF(C223="","",C223/$C$38)))</f>
        <v/>
      </c>
      <c r="G223" s="179" t="str">
        <f>IF($C$39=0,"",IF(C223="[for completion]","",IF(C223="","",C223/$C$39)))</f>
        <v/>
      </c>
      <c r="H223" s="150"/>
    </row>
    <row r="224" spans="1:8" outlineLevel="1" x14ac:dyDescent="0.25">
      <c r="A224" s="152" t="s">
        <v>304</v>
      </c>
      <c r="B224" s="153" t="s">
        <v>179</v>
      </c>
      <c r="C224" s="181"/>
      <c r="E224" s="180"/>
      <c r="F224" s="179" t="str">
        <f>IF($C$38=0,"",IF(C224="[for completion]","",IF(C224="","",C224/$C$38)))</f>
        <v/>
      </c>
      <c r="G224" s="179" t="str">
        <f>IF($C$39=0,"",IF(C224="[for completion]","",IF(C224="","",C224/$C$39)))</f>
        <v/>
      </c>
      <c r="H224" s="150"/>
    </row>
    <row r="225" spans="1:8" outlineLevel="1" x14ac:dyDescent="0.25">
      <c r="A225" s="152" t="s">
        <v>305</v>
      </c>
      <c r="B225" s="153" t="s">
        <v>179</v>
      </c>
      <c r="C225" s="181"/>
      <c r="E225" s="180"/>
      <c r="F225" s="179" t="str">
        <f>IF($C$38=0,"",IF(C225="[for completion]","",IF(C225="","",C225/$C$38)))</f>
        <v/>
      </c>
      <c r="G225" s="179" t="str">
        <f>IF($C$39=0,"",IF(C225="[for completion]","",IF(C225="","",C225/$C$39)))</f>
        <v/>
      </c>
    </row>
    <row r="226" spans="1:8" outlineLevel="1" x14ac:dyDescent="0.25">
      <c r="A226" s="152" t="s">
        <v>306</v>
      </c>
      <c r="B226" s="153" t="s">
        <v>179</v>
      </c>
      <c r="C226" s="181"/>
      <c r="E226" s="175"/>
      <c r="F226" s="179" t="str">
        <f>IF($C$38=0,"",IF(C226="[for completion]","",IF(C226="","",C226/$C$38)))</f>
        <v/>
      </c>
      <c r="G226" s="179" t="str">
        <f>IF($C$39=0,"",IF(C226="[for completion]","",IF(C226="","",C226/$C$39)))</f>
        <v/>
      </c>
    </row>
    <row r="227" spans="1:8" outlineLevel="1" x14ac:dyDescent="0.25">
      <c r="A227" s="152" t="s">
        <v>307</v>
      </c>
      <c r="B227" s="153" t="s">
        <v>179</v>
      </c>
      <c r="C227" s="181"/>
      <c r="E227" s="180"/>
      <c r="F227" s="179" t="str">
        <f>IF($C$38=0,"",IF(C227="[for completion]","",IF(C227="","",C227/$C$38)))</f>
        <v/>
      </c>
      <c r="G227" s="179" t="str">
        <f>IF($C$39=0,"",IF(C227="[for completion]","",IF(C227="","",C227/$C$39)))</f>
        <v/>
      </c>
    </row>
    <row r="228" spans="1:8" ht="15" customHeight="1" x14ac:dyDescent="0.25">
      <c r="A228" s="157"/>
      <c r="B228" s="158" t="s">
        <v>1464</v>
      </c>
      <c r="C228" s="157"/>
      <c r="D228" s="157"/>
      <c r="E228" s="156"/>
      <c r="F228" s="155"/>
      <c r="G228" s="155"/>
    </row>
    <row r="229" spans="1:8" ht="28.8" x14ac:dyDescent="0.25">
      <c r="A229" s="152" t="s">
        <v>308</v>
      </c>
      <c r="B229" s="175" t="s">
        <v>1463</v>
      </c>
      <c r="C229" s="178" t="s">
        <v>309</v>
      </c>
    </row>
    <row r="230" spans="1:8" ht="15" customHeight="1" x14ac:dyDescent="0.25">
      <c r="A230" s="157"/>
      <c r="B230" s="158" t="s">
        <v>310</v>
      </c>
      <c r="C230" s="157"/>
      <c r="D230" s="157"/>
      <c r="E230" s="156"/>
      <c r="F230" s="155"/>
      <c r="G230" s="155"/>
    </row>
    <row r="231" spans="1:8" x14ac:dyDescent="0.25">
      <c r="A231" s="152" t="s">
        <v>311</v>
      </c>
      <c r="B231" s="152" t="s">
        <v>312</v>
      </c>
      <c r="C231" s="164">
        <v>0</v>
      </c>
      <c r="E231" s="175"/>
    </row>
    <row r="232" spans="1:8" x14ac:dyDescent="0.3">
      <c r="A232" s="152" t="s">
        <v>313</v>
      </c>
      <c r="B232" s="177" t="s">
        <v>314</v>
      </c>
      <c r="C232" s="164">
        <v>0</v>
      </c>
      <c r="E232" s="175"/>
    </row>
    <row r="233" spans="1:8" x14ac:dyDescent="0.3">
      <c r="A233" s="152" t="s">
        <v>315</v>
      </c>
      <c r="B233" s="177" t="s">
        <v>316</v>
      </c>
      <c r="C233" s="164">
        <v>0</v>
      </c>
      <c r="E233" s="175"/>
    </row>
    <row r="234" spans="1:8" outlineLevel="1" x14ac:dyDescent="0.25">
      <c r="A234" s="152" t="s">
        <v>317</v>
      </c>
      <c r="B234" s="154" t="s">
        <v>318</v>
      </c>
      <c r="C234" s="176"/>
      <c r="D234" s="175"/>
      <c r="E234" s="175"/>
    </row>
    <row r="235" spans="1:8" outlineLevel="1" x14ac:dyDescent="0.25">
      <c r="A235" s="152" t="s">
        <v>319</v>
      </c>
      <c r="B235" s="154" t="s">
        <v>320</v>
      </c>
      <c r="C235" s="176"/>
      <c r="D235" s="175"/>
      <c r="E235" s="175"/>
    </row>
    <row r="236" spans="1:8" outlineLevel="1" x14ac:dyDescent="0.25">
      <c r="A236" s="152" t="s">
        <v>321</v>
      </c>
      <c r="B236" s="154" t="s">
        <v>322</v>
      </c>
      <c r="C236" s="175"/>
      <c r="D236" s="175"/>
      <c r="E236" s="175"/>
    </row>
    <row r="237" spans="1:8" outlineLevel="1" x14ac:dyDescent="0.25">
      <c r="A237" s="152" t="s">
        <v>323</v>
      </c>
      <c r="C237" s="175"/>
      <c r="D237" s="175"/>
      <c r="E237" s="175"/>
    </row>
    <row r="238" spans="1:8" outlineLevel="1" x14ac:dyDescent="0.25">
      <c r="A238" s="152" t="s">
        <v>324</v>
      </c>
      <c r="C238" s="175"/>
      <c r="D238" s="175"/>
      <c r="E238" s="175"/>
    </row>
    <row r="239" spans="1:8" outlineLevel="1" x14ac:dyDescent="0.3">
      <c r="A239" s="157"/>
      <c r="B239" s="158" t="s">
        <v>325</v>
      </c>
      <c r="C239" s="157"/>
      <c r="D239" s="157"/>
      <c r="E239" s="157"/>
      <c r="F239" s="157"/>
      <c r="G239" s="157"/>
      <c r="H239" s="173"/>
    </row>
    <row r="240" spans="1:8" ht="28.8" outlineLevel="1" x14ac:dyDescent="0.3">
      <c r="A240" s="152" t="s">
        <v>326</v>
      </c>
      <c r="B240" s="152" t="s">
        <v>1462</v>
      </c>
      <c r="G240" s="173"/>
      <c r="H240" s="173"/>
    </row>
    <row r="241" spans="1:8" outlineLevel="1" x14ac:dyDescent="0.3">
      <c r="A241" s="152" t="s">
        <v>327</v>
      </c>
      <c r="B241" s="152" t="s">
        <v>328</v>
      </c>
      <c r="G241" s="173"/>
      <c r="H241" s="173"/>
    </row>
    <row r="242" spans="1:8" outlineLevel="1" x14ac:dyDescent="0.3">
      <c r="A242" s="152" t="s">
        <v>329</v>
      </c>
      <c r="B242" s="152" t="s">
        <v>330</v>
      </c>
      <c r="G242" s="173"/>
      <c r="H242" s="173"/>
    </row>
    <row r="243" spans="1:8" ht="28.8" outlineLevel="1" x14ac:dyDescent="0.3">
      <c r="A243" s="152" t="s">
        <v>331</v>
      </c>
      <c r="B243" s="152" t="s">
        <v>1461</v>
      </c>
      <c r="G243" s="173"/>
      <c r="H243" s="173"/>
    </row>
    <row r="244" spans="1:8" outlineLevel="1" x14ac:dyDescent="0.3">
      <c r="A244" s="152" t="s">
        <v>332</v>
      </c>
      <c r="B244" s="152" t="s">
        <v>333</v>
      </c>
      <c r="C244" s="174"/>
      <c r="D244" s="174"/>
      <c r="E244" s="167"/>
      <c r="G244" s="173"/>
      <c r="H244" s="173"/>
    </row>
    <row r="245" spans="1:8" outlineLevel="1" x14ac:dyDescent="0.3">
      <c r="A245" s="152" t="s">
        <v>334</v>
      </c>
      <c r="B245" s="152" t="s">
        <v>1460</v>
      </c>
      <c r="C245" s="167"/>
      <c r="G245" s="173"/>
      <c r="H245" s="173"/>
    </row>
    <row r="246" spans="1:8" outlineLevel="1" x14ac:dyDescent="0.3">
      <c r="A246" s="152" t="s">
        <v>335</v>
      </c>
      <c r="B246" s="152" t="s">
        <v>1459</v>
      </c>
      <c r="G246" s="173"/>
      <c r="H246" s="173"/>
    </row>
    <row r="247" spans="1:8" outlineLevel="1" x14ac:dyDescent="0.3">
      <c r="A247" s="152" t="s">
        <v>336</v>
      </c>
      <c r="D247" s="173"/>
      <c r="E247" s="173"/>
      <c r="F247" s="173"/>
      <c r="G247" s="173"/>
      <c r="H247" s="173"/>
    </row>
    <row r="248" spans="1:8" outlineLevel="1" x14ac:dyDescent="0.3">
      <c r="A248" s="152" t="s">
        <v>337</v>
      </c>
      <c r="D248" s="173"/>
      <c r="E248" s="173"/>
      <c r="F248" s="173"/>
      <c r="G248" s="173"/>
      <c r="H248" s="173"/>
    </row>
    <row r="249" spans="1:8" outlineLevel="1" x14ac:dyDescent="0.3">
      <c r="A249" s="152" t="s">
        <v>338</v>
      </c>
      <c r="D249" s="173"/>
      <c r="E249" s="173"/>
      <c r="F249" s="173"/>
      <c r="G249" s="173"/>
      <c r="H249" s="173"/>
    </row>
    <row r="250" spans="1:8" outlineLevel="1" x14ac:dyDescent="0.3">
      <c r="A250" s="152" t="s">
        <v>339</v>
      </c>
      <c r="D250" s="173"/>
      <c r="E250" s="173"/>
      <c r="F250" s="173"/>
      <c r="G250" s="173"/>
      <c r="H250" s="173"/>
    </row>
    <row r="251" spans="1:8" outlineLevel="1" x14ac:dyDescent="0.3">
      <c r="A251" s="152" t="s">
        <v>340</v>
      </c>
      <c r="D251" s="173"/>
      <c r="E251" s="173"/>
      <c r="F251" s="173"/>
      <c r="G251" s="173"/>
      <c r="H251" s="173"/>
    </row>
    <row r="252" spans="1:8" outlineLevel="1" x14ac:dyDescent="0.3">
      <c r="A252" s="152" t="s">
        <v>341</v>
      </c>
      <c r="D252" s="173"/>
      <c r="E252" s="173"/>
      <c r="F252" s="173"/>
      <c r="G252" s="173"/>
      <c r="H252" s="173"/>
    </row>
    <row r="253" spans="1:8" outlineLevel="1" x14ac:dyDescent="0.3">
      <c r="A253" s="152" t="s">
        <v>342</v>
      </c>
      <c r="D253" s="173"/>
      <c r="E253" s="173"/>
      <c r="F253" s="173"/>
      <c r="G253" s="173"/>
      <c r="H253" s="173"/>
    </row>
    <row r="254" spans="1:8" outlineLevel="1" x14ac:dyDescent="0.3">
      <c r="A254" s="152" t="s">
        <v>343</v>
      </c>
      <c r="D254" s="173"/>
      <c r="E254" s="173"/>
      <c r="F254" s="173"/>
      <c r="G254" s="173"/>
      <c r="H254" s="173"/>
    </row>
    <row r="255" spans="1:8" outlineLevel="1" x14ac:dyDescent="0.3">
      <c r="A255" s="152" t="s">
        <v>344</v>
      </c>
      <c r="D255" s="173"/>
      <c r="E255" s="173"/>
      <c r="F255" s="173"/>
      <c r="G255" s="173"/>
      <c r="H255" s="173"/>
    </row>
    <row r="256" spans="1:8" outlineLevel="1" x14ac:dyDescent="0.3">
      <c r="A256" s="152" t="s">
        <v>345</v>
      </c>
      <c r="D256" s="173"/>
      <c r="E256" s="173"/>
      <c r="F256" s="173"/>
      <c r="G256" s="173"/>
      <c r="H256" s="173"/>
    </row>
    <row r="257" spans="1:8" outlineLevel="1" x14ac:dyDescent="0.3">
      <c r="A257" s="152" t="s">
        <v>346</v>
      </c>
      <c r="D257" s="173"/>
      <c r="E257" s="173"/>
      <c r="F257" s="173"/>
      <c r="G257" s="173"/>
      <c r="H257" s="173"/>
    </row>
    <row r="258" spans="1:8" outlineLevel="1" x14ac:dyDescent="0.3">
      <c r="A258" s="152" t="s">
        <v>347</v>
      </c>
      <c r="D258" s="173"/>
      <c r="E258" s="173"/>
      <c r="F258" s="173"/>
      <c r="G258" s="173"/>
      <c r="H258" s="173"/>
    </row>
    <row r="259" spans="1:8" outlineLevel="1" x14ac:dyDescent="0.3">
      <c r="A259" s="152" t="s">
        <v>348</v>
      </c>
      <c r="D259" s="173"/>
      <c r="E259" s="173"/>
      <c r="F259" s="173"/>
      <c r="G259" s="173"/>
      <c r="H259" s="173"/>
    </row>
    <row r="260" spans="1:8" outlineLevel="1" x14ac:dyDescent="0.3">
      <c r="A260" s="152" t="s">
        <v>349</v>
      </c>
      <c r="D260" s="173"/>
      <c r="E260" s="173"/>
      <c r="F260" s="173"/>
      <c r="G260" s="173"/>
      <c r="H260" s="173"/>
    </row>
    <row r="261" spans="1:8" outlineLevel="1" x14ac:dyDescent="0.3">
      <c r="A261" s="152" t="s">
        <v>350</v>
      </c>
      <c r="D261" s="173"/>
      <c r="E261" s="173"/>
      <c r="F261" s="173"/>
      <c r="G261" s="173"/>
      <c r="H261" s="173"/>
    </row>
    <row r="262" spans="1:8" outlineLevel="1" x14ac:dyDescent="0.3">
      <c r="A262" s="152" t="s">
        <v>351</v>
      </c>
      <c r="D262" s="173"/>
      <c r="E262" s="173"/>
      <c r="F262" s="173"/>
      <c r="G262" s="173"/>
      <c r="H262" s="173"/>
    </row>
    <row r="263" spans="1:8" outlineLevel="1" x14ac:dyDescent="0.3">
      <c r="A263" s="152" t="s">
        <v>352</v>
      </c>
      <c r="D263" s="173"/>
      <c r="E263" s="173"/>
      <c r="F263" s="173"/>
      <c r="G263" s="173"/>
      <c r="H263" s="173"/>
    </row>
    <row r="264" spans="1:8" outlineLevel="1" x14ac:dyDescent="0.3">
      <c r="A264" s="152" t="s">
        <v>353</v>
      </c>
      <c r="D264" s="173"/>
      <c r="E264" s="173"/>
      <c r="F264" s="173"/>
      <c r="G264" s="173"/>
      <c r="H264" s="173"/>
    </row>
    <row r="265" spans="1:8" outlineLevel="1" x14ac:dyDescent="0.3">
      <c r="A265" s="152" t="s">
        <v>354</v>
      </c>
      <c r="D265" s="173"/>
      <c r="E265" s="173"/>
      <c r="F265" s="173"/>
      <c r="G265" s="173"/>
      <c r="H265" s="173"/>
    </row>
    <row r="266" spans="1:8" outlineLevel="1" x14ac:dyDescent="0.3">
      <c r="A266" s="152" t="s">
        <v>355</v>
      </c>
      <c r="D266" s="173"/>
      <c r="E266" s="173"/>
      <c r="F266" s="173"/>
      <c r="G266" s="173"/>
      <c r="H266" s="173"/>
    </row>
    <row r="267" spans="1:8" outlineLevel="1" x14ac:dyDescent="0.3">
      <c r="A267" s="152" t="s">
        <v>356</v>
      </c>
      <c r="D267" s="173"/>
      <c r="E267" s="173"/>
      <c r="F267" s="173"/>
      <c r="G267" s="173"/>
      <c r="H267" s="173"/>
    </row>
    <row r="268" spans="1:8" outlineLevel="1" x14ac:dyDescent="0.3">
      <c r="A268" s="152" t="s">
        <v>357</v>
      </c>
      <c r="D268" s="173"/>
      <c r="E268" s="173"/>
      <c r="F268" s="173"/>
      <c r="G268" s="173"/>
      <c r="H268" s="173"/>
    </row>
    <row r="269" spans="1:8" outlineLevel="1" x14ac:dyDescent="0.3">
      <c r="A269" s="152" t="s">
        <v>358</v>
      </c>
      <c r="D269" s="173"/>
      <c r="E269" s="173"/>
      <c r="F269" s="173"/>
      <c r="G269" s="173"/>
      <c r="H269" s="173"/>
    </row>
    <row r="270" spans="1:8" outlineLevel="1" x14ac:dyDescent="0.3">
      <c r="A270" s="152" t="s">
        <v>359</v>
      </c>
      <c r="D270" s="173"/>
      <c r="E270" s="173"/>
      <c r="F270" s="173"/>
      <c r="G270" s="173"/>
      <c r="H270" s="173"/>
    </row>
    <row r="271" spans="1:8" outlineLevel="1" x14ac:dyDescent="0.3">
      <c r="A271" s="152" t="s">
        <v>360</v>
      </c>
      <c r="D271" s="173"/>
      <c r="E271" s="173"/>
      <c r="F271" s="173"/>
      <c r="G271" s="173"/>
      <c r="H271" s="173"/>
    </row>
    <row r="272" spans="1:8" outlineLevel="1" x14ac:dyDescent="0.3">
      <c r="A272" s="152" t="s">
        <v>361</v>
      </c>
      <c r="D272" s="173"/>
      <c r="E272" s="173"/>
      <c r="F272" s="173"/>
      <c r="G272" s="173"/>
      <c r="H272" s="173"/>
    </row>
    <row r="273" spans="1:8" outlineLevel="1" x14ac:dyDescent="0.3">
      <c r="A273" s="152" t="s">
        <v>362</v>
      </c>
      <c r="D273" s="173"/>
      <c r="E273" s="173"/>
      <c r="F273" s="173"/>
      <c r="G273" s="173"/>
      <c r="H273" s="173"/>
    </row>
    <row r="274" spans="1:8" outlineLevel="1" x14ac:dyDescent="0.3">
      <c r="A274" s="152" t="s">
        <v>363</v>
      </c>
      <c r="D274" s="173"/>
      <c r="E274" s="173"/>
      <c r="F274" s="173"/>
      <c r="G274" s="173"/>
      <c r="H274" s="173"/>
    </row>
    <row r="275" spans="1:8" outlineLevel="1" x14ac:dyDescent="0.3">
      <c r="A275" s="152" t="s">
        <v>364</v>
      </c>
      <c r="D275" s="173"/>
      <c r="E275" s="173"/>
      <c r="F275" s="173"/>
      <c r="G275" s="173"/>
      <c r="H275" s="173"/>
    </row>
    <row r="276" spans="1:8" outlineLevel="1" x14ac:dyDescent="0.3">
      <c r="A276" s="152" t="s">
        <v>365</v>
      </c>
      <c r="D276" s="173"/>
      <c r="E276" s="173"/>
      <c r="F276" s="173"/>
      <c r="G276" s="173"/>
      <c r="H276" s="173"/>
    </row>
    <row r="277" spans="1:8" outlineLevel="1" x14ac:dyDescent="0.3">
      <c r="A277" s="152" t="s">
        <v>366</v>
      </c>
      <c r="D277" s="173"/>
      <c r="E277" s="173"/>
      <c r="F277" s="173"/>
      <c r="G277" s="173"/>
      <c r="H277" s="173"/>
    </row>
    <row r="278" spans="1:8" outlineLevel="1" x14ac:dyDescent="0.3">
      <c r="A278" s="152" t="s">
        <v>367</v>
      </c>
      <c r="D278" s="173"/>
      <c r="E278" s="173"/>
      <c r="F278" s="173"/>
      <c r="G278" s="173"/>
      <c r="H278" s="173"/>
    </row>
    <row r="279" spans="1:8" outlineLevel="1" x14ac:dyDescent="0.3">
      <c r="A279" s="152" t="s">
        <v>368</v>
      </c>
      <c r="D279" s="173"/>
      <c r="E279" s="173"/>
      <c r="F279" s="173"/>
      <c r="G279" s="173"/>
      <c r="H279" s="173"/>
    </row>
    <row r="280" spans="1:8" outlineLevel="1" x14ac:dyDescent="0.3">
      <c r="A280" s="152" t="s">
        <v>369</v>
      </c>
      <c r="D280" s="173"/>
      <c r="E280" s="173"/>
      <c r="F280" s="173"/>
      <c r="G280" s="173"/>
      <c r="H280" s="173"/>
    </row>
    <row r="281" spans="1:8" outlineLevel="1" x14ac:dyDescent="0.3">
      <c r="A281" s="152" t="s">
        <v>370</v>
      </c>
      <c r="D281" s="173"/>
      <c r="E281" s="173"/>
      <c r="F281" s="173"/>
      <c r="G281" s="173"/>
      <c r="H281" s="173"/>
    </row>
    <row r="282" spans="1:8" outlineLevel="1" x14ac:dyDescent="0.3">
      <c r="A282" s="152" t="s">
        <v>371</v>
      </c>
      <c r="D282" s="173"/>
      <c r="E282" s="173"/>
      <c r="F282" s="173"/>
      <c r="G282" s="173"/>
      <c r="H282" s="173"/>
    </row>
    <row r="283" spans="1:8" outlineLevel="1" x14ac:dyDescent="0.3">
      <c r="A283" s="152" t="s">
        <v>372</v>
      </c>
      <c r="D283" s="173"/>
      <c r="E283" s="173"/>
      <c r="F283" s="173"/>
      <c r="G283" s="173"/>
      <c r="H283" s="173"/>
    </row>
    <row r="284" spans="1:8" outlineLevel="1" x14ac:dyDescent="0.3">
      <c r="A284" s="152" t="s">
        <v>373</v>
      </c>
      <c r="D284" s="173"/>
      <c r="E284" s="173"/>
      <c r="F284" s="173"/>
      <c r="G284" s="173"/>
      <c r="H284" s="173"/>
    </row>
    <row r="285" spans="1:8" ht="18" x14ac:dyDescent="0.25">
      <c r="A285" s="161"/>
      <c r="B285" s="161" t="s">
        <v>1458</v>
      </c>
      <c r="C285" s="161"/>
      <c r="D285" s="161"/>
      <c r="E285" s="161"/>
      <c r="F285" s="160"/>
      <c r="G285" s="159"/>
    </row>
    <row r="286" spans="1:8" ht="13.8" x14ac:dyDescent="0.25">
      <c r="A286" s="172" t="s">
        <v>1457</v>
      </c>
      <c r="B286" s="170"/>
      <c r="C286" s="170"/>
      <c r="D286" s="170"/>
      <c r="E286" s="170"/>
      <c r="F286" s="171"/>
      <c r="G286" s="170"/>
    </row>
    <row r="287" spans="1:8" ht="13.8" x14ac:dyDescent="0.25">
      <c r="A287" s="172" t="s">
        <v>1456</v>
      </c>
      <c r="B287" s="170"/>
      <c r="C287" s="170"/>
      <c r="D287" s="170"/>
      <c r="E287" s="170"/>
      <c r="F287" s="171"/>
      <c r="G287" s="170"/>
    </row>
    <row r="288" spans="1:8" x14ac:dyDescent="0.25">
      <c r="A288" s="152" t="s">
        <v>374</v>
      </c>
      <c r="B288" s="154" t="s">
        <v>1455</v>
      </c>
      <c r="C288" s="162">
        <f>ROW(B38)</f>
        <v>38</v>
      </c>
      <c r="D288" s="169"/>
      <c r="E288" s="169"/>
      <c r="F288" s="169"/>
      <c r="G288" s="169"/>
      <c r="H288" s="169"/>
    </row>
    <row r="289" spans="1:8" x14ac:dyDescent="0.25">
      <c r="A289" s="152" t="s">
        <v>375</v>
      </c>
      <c r="B289" s="154" t="s">
        <v>1454</v>
      </c>
      <c r="C289" s="162">
        <f>ROW(B39)</f>
        <v>39</v>
      </c>
      <c r="E289" s="169"/>
      <c r="F289" s="169"/>
    </row>
    <row r="290" spans="1:8" ht="28.8" x14ac:dyDescent="0.25">
      <c r="A290" s="152" t="s">
        <v>376</v>
      </c>
      <c r="B290" s="154" t="s">
        <v>1453</v>
      </c>
      <c r="C290" s="167" t="s">
        <v>1452</v>
      </c>
      <c r="G290" s="165"/>
      <c r="H290" s="165"/>
    </row>
    <row r="291" spans="1:8" x14ac:dyDescent="0.25">
      <c r="A291" s="152" t="s">
        <v>377</v>
      </c>
      <c r="B291" s="154" t="s">
        <v>1451</v>
      </c>
      <c r="C291" s="162" t="str">
        <f ca="1">IF(ISREF(INDIRECT("'B1. HTT Mortgage Assets'!A1")),ROW('B1. HTT Mortgage Assets'!B43)&amp;" for Mortgage Assets","")</f>
        <v>43 for Mortgage Assets</v>
      </c>
      <c r="D291" s="162"/>
      <c r="E291" s="165"/>
      <c r="F291" s="169"/>
    </row>
    <row r="292" spans="1:8" x14ac:dyDescent="0.25">
      <c r="A292" s="152" t="s">
        <v>378</v>
      </c>
      <c r="B292" s="154" t="s">
        <v>1450</v>
      </c>
      <c r="C292" s="162">
        <f>ROW(B52)</f>
        <v>52</v>
      </c>
      <c r="G292" s="165"/>
      <c r="H292" s="165"/>
    </row>
    <row r="293" spans="1:8" x14ac:dyDescent="0.3">
      <c r="A293" s="152" t="s">
        <v>379</v>
      </c>
      <c r="B293" s="154" t="s">
        <v>1449</v>
      </c>
      <c r="C293" s="168" t="str">
        <f ca="1">IF(ISREF(INDIRECT("'B1. HTT Mortgage Assets'!A1")),ROW('B1. HTT Mortgage Assets'!B186)&amp;" for Residential Mortgage Assets","")</f>
        <v>186 for Residential Mortgage Assets</v>
      </c>
      <c r="D293" s="162" t="str">
        <f ca="1">IF(ISREF(INDIRECT("'B1. HTT Mortgage Assets'!A1")),ROW('B1. HTT Mortgage Assets'!B424 )&amp; " for Commercial Mortgage Assets","")</f>
        <v>424 for Commercial Mortgage Assets</v>
      </c>
      <c r="E293" s="165"/>
      <c r="F293" s="162"/>
      <c r="G293" s="162"/>
    </row>
    <row r="294" spans="1:8" x14ac:dyDescent="0.3">
      <c r="A294" s="152" t="s">
        <v>380</v>
      </c>
      <c r="B294" s="154" t="s">
        <v>1448</v>
      </c>
      <c r="C294" s="168" t="s">
        <v>381</v>
      </c>
    </row>
    <row r="295" spans="1:8" x14ac:dyDescent="0.25">
      <c r="A295" s="152" t="s">
        <v>382</v>
      </c>
      <c r="B295" s="154" t="s">
        <v>1447</v>
      </c>
      <c r="C295" s="162" t="str">
        <f ca="1">IF(ISREF(INDIRECT("'B1. HTT Mortgage Assets'!A1")),ROW('B1. HTT Mortgage Assets'!B149)&amp;" for Mortgage Assets","")</f>
        <v>149 for Mortgage Assets</v>
      </c>
      <c r="D295" s="162"/>
      <c r="F295" s="162"/>
    </row>
    <row r="296" spans="1:8" x14ac:dyDescent="0.25">
      <c r="A296" s="152" t="s">
        <v>383</v>
      </c>
      <c r="B296" s="154" t="s">
        <v>1446</v>
      </c>
      <c r="C296" s="162">
        <f>ROW(B111)</f>
        <v>111</v>
      </c>
      <c r="F296" s="165"/>
    </row>
    <row r="297" spans="1:8" x14ac:dyDescent="0.25">
      <c r="A297" s="152" t="s">
        <v>384</v>
      </c>
      <c r="B297" s="154" t="s">
        <v>1445</v>
      </c>
      <c r="C297" s="162">
        <f>ROW(B163)</f>
        <v>163</v>
      </c>
      <c r="E297" s="165"/>
      <c r="F297" s="165"/>
    </row>
    <row r="298" spans="1:8" x14ac:dyDescent="0.25">
      <c r="A298" s="152" t="s">
        <v>385</v>
      </c>
      <c r="B298" s="154" t="s">
        <v>1444</v>
      </c>
      <c r="C298" s="162">
        <f>ROW(B137)</f>
        <v>137</v>
      </c>
      <c r="E298" s="165"/>
      <c r="F298" s="165"/>
    </row>
    <row r="299" spans="1:8" x14ac:dyDescent="0.25">
      <c r="A299" s="152" t="s">
        <v>386</v>
      </c>
      <c r="B299" s="154" t="s">
        <v>1443</v>
      </c>
      <c r="C299" s="167"/>
      <c r="E299" s="165"/>
    </row>
    <row r="300" spans="1:8" x14ac:dyDescent="0.25">
      <c r="A300" s="152" t="s">
        <v>387</v>
      </c>
      <c r="B300" s="154" t="s">
        <v>1442</v>
      </c>
      <c r="C300" s="162" t="s">
        <v>388</v>
      </c>
      <c r="D300" s="162" t="s">
        <v>1441</v>
      </c>
      <c r="E300" s="165"/>
      <c r="F300" s="166" t="s">
        <v>1440</v>
      </c>
    </row>
    <row r="301" spans="1:8" outlineLevel="1" x14ac:dyDescent="0.25">
      <c r="A301" s="152" t="s">
        <v>389</v>
      </c>
      <c r="B301" s="154" t="s">
        <v>1439</v>
      </c>
      <c r="C301" s="162" t="s">
        <v>390</v>
      </c>
    </row>
    <row r="302" spans="1:8" outlineLevel="1" x14ac:dyDescent="0.25">
      <c r="A302" s="152" t="s">
        <v>391</v>
      </c>
      <c r="B302" s="154" t="s">
        <v>1438</v>
      </c>
      <c r="C302" s="162" t="str">
        <f>ROW('C. HTT Harmonised Glossary'!B18)&amp;" for Harmonised Glossary"</f>
        <v>18 for Harmonised Glossary</v>
      </c>
    </row>
    <row r="303" spans="1:8" outlineLevel="1" x14ac:dyDescent="0.25">
      <c r="A303" s="152" t="s">
        <v>392</v>
      </c>
      <c r="B303" s="154" t="s">
        <v>1437</v>
      </c>
      <c r="C303" s="162">
        <f>ROW(B65)</f>
        <v>65</v>
      </c>
    </row>
    <row r="304" spans="1:8" outlineLevel="1" x14ac:dyDescent="0.25">
      <c r="A304" s="152" t="s">
        <v>393</v>
      </c>
      <c r="B304" s="154" t="s">
        <v>1436</v>
      </c>
      <c r="C304" s="162">
        <f>ROW(B88)</f>
        <v>88</v>
      </c>
    </row>
    <row r="305" spans="1:8" outlineLevel="1" x14ac:dyDescent="0.25">
      <c r="A305" s="152" t="s">
        <v>394</v>
      </c>
      <c r="B305" s="154" t="s">
        <v>1435</v>
      </c>
      <c r="C305" s="162" t="s">
        <v>395</v>
      </c>
      <c r="E305" s="165"/>
      <c r="H305" s="150"/>
    </row>
    <row r="306" spans="1:8" outlineLevel="1" x14ac:dyDescent="0.25">
      <c r="A306" s="152" t="s">
        <v>396</v>
      </c>
      <c r="B306" s="154" t="s">
        <v>1434</v>
      </c>
      <c r="C306" s="162">
        <v>44</v>
      </c>
      <c r="E306" s="165"/>
      <c r="H306" s="150"/>
    </row>
    <row r="307" spans="1:8" outlineLevel="1" x14ac:dyDescent="0.25">
      <c r="A307" s="152" t="s">
        <v>397</v>
      </c>
      <c r="B307" s="154" t="s">
        <v>1433</v>
      </c>
      <c r="C307" s="162" t="str">
        <f ca="1">IF(ISREF(INDIRECT("'B1. HTT Mortgage Assets'!A1")),ROW('B1. HTT Mortgage Assets'!B179)&amp; " for Mortgage Assets","")</f>
        <v>179 for Mortgage Assets</v>
      </c>
      <c r="E307" s="165"/>
      <c r="H307" s="150"/>
    </row>
    <row r="308" spans="1:8" outlineLevel="1" x14ac:dyDescent="0.25">
      <c r="A308" s="152" t="s">
        <v>398</v>
      </c>
      <c r="B308" s="154"/>
      <c r="E308" s="165"/>
      <c r="H308" s="150"/>
    </row>
    <row r="309" spans="1:8" outlineLevel="1" x14ac:dyDescent="0.25">
      <c r="A309" s="152" t="s">
        <v>399</v>
      </c>
      <c r="E309" s="165"/>
      <c r="H309" s="150"/>
    </row>
    <row r="310" spans="1:8" outlineLevel="1" x14ac:dyDescent="0.25">
      <c r="A310" s="152" t="s">
        <v>400</v>
      </c>
      <c r="H310" s="150"/>
    </row>
    <row r="311" spans="1:8" ht="36" x14ac:dyDescent="0.25">
      <c r="A311" s="160"/>
      <c r="B311" s="161" t="s">
        <v>401</v>
      </c>
      <c r="C311" s="160"/>
      <c r="D311" s="160"/>
      <c r="E311" s="160"/>
      <c r="F311" s="160"/>
      <c r="G311" s="159"/>
      <c r="H311" s="150"/>
    </row>
    <row r="312" spans="1:8" x14ac:dyDescent="0.25">
      <c r="A312" s="152" t="s">
        <v>402</v>
      </c>
      <c r="B312" s="163" t="s">
        <v>403</v>
      </c>
      <c r="C312" s="164">
        <v>133.98840797</v>
      </c>
      <c r="H312" s="150"/>
    </row>
    <row r="313" spans="1:8" outlineLevel="1" x14ac:dyDescent="0.25">
      <c r="A313" s="152" t="s">
        <v>404</v>
      </c>
      <c r="B313" s="163" t="s">
        <v>405</v>
      </c>
      <c r="C313" s="164"/>
      <c r="H313" s="150"/>
    </row>
    <row r="314" spans="1:8" outlineLevel="1" x14ac:dyDescent="0.25">
      <c r="A314" s="152" t="s">
        <v>406</v>
      </c>
      <c r="B314" s="163" t="s">
        <v>407</v>
      </c>
      <c r="C314" s="164"/>
      <c r="H314" s="150"/>
    </row>
    <row r="315" spans="1:8" outlineLevel="1" x14ac:dyDescent="0.25">
      <c r="A315" s="152" t="s">
        <v>408</v>
      </c>
      <c r="B315" s="163"/>
      <c r="C315" s="164"/>
      <c r="H315" s="150"/>
    </row>
    <row r="316" spans="1:8" outlineLevel="1" x14ac:dyDescent="0.25">
      <c r="A316" s="152" t="s">
        <v>409</v>
      </c>
      <c r="B316" s="163"/>
      <c r="C316" s="162"/>
      <c r="H316" s="150"/>
    </row>
    <row r="317" spans="1:8" outlineLevel="1" x14ac:dyDescent="0.25">
      <c r="A317" s="152" t="s">
        <v>410</v>
      </c>
      <c r="B317" s="163"/>
      <c r="C317" s="162"/>
      <c r="H317" s="150"/>
    </row>
    <row r="318" spans="1:8" outlineLevel="1" x14ac:dyDescent="0.25">
      <c r="A318" s="152" t="s">
        <v>411</v>
      </c>
      <c r="B318" s="163"/>
      <c r="C318" s="162"/>
      <c r="H318" s="150"/>
    </row>
    <row r="319" spans="1:8" ht="18" x14ac:dyDescent="0.25">
      <c r="A319" s="160"/>
      <c r="B319" s="161" t="s">
        <v>412</v>
      </c>
      <c r="C319" s="160"/>
      <c r="D319" s="160"/>
      <c r="E319" s="160"/>
      <c r="F319" s="160"/>
      <c r="G319" s="159"/>
      <c r="H319" s="150"/>
    </row>
    <row r="320" spans="1:8" ht="15" customHeight="1" outlineLevel="1" x14ac:dyDescent="0.25">
      <c r="A320" s="157"/>
      <c r="B320" s="158" t="s">
        <v>413</v>
      </c>
      <c r="C320" s="157"/>
      <c r="D320" s="157"/>
      <c r="E320" s="156"/>
      <c r="F320" s="155"/>
      <c r="G320" s="155"/>
      <c r="H320" s="150"/>
    </row>
    <row r="321" spans="1:8" outlineLevel="1" x14ac:dyDescent="0.25">
      <c r="A321" s="152" t="s">
        <v>414</v>
      </c>
      <c r="B321" s="154" t="s">
        <v>1432</v>
      </c>
      <c r="C321" s="154"/>
      <c r="H321" s="150"/>
    </row>
    <row r="322" spans="1:8" outlineLevel="1" x14ac:dyDescent="0.25">
      <c r="A322" s="152" t="s">
        <v>415</v>
      </c>
      <c r="B322" s="154" t="s">
        <v>1431</v>
      </c>
      <c r="C322" s="154"/>
      <c r="H322" s="150"/>
    </row>
    <row r="323" spans="1:8" outlineLevel="1" x14ac:dyDescent="0.25">
      <c r="A323" s="152" t="s">
        <v>416</v>
      </c>
      <c r="B323" s="154" t="s">
        <v>417</v>
      </c>
      <c r="C323" s="154"/>
      <c r="H323" s="150"/>
    </row>
    <row r="324" spans="1:8" outlineLevel="1" x14ac:dyDescent="0.25">
      <c r="A324" s="152" t="s">
        <v>418</v>
      </c>
      <c r="B324" s="154" t="s">
        <v>419</v>
      </c>
      <c r="H324" s="150"/>
    </row>
    <row r="325" spans="1:8" outlineLevel="1" x14ac:dyDescent="0.25">
      <c r="A325" s="152" t="s">
        <v>420</v>
      </c>
      <c r="B325" s="154" t="s">
        <v>421</v>
      </c>
      <c r="H325" s="150"/>
    </row>
    <row r="326" spans="1:8" outlineLevel="1" x14ac:dyDescent="0.25">
      <c r="A326" s="152" t="s">
        <v>422</v>
      </c>
      <c r="B326" s="154" t="s">
        <v>823</v>
      </c>
      <c r="H326" s="150"/>
    </row>
    <row r="327" spans="1:8" outlineLevel="1" x14ac:dyDescent="0.25">
      <c r="A327" s="152" t="s">
        <v>423</v>
      </c>
      <c r="B327" s="154" t="s">
        <v>424</v>
      </c>
      <c r="H327" s="150"/>
    </row>
    <row r="328" spans="1:8" outlineLevel="1" x14ac:dyDescent="0.25">
      <c r="A328" s="152" t="s">
        <v>425</v>
      </c>
      <c r="B328" s="154" t="s">
        <v>426</v>
      </c>
      <c r="H328" s="150"/>
    </row>
    <row r="329" spans="1:8" outlineLevel="1" x14ac:dyDescent="0.25">
      <c r="A329" s="152" t="s">
        <v>427</v>
      </c>
      <c r="B329" s="154" t="s">
        <v>1430</v>
      </c>
      <c r="H329" s="150"/>
    </row>
    <row r="330" spans="1:8" outlineLevel="1" x14ac:dyDescent="0.25">
      <c r="A330" s="152" t="s">
        <v>428</v>
      </c>
      <c r="B330" s="153" t="s">
        <v>429</v>
      </c>
      <c r="H330" s="150"/>
    </row>
    <row r="331" spans="1:8" outlineLevel="1" x14ac:dyDescent="0.25">
      <c r="A331" s="152" t="s">
        <v>430</v>
      </c>
      <c r="B331" s="153" t="s">
        <v>429</v>
      </c>
      <c r="H331" s="150"/>
    </row>
    <row r="332" spans="1:8" outlineLevel="1" x14ac:dyDescent="0.25">
      <c r="A332" s="152" t="s">
        <v>431</v>
      </c>
      <c r="B332" s="153" t="s">
        <v>429</v>
      </c>
      <c r="H332" s="150"/>
    </row>
    <row r="333" spans="1:8" outlineLevel="1" x14ac:dyDescent="0.25">
      <c r="A333" s="152" t="s">
        <v>432</v>
      </c>
      <c r="B333" s="153" t="s">
        <v>429</v>
      </c>
      <c r="H333" s="150"/>
    </row>
    <row r="334" spans="1:8" outlineLevel="1" x14ac:dyDescent="0.25">
      <c r="A334" s="152" t="s">
        <v>433</v>
      </c>
      <c r="B334" s="153" t="s">
        <v>429</v>
      </c>
      <c r="H334" s="150"/>
    </row>
    <row r="335" spans="1:8" outlineLevel="1" x14ac:dyDescent="0.25">
      <c r="A335" s="152" t="s">
        <v>434</v>
      </c>
      <c r="B335" s="153" t="s">
        <v>429</v>
      </c>
      <c r="H335" s="150"/>
    </row>
    <row r="336" spans="1:8" outlineLevel="1" x14ac:dyDescent="0.25">
      <c r="A336" s="152" t="s">
        <v>435</v>
      </c>
      <c r="B336" s="153" t="s">
        <v>429</v>
      </c>
      <c r="H336" s="150"/>
    </row>
    <row r="337" spans="1:8" outlineLevel="1" x14ac:dyDescent="0.25">
      <c r="A337" s="152" t="s">
        <v>436</v>
      </c>
      <c r="B337" s="153" t="s">
        <v>429</v>
      </c>
      <c r="H337" s="150"/>
    </row>
    <row r="338" spans="1:8" outlineLevel="1" x14ac:dyDescent="0.25">
      <c r="A338" s="152" t="s">
        <v>437</v>
      </c>
      <c r="B338" s="153" t="s">
        <v>429</v>
      </c>
      <c r="H338" s="150"/>
    </row>
    <row r="339" spans="1:8" outlineLevel="1" x14ac:dyDescent="0.25">
      <c r="A339" s="152" t="s">
        <v>438</v>
      </c>
      <c r="B339" s="153" t="s">
        <v>429</v>
      </c>
      <c r="H339" s="150"/>
    </row>
    <row r="340" spans="1:8" outlineLevel="1" x14ac:dyDescent="0.25">
      <c r="A340" s="152" t="s">
        <v>439</v>
      </c>
      <c r="B340" s="153" t="s">
        <v>429</v>
      </c>
      <c r="H340" s="150"/>
    </row>
    <row r="341" spans="1:8" outlineLevel="1" x14ac:dyDescent="0.25">
      <c r="A341" s="152" t="s">
        <v>440</v>
      </c>
      <c r="B341" s="153" t="s">
        <v>429</v>
      </c>
      <c r="H341" s="150"/>
    </row>
    <row r="342" spans="1:8" outlineLevel="1" x14ac:dyDescent="0.25">
      <c r="A342" s="152" t="s">
        <v>441</v>
      </c>
      <c r="B342" s="153" t="s">
        <v>429</v>
      </c>
      <c r="H342" s="150"/>
    </row>
    <row r="343" spans="1:8" outlineLevel="1" x14ac:dyDescent="0.25">
      <c r="A343" s="152" t="s">
        <v>442</v>
      </c>
      <c r="B343" s="153" t="s">
        <v>429</v>
      </c>
      <c r="H343" s="150"/>
    </row>
    <row r="344" spans="1:8" outlineLevel="1" x14ac:dyDescent="0.25">
      <c r="A344" s="152" t="s">
        <v>443</v>
      </c>
      <c r="B344" s="153" t="s">
        <v>429</v>
      </c>
      <c r="H344" s="150"/>
    </row>
    <row r="345" spans="1:8" outlineLevel="1" x14ac:dyDescent="0.25">
      <c r="A345" s="152" t="s">
        <v>444</v>
      </c>
      <c r="B345" s="153" t="s">
        <v>429</v>
      </c>
      <c r="H345" s="150"/>
    </row>
    <row r="346" spans="1:8" outlineLevel="1" x14ac:dyDescent="0.25">
      <c r="A346" s="152" t="s">
        <v>445</v>
      </c>
      <c r="B346" s="153" t="s">
        <v>429</v>
      </c>
      <c r="H346" s="150"/>
    </row>
    <row r="347" spans="1:8" outlineLevel="1" x14ac:dyDescent="0.25">
      <c r="A347" s="152" t="s">
        <v>446</v>
      </c>
      <c r="B347" s="153" t="s">
        <v>429</v>
      </c>
      <c r="H347" s="150"/>
    </row>
    <row r="348" spans="1:8" outlineLevel="1" x14ac:dyDescent="0.25">
      <c r="A348" s="152" t="s">
        <v>447</v>
      </c>
      <c r="B348" s="153" t="s">
        <v>429</v>
      </c>
      <c r="H348" s="150"/>
    </row>
    <row r="349" spans="1:8" outlineLevel="1" x14ac:dyDescent="0.25">
      <c r="A349" s="152" t="s">
        <v>448</v>
      </c>
      <c r="B349" s="153" t="s">
        <v>429</v>
      </c>
      <c r="H349" s="150"/>
    </row>
    <row r="350" spans="1:8" outlineLevel="1" x14ac:dyDescent="0.25">
      <c r="A350" s="152" t="s">
        <v>449</v>
      </c>
      <c r="B350" s="153" t="s">
        <v>429</v>
      </c>
      <c r="H350" s="150"/>
    </row>
    <row r="351" spans="1:8" outlineLevel="1" x14ac:dyDescent="0.25">
      <c r="A351" s="152" t="s">
        <v>450</v>
      </c>
      <c r="B351" s="153" t="s">
        <v>429</v>
      </c>
      <c r="H351" s="150"/>
    </row>
    <row r="352" spans="1:8" outlineLevel="1" x14ac:dyDescent="0.25">
      <c r="A352" s="152" t="s">
        <v>451</v>
      </c>
      <c r="B352" s="153" t="s">
        <v>429</v>
      </c>
      <c r="H352" s="150"/>
    </row>
    <row r="353" spans="1:8" outlineLevel="1" x14ac:dyDescent="0.25">
      <c r="A353" s="152" t="s">
        <v>452</v>
      </c>
      <c r="B353" s="153" t="s">
        <v>429</v>
      </c>
      <c r="H353" s="150"/>
    </row>
    <row r="354" spans="1:8" outlineLevel="1" x14ac:dyDescent="0.25">
      <c r="A354" s="152" t="s">
        <v>453</v>
      </c>
      <c r="B354" s="153" t="s">
        <v>429</v>
      </c>
      <c r="H354" s="150"/>
    </row>
    <row r="355" spans="1:8" outlineLevel="1" x14ac:dyDescent="0.25">
      <c r="A355" s="152" t="s">
        <v>454</v>
      </c>
      <c r="B355" s="153" t="s">
        <v>429</v>
      </c>
      <c r="H355" s="150"/>
    </row>
    <row r="356" spans="1:8" outlineLevel="1" x14ac:dyDescent="0.25">
      <c r="A356" s="152" t="s">
        <v>455</v>
      </c>
      <c r="B356" s="153" t="s">
        <v>429</v>
      </c>
      <c r="H356" s="150"/>
    </row>
    <row r="357" spans="1:8" outlineLevel="1" x14ac:dyDescent="0.25">
      <c r="A357" s="152" t="s">
        <v>456</v>
      </c>
      <c r="B357" s="153" t="s">
        <v>429</v>
      </c>
      <c r="H357" s="150"/>
    </row>
    <row r="358" spans="1:8" outlineLevel="1" x14ac:dyDescent="0.25">
      <c r="A358" s="152" t="s">
        <v>457</v>
      </c>
      <c r="B358" s="153" t="s">
        <v>429</v>
      </c>
      <c r="H358" s="150"/>
    </row>
    <row r="359" spans="1:8" outlineLevel="1" x14ac:dyDescent="0.25">
      <c r="A359" s="152" t="s">
        <v>458</v>
      </c>
      <c r="B359" s="153" t="s">
        <v>429</v>
      </c>
      <c r="H359" s="150"/>
    </row>
    <row r="360" spans="1:8" outlineLevel="1" x14ac:dyDescent="0.25">
      <c r="A360" s="152" t="s">
        <v>459</v>
      </c>
      <c r="B360" s="153" t="s">
        <v>429</v>
      </c>
      <c r="H360" s="150"/>
    </row>
    <row r="361" spans="1:8" outlineLevel="1" x14ac:dyDescent="0.25">
      <c r="A361" s="152" t="s">
        <v>460</v>
      </c>
      <c r="B361" s="153" t="s">
        <v>429</v>
      </c>
      <c r="H361" s="150"/>
    </row>
    <row r="362" spans="1:8" outlineLevel="1" x14ac:dyDescent="0.25">
      <c r="A362" s="152" t="s">
        <v>461</v>
      </c>
      <c r="B362" s="153" t="s">
        <v>429</v>
      </c>
      <c r="H362" s="150"/>
    </row>
    <row r="363" spans="1:8" outlineLevel="1" x14ac:dyDescent="0.25">
      <c r="A363" s="152" t="s">
        <v>462</v>
      </c>
      <c r="B363" s="153" t="s">
        <v>429</v>
      </c>
      <c r="H363" s="150"/>
    </row>
    <row r="364" spans="1:8" outlineLevel="1" x14ac:dyDescent="0.25">
      <c r="A364" s="152" t="s">
        <v>463</v>
      </c>
      <c r="B364" s="153" t="s">
        <v>429</v>
      </c>
      <c r="H364" s="150"/>
    </row>
    <row r="365" spans="1:8" outlineLevel="1" x14ac:dyDescent="0.25">
      <c r="A365" s="152" t="s">
        <v>464</v>
      </c>
      <c r="B365" s="153" t="s">
        <v>429</v>
      </c>
      <c r="H365" s="150"/>
    </row>
    <row r="366" spans="1:8" x14ac:dyDescent="0.25">
      <c r="H366" s="150"/>
    </row>
    <row r="367" spans="1:8" x14ac:dyDescent="0.25">
      <c r="H367" s="150"/>
    </row>
    <row r="368" spans="1:8" x14ac:dyDescent="0.25">
      <c r="H368" s="150"/>
    </row>
    <row r="369" s="150" customFormat="1" ht="13.2" x14ac:dyDescent="0.25"/>
    <row r="370" s="150" customFormat="1" ht="13.2" x14ac:dyDescent="0.25"/>
    <row r="371" s="150" customFormat="1" ht="13.2" x14ac:dyDescent="0.25"/>
    <row r="372" s="150" customFormat="1" ht="13.2" x14ac:dyDescent="0.25"/>
    <row r="373" s="150" customFormat="1" ht="13.2" x14ac:dyDescent="0.25"/>
    <row r="374" s="150" customFormat="1" ht="13.2" x14ac:dyDescent="0.25"/>
    <row r="375" s="150" customFormat="1" ht="13.2" x14ac:dyDescent="0.25"/>
    <row r="376" s="150" customFormat="1" ht="13.2" x14ac:dyDescent="0.25"/>
    <row r="377" s="150" customFormat="1" ht="13.2" x14ac:dyDescent="0.25"/>
    <row r="378" s="150" customFormat="1" ht="13.2" x14ac:dyDescent="0.25"/>
    <row r="379" s="150" customFormat="1" ht="13.2" x14ac:dyDescent="0.25"/>
    <row r="380" s="150" customFormat="1" ht="13.2" x14ac:dyDescent="0.25"/>
    <row r="381" s="150" customFormat="1" ht="13.2" x14ac:dyDescent="0.25"/>
    <row r="382" s="150" customFormat="1" ht="13.2" x14ac:dyDescent="0.25"/>
    <row r="383" s="150" customFormat="1" ht="13.2" x14ac:dyDescent="0.25"/>
    <row r="384" s="150" customFormat="1" ht="13.2" x14ac:dyDescent="0.25"/>
    <row r="385" s="150" customFormat="1" ht="13.2" x14ac:dyDescent="0.25"/>
    <row r="386" s="150" customFormat="1" ht="13.2" x14ac:dyDescent="0.25"/>
    <row r="387" s="150" customFormat="1" ht="13.2" x14ac:dyDescent="0.25"/>
    <row r="388" s="150" customFormat="1" ht="13.2" x14ac:dyDescent="0.25"/>
    <row r="389" s="150" customFormat="1" ht="13.2" x14ac:dyDescent="0.25"/>
    <row r="390" s="150" customFormat="1" ht="13.2" x14ac:dyDescent="0.25"/>
    <row r="391" s="150" customFormat="1" ht="13.2" x14ac:dyDescent="0.25"/>
    <row r="392" s="150" customFormat="1" ht="13.2" x14ac:dyDescent="0.25"/>
    <row r="393" s="150" customFormat="1" ht="13.2" x14ac:dyDescent="0.25"/>
    <row r="394" s="150" customFormat="1" ht="13.2" x14ac:dyDescent="0.25"/>
    <row r="395" s="150" customFormat="1" ht="13.2" x14ac:dyDescent="0.25"/>
    <row r="396" s="150" customFormat="1" ht="13.2" x14ac:dyDescent="0.25"/>
    <row r="397" s="150" customFormat="1" ht="13.2" x14ac:dyDescent="0.25"/>
    <row r="398" s="150" customFormat="1" ht="13.2" x14ac:dyDescent="0.25"/>
    <row r="399" s="150" customFormat="1" ht="13.2" x14ac:dyDescent="0.25"/>
    <row r="400" s="150" customFormat="1" ht="13.2" x14ac:dyDescent="0.25"/>
    <row r="401" s="150" customFormat="1" ht="13.2" x14ac:dyDescent="0.25"/>
    <row r="402" s="150" customFormat="1" ht="13.2" x14ac:dyDescent="0.25"/>
    <row r="403" s="150" customFormat="1" ht="13.2" x14ac:dyDescent="0.25"/>
    <row r="404" s="150" customFormat="1" ht="13.2" x14ac:dyDescent="0.25"/>
    <row r="405" s="150" customFormat="1" ht="13.2" x14ac:dyDescent="0.25"/>
    <row r="406" s="150" customFormat="1" ht="13.2" x14ac:dyDescent="0.25"/>
    <row r="407" s="150" customFormat="1" ht="13.2" x14ac:dyDescent="0.25"/>
    <row r="408" s="150" customFormat="1" ht="13.2" x14ac:dyDescent="0.25"/>
    <row r="409" s="150" customFormat="1" ht="13.2" x14ac:dyDescent="0.25"/>
    <row r="410" s="150" customFormat="1" ht="13.2" x14ac:dyDescent="0.25"/>
    <row r="411" s="150" customFormat="1" ht="13.2" x14ac:dyDescent="0.25"/>
    <row r="412" s="150" customFormat="1" ht="13.2" x14ac:dyDescent="0.25"/>
    <row r="413" s="150" customFormat="1" ht="13.2" x14ac:dyDescent="0.25"/>
  </sheetData>
  <protectedRanges>
    <protectedRange sqref="B316:D318 F313:G318 B315 D313:D315" name="Range12"/>
    <protectedRange sqref="C240:C244 F210:G215 B221:C227 B234:C238 B243:B284 C246:C284 B210:C215 G209 B209" name="Range10"/>
    <protectedRange sqref="B168:D172 F168:G172" name="Range8"/>
    <protectedRange sqref="B106:D110 F101:G110 D101:D105 C147:D147 B132:D136 C113:D130 B101:B105 F132:G136 F158:G162" name="Range6"/>
    <protectedRange sqref="B20:B25" name="Basic Facts 2"/>
    <protectedRange sqref="C14 C19:C25" name="Basic facts"/>
    <protectedRange sqref="B31:C35" name="Regulatory Sumary"/>
    <protectedRange sqref="C3 C46:D48 F46:G51 D53:D57 B59:D64 F53:G53 F59:G64 B83:D87 F66:G76 F78:G87 B40:B43 B31:C35 B20:C25 B49:B51 C42:C43 C14 C51:D51 C49:C50 G45 F56:G57 G54:G55 B78:B82 D78:D82 C19" name="HTT General"/>
    <protectedRange sqref="C139:D146 B158:D162 C148:D156" name="Range7"/>
    <protectedRange sqref="B180:D191 F180:G191" name="Range9"/>
    <protectedRange sqref="B321:G365" name="Range11"/>
    <protectedRange sqref="C46:G48 G45 B49:B51 C51:G51 C49:C50 E49:G50" name="Range13"/>
    <protectedRange sqref="C15:C18" name="Basic facts_1"/>
    <protectedRange sqref="C15:C18" name="HTT General_1"/>
    <protectedRange sqref="C27:C30" name="Regulatory Sumary_1"/>
    <protectedRange sqref="C27:C30" name="HTT General_2"/>
    <protectedRange sqref="C45 C38:C41" name="Regulatory Sumary_3"/>
    <protectedRange sqref="C45 C38:C41" name="HTT General_4"/>
    <protectedRange sqref="D49:D50" name="Regulatory Sumary_4"/>
    <protectedRange sqref="D49:D50" name="HTT General_5"/>
    <protectedRange sqref="F45" name="HTT General_6"/>
    <protectedRange sqref="F45" name="Range13_1"/>
    <protectedRange sqref="F54:F55 C66:D66 C53:C57 C78:C82 C70:D76" name="Regulatory Sumary_5"/>
    <protectedRange sqref="F54:F55 C66:D66 C53:C57 C78:C82 C70:D76" name="HTT General_7"/>
    <protectedRange sqref="C89 C93:C99 C101:C105" name="Regulatory Sumary_6"/>
    <protectedRange sqref="C89 C93:C99 C101:C105" name="HTT General_8"/>
    <protectedRange sqref="D89 D93:D99" name="HTT General_9"/>
    <protectedRange sqref="C112 C138" name="Regulatory Sumary_7"/>
    <protectedRange sqref="C112 C138" name="HTT General_10"/>
    <protectedRange sqref="D112" name="HTT General_11"/>
    <protectedRange sqref="D138" name="Regulatory Sumary_9"/>
    <protectedRange sqref="D138" name="HTT General_13"/>
    <protectedRange sqref="C164:D166" name="Regulatory Sumary_10"/>
    <protectedRange sqref="C164:D166" name="HTT General_14"/>
    <protectedRange sqref="C174:C178 C193:C208" name="Regulatory Sumary_11"/>
    <protectedRange sqref="C174:C178 C193:C208" name="HTT General_15"/>
    <protectedRange sqref="C217:C219" name="Regulatory Sumary_12"/>
    <protectedRange sqref="C217:C219" name="HTT General_16"/>
    <protectedRange sqref="C231:C233 C312:C315" name="Regulatory Sumary_13"/>
    <protectedRange sqref="C231:C233 C312:C315" name="HTT General_17"/>
  </protectedRanges>
  <dataValidations count="1">
    <dataValidation type="list" allowBlank="1" showInputMessage="1" showErrorMessage="1" sqref="C299" xr:uid="{55EB22B9-0D58-437B-8AF3-3A6A3995F231}">
      <formula1>#REF!</formula1>
    </dataValidation>
  </dataValidations>
  <hyperlinks>
    <hyperlink ref="B6" location="'A. HTT General'!B13" display="1. Basic Facts" xr:uid="{3A7698F2-A6D5-41CA-85DF-DBE55206BE09}"/>
    <hyperlink ref="B7" location="'A. HTT General'!B26" display="2. Regulatory Summary" xr:uid="{3F8AC630-9F43-403A-928A-1F3CE3EEA7B5}"/>
    <hyperlink ref="B8" location="'A. HTT General'!B36" display="3. General Cover Pool / Covered Bond Information" xr:uid="{C70C02ED-045F-4571-B3D2-0B6FEDC38A5D}"/>
    <hyperlink ref="B9" location="'A. HTT General'!B285" display="4. References to Capital Requirements Regulation (CRR) 129(7)" xr:uid="{D548B44D-A42C-4E5E-827E-E659F45F1A49}"/>
    <hyperlink ref="B11" location="'A. HTT General'!B319" display="6. Other relevant information" xr:uid="{23E35762-9E93-4A22-9F6C-B4365D9A091C}"/>
    <hyperlink ref="C289" location="'A. HTT General'!A39" display="'A. HTT General'!A39" xr:uid="{5989067E-9913-4C72-85ED-E80DF257C8B4}"/>
    <hyperlink ref="C291" location="'B1. HTT Mortgage Assets'!B43" display="'B1. HTT Mortgage Assets'!B43" xr:uid="{0D2CDDF7-C3FD-4421-A7F8-378B373CF011}"/>
    <hyperlink ref="C292" location="'A. HTT General'!A52" display="'A. HTT General'!A52" xr:uid="{9DC4DF27-F71F-4A8B-A066-E6DEA4CCBC5B}"/>
    <hyperlink ref="C297" location="'A. HTT General'!B163" display="'A. HTT General'!B163" xr:uid="{F551A4D4-50D2-4A1D-860A-9A73007E9FBD}"/>
    <hyperlink ref="C298" location="'A. HTT General'!B137" display="'A. HTT General'!B137" xr:uid="{5E372EE5-8D92-4779-A50D-0A40DB008591}"/>
    <hyperlink ref="C302" location="'C. HTT Harmonised Glossary'!B18" display="'C. HTT Harmonised Glossary'!B18" xr:uid="{521FC46D-04C3-47EE-A0F7-F3BA23C0E217}"/>
    <hyperlink ref="C303" location="'A. HTT General'!B65" display="'A. HTT General'!B65" xr:uid="{782038B6-8970-4F4D-9BBD-67A5FCEE434F}"/>
    <hyperlink ref="C304" location="'A. HTT General'!B88" display="'A. HTT General'!B88" xr:uid="{914BE6D8-BEDD-4363-8E3A-D790AD0ADD9A}"/>
    <hyperlink ref="C307" location="'B1. HTT Mortgage Assets'!B179" display="'B1. HTT Mortgage Assets'!B179" xr:uid="{FB670598-EE18-4A20-B40A-AB2081DA1186}"/>
    <hyperlink ref="B27" r:id="rId1" display="Basel Compliance (Y/N)" xr:uid="{71EA9A41-38A7-4DA5-B2F4-E47EF6CFF2F3}"/>
    <hyperlink ref="B29" r:id="rId2" xr:uid="{A9AD7E04-C0F4-4ACB-977C-F3501BE7B223}"/>
    <hyperlink ref="B30" r:id="rId3" xr:uid="{10FB5253-9681-43BB-B65E-51E44F5791A0}"/>
    <hyperlink ref="B10" location="'A. HTT General'!B311" display="5. References to Capital Requirements Regulation (CRR) 129(1)" xr:uid="{97B2D566-92F0-4FB5-85CF-36EABB32EC56}"/>
    <hyperlink ref="D293" location="'B1. HTT Mortgage Assets'!B424" display="'B1. HTT Mortgage Assets'!B424" xr:uid="{B12AA167-1231-4249-A714-AB6FE2E9C720}"/>
    <hyperlink ref="C293" location="'B1. HTT Mortgage Assets'!B186" display="'B1. HTT Mortgage Assets'!B186" xr:uid="{D6CF2337-844D-4311-8519-1661F23780B7}"/>
    <hyperlink ref="C288" location="'A. HTT General'!A38" display="'A. HTT General'!A38" xr:uid="{4C41E3F9-8AD2-4887-BF71-21FB93A53612}"/>
    <hyperlink ref="C296" location="'A. HTT General'!B111" display="'A. HTT General'!B111" xr:uid="{D03500E6-A265-4D3F-9A4B-5782D222B510}"/>
    <hyperlink ref="C295" location="'B1. HTT Mortgage Assets'!B149" display="'B1. HTT Mortgage Assets'!B149" xr:uid="{E30DECBC-28BA-4351-B2D2-EB2BD3630189}"/>
    <hyperlink ref="C294" location="'C. HTT Harmonised Glossary'!B20" display="link to Glossary HG.1.15" xr:uid="{DE613DA1-DF90-4AB1-97C8-5E5EA9AE19B5}"/>
    <hyperlink ref="C306" location="'A. HTT General'!B44" display="'A. HTT General'!B44" xr:uid="{A3EF437B-4A3B-4EB0-A3FC-FCADD9067E15}"/>
    <hyperlink ref="C300" location="'B1. HTT Mortgage Assets'!B215" display="215 LTV residential mortgage" xr:uid="{363529B3-2F74-4A56-B22D-64A4C76C7F99}"/>
    <hyperlink ref="D300" location="'B1. HTT Mortgage Assets'!B453" display="441 LTV Commercial Mortgage" xr:uid="{2645C853-6B85-497A-98DC-1E22FA1902D5}"/>
    <hyperlink ref="C301" location="'A. HTT General'!B230" display="230 Derivatives and Swaps" xr:uid="{D7D5DDE2-82C4-434B-A255-DFCE32FA3CED}"/>
    <hyperlink ref="B28" r:id="rId4" display="CBD Compliance (Y/N)" xr:uid="{28318A09-6B5E-489E-9A8F-C38D5952DB73}"/>
    <hyperlink ref="C305" location="'C. HTT Harmonised Glossary'!B12" display="link to Glossary HG 1.7" xr:uid="{9B7E310F-AEDB-4700-A5CA-4D64E0FC7B44}"/>
    <hyperlink ref="B44" location="'C. HTT Harmonised Glossary'!B6" display="2. Over-collateralisation (OC) " xr:uid="{48934775-2BED-4E4D-9EE4-01FBBC3D34F2}"/>
    <hyperlink ref="F300" location="'B2. HTT Public Sector Assets'!B147" display="147 for Public Sector Asset - type of debtor" xr:uid="{0ED8C7B8-AA97-4F92-90AA-7D0C219E7064}"/>
  </hyperlinks>
  <pageMargins left="0.7" right="0.7" top="0.75" bottom="0.75" header="0.3" footer="0.3"/>
  <pageSetup scale="22" orientation="portrait" r:id="rId5"/>
  <headerFooter>
    <oddFooter>&amp;R_x000D_&amp;1#&amp;"Calibri"&amp;10&amp;K0078D7 Classification : Internal</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3B7C-0B13-41EE-BC0D-FE7E1CF09FE2}">
  <sheetPr>
    <tabColor theme="9" tint="-0.249977111117893"/>
  </sheetPr>
  <dimension ref="A1:N422"/>
  <sheetViews>
    <sheetView view="pageBreakPreview" zoomScale="60" zoomScaleNormal="85" workbookViewId="0"/>
  </sheetViews>
  <sheetFormatPr baseColWidth="10" defaultColWidth="8.88671875" defaultRowHeight="14.4" outlineLevelRow="1" x14ac:dyDescent="0.25"/>
  <cols>
    <col min="1" max="1" width="13.88671875" style="152" customWidth="1"/>
    <col min="2" max="2" width="62.88671875" style="152" customWidth="1"/>
    <col min="3" max="3" width="41" style="152" customWidth="1"/>
    <col min="4" max="4" width="40.88671875" style="152" customWidth="1"/>
    <col min="5" max="5" width="6.6640625" style="152" customWidth="1"/>
    <col min="6" max="6" width="41.5546875" style="152" customWidth="1"/>
    <col min="7" max="7" width="41.5546875" style="151" customWidth="1"/>
    <col min="8" max="16384" width="8.88671875" style="150"/>
  </cols>
  <sheetData>
    <row r="1" spans="1:7" ht="31.2" x14ac:dyDescent="0.25">
      <c r="A1" s="234" t="s">
        <v>813</v>
      </c>
      <c r="B1" s="234"/>
      <c r="C1" s="151"/>
      <c r="D1" s="151"/>
      <c r="E1" s="151"/>
      <c r="F1" s="233" t="s">
        <v>1494</v>
      </c>
    </row>
    <row r="2" spans="1:7" thickBot="1" x14ac:dyDescent="0.3">
      <c r="A2" s="151"/>
      <c r="B2" s="151"/>
      <c r="C2" s="151"/>
      <c r="D2" s="151"/>
      <c r="E2" s="151"/>
      <c r="F2" s="151"/>
    </row>
    <row r="3" spans="1:7" ht="18.600000000000001" thickBot="1" x14ac:dyDescent="0.3">
      <c r="A3" s="229"/>
      <c r="B3" s="231" t="s">
        <v>2</v>
      </c>
      <c r="C3" s="265" t="s">
        <v>3</v>
      </c>
      <c r="D3" s="229"/>
      <c r="E3" s="229"/>
      <c r="F3" s="151"/>
      <c r="G3" s="229"/>
    </row>
    <row r="4" spans="1:7" ht="15" thickBot="1" x14ac:dyDescent="0.3"/>
    <row r="5" spans="1:7" ht="18" x14ac:dyDescent="0.25">
      <c r="A5" s="227"/>
      <c r="B5" s="228" t="s">
        <v>465</v>
      </c>
      <c r="C5" s="227"/>
      <c r="E5" s="195"/>
      <c r="F5" s="195"/>
    </row>
    <row r="6" spans="1:7" x14ac:dyDescent="0.25">
      <c r="B6" s="264" t="s">
        <v>466</v>
      </c>
    </row>
    <row r="7" spans="1:7" x14ac:dyDescent="0.25">
      <c r="B7" s="263" t="s">
        <v>467</v>
      </c>
    </row>
    <row r="8" spans="1:7" ht="15" thickBot="1" x14ac:dyDescent="0.3">
      <c r="B8" s="262" t="s">
        <v>468</v>
      </c>
    </row>
    <row r="9" spans="1:7" x14ac:dyDescent="0.25">
      <c r="B9" s="261"/>
    </row>
    <row r="10" spans="1:7" ht="36" x14ac:dyDescent="0.25">
      <c r="A10" s="161" t="s">
        <v>7</v>
      </c>
      <c r="B10" s="161" t="s">
        <v>466</v>
      </c>
      <c r="C10" s="160"/>
      <c r="D10" s="160"/>
      <c r="E10" s="160"/>
      <c r="F10" s="160"/>
      <c r="G10" s="159"/>
    </row>
    <row r="11" spans="1:7" ht="15" customHeight="1" x14ac:dyDescent="0.25">
      <c r="A11" s="157"/>
      <c r="B11" s="158" t="s">
        <v>469</v>
      </c>
      <c r="C11" s="157" t="s">
        <v>60</v>
      </c>
      <c r="D11" s="157"/>
      <c r="E11" s="157"/>
      <c r="F11" s="155" t="s">
        <v>470</v>
      </c>
      <c r="G11" s="155"/>
    </row>
    <row r="12" spans="1:7" x14ac:dyDescent="0.25">
      <c r="A12" s="152" t="s">
        <v>471</v>
      </c>
      <c r="B12" s="152" t="s">
        <v>472</v>
      </c>
      <c r="C12" s="178">
        <v>2925.2296654100101</v>
      </c>
      <c r="F12" s="179">
        <f>IF($C$15=0,"",IF(C12="[for completion]","",C12/$C$15))</f>
        <v>1</v>
      </c>
    </row>
    <row r="13" spans="1:7" x14ac:dyDescent="0.25">
      <c r="A13" s="152" t="s">
        <v>473</v>
      </c>
      <c r="B13" s="152" t="s">
        <v>474</v>
      </c>
      <c r="C13" s="178">
        <v>0</v>
      </c>
      <c r="F13" s="179">
        <f>IF($C$15=0,"",IF(C13="[for completion]","",C13/$C$15))</f>
        <v>0</v>
      </c>
    </row>
    <row r="14" spans="1:7" x14ac:dyDescent="0.25">
      <c r="A14" s="152" t="s">
        <v>475</v>
      </c>
      <c r="B14" s="152" t="s">
        <v>71</v>
      </c>
      <c r="C14" s="178">
        <v>0</v>
      </c>
      <c r="F14" s="179">
        <f>IF($C$15=0,"",IF(C14="[for completion]","",C14/$C$15))</f>
        <v>0</v>
      </c>
    </row>
    <row r="15" spans="1:7" x14ac:dyDescent="0.25">
      <c r="A15" s="152" t="s">
        <v>476</v>
      </c>
      <c r="B15" s="260" t="s">
        <v>73</v>
      </c>
      <c r="C15" s="181">
        <f>SUM(C12:C14)</f>
        <v>2925.2296654100101</v>
      </c>
      <c r="F15" s="239">
        <f>SUM(F12:F14)</f>
        <v>1</v>
      </c>
    </row>
    <row r="16" spans="1:7" hidden="1" outlineLevel="1" x14ac:dyDescent="0.25">
      <c r="A16" s="152" t="s">
        <v>477</v>
      </c>
      <c r="B16" s="153" t="s">
        <v>478</v>
      </c>
      <c r="C16" s="181"/>
      <c r="F16" s="179">
        <f>IF($C$15=0,"",IF(C16="[for completion]","",C16/$C$15))</f>
        <v>0</v>
      </c>
    </row>
    <row r="17" spans="1:7" hidden="1" outlineLevel="1" x14ac:dyDescent="0.25">
      <c r="A17" s="152" t="s">
        <v>479</v>
      </c>
      <c r="B17" s="153" t="s">
        <v>480</v>
      </c>
      <c r="C17" s="181"/>
      <c r="F17" s="179">
        <f>IF($C$15=0,"",IF(C17="[for completion]","",C17/$C$15))</f>
        <v>0</v>
      </c>
    </row>
    <row r="18" spans="1:7" hidden="1" outlineLevel="1" x14ac:dyDescent="0.25">
      <c r="A18" s="152" t="s">
        <v>481</v>
      </c>
      <c r="B18" s="153" t="s">
        <v>179</v>
      </c>
      <c r="C18" s="181"/>
      <c r="F18" s="179">
        <f>IF($C$15=0,"",IF(C18="[for completion]","",C18/$C$15))</f>
        <v>0</v>
      </c>
    </row>
    <row r="19" spans="1:7" hidden="1" outlineLevel="1" x14ac:dyDescent="0.25">
      <c r="A19" s="152" t="s">
        <v>482</v>
      </c>
      <c r="B19" s="153" t="s">
        <v>179</v>
      </c>
      <c r="C19" s="181"/>
      <c r="F19" s="179">
        <f>IF($C$15=0,"",IF(C19="[for completion]","",C19/$C$15))</f>
        <v>0</v>
      </c>
    </row>
    <row r="20" spans="1:7" hidden="1" outlineLevel="1" x14ac:dyDescent="0.25">
      <c r="A20" s="152" t="s">
        <v>483</v>
      </c>
      <c r="B20" s="153" t="s">
        <v>179</v>
      </c>
      <c r="C20" s="181"/>
      <c r="F20" s="179">
        <f>IF($C$15=0,"",IF(C20="[for completion]","",C20/$C$15))</f>
        <v>0</v>
      </c>
    </row>
    <row r="21" spans="1:7" hidden="1" outlineLevel="1" x14ac:dyDescent="0.25">
      <c r="A21" s="152" t="s">
        <v>484</v>
      </c>
      <c r="B21" s="153" t="s">
        <v>179</v>
      </c>
      <c r="C21" s="181"/>
      <c r="F21" s="179">
        <f>IF($C$15=0,"",IF(C21="[for completion]","",C21/$C$15))</f>
        <v>0</v>
      </c>
    </row>
    <row r="22" spans="1:7" hidden="1" outlineLevel="1" x14ac:dyDescent="0.25">
      <c r="A22" s="152" t="s">
        <v>485</v>
      </c>
      <c r="B22" s="153" t="s">
        <v>179</v>
      </c>
      <c r="C22" s="181"/>
      <c r="F22" s="179">
        <f>IF($C$15=0,"",IF(C22="[for completion]","",C22/$C$15))</f>
        <v>0</v>
      </c>
    </row>
    <row r="23" spans="1:7" hidden="1" outlineLevel="1" x14ac:dyDescent="0.25">
      <c r="A23" s="152" t="s">
        <v>486</v>
      </c>
      <c r="B23" s="153" t="s">
        <v>179</v>
      </c>
      <c r="C23" s="181"/>
      <c r="F23" s="179">
        <f>IF($C$15=0,"",IF(C23="[for completion]","",C23/$C$15))</f>
        <v>0</v>
      </c>
    </row>
    <row r="24" spans="1:7" hidden="1" outlineLevel="1" x14ac:dyDescent="0.25">
      <c r="A24" s="152" t="s">
        <v>487</v>
      </c>
      <c r="B24" s="153" t="s">
        <v>179</v>
      </c>
      <c r="C24" s="181"/>
      <c r="F24" s="179">
        <f>IF($C$15=0,"",IF(C24="[for completion]","",C24/$C$15))</f>
        <v>0</v>
      </c>
    </row>
    <row r="25" spans="1:7" hidden="1" outlineLevel="1" x14ac:dyDescent="0.25">
      <c r="A25" s="152" t="s">
        <v>488</v>
      </c>
      <c r="B25" s="153" t="s">
        <v>179</v>
      </c>
      <c r="C25" s="181"/>
      <c r="F25" s="179">
        <f>IF($C$15=0,"",IF(C25="[for completion]","",C25/$C$15))</f>
        <v>0</v>
      </c>
    </row>
    <row r="26" spans="1:7" hidden="1" outlineLevel="1" x14ac:dyDescent="0.25">
      <c r="A26" s="152" t="s">
        <v>1690</v>
      </c>
      <c r="B26" s="153" t="s">
        <v>179</v>
      </c>
      <c r="C26" s="212"/>
      <c r="D26" s="150"/>
      <c r="E26" s="150"/>
      <c r="F26" s="179">
        <f>IF($C$15=0,"",IF(C26="[for completion]","",C26/$C$15))</f>
        <v>0</v>
      </c>
    </row>
    <row r="27" spans="1:7" ht="15" customHeight="1" collapsed="1" x14ac:dyDescent="0.25">
      <c r="A27" s="157"/>
      <c r="B27" s="158" t="s">
        <v>489</v>
      </c>
      <c r="C27" s="157" t="s">
        <v>490</v>
      </c>
      <c r="D27" s="157" t="s">
        <v>491</v>
      </c>
      <c r="E27" s="156"/>
      <c r="F27" s="157" t="s">
        <v>492</v>
      </c>
      <c r="G27" s="155"/>
    </row>
    <row r="28" spans="1:7" x14ac:dyDescent="0.25">
      <c r="A28" s="152" t="s">
        <v>493</v>
      </c>
      <c r="B28" s="152" t="s">
        <v>494</v>
      </c>
      <c r="C28" s="178">
        <v>41015</v>
      </c>
      <c r="D28" s="244"/>
      <c r="F28" s="244">
        <f>IF(AND(C28="[For completion]",D28="[For completion]"),"[For completion]",SUM(C28:D28))</f>
        <v>41015</v>
      </c>
    </row>
    <row r="29" spans="1:7" hidden="1" outlineLevel="1" x14ac:dyDescent="0.25">
      <c r="A29" s="152" t="s">
        <v>495</v>
      </c>
      <c r="B29" s="154" t="s">
        <v>1689</v>
      </c>
      <c r="C29" s="178">
        <v>21611</v>
      </c>
      <c r="D29" s="244"/>
      <c r="F29" s="244">
        <f>IF(AND(C29="[For completion]",D29="[For completion]"),"[For completion]",SUM(C29:D29))</f>
        <v>21611</v>
      </c>
    </row>
    <row r="30" spans="1:7" hidden="1" outlineLevel="1" x14ac:dyDescent="0.25">
      <c r="A30" s="152" t="s">
        <v>497</v>
      </c>
      <c r="B30" s="154" t="s">
        <v>498</v>
      </c>
      <c r="C30" s="244"/>
      <c r="D30" s="244"/>
      <c r="F30" s="244"/>
    </row>
    <row r="31" spans="1:7" hidden="1" outlineLevel="1" x14ac:dyDescent="0.25">
      <c r="A31" s="152" t="s">
        <v>499</v>
      </c>
      <c r="B31" s="154"/>
    </row>
    <row r="32" spans="1:7" hidden="1" outlineLevel="1" x14ac:dyDescent="0.25">
      <c r="A32" s="152" t="s">
        <v>500</v>
      </c>
      <c r="B32" s="154"/>
    </row>
    <row r="33" spans="1:7" hidden="1" outlineLevel="1" x14ac:dyDescent="0.25">
      <c r="A33" s="152" t="s">
        <v>501</v>
      </c>
      <c r="B33" s="154"/>
    </row>
    <row r="34" spans="1:7" hidden="1" outlineLevel="1" x14ac:dyDescent="0.25">
      <c r="A34" s="152" t="s">
        <v>502</v>
      </c>
      <c r="B34" s="154"/>
    </row>
    <row r="35" spans="1:7" ht="15" customHeight="1" collapsed="1" x14ac:dyDescent="0.25">
      <c r="A35" s="157"/>
      <c r="B35" s="158" t="s">
        <v>503</v>
      </c>
      <c r="C35" s="157" t="s">
        <v>504</v>
      </c>
      <c r="D35" s="157" t="s">
        <v>505</v>
      </c>
      <c r="E35" s="156"/>
      <c r="F35" s="155" t="s">
        <v>470</v>
      </c>
      <c r="G35" s="155"/>
    </row>
    <row r="36" spans="1:7" x14ac:dyDescent="0.25">
      <c r="A36" s="152" t="s">
        <v>506</v>
      </c>
      <c r="B36" s="152" t="s">
        <v>507</v>
      </c>
      <c r="C36" s="217">
        <v>8.0419478744424601E-3</v>
      </c>
      <c r="D36" s="239"/>
      <c r="E36" s="237"/>
      <c r="F36" s="217">
        <v>8.0419478744424601E-3</v>
      </c>
    </row>
    <row r="37" spans="1:7" hidden="1" outlineLevel="1" x14ac:dyDescent="0.25">
      <c r="A37" s="152" t="s">
        <v>508</v>
      </c>
      <c r="C37" s="239"/>
      <c r="D37" s="239"/>
      <c r="E37" s="237"/>
      <c r="F37" s="239"/>
    </row>
    <row r="38" spans="1:7" hidden="1" outlineLevel="1" x14ac:dyDescent="0.25">
      <c r="A38" s="152" t="s">
        <v>509</v>
      </c>
      <c r="C38" s="239"/>
      <c r="D38" s="239"/>
      <c r="E38" s="237"/>
      <c r="F38" s="239"/>
    </row>
    <row r="39" spans="1:7" hidden="1" outlineLevel="1" x14ac:dyDescent="0.25">
      <c r="A39" s="152" t="s">
        <v>510</v>
      </c>
      <c r="C39" s="239"/>
      <c r="D39" s="239"/>
      <c r="E39" s="237"/>
      <c r="F39" s="239"/>
    </row>
    <row r="40" spans="1:7" hidden="1" outlineLevel="1" x14ac:dyDescent="0.25">
      <c r="A40" s="152" t="s">
        <v>511</v>
      </c>
      <c r="C40" s="239"/>
      <c r="D40" s="239"/>
      <c r="E40" s="237"/>
      <c r="F40" s="239"/>
    </row>
    <row r="41" spans="1:7" hidden="1" outlineLevel="1" x14ac:dyDescent="0.25">
      <c r="A41" s="152" t="s">
        <v>512</v>
      </c>
      <c r="C41" s="239"/>
      <c r="D41" s="239"/>
      <c r="E41" s="237"/>
      <c r="F41" s="239"/>
    </row>
    <row r="42" spans="1:7" hidden="1" outlineLevel="1" x14ac:dyDescent="0.25">
      <c r="A42" s="152" t="s">
        <v>513</v>
      </c>
      <c r="C42" s="239"/>
      <c r="D42" s="239"/>
      <c r="E42" s="237"/>
      <c r="F42" s="239"/>
    </row>
    <row r="43" spans="1:7" ht="15" customHeight="1" collapsed="1" x14ac:dyDescent="0.25">
      <c r="A43" s="157"/>
      <c r="B43" s="158" t="s">
        <v>514</v>
      </c>
      <c r="C43" s="157" t="s">
        <v>504</v>
      </c>
      <c r="D43" s="157" t="s">
        <v>505</v>
      </c>
      <c r="E43" s="156"/>
      <c r="F43" s="155" t="s">
        <v>470</v>
      </c>
      <c r="G43" s="155"/>
    </row>
    <row r="44" spans="1:7" x14ac:dyDescent="0.25">
      <c r="A44" s="256" t="s">
        <v>515</v>
      </c>
      <c r="B44" s="258" t="s">
        <v>516</v>
      </c>
      <c r="C44" s="257">
        <f>SUM(C45:C71)</f>
        <v>1</v>
      </c>
      <c r="D44" s="257">
        <f>SUM(D45:D71)</f>
        <v>0</v>
      </c>
      <c r="E44" s="257"/>
      <c r="F44" s="257">
        <f>SUM(F45:F71)</f>
        <v>1</v>
      </c>
      <c r="G44" s="152"/>
    </row>
    <row r="45" spans="1:7" x14ac:dyDescent="0.25">
      <c r="A45" s="152" t="s">
        <v>517</v>
      </c>
      <c r="B45" s="152" t="s">
        <v>518</v>
      </c>
      <c r="C45" s="239"/>
      <c r="D45" s="239"/>
      <c r="E45" s="239"/>
      <c r="F45" s="239"/>
      <c r="G45" s="152"/>
    </row>
    <row r="46" spans="1:7" x14ac:dyDescent="0.25">
      <c r="A46" s="152" t="s">
        <v>519</v>
      </c>
      <c r="B46" s="152" t="s">
        <v>10</v>
      </c>
      <c r="C46" s="259">
        <v>1</v>
      </c>
      <c r="D46" s="239"/>
      <c r="E46" s="239"/>
      <c r="F46" s="259">
        <v>1</v>
      </c>
      <c r="G46" s="152"/>
    </row>
    <row r="47" spans="1:7" x14ac:dyDescent="0.25">
      <c r="A47" s="152" t="s">
        <v>520</v>
      </c>
      <c r="B47" s="152" t="s">
        <v>521</v>
      </c>
      <c r="C47" s="239"/>
      <c r="D47" s="239"/>
      <c r="E47" s="239"/>
      <c r="F47" s="239"/>
      <c r="G47" s="152"/>
    </row>
    <row r="48" spans="1:7" x14ac:dyDescent="0.25">
      <c r="A48" s="152" t="s">
        <v>522</v>
      </c>
      <c r="B48" s="152" t="s">
        <v>523</v>
      </c>
      <c r="C48" s="239"/>
      <c r="D48" s="239"/>
      <c r="E48" s="239"/>
      <c r="F48" s="239"/>
      <c r="G48" s="152"/>
    </row>
    <row r="49" spans="1:7" x14ac:dyDescent="0.25">
      <c r="A49" s="152" t="s">
        <v>524</v>
      </c>
      <c r="B49" s="152" t="s">
        <v>525</v>
      </c>
      <c r="C49" s="239"/>
      <c r="D49" s="239"/>
      <c r="E49" s="239"/>
      <c r="F49" s="239"/>
      <c r="G49" s="152"/>
    </row>
    <row r="50" spans="1:7" x14ac:dyDescent="0.25">
      <c r="A50" s="152" t="s">
        <v>526</v>
      </c>
      <c r="B50" s="152" t="s">
        <v>1688</v>
      </c>
      <c r="C50" s="239"/>
      <c r="D50" s="239"/>
      <c r="E50" s="239"/>
      <c r="F50" s="239"/>
      <c r="G50" s="152"/>
    </row>
    <row r="51" spans="1:7" x14ac:dyDescent="0.25">
      <c r="A51" s="152" t="s">
        <v>527</v>
      </c>
      <c r="B51" s="152" t="s">
        <v>528</v>
      </c>
      <c r="C51" s="239"/>
      <c r="D51" s="239"/>
      <c r="E51" s="239"/>
      <c r="F51" s="239"/>
      <c r="G51" s="152"/>
    </row>
    <row r="52" spans="1:7" x14ac:dyDescent="0.25">
      <c r="A52" s="152" t="s">
        <v>529</v>
      </c>
      <c r="B52" s="152" t="s">
        <v>530</v>
      </c>
      <c r="C52" s="239"/>
      <c r="D52" s="239"/>
      <c r="E52" s="239"/>
      <c r="F52" s="239"/>
      <c r="G52" s="152"/>
    </row>
    <row r="53" spans="1:7" x14ac:dyDescent="0.25">
      <c r="A53" s="152" t="s">
        <v>531</v>
      </c>
      <c r="B53" s="152" t="s">
        <v>532</v>
      </c>
      <c r="C53" s="239"/>
      <c r="D53" s="239"/>
      <c r="E53" s="239"/>
      <c r="F53" s="239"/>
      <c r="G53" s="152"/>
    </row>
    <row r="54" spans="1:7" x14ac:dyDescent="0.25">
      <c r="A54" s="152" t="s">
        <v>533</v>
      </c>
      <c r="B54" s="152" t="s">
        <v>534</v>
      </c>
      <c r="C54" s="239"/>
      <c r="D54" s="239"/>
      <c r="E54" s="239"/>
      <c r="F54" s="239"/>
      <c r="G54" s="152"/>
    </row>
    <row r="55" spans="1:7" x14ac:dyDescent="0.25">
      <c r="A55" s="152" t="s">
        <v>535</v>
      </c>
      <c r="B55" s="152" t="s">
        <v>536</v>
      </c>
      <c r="C55" s="239"/>
      <c r="D55" s="239"/>
      <c r="E55" s="239"/>
      <c r="F55" s="239"/>
      <c r="G55" s="152"/>
    </row>
    <row r="56" spans="1:7" x14ac:dyDescent="0.25">
      <c r="A56" s="152" t="s">
        <v>537</v>
      </c>
      <c r="B56" s="152" t="s">
        <v>538</v>
      </c>
      <c r="C56" s="239"/>
      <c r="D56" s="239"/>
      <c r="E56" s="239"/>
      <c r="F56" s="239"/>
      <c r="G56" s="152"/>
    </row>
    <row r="57" spans="1:7" x14ac:dyDescent="0.25">
      <c r="A57" s="152" t="s">
        <v>539</v>
      </c>
      <c r="B57" s="152" t="s">
        <v>540</v>
      </c>
      <c r="C57" s="239"/>
      <c r="D57" s="239"/>
      <c r="E57" s="239"/>
      <c r="F57" s="239"/>
      <c r="G57" s="152"/>
    </row>
    <row r="58" spans="1:7" x14ac:dyDescent="0.25">
      <c r="A58" s="152" t="s">
        <v>541</v>
      </c>
      <c r="B58" s="152" t="s">
        <v>542</v>
      </c>
      <c r="C58" s="239"/>
      <c r="D58" s="239"/>
      <c r="E58" s="239"/>
      <c r="F58" s="239"/>
      <c r="G58" s="152"/>
    </row>
    <row r="59" spans="1:7" x14ac:dyDescent="0.25">
      <c r="A59" s="152" t="s">
        <v>543</v>
      </c>
      <c r="B59" s="152" t="s">
        <v>544</v>
      </c>
      <c r="C59" s="239"/>
      <c r="D59" s="239"/>
      <c r="E59" s="239"/>
      <c r="F59" s="239"/>
      <c r="G59" s="152"/>
    </row>
    <row r="60" spans="1:7" x14ac:dyDescent="0.25">
      <c r="A60" s="152" t="s">
        <v>545</v>
      </c>
      <c r="B60" s="152" t="s">
        <v>546</v>
      </c>
      <c r="C60" s="239"/>
      <c r="D60" s="239"/>
      <c r="E60" s="239"/>
      <c r="F60" s="239"/>
      <c r="G60" s="152"/>
    </row>
    <row r="61" spans="1:7" x14ac:dyDescent="0.25">
      <c r="A61" s="152" t="s">
        <v>547</v>
      </c>
      <c r="B61" s="152" t="s">
        <v>548</v>
      </c>
      <c r="C61" s="239"/>
      <c r="D61" s="239"/>
      <c r="E61" s="239"/>
      <c r="F61" s="239"/>
      <c r="G61" s="152"/>
    </row>
    <row r="62" spans="1:7" x14ac:dyDescent="0.25">
      <c r="A62" s="152" t="s">
        <v>549</v>
      </c>
      <c r="B62" s="152" t="s">
        <v>550</v>
      </c>
      <c r="C62" s="239"/>
      <c r="D62" s="239"/>
      <c r="E62" s="239"/>
      <c r="F62" s="239"/>
      <c r="G62" s="152"/>
    </row>
    <row r="63" spans="1:7" x14ac:dyDescent="0.25">
      <c r="A63" s="152" t="s">
        <v>551</v>
      </c>
      <c r="B63" s="152" t="s">
        <v>552</v>
      </c>
      <c r="C63" s="239"/>
      <c r="D63" s="239"/>
      <c r="E63" s="239"/>
      <c r="F63" s="239"/>
      <c r="G63" s="152"/>
    </row>
    <row r="64" spans="1:7" x14ac:dyDescent="0.25">
      <c r="A64" s="152" t="s">
        <v>553</v>
      </c>
      <c r="B64" s="152" t="s">
        <v>554</v>
      </c>
      <c r="C64" s="239"/>
      <c r="D64" s="239"/>
      <c r="E64" s="239"/>
      <c r="F64" s="239"/>
      <c r="G64" s="152"/>
    </row>
    <row r="65" spans="1:7" x14ac:dyDescent="0.25">
      <c r="A65" s="152" t="s">
        <v>555</v>
      </c>
      <c r="B65" s="152" t="s">
        <v>556</v>
      </c>
      <c r="C65" s="239"/>
      <c r="D65" s="239"/>
      <c r="E65" s="239"/>
      <c r="F65" s="239"/>
      <c r="G65" s="152"/>
    </row>
    <row r="66" spans="1:7" x14ac:dyDescent="0.25">
      <c r="A66" s="152" t="s">
        <v>557</v>
      </c>
      <c r="B66" s="152" t="s">
        <v>558</v>
      </c>
      <c r="C66" s="239"/>
      <c r="D66" s="239"/>
      <c r="E66" s="239"/>
      <c r="F66" s="239"/>
      <c r="G66" s="152"/>
    </row>
    <row r="67" spans="1:7" x14ac:dyDescent="0.25">
      <c r="A67" s="152" t="s">
        <v>559</v>
      </c>
      <c r="B67" s="152" t="s">
        <v>560</v>
      </c>
      <c r="C67" s="239"/>
      <c r="D67" s="239"/>
      <c r="E67" s="239"/>
      <c r="F67" s="239"/>
      <c r="G67" s="152"/>
    </row>
    <row r="68" spans="1:7" x14ac:dyDescent="0.25">
      <c r="A68" s="152" t="s">
        <v>561</v>
      </c>
      <c r="B68" s="152" t="s">
        <v>562</v>
      </c>
      <c r="C68" s="239"/>
      <c r="D68" s="239"/>
      <c r="E68" s="239"/>
      <c r="F68" s="239"/>
      <c r="G68" s="152"/>
    </row>
    <row r="69" spans="1:7" x14ac:dyDescent="0.25">
      <c r="A69" s="152" t="s">
        <v>563</v>
      </c>
      <c r="B69" s="152" t="s">
        <v>564</v>
      </c>
      <c r="C69" s="239"/>
      <c r="D69" s="239"/>
      <c r="E69" s="239"/>
      <c r="F69" s="239"/>
      <c r="G69" s="152"/>
    </row>
    <row r="70" spans="1:7" x14ac:dyDescent="0.25">
      <c r="A70" s="152" t="s">
        <v>565</v>
      </c>
      <c r="B70" s="152" t="s">
        <v>566</v>
      </c>
      <c r="C70" s="239"/>
      <c r="D70" s="239"/>
      <c r="E70" s="239"/>
      <c r="F70" s="239"/>
      <c r="G70" s="152"/>
    </row>
    <row r="71" spans="1:7" x14ac:dyDescent="0.25">
      <c r="A71" s="152" t="s">
        <v>567</v>
      </c>
      <c r="B71" s="152" t="s">
        <v>568</v>
      </c>
      <c r="C71" s="239"/>
      <c r="D71" s="239"/>
      <c r="E71" s="239"/>
      <c r="F71" s="239"/>
      <c r="G71" s="152"/>
    </row>
    <row r="72" spans="1:7" x14ac:dyDescent="0.25">
      <c r="A72" s="256" t="s">
        <v>569</v>
      </c>
      <c r="B72" s="258" t="s">
        <v>263</v>
      </c>
      <c r="C72" s="257">
        <f>SUM(C73:C75)</f>
        <v>0</v>
      </c>
      <c r="D72" s="257">
        <f>SUM(D73:D75)</f>
        <v>0</v>
      </c>
      <c r="E72" s="257"/>
      <c r="F72" s="257">
        <f>SUM(F73:F75)</f>
        <v>0</v>
      </c>
      <c r="G72" s="152"/>
    </row>
    <row r="73" spans="1:7" x14ac:dyDescent="0.25">
      <c r="A73" s="152" t="s">
        <v>570</v>
      </c>
      <c r="B73" s="152" t="s">
        <v>571</v>
      </c>
      <c r="C73" s="239"/>
      <c r="D73" s="239"/>
      <c r="E73" s="239"/>
      <c r="F73" s="239"/>
      <c r="G73" s="152"/>
    </row>
    <row r="74" spans="1:7" x14ac:dyDescent="0.25">
      <c r="A74" s="152" t="s">
        <v>572</v>
      </c>
      <c r="B74" s="152" t="s">
        <v>573</v>
      </c>
      <c r="C74" s="239"/>
      <c r="D74" s="239"/>
      <c r="E74" s="239"/>
      <c r="F74" s="239"/>
      <c r="G74" s="152"/>
    </row>
    <row r="75" spans="1:7" x14ac:dyDescent="0.25">
      <c r="A75" s="152" t="s">
        <v>574</v>
      </c>
      <c r="B75" s="152" t="s">
        <v>575</v>
      </c>
      <c r="C75" s="239"/>
      <c r="D75" s="239"/>
      <c r="E75" s="239"/>
      <c r="F75" s="239"/>
      <c r="G75" s="152"/>
    </row>
    <row r="76" spans="1:7" x14ac:dyDescent="0.25">
      <c r="A76" s="256" t="s">
        <v>576</v>
      </c>
      <c r="B76" s="258" t="s">
        <v>71</v>
      </c>
      <c r="C76" s="257">
        <f>SUM(C77:C87)</f>
        <v>0</v>
      </c>
      <c r="D76" s="257">
        <f>SUM(D77:D87)</f>
        <v>0</v>
      </c>
      <c r="E76" s="257"/>
      <c r="F76" s="257">
        <f>SUM(F77:F87)</f>
        <v>0</v>
      </c>
      <c r="G76" s="152"/>
    </row>
    <row r="77" spans="1:7" x14ac:dyDescent="0.25">
      <c r="A77" s="152" t="s">
        <v>577</v>
      </c>
      <c r="B77" s="175" t="s">
        <v>265</v>
      </c>
      <c r="C77" s="239"/>
      <c r="D77" s="239"/>
      <c r="E77" s="239"/>
      <c r="F77" s="239"/>
      <c r="G77" s="152"/>
    </row>
    <row r="78" spans="1:7" x14ac:dyDescent="0.25">
      <c r="A78" s="152" t="s">
        <v>578</v>
      </c>
      <c r="B78" s="152" t="s">
        <v>267</v>
      </c>
      <c r="C78" s="239"/>
      <c r="D78" s="239"/>
      <c r="E78" s="239"/>
      <c r="F78" s="239"/>
      <c r="G78" s="152"/>
    </row>
    <row r="79" spans="1:7" x14ac:dyDescent="0.25">
      <c r="A79" s="152" t="s">
        <v>579</v>
      </c>
      <c r="B79" s="175" t="s">
        <v>269</v>
      </c>
      <c r="C79" s="239"/>
      <c r="D79" s="239"/>
      <c r="E79" s="239"/>
      <c r="F79" s="239"/>
      <c r="G79" s="152"/>
    </row>
    <row r="80" spans="1:7" x14ac:dyDescent="0.25">
      <c r="A80" s="152" t="s">
        <v>580</v>
      </c>
      <c r="B80" s="175" t="s">
        <v>271</v>
      </c>
      <c r="C80" s="239"/>
      <c r="D80" s="239"/>
      <c r="E80" s="239"/>
      <c r="F80" s="239"/>
      <c r="G80" s="152"/>
    </row>
    <row r="81" spans="1:7" x14ac:dyDescent="0.25">
      <c r="A81" s="152" t="s">
        <v>581</v>
      </c>
      <c r="B81" s="175" t="s">
        <v>273</v>
      </c>
      <c r="C81" s="239"/>
      <c r="D81" s="239"/>
      <c r="E81" s="239"/>
      <c r="F81" s="239"/>
      <c r="G81" s="152"/>
    </row>
    <row r="82" spans="1:7" x14ac:dyDescent="0.25">
      <c r="A82" s="152" t="s">
        <v>582</v>
      </c>
      <c r="B82" s="175" t="s">
        <v>275</v>
      </c>
      <c r="C82" s="239"/>
      <c r="D82" s="239"/>
      <c r="E82" s="239"/>
      <c r="F82" s="239"/>
      <c r="G82" s="152"/>
    </row>
    <row r="83" spans="1:7" x14ac:dyDescent="0.25">
      <c r="A83" s="152" t="s">
        <v>583</v>
      </c>
      <c r="B83" s="175" t="s">
        <v>277</v>
      </c>
      <c r="C83" s="239"/>
      <c r="D83" s="239"/>
      <c r="E83" s="239"/>
      <c r="F83" s="239"/>
      <c r="G83" s="152"/>
    </row>
    <row r="84" spans="1:7" x14ac:dyDescent="0.25">
      <c r="A84" s="152" t="s">
        <v>584</v>
      </c>
      <c r="B84" s="175" t="s">
        <v>279</v>
      </c>
      <c r="C84" s="239"/>
      <c r="D84" s="239"/>
      <c r="E84" s="239"/>
      <c r="F84" s="239"/>
      <c r="G84" s="152"/>
    </row>
    <row r="85" spans="1:7" x14ac:dyDescent="0.25">
      <c r="A85" s="152" t="s">
        <v>585</v>
      </c>
      <c r="B85" s="175" t="s">
        <v>281</v>
      </c>
      <c r="C85" s="239"/>
      <c r="D85" s="239"/>
      <c r="E85" s="239"/>
      <c r="F85" s="239"/>
      <c r="G85" s="152"/>
    </row>
    <row r="86" spans="1:7" x14ac:dyDescent="0.25">
      <c r="A86" s="152" t="s">
        <v>586</v>
      </c>
      <c r="B86" s="175" t="s">
        <v>283</v>
      </c>
      <c r="C86" s="239"/>
      <c r="D86" s="239"/>
      <c r="E86" s="239"/>
      <c r="F86" s="239"/>
      <c r="G86" s="152"/>
    </row>
    <row r="87" spans="1:7" x14ac:dyDescent="0.25">
      <c r="A87" s="152" t="s">
        <v>587</v>
      </c>
      <c r="B87" s="175" t="s">
        <v>71</v>
      </c>
      <c r="C87" s="239"/>
      <c r="D87" s="239"/>
      <c r="E87" s="239"/>
      <c r="F87" s="239"/>
      <c r="G87" s="152"/>
    </row>
    <row r="88" spans="1:7" hidden="1" outlineLevel="1" x14ac:dyDescent="0.25">
      <c r="A88" s="152" t="s">
        <v>588</v>
      </c>
      <c r="B88" s="153" t="s">
        <v>179</v>
      </c>
      <c r="C88" s="239"/>
      <c r="D88" s="239"/>
      <c r="E88" s="239"/>
      <c r="F88" s="239"/>
      <c r="G88" s="152"/>
    </row>
    <row r="89" spans="1:7" hidden="1" outlineLevel="1" x14ac:dyDescent="0.25">
      <c r="A89" s="152" t="s">
        <v>589</v>
      </c>
      <c r="B89" s="153" t="s">
        <v>179</v>
      </c>
      <c r="C89" s="239"/>
      <c r="D89" s="239"/>
      <c r="E89" s="239"/>
      <c r="F89" s="239"/>
      <c r="G89" s="152"/>
    </row>
    <row r="90" spans="1:7" hidden="1" outlineLevel="1" x14ac:dyDescent="0.25">
      <c r="A90" s="152" t="s">
        <v>590</v>
      </c>
      <c r="B90" s="153" t="s">
        <v>179</v>
      </c>
      <c r="C90" s="239"/>
      <c r="D90" s="239"/>
      <c r="E90" s="239"/>
      <c r="F90" s="239"/>
      <c r="G90" s="152"/>
    </row>
    <row r="91" spans="1:7" hidden="1" outlineLevel="1" x14ac:dyDescent="0.25">
      <c r="A91" s="152" t="s">
        <v>591</v>
      </c>
      <c r="B91" s="153" t="s">
        <v>179</v>
      </c>
      <c r="C91" s="239"/>
      <c r="D91" s="239"/>
      <c r="E91" s="239"/>
      <c r="F91" s="239"/>
      <c r="G91" s="152"/>
    </row>
    <row r="92" spans="1:7" hidden="1" outlineLevel="1" x14ac:dyDescent="0.25">
      <c r="A92" s="152" t="s">
        <v>592</v>
      </c>
      <c r="B92" s="153" t="s">
        <v>179</v>
      </c>
      <c r="C92" s="239"/>
      <c r="D92" s="239"/>
      <c r="E92" s="239"/>
      <c r="F92" s="239"/>
      <c r="G92" s="152"/>
    </row>
    <row r="93" spans="1:7" hidden="1" outlineLevel="1" x14ac:dyDescent="0.25">
      <c r="A93" s="152" t="s">
        <v>593</v>
      </c>
      <c r="B93" s="153" t="s">
        <v>179</v>
      </c>
      <c r="C93" s="239"/>
      <c r="D93" s="239"/>
      <c r="E93" s="239"/>
      <c r="F93" s="239"/>
      <c r="G93" s="152"/>
    </row>
    <row r="94" spans="1:7" hidden="1" outlineLevel="1" x14ac:dyDescent="0.25">
      <c r="A94" s="152" t="s">
        <v>594</v>
      </c>
      <c r="B94" s="153" t="s">
        <v>179</v>
      </c>
      <c r="C94" s="239"/>
      <c r="D94" s="239"/>
      <c r="E94" s="239"/>
      <c r="F94" s="239"/>
      <c r="G94" s="152"/>
    </row>
    <row r="95" spans="1:7" hidden="1" outlineLevel="1" x14ac:dyDescent="0.25">
      <c r="A95" s="152" t="s">
        <v>595</v>
      </c>
      <c r="B95" s="153" t="s">
        <v>179</v>
      </c>
      <c r="C95" s="239"/>
      <c r="D95" s="239"/>
      <c r="E95" s="239"/>
      <c r="F95" s="239"/>
      <c r="G95" s="152"/>
    </row>
    <row r="96" spans="1:7" hidden="1" outlineLevel="1" x14ac:dyDescent="0.25">
      <c r="A96" s="152" t="s">
        <v>596</v>
      </c>
      <c r="B96" s="153" t="s">
        <v>179</v>
      </c>
      <c r="C96" s="239"/>
      <c r="D96" s="239"/>
      <c r="E96" s="239"/>
      <c r="F96" s="239"/>
      <c r="G96" s="152"/>
    </row>
    <row r="97" spans="1:7" hidden="1" outlineLevel="1" x14ac:dyDescent="0.25">
      <c r="A97" s="152" t="s">
        <v>597</v>
      </c>
      <c r="B97" s="153" t="s">
        <v>179</v>
      </c>
      <c r="C97" s="239"/>
      <c r="D97" s="239"/>
      <c r="E97" s="239"/>
      <c r="F97" s="239"/>
      <c r="G97" s="152"/>
    </row>
    <row r="98" spans="1:7" ht="15" customHeight="1" collapsed="1" x14ac:dyDescent="0.25">
      <c r="A98" s="157"/>
      <c r="B98" s="204" t="s">
        <v>1687</v>
      </c>
      <c r="C98" s="157" t="s">
        <v>504</v>
      </c>
      <c r="D98" s="157" t="s">
        <v>505</v>
      </c>
      <c r="E98" s="156"/>
      <c r="F98" s="155" t="s">
        <v>470</v>
      </c>
      <c r="G98" s="155"/>
    </row>
    <row r="99" spans="1:7" x14ac:dyDescent="0.25">
      <c r="A99" s="256" t="s">
        <v>598</v>
      </c>
      <c r="B99" s="217" t="s">
        <v>599</v>
      </c>
      <c r="C99" s="217">
        <v>0.167899774464772</v>
      </c>
      <c r="D99" s="217"/>
      <c r="E99" s="217"/>
      <c r="F99" s="217">
        <v>0.167899774464772</v>
      </c>
      <c r="G99" s="152"/>
    </row>
    <row r="100" spans="1:7" x14ac:dyDescent="0.25">
      <c r="A100" s="152" t="s">
        <v>600</v>
      </c>
      <c r="B100" s="217" t="s">
        <v>601</v>
      </c>
      <c r="C100" s="217">
        <v>0.133359662122571</v>
      </c>
      <c r="D100" s="239"/>
      <c r="E100" s="239"/>
      <c r="F100" s="217">
        <v>0.133359662122571</v>
      </c>
      <c r="G100" s="152"/>
    </row>
    <row r="101" spans="1:7" x14ac:dyDescent="0.25">
      <c r="A101" s="152" t="s">
        <v>602</v>
      </c>
      <c r="B101" s="217" t="s">
        <v>603</v>
      </c>
      <c r="C101" s="217">
        <v>0.14658074885204</v>
      </c>
      <c r="D101" s="239"/>
      <c r="E101" s="239"/>
      <c r="F101" s="217">
        <v>0.14658074885204</v>
      </c>
      <c r="G101" s="152"/>
    </row>
    <row r="102" spans="1:7" x14ac:dyDescent="0.25">
      <c r="A102" s="152" t="s">
        <v>604</v>
      </c>
      <c r="B102" s="217" t="s">
        <v>605</v>
      </c>
      <c r="C102" s="217">
        <v>0.102449473312721</v>
      </c>
      <c r="D102" s="239"/>
      <c r="E102" s="239"/>
      <c r="F102" s="217">
        <v>0.102449473312721</v>
      </c>
      <c r="G102" s="152"/>
    </row>
    <row r="103" spans="1:7" x14ac:dyDescent="0.25">
      <c r="A103" s="152" t="s">
        <v>606</v>
      </c>
      <c r="B103" s="217" t="s">
        <v>607</v>
      </c>
      <c r="C103" s="217">
        <v>0.105904691461748</v>
      </c>
      <c r="D103" s="239"/>
      <c r="E103" s="239"/>
      <c r="F103" s="217">
        <v>0.105904691461748</v>
      </c>
      <c r="G103" s="152"/>
    </row>
    <row r="104" spans="1:7" x14ac:dyDescent="0.25">
      <c r="A104" s="152" t="s">
        <v>608</v>
      </c>
      <c r="B104" s="217" t="s">
        <v>609</v>
      </c>
      <c r="C104" s="217">
        <v>7.1528965142185999E-2</v>
      </c>
      <c r="D104" s="239"/>
      <c r="E104" s="239"/>
      <c r="F104" s="217">
        <v>7.1528965142185999E-2</v>
      </c>
      <c r="G104" s="152"/>
    </row>
    <row r="105" spans="1:7" x14ac:dyDescent="0.25">
      <c r="A105" s="152" t="s">
        <v>610</v>
      </c>
      <c r="B105" s="217" t="s">
        <v>611</v>
      </c>
      <c r="C105" s="217">
        <v>7.9313769080582894E-2</v>
      </c>
      <c r="D105" s="239"/>
      <c r="E105" s="239"/>
      <c r="F105" s="217">
        <v>7.9313769080582894E-2</v>
      </c>
      <c r="G105" s="152"/>
    </row>
    <row r="106" spans="1:7" x14ac:dyDescent="0.25">
      <c r="A106" s="152" t="s">
        <v>612</v>
      </c>
      <c r="B106" s="217" t="s">
        <v>613</v>
      </c>
      <c r="C106" s="217">
        <v>6.4703361294358996E-2</v>
      </c>
      <c r="D106" s="239"/>
      <c r="E106" s="239"/>
      <c r="F106" s="217">
        <v>6.4703361294358996E-2</v>
      </c>
      <c r="G106" s="152"/>
    </row>
    <row r="107" spans="1:7" x14ac:dyDescent="0.25">
      <c r="A107" s="152" t="s">
        <v>614</v>
      </c>
      <c r="B107" s="217" t="s">
        <v>615</v>
      </c>
      <c r="C107" s="217">
        <v>5.3387044274388999E-2</v>
      </c>
      <c r="D107" s="239"/>
      <c r="E107" s="239"/>
      <c r="F107" s="217">
        <v>5.3387044274388999E-2</v>
      </c>
      <c r="G107" s="152"/>
    </row>
    <row r="108" spans="1:7" x14ac:dyDescent="0.25">
      <c r="A108" s="152" t="s">
        <v>616</v>
      </c>
      <c r="B108" s="217" t="s">
        <v>617</v>
      </c>
      <c r="C108" s="217">
        <v>4.3100580187206902E-2</v>
      </c>
      <c r="D108" s="239"/>
      <c r="E108" s="239"/>
      <c r="F108" s="217">
        <v>4.3100580187206902E-2</v>
      </c>
      <c r="G108" s="152"/>
    </row>
    <row r="109" spans="1:7" x14ac:dyDescent="0.25">
      <c r="A109" s="152" t="s">
        <v>618</v>
      </c>
      <c r="B109" s="217" t="s">
        <v>552</v>
      </c>
      <c r="C109" s="217">
        <v>3.0495879183386001E-2</v>
      </c>
      <c r="D109" s="239"/>
      <c r="E109" s="239"/>
      <c r="F109" s="217">
        <v>3.0495879183386001E-2</v>
      </c>
      <c r="G109" s="152"/>
    </row>
    <row r="110" spans="1:7" x14ac:dyDescent="0.25">
      <c r="A110" s="152" t="s">
        <v>619</v>
      </c>
      <c r="B110" s="217" t="s">
        <v>71</v>
      </c>
      <c r="C110" s="217">
        <v>1.2760506240376899E-3</v>
      </c>
      <c r="D110" s="239"/>
      <c r="E110" s="239"/>
      <c r="F110" s="217">
        <v>1.2760506240376899E-3</v>
      </c>
      <c r="G110" s="152"/>
    </row>
    <row r="111" spans="1:7" hidden="1" outlineLevel="1" x14ac:dyDescent="0.25">
      <c r="A111" s="152" t="s">
        <v>620</v>
      </c>
      <c r="B111" s="175"/>
      <c r="C111" s="239"/>
      <c r="D111" s="239"/>
      <c r="E111" s="239"/>
      <c r="F111" s="239"/>
      <c r="G111" s="152"/>
    </row>
    <row r="112" spans="1:7" hidden="1" outlineLevel="1" x14ac:dyDescent="0.25">
      <c r="A112" s="152" t="s">
        <v>621</v>
      </c>
      <c r="B112" s="175"/>
      <c r="C112" s="239"/>
      <c r="D112" s="239"/>
      <c r="E112" s="239"/>
      <c r="F112" s="239"/>
      <c r="G112" s="152"/>
    </row>
    <row r="113" spans="1:7" hidden="1" outlineLevel="1" x14ac:dyDescent="0.25">
      <c r="A113" s="152" t="s">
        <v>622</v>
      </c>
      <c r="B113" s="175"/>
      <c r="C113" s="239"/>
      <c r="D113" s="239"/>
      <c r="E113" s="239"/>
      <c r="F113" s="239"/>
      <c r="G113" s="152"/>
    </row>
    <row r="114" spans="1:7" hidden="1" outlineLevel="1" x14ac:dyDescent="0.25">
      <c r="A114" s="152" t="s">
        <v>623</v>
      </c>
      <c r="B114" s="175"/>
      <c r="C114" s="239"/>
      <c r="D114" s="239"/>
      <c r="E114" s="239"/>
      <c r="F114" s="239"/>
      <c r="G114" s="152"/>
    </row>
    <row r="115" spans="1:7" hidden="1" outlineLevel="1" x14ac:dyDescent="0.25">
      <c r="A115" s="152" t="s">
        <v>624</v>
      </c>
      <c r="B115" s="175"/>
      <c r="C115" s="239"/>
      <c r="D115" s="239"/>
      <c r="E115" s="239"/>
      <c r="F115" s="239"/>
      <c r="G115" s="152"/>
    </row>
    <row r="116" spans="1:7" hidden="1" outlineLevel="1" x14ac:dyDescent="0.25">
      <c r="A116" s="152" t="s">
        <v>625</v>
      </c>
      <c r="B116" s="175"/>
      <c r="C116" s="239"/>
      <c r="D116" s="239"/>
      <c r="E116" s="239"/>
      <c r="F116" s="239"/>
      <c r="G116" s="152"/>
    </row>
    <row r="117" spans="1:7" hidden="1" outlineLevel="1" x14ac:dyDescent="0.25">
      <c r="A117" s="152" t="s">
        <v>626</v>
      </c>
      <c r="B117" s="175"/>
      <c r="C117" s="239"/>
      <c r="D117" s="239"/>
      <c r="E117" s="239"/>
      <c r="F117" s="239"/>
      <c r="G117" s="152"/>
    </row>
    <row r="118" spans="1:7" hidden="1" outlineLevel="1" x14ac:dyDescent="0.25">
      <c r="A118" s="152" t="s">
        <v>627</v>
      </c>
      <c r="B118" s="175"/>
      <c r="C118" s="239"/>
      <c r="D118" s="239"/>
      <c r="E118" s="239"/>
      <c r="F118" s="239"/>
      <c r="G118" s="152"/>
    </row>
    <row r="119" spans="1:7" hidden="1" outlineLevel="1" x14ac:dyDescent="0.25">
      <c r="A119" s="152" t="s">
        <v>628</v>
      </c>
      <c r="B119" s="175"/>
      <c r="C119" s="239"/>
      <c r="D119" s="239"/>
      <c r="E119" s="239"/>
      <c r="F119" s="239"/>
      <c r="G119" s="152"/>
    </row>
    <row r="120" spans="1:7" hidden="1" outlineLevel="1" x14ac:dyDescent="0.25">
      <c r="A120" s="152" t="s">
        <v>629</v>
      </c>
      <c r="B120" s="175"/>
      <c r="C120" s="239"/>
      <c r="D120" s="239"/>
      <c r="E120" s="239"/>
      <c r="F120" s="239"/>
      <c r="G120" s="152"/>
    </row>
    <row r="121" spans="1:7" hidden="1" outlineLevel="1" x14ac:dyDescent="0.25">
      <c r="A121" s="152" t="s">
        <v>630</v>
      </c>
      <c r="B121" s="175"/>
      <c r="C121" s="239"/>
      <c r="D121" s="239"/>
      <c r="E121" s="239"/>
      <c r="F121" s="239"/>
      <c r="G121" s="152"/>
    </row>
    <row r="122" spans="1:7" hidden="1" outlineLevel="1" x14ac:dyDescent="0.25">
      <c r="A122" s="152" t="s">
        <v>631</v>
      </c>
      <c r="B122" s="175"/>
      <c r="C122" s="239"/>
      <c r="D122" s="239"/>
      <c r="E122" s="239"/>
      <c r="F122" s="239"/>
      <c r="G122" s="152"/>
    </row>
    <row r="123" spans="1:7" hidden="1" outlineLevel="1" x14ac:dyDescent="0.25">
      <c r="A123" s="152" t="s">
        <v>632</v>
      </c>
      <c r="B123" s="175"/>
      <c r="C123" s="239"/>
      <c r="D123" s="239"/>
      <c r="E123" s="239"/>
      <c r="F123" s="239"/>
      <c r="G123" s="152"/>
    </row>
    <row r="124" spans="1:7" hidden="1" outlineLevel="1" x14ac:dyDescent="0.25">
      <c r="A124" s="152" t="s">
        <v>633</v>
      </c>
      <c r="B124" s="175"/>
      <c r="C124" s="239"/>
      <c r="D124" s="239"/>
      <c r="E124" s="239"/>
      <c r="F124" s="239"/>
      <c r="G124" s="152"/>
    </row>
    <row r="125" spans="1:7" hidden="1" outlineLevel="1" x14ac:dyDescent="0.25">
      <c r="A125" s="152" t="s">
        <v>634</v>
      </c>
      <c r="B125" s="175"/>
      <c r="C125" s="239"/>
      <c r="D125" s="239"/>
      <c r="E125" s="239"/>
      <c r="F125" s="239"/>
      <c r="G125" s="152"/>
    </row>
    <row r="126" spans="1:7" hidden="1" outlineLevel="1" x14ac:dyDescent="0.25">
      <c r="A126" s="152" t="s">
        <v>635</v>
      </c>
      <c r="B126" s="175"/>
      <c r="C126" s="239"/>
      <c r="D126" s="239"/>
      <c r="E126" s="239"/>
      <c r="F126" s="239"/>
      <c r="G126" s="152"/>
    </row>
    <row r="127" spans="1:7" hidden="1" outlineLevel="1" x14ac:dyDescent="0.25">
      <c r="A127" s="152" t="s">
        <v>636</v>
      </c>
      <c r="B127" s="175"/>
      <c r="C127" s="239"/>
      <c r="D127" s="239"/>
      <c r="E127" s="239"/>
      <c r="F127" s="239"/>
      <c r="G127" s="152"/>
    </row>
    <row r="128" spans="1:7" hidden="1" outlineLevel="1" x14ac:dyDescent="0.25">
      <c r="A128" s="152" t="s">
        <v>637</v>
      </c>
      <c r="B128" s="175"/>
      <c r="C128" s="239"/>
      <c r="D128" s="239"/>
      <c r="E128" s="239"/>
      <c r="F128" s="239"/>
      <c r="G128" s="152"/>
    </row>
    <row r="129" spans="1:7" hidden="1" outlineLevel="1" x14ac:dyDescent="0.25">
      <c r="A129" s="152" t="s">
        <v>638</v>
      </c>
      <c r="B129" s="175"/>
      <c r="C129" s="239"/>
      <c r="D129" s="239"/>
      <c r="E129" s="239"/>
      <c r="F129" s="239"/>
      <c r="G129" s="152"/>
    </row>
    <row r="130" spans="1:7" hidden="1" outlineLevel="1" x14ac:dyDescent="0.25">
      <c r="A130" s="152" t="s">
        <v>1686</v>
      </c>
      <c r="B130" s="175"/>
      <c r="C130" s="239"/>
      <c r="D130" s="239"/>
      <c r="E130" s="239"/>
      <c r="F130" s="239"/>
      <c r="G130" s="152"/>
    </row>
    <row r="131" spans="1:7" hidden="1" outlineLevel="1" x14ac:dyDescent="0.25">
      <c r="A131" s="152" t="s">
        <v>1685</v>
      </c>
      <c r="B131" s="175"/>
      <c r="C131" s="239"/>
      <c r="D131" s="239"/>
      <c r="E131" s="239"/>
      <c r="F131" s="239"/>
      <c r="G131" s="152"/>
    </row>
    <row r="132" spans="1:7" hidden="1" outlineLevel="1" x14ac:dyDescent="0.25">
      <c r="A132" s="152" t="s">
        <v>1684</v>
      </c>
      <c r="B132" s="175"/>
      <c r="C132" s="239"/>
      <c r="D132" s="239"/>
      <c r="E132" s="239"/>
      <c r="F132" s="239"/>
      <c r="G132" s="152"/>
    </row>
    <row r="133" spans="1:7" hidden="1" outlineLevel="1" x14ac:dyDescent="0.25">
      <c r="A133" s="152" t="s">
        <v>1683</v>
      </c>
      <c r="B133" s="175"/>
      <c r="C133" s="239"/>
      <c r="D133" s="239"/>
      <c r="E133" s="239"/>
      <c r="F133" s="239"/>
      <c r="G133" s="152"/>
    </row>
    <row r="134" spans="1:7" hidden="1" outlineLevel="1" x14ac:dyDescent="0.25">
      <c r="A134" s="152" t="s">
        <v>1682</v>
      </c>
      <c r="B134" s="175"/>
      <c r="C134" s="239"/>
      <c r="D134" s="239"/>
      <c r="E134" s="239"/>
      <c r="F134" s="239"/>
      <c r="G134" s="152"/>
    </row>
    <row r="135" spans="1:7" hidden="1" outlineLevel="1" x14ac:dyDescent="0.25">
      <c r="A135" s="152" t="s">
        <v>1681</v>
      </c>
      <c r="B135" s="175"/>
      <c r="C135" s="239"/>
      <c r="D135" s="239"/>
      <c r="E135" s="239"/>
      <c r="F135" s="239"/>
      <c r="G135" s="152"/>
    </row>
    <row r="136" spans="1:7" hidden="1" outlineLevel="1" x14ac:dyDescent="0.25">
      <c r="A136" s="152" t="s">
        <v>1680</v>
      </c>
      <c r="B136" s="175"/>
      <c r="C136" s="239"/>
      <c r="D136" s="239"/>
      <c r="E136" s="239"/>
      <c r="F136" s="239"/>
      <c r="G136" s="152"/>
    </row>
    <row r="137" spans="1:7" hidden="1" outlineLevel="1" x14ac:dyDescent="0.25">
      <c r="A137" s="152" t="s">
        <v>1679</v>
      </c>
      <c r="B137" s="175"/>
      <c r="C137" s="239"/>
      <c r="D137" s="239"/>
      <c r="E137" s="239"/>
      <c r="F137" s="239"/>
      <c r="G137" s="152"/>
    </row>
    <row r="138" spans="1:7" hidden="1" outlineLevel="1" x14ac:dyDescent="0.25">
      <c r="A138" s="152" t="s">
        <v>1678</v>
      </c>
      <c r="B138" s="175"/>
      <c r="C138" s="239"/>
      <c r="D138" s="239"/>
      <c r="E138" s="239"/>
      <c r="F138" s="239"/>
      <c r="G138" s="152"/>
    </row>
    <row r="139" spans="1:7" hidden="1" outlineLevel="1" x14ac:dyDescent="0.25">
      <c r="A139" s="152" t="s">
        <v>1677</v>
      </c>
      <c r="B139" s="175"/>
      <c r="C139" s="239"/>
      <c r="D139" s="239"/>
      <c r="E139" s="239"/>
      <c r="F139" s="239"/>
      <c r="G139" s="152"/>
    </row>
    <row r="140" spans="1:7" hidden="1" outlineLevel="1" x14ac:dyDescent="0.25">
      <c r="A140" s="152" t="s">
        <v>1676</v>
      </c>
      <c r="B140" s="175"/>
      <c r="C140" s="239"/>
      <c r="D140" s="239"/>
      <c r="E140" s="239"/>
      <c r="F140" s="239"/>
      <c r="G140" s="152"/>
    </row>
    <row r="141" spans="1:7" hidden="1" outlineLevel="1" x14ac:dyDescent="0.25">
      <c r="A141" s="152" t="s">
        <v>1675</v>
      </c>
      <c r="B141" s="175"/>
      <c r="C141" s="239"/>
      <c r="D141" s="239"/>
      <c r="E141" s="239"/>
      <c r="F141" s="239"/>
      <c r="G141" s="152"/>
    </row>
    <row r="142" spans="1:7" hidden="1" outlineLevel="1" x14ac:dyDescent="0.25">
      <c r="A142" s="152" t="s">
        <v>1674</v>
      </c>
      <c r="B142" s="175"/>
      <c r="C142" s="239"/>
      <c r="D142" s="239"/>
      <c r="E142" s="239"/>
      <c r="F142" s="239"/>
      <c r="G142" s="152"/>
    </row>
    <row r="143" spans="1:7" hidden="1" outlineLevel="1" x14ac:dyDescent="0.25">
      <c r="A143" s="152" t="s">
        <v>1673</v>
      </c>
      <c r="B143" s="175"/>
      <c r="C143" s="239"/>
      <c r="D143" s="239"/>
      <c r="E143" s="239"/>
      <c r="F143" s="239"/>
      <c r="G143" s="152"/>
    </row>
    <row r="144" spans="1:7" hidden="1" outlineLevel="1" x14ac:dyDescent="0.25">
      <c r="A144" s="152" t="s">
        <v>1672</v>
      </c>
      <c r="B144" s="175"/>
      <c r="C144" s="239"/>
      <c r="D144" s="239"/>
      <c r="E144" s="239"/>
      <c r="F144" s="239"/>
      <c r="G144" s="152"/>
    </row>
    <row r="145" spans="1:7" hidden="1" outlineLevel="1" x14ac:dyDescent="0.25">
      <c r="A145" s="152" t="s">
        <v>1671</v>
      </c>
      <c r="B145" s="175"/>
      <c r="C145" s="239"/>
      <c r="D145" s="239"/>
      <c r="E145" s="239"/>
      <c r="F145" s="239"/>
      <c r="G145" s="152"/>
    </row>
    <row r="146" spans="1:7" hidden="1" outlineLevel="1" x14ac:dyDescent="0.25">
      <c r="A146" s="152" t="s">
        <v>1670</v>
      </c>
      <c r="B146" s="175"/>
      <c r="C146" s="239"/>
      <c r="D146" s="239"/>
      <c r="E146" s="239"/>
      <c r="F146" s="239"/>
      <c r="G146" s="152"/>
    </row>
    <row r="147" spans="1:7" hidden="1" outlineLevel="1" x14ac:dyDescent="0.25">
      <c r="A147" s="152" t="s">
        <v>1669</v>
      </c>
      <c r="B147" s="175"/>
      <c r="C147" s="239"/>
      <c r="D147" s="239"/>
      <c r="E147" s="239"/>
      <c r="F147" s="239"/>
      <c r="G147" s="152"/>
    </row>
    <row r="148" spans="1:7" hidden="1" outlineLevel="1" x14ac:dyDescent="0.25">
      <c r="A148" s="152" t="s">
        <v>1668</v>
      </c>
      <c r="B148" s="175"/>
      <c r="C148" s="239"/>
      <c r="D148" s="239"/>
      <c r="E148" s="239"/>
      <c r="F148" s="239"/>
      <c r="G148" s="152"/>
    </row>
    <row r="149" spans="1:7" ht="15" customHeight="1" collapsed="1" x14ac:dyDescent="0.25">
      <c r="A149" s="157"/>
      <c r="B149" s="158" t="s">
        <v>639</v>
      </c>
      <c r="C149" s="157" t="s">
        <v>504</v>
      </c>
      <c r="D149" s="157" t="s">
        <v>505</v>
      </c>
      <c r="E149" s="156"/>
      <c r="F149" s="155" t="s">
        <v>470</v>
      </c>
      <c r="G149" s="155"/>
    </row>
    <row r="150" spans="1:7" x14ac:dyDescent="0.25">
      <c r="A150" s="152" t="s">
        <v>640</v>
      </c>
      <c r="B150" s="152" t="s">
        <v>641</v>
      </c>
      <c r="C150" s="217">
        <v>0.92404482349632799</v>
      </c>
      <c r="D150" s="239"/>
      <c r="E150" s="253"/>
      <c r="F150" s="217">
        <v>0.92404482349632799</v>
      </c>
    </row>
    <row r="151" spans="1:7" x14ac:dyDescent="0.25">
      <c r="A151" s="152" t="s">
        <v>642</v>
      </c>
      <c r="B151" s="152" t="s">
        <v>643</v>
      </c>
      <c r="C151" s="217">
        <v>0</v>
      </c>
      <c r="D151" s="239"/>
      <c r="E151" s="253"/>
      <c r="F151" s="217">
        <v>0</v>
      </c>
    </row>
    <row r="152" spans="1:7" x14ac:dyDescent="0.25">
      <c r="A152" s="152" t="s">
        <v>644</v>
      </c>
      <c r="B152" s="152" t="s">
        <v>71</v>
      </c>
      <c r="C152" s="217">
        <v>7.5955176503673505E-2</v>
      </c>
      <c r="D152" s="239"/>
      <c r="E152" s="253"/>
      <c r="F152" s="217">
        <v>7.5955176503673505E-2</v>
      </c>
    </row>
    <row r="153" spans="1:7" hidden="1" outlineLevel="1" x14ac:dyDescent="0.25">
      <c r="A153" s="152" t="s">
        <v>645</v>
      </c>
      <c r="C153" s="239"/>
      <c r="D153" s="239"/>
      <c r="E153" s="253"/>
      <c r="F153" s="239"/>
    </row>
    <row r="154" spans="1:7" hidden="1" outlineLevel="1" x14ac:dyDescent="0.25">
      <c r="A154" s="152" t="s">
        <v>646</v>
      </c>
      <c r="C154" s="239"/>
      <c r="D154" s="239"/>
      <c r="E154" s="253"/>
      <c r="F154" s="239"/>
    </row>
    <row r="155" spans="1:7" hidden="1" outlineLevel="1" x14ac:dyDescent="0.25">
      <c r="A155" s="152" t="s">
        <v>647</v>
      </c>
      <c r="C155" s="239"/>
      <c r="D155" s="239"/>
      <c r="E155" s="253"/>
      <c r="F155" s="239"/>
    </row>
    <row r="156" spans="1:7" hidden="1" outlineLevel="1" x14ac:dyDescent="0.25">
      <c r="A156" s="152" t="s">
        <v>648</v>
      </c>
      <c r="C156" s="239"/>
      <c r="D156" s="239"/>
      <c r="E156" s="253"/>
      <c r="F156" s="239"/>
    </row>
    <row r="157" spans="1:7" hidden="1" outlineLevel="1" x14ac:dyDescent="0.25">
      <c r="A157" s="152" t="s">
        <v>649</v>
      </c>
      <c r="C157" s="239"/>
      <c r="D157" s="239"/>
      <c r="E157" s="253"/>
      <c r="F157" s="239"/>
    </row>
    <row r="158" spans="1:7" hidden="1" outlineLevel="1" x14ac:dyDescent="0.25">
      <c r="A158" s="152" t="s">
        <v>650</v>
      </c>
      <c r="C158" s="239"/>
      <c r="D158" s="239"/>
      <c r="E158" s="253"/>
      <c r="F158" s="239"/>
    </row>
    <row r="159" spans="1:7" ht="15" customHeight="1" collapsed="1" x14ac:dyDescent="0.25">
      <c r="A159" s="157"/>
      <c r="B159" s="158" t="s">
        <v>651</v>
      </c>
      <c r="C159" s="157" t="s">
        <v>504</v>
      </c>
      <c r="D159" s="157" t="s">
        <v>505</v>
      </c>
      <c r="E159" s="156"/>
      <c r="F159" s="155" t="s">
        <v>470</v>
      </c>
      <c r="G159" s="155"/>
    </row>
    <row r="160" spans="1:7" x14ac:dyDescent="0.25">
      <c r="A160" s="152" t="s">
        <v>652</v>
      </c>
      <c r="B160" s="152" t="s">
        <v>653</v>
      </c>
      <c r="C160" s="217">
        <v>2.46855898645751E-2</v>
      </c>
      <c r="D160" s="239"/>
      <c r="E160" s="253"/>
      <c r="F160" s="217">
        <v>2.46855898645751E-2</v>
      </c>
    </row>
    <row r="161" spans="1:7" x14ac:dyDescent="0.25">
      <c r="A161" s="152" t="s">
        <v>654</v>
      </c>
      <c r="B161" s="152" t="s">
        <v>655</v>
      </c>
      <c r="C161" s="217">
        <v>0.97531441013542497</v>
      </c>
      <c r="D161" s="239"/>
      <c r="E161" s="253"/>
      <c r="F161" s="217">
        <v>0.97531441013542497</v>
      </c>
    </row>
    <row r="162" spans="1:7" x14ac:dyDescent="0.25">
      <c r="A162" s="152" t="s">
        <v>656</v>
      </c>
      <c r="B162" s="152" t="s">
        <v>71</v>
      </c>
      <c r="C162" s="217">
        <v>0</v>
      </c>
      <c r="D162" s="239"/>
      <c r="E162" s="253"/>
      <c r="F162" s="217">
        <v>0</v>
      </c>
    </row>
    <row r="163" spans="1:7" hidden="1" outlineLevel="1" x14ac:dyDescent="0.25">
      <c r="A163" s="152" t="s">
        <v>657</v>
      </c>
      <c r="E163" s="151"/>
    </row>
    <row r="164" spans="1:7" hidden="1" outlineLevel="1" x14ac:dyDescent="0.25">
      <c r="A164" s="152" t="s">
        <v>658</v>
      </c>
      <c r="E164" s="151"/>
    </row>
    <row r="165" spans="1:7" hidden="1" outlineLevel="1" x14ac:dyDescent="0.25">
      <c r="A165" s="152" t="s">
        <v>659</v>
      </c>
      <c r="E165" s="151"/>
    </row>
    <row r="166" spans="1:7" hidden="1" outlineLevel="1" x14ac:dyDescent="0.25">
      <c r="A166" s="152" t="s">
        <v>660</v>
      </c>
      <c r="E166" s="151"/>
    </row>
    <row r="167" spans="1:7" hidden="1" outlineLevel="1" x14ac:dyDescent="0.25">
      <c r="A167" s="152" t="s">
        <v>661</v>
      </c>
      <c r="E167" s="151"/>
    </row>
    <row r="168" spans="1:7" hidden="1" outlineLevel="1" x14ac:dyDescent="0.25">
      <c r="A168" s="152" t="s">
        <v>662</v>
      </c>
      <c r="E168" s="151"/>
    </row>
    <row r="169" spans="1:7" ht="15" customHeight="1" collapsed="1" x14ac:dyDescent="0.25">
      <c r="A169" s="157"/>
      <c r="B169" s="158" t="s">
        <v>663</v>
      </c>
      <c r="C169" s="157" t="s">
        <v>504</v>
      </c>
      <c r="D169" s="157" t="s">
        <v>505</v>
      </c>
      <c r="E169" s="156"/>
      <c r="F169" s="155" t="s">
        <v>470</v>
      </c>
      <c r="G169" s="155"/>
    </row>
    <row r="170" spans="1:7" x14ac:dyDescent="0.25">
      <c r="A170" s="152" t="s">
        <v>664</v>
      </c>
      <c r="B170" s="185" t="s">
        <v>665</v>
      </c>
      <c r="C170" s="217">
        <v>4.9606879506215298E-2</v>
      </c>
      <c r="D170" s="239"/>
      <c r="E170" s="253"/>
      <c r="F170" s="217">
        <v>4.9606879506215298E-2</v>
      </c>
    </row>
    <row r="171" spans="1:7" x14ac:dyDescent="0.25">
      <c r="A171" s="152" t="s">
        <v>666</v>
      </c>
      <c r="B171" s="185" t="s">
        <v>1667</v>
      </c>
      <c r="C171" s="217">
        <v>7.3956291284800094E-2</v>
      </c>
      <c r="D171" s="239"/>
      <c r="E171" s="253"/>
      <c r="F171" s="217">
        <v>7.3956291284800094E-2</v>
      </c>
    </row>
    <row r="172" spans="1:7" x14ac:dyDescent="0.25">
      <c r="A172" s="152" t="s">
        <v>667</v>
      </c>
      <c r="B172" s="185" t="s">
        <v>1666</v>
      </c>
      <c r="C172" s="217">
        <v>8.7497614203268695E-2</v>
      </c>
      <c r="D172" s="239"/>
      <c r="E172" s="239"/>
      <c r="F172" s="217">
        <v>8.7497614203268695E-2</v>
      </c>
    </row>
    <row r="173" spans="1:7" x14ac:dyDescent="0.25">
      <c r="A173" s="152" t="s">
        <v>668</v>
      </c>
      <c r="B173" s="185" t="s">
        <v>1665</v>
      </c>
      <c r="C173" s="217">
        <v>0.159613594389198</v>
      </c>
      <c r="D173" s="239"/>
      <c r="E173" s="239"/>
      <c r="F173" s="217">
        <v>0.159613594389198</v>
      </c>
    </row>
    <row r="174" spans="1:7" x14ac:dyDescent="0.25">
      <c r="A174" s="152" t="s">
        <v>669</v>
      </c>
      <c r="B174" s="185" t="s">
        <v>1664</v>
      </c>
      <c r="C174" s="217">
        <v>0.62932562061651798</v>
      </c>
      <c r="D174" s="239"/>
      <c r="E174" s="239"/>
      <c r="F174" s="217">
        <v>0.62932562061651798</v>
      </c>
    </row>
    <row r="175" spans="1:7" hidden="1" outlineLevel="1" x14ac:dyDescent="0.25">
      <c r="A175" s="152" t="s">
        <v>670</v>
      </c>
      <c r="B175" s="154"/>
      <c r="C175" s="239"/>
      <c r="D175" s="239"/>
      <c r="E175" s="239"/>
      <c r="F175" s="239"/>
    </row>
    <row r="176" spans="1:7" hidden="1" outlineLevel="1" x14ac:dyDescent="0.25">
      <c r="A176" s="152" t="s">
        <v>671</v>
      </c>
      <c r="B176" s="154"/>
      <c r="C176" s="239"/>
      <c r="D176" s="239"/>
      <c r="E176" s="239"/>
      <c r="F176" s="239"/>
    </row>
    <row r="177" spans="1:7" hidden="1" outlineLevel="1" x14ac:dyDescent="0.25">
      <c r="A177" s="152" t="s">
        <v>672</v>
      </c>
      <c r="B177" s="185"/>
      <c r="C177" s="239"/>
      <c r="D177" s="239"/>
      <c r="E177" s="239"/>
      <c r="F177" s="239"/>
    </row>
    <row r="178" spans="1:7" hidden="1" outlineLevel="1" x14ac:dyDescent="0.25">
      <c r="A178" s="152" t="s">
        <v>673</v>
      </c>
      <c r="B178" s="185"/>
      <c r="C178" s="239"/>
      <c r="D178" s="239"/>
      <c r="E178" s="239"/>
      <c r="F178" s="239"/>
    </row>
    <row r="179" spans="1:7" ht="15" customHeight="1" collapsed="1" x14ac:dyDescent="0.25">
      <c r="A179" s="157"/>
      <c r="B179" s="204" t="s">
        <v>674</v>
      </c>
      <c r="C179" s="157" t="s">
        <v>504</v>
      </c>
      <c r="D179" s="157" t="s">
        <v>505</v>
      </c>
      <c r="E179" s="157"/>
      <c r="F179" s="157" t="s">
        <v>470</v>
      </c>
      <c r="G179" s="155"/>
    </row>
    <row r="180" spans="1:7" x14ac:dyDescent="0.25">
      <c r="A180" s="152" t="s">
        <v>675</v>
      </c>
      <c r="B180" s="152" t="s">
        <v>1663</v>
      </c>
      <c r="C180" s="217">
        <v>2.5082294517793401E-4</v>
      </c>
      <c r="D180" s="255"/>
      <c r="E180" s="253"/>
      <c r="F180" s="217">
        <v>2.5082294517793401E-4</v>
      </c>
    </row>
    <row r="181" spans="1:7" hidden="1" outlineLevel="1" x14ac:dyDescent="0.25">
      <c r="A181" s="152" t="s">
        <v>676</v>
      </c>
      <c r="B181" s="240" t="s">
        <v>677</v>
      </c>
      <c r="C181" s="217">
        <v>3.41853500196825E-19</v>
      </c>
      <c r="D181" s="255"/>
      <c r="E181" s="253"/>
      <c r="F181" s="217">
        <v>3.41853500196825E-19</v>
      </c>
    </row>
    <row r="182" spans="1:7" hidden="1" outlineLevel="1" x14ac:dyDescent="0.25">
      <c r="A182" s="152" t="s">
        <v>678</v>
      </c>
      <c r="B182" s="254"/>
      <c r="C182" s="239"/>
      <c r="D182" s="239"/>
      <c r="E182" s="253"/>
      <c r="F182" s="239"/>
    </row>
    <row r="183" spans="1:7" hidden="1" outlineLevel="1" x14ac:dyDescent="0.25">
      <c r="A183" s="152" t="s">
        <v>679</v>
      </c>
      <c r="B183" s="254"/>
      <c r="C183" s="239"/>
      <c r="D183" s="239"/>
      <c r="E183" s="253"/>
      <c r="F183" s="239"/>
    </row>
    <row r="184" spans="1:7" hidden="1" outlineLevel="1" x14ac:dyDescent="0.25">
      <c r="A184" s="152" t="s">
        <v>680</v>
      </c>
      <c r="B184" s="254"/>
      <c r="C184" s="239"/>
      <c r="D184" s="239"/>
      <c r="E184" s="253"/>
      <c r="F184" s="239"/>
    </row>
    <row r="185" spans="1:7" ht="18" collapsed="1" x14ac:dyDescent="0.25">
      <c r="A185" s="251"/>
      <c r="B185" s="252" t="s">
        <v>467</v>
      </c>
      <c r="C185" s="251"/>
      <c r="D185" s="251"/>
      <c r="E185" s="251"/>
      <c r="F185" s="250"/>
      <c r="G185" s="250"/>
    </row>
    <row r="186" spans="1:7" ht="15" customHeight="1" x14ac:dyDescent="0.25">
      <c r="A186" s="157"/>
      <c r="B186" s="158" t="s">
        <v>681</v>
      </c>
      <c r="C186" s="157" t="s">
        <v>682</v>
      </c>
      <c r="D186" s="157" t="s">
        <v>683</v>
      </c>
      <c r="E186" s="156"/>
      <c r="F186" s="157" t="s">
        <v>504</v>
      </c>
      <c r="G186" s="157" t="s">
        <v>684</v>
      </c>
    </row>
    <row r="187" spans="1:7" x14ac:dyDescent="0.25">
      <c r="A187" s="152" t="s">
        <v>685</v>
      </c>
      <c r="B187" s="175" t="s">
        <v>686</v>
      </c>
      <c r="C187" s="243">
        <v>71.320971971473895</v>
      </c>
      <c r="E187" s="196"/>
      <c r="F187" s="210"/>
      <c r="G187" s="210"/>
    </row>
    <row r="188" spans="1:7" x14ac:dyDescent="0.25">
      <c r="A188" s="196"/>
      <c r="B188" s="249"/>
      <c r="C188" s="196"/>
      <c r="D188" s="196"/>
      <c r="E188" s="196"/>
      <c r="F188" s="210"/>
      <c r="G188" s="210"/>
    </row>
    <row r="189" spans="1:7" x14ac:dyDescent="0.25">
      <c r="B189" s="175" t="s">
        <v>687</v>
      </c>
      <c r="C189" s="196"/>
      <c r="D189" s="196"/>
      <c r="E189" s="196"/>
      <c r="F189" s="210"/>
      <c r="G189" s="210"/>
    </row>
    <row r="190" spans="1:7" x14ac:dyDescent="0.25">
      <c r="A190" s="152" t="s">
        <v>688</v>
      </c>
      <c r="B190" s="243" t="s">
        <v>689</v>
      </c>
      <c r="C190" s="243">
        <v>1195.4104989499999</v>
      </c>
      <c r="D190" s="242">
        <v>31295</v>
      </c>
      <c r="E190" s="248"/>
      <c r="F190" s="245">
        <f>IF($C$214=0,"",IF(C190="[for completion]","",IF(C190="","",C190/$C$214)))</f>
        <v>0.40865526323809215</v>
      </c>
      <c r="G190" s="245">
        <f>IF($D$214=0,"",IF(D190="[for completion]","",IF(D190="","",D190/$D$214)))</f>
        <v>0.76301353163476782</v>
      </c>
    </row>
    <row r="191" spans="1:7" x14ac:dyDescent="0.25">
      <c r="A191" s="152" t="s">
        <v>690</v>
      </c>
      <c r="B191" s="243" t="s">
        <v>691</v>
      </c>
      <c r="C191" s="243">
        <v>1000.55481295</v>
      </c>
      <c r="D191" s="242">
        <v>7213</v>
      </c>
      <c r="E191" s="248"/>
      <c r="F191" s="245">
        <f>IF($C$214=0,"",IF(C191="[for completion]","",IF(C191="","",C191/$C$214)))</f>
        <v>0.34204316494573844</v>
      </c>
      <c r="G191" s="245">
        <f>IF($D$214=0,"",IF(D191="[for completion]","",IF(D191="","",D191/$D$214)))</f>
        <v>0.17586248933317078</v>
      </c>
    </row>
    <row r="192" spans="1:7" x14ac:dyDescent="0.25">
      <c r="A192" s="152" t="s">
        <v>692</v>
      </c>
      <c r="B192" s="243" t="s">
        <v>693</v>
      </c>
      <c r="C192" s="243">
        <v>419.79691742</v>
      </c>
      <c r="D192" s="242">
        <v>1757</v>
      </c>
      <c r="E192" s="248"/>
      <c r="F192" s="245">
        <f>IF($C$214=0,"",IF(C192="[for completion]","",IF(C192="","",C192/$C$214)))</f>
        <v>0.14350904559186509</v>
      </c>
      <c r="G192" s="245">
        <f>IF($D$214=0,"",IF(D192="[for completion]","",IF(D192="","",D192/$D$214)))</f>
        <v>4.2837986102645373E-2</v>
      </c>
    </row>
    <row r="193" spans="1:7" x14ac:dyDescent="0.25">
      <c r="A193" s="152" t="s">
        <v>694</v>
      </c>
      <c r="B193" s="243" t="s">
        <v>695</v>
      </c>
      <c r="C193" s="243">
        <v>173.19523723</v>
      </c>
      <c r="D193" s="242">
        <v>510</v>
      </c>
      <c r="E193" s="248"/>
      <c r="F193" s="245">
        <f>IF($C$214=0,"",IF(C193="[for completion]","",IF(C193="","",C193/$C$214)))</f>
        <v>5.9207398064495202E-2</v>
      </c>
      <c r="G193" s="245">
        <f>IF($D$214=0,"",IF(D193="[for completion]","",IF(D193="","",D193/$D$214)))</f>
        <v>1.2434475192002926E-2</v>
      </c>
    </row>
    <row r="194" spans="1:7" x14ac:dyDescent="0.25">
      <c r="A194" s="152" t="s">
        <v>696</v>
      </c>
      <c r="B194" s="243" t="s">
        <v>697</v>
      </c>
      <c r="C194" s="243">
        <v>136.27219886</v>
      </c>
      <c r="D194" s="242">
        <v>240</v>
      </c>
      <c r="E194" s="248"/>
      <c r="F194" s="245">
        <f>IF($C$214=0,"",IF(C194="[for completion]","",IF(C194="","",C194/$C$214)))</f>
        <v>4.6585128159808975E-2</v>
      </c>
      <c r="G194" s="245">
        <f>IF($D$214=0,"",IF(D194="[for completion]","",IF(D194="","",D194/$D$214)))</f>
        <v>5.8515177374131415E-3</v>
      </c>
    </row>
    <row r="195" spans="1:7" x14ac:dyDescent="0.25">
      <c r="A195" s="152" t="s">
        <v>698</v>
      </c>
      <c r="B195" s="175"/>
      <c r="C195" s="181"/>
      <c r="D195" s="244"/>
      <c r="E195" s="196"/>
      <c r="F195" s="179" t="str">
        <f>IF($C$214=0,"",IF(C195="[for completion]","",IF(C195="","",C195/$C$214)))</f>
        <v/>
      </c>
      <c r="G195" s="179" t="str">
        <f>IF($D$214=0,"",IF(D195="[for completion]","",IF(D195="","",D195/$D$214)))</f>
        <v/>
      </c>
    </row>
    <row r="196" spans="1:7" x14ac:dyDescent="0.25">
      <c r="A196" s="152" t="s">
        <v>699</v>
      </c>
      <c r="B196" s="175"/>
      <c r="C196" s="181"/>
      <c r="D196" s="244"/>
      <c r="E196" s="196"/>
      <c r="F196" s="179" t="str">
        <f>IF($C$214=0,"",IF(C196="[for completion]","",IF(C196="","",C196/$C$214)))</f>
        <v/>
      </c>
      <c r="G196" s="179" t="str">
        <f>IF($D$214=0,"",IF(D196="[for completion]","",IF(D196="","",D196/$D$214)))</f>
        <v/>
      </c>
    </row>
    <row r="197" spans="1:7" x14ac:dyDescent="0.25">
      <c r="A197" s="152" t="s">
        <v>700</v>
      </c>
      <c r="B197" s="175"/>
      <c r="C197" s="181"/>
      <c r="D197" s="244"/>
      <c r="E197" s="196"/>
      <c r="F197" s="179" t="str">
        <f>IF($C$214=0,"",IF(C197="[for completion]","",IF(C197="","",C197/$C$214)))</f>
        <v/>
      </c>
      <c r="G197" s="179" t="str">
        <f>IF($D$214=0,"",IF(D197="[for completion]","",IF(D197="","",D197/$D$214)))</f>
        <v/>
      </c>
    </row>
    <row r="198" spans="1:7" x14ac:dyDescent="0.25">
      <c r="A198" s="152" t="s">
        <v>701</v>
      </c>
      <c r="B198" s="175"/>
      <c r="C198" s="181"/>
      <c r="D198" s="244"/>
      <c r="E198" s="196"/>
      <c r="F198" s="179" t="str">
        <f>IF($C$214=0,"",IF(C198="[for completion]","",IF(C198="","",C198/$C$214)))</f>
        <v/>
      </c>
      <c r="G198" s="179" t="str">
        <f>IF($D$214=0,"",IF(D198="[for completion]","",IF(D198="","",D198/$D$214)))</f>
        <v/>
      </c>
    </row>
    <row r="199" spans="1:7" x14ac:dyDescent="0.25">
      <c r="A199" s="152" t="s">
        <v>702</v>
      </c>
      <c r="B199" s="175"/>
      <c r="C199" s="181"/>
      <c r="D199" s="244"/>
      <c r="E199" s="175"/>
      <c r="F199" s="179" t="str">
        <f>IF($C$214=0,"",IF(C199="[for completion]","",IF(C199="","",C199/$C$214)))</f>
        <v/>
      </c>
      <c r="G199" s="179" t="str">
        <f>IF($D$214=0,"",IF(D199="[for completion]","",IF(D199="","",D199/$D$214)))</f>
        <v/>
      </c>
    </row>
    <row r="200" spans="1:7" x14ac:dyDescent="0.25">
      <c r="A200" s="152" t="s">
        <v>703</v>
      </c>
      <c r="B200" s="175"/>
      <c r="C200" s="181"/>
      <c r="D200" s="244"/>
      <c r="E200" s="175"/>
      <c r="F200" s="179" t="str">
        <f>IF($C$214=0,"",IF(C200="[for completion]","",IF(C200="","",C200/$C$214)))</f>
        <v/>
      </c>
      <c r="G200" s="179" t="str">
        <f>IF($D$214=0,"",IF(D200="[for completion]","",IF(D200="","",D200/$D$214)))</f>
        <v/>
      </c>
    </row>
    <row r="201" spans="1:7" x14ac:dyDescent="0.25">
      <c r="A201" s="152" t="s">
        <v>704</v>
      </c>
      <c r="B201" s="175"/>
      <c r="C201" s="181"/>
      <c r="D201" s="244"/>
      <c r="E201" s="175"/>
      <c r="F201" s="179" t="str">
        <f>IF($C$214=0,"",IF(C201="[for completion]","",IF(C201="","",C201/$C$214)))</f>
        <v/>
      </c>
      <c r="G201" s="179" t="str">
        <f>IF($D$214=0,"",IF(D201="[for completion]","",IF(D201="","",D201/$D$214)))</f>
        <v/>
      </c>
    </row>
    <row r="202" spans="1:7" x14ac:dyDescent="0.25">
      <c r="A202" s="152" t="s">
        <v>705</v>
      </c>
      <c r="B202" s="175"/>
      <c r="C202" s="181"/>
      <c r="D202" s="244"/>
      <c r="E202" s="175"/>
      <c r="F202" s="179" t="str">
        <f>IF($C$214=0,"",IF(C202="[for completion]","",IF(C202="","",C202/$C$214)))</f>
        <v/>
      </c>
      <c r="G202" s="179" t="str">
        <f>IF($D$214=0,"",IF(D202="[for completion]","",IF(D202="","",D202/$D$214)))</f>
        <v/>
      </c>
    </row>
    <row r="203" spans="1:7" x14ac:dyDescent="0.25">
      <c r="A203" s="152" t="s">
        <v>706</v>
      </c>
      <c r="B203" s="175"/>
      <c r="C203" s="181"/>
      <c r="D203" s="244"/>
      <c r="E203" s="175"/>
      <c r="F203" s="179" t="str">
        <f>IF($C$214=0,"",IF(C203="[for completion]","",IF(C203="","",C203/$C$214)))</f>
        <v/>
      </c>
      <c r="G203" s="179" t="str">
        <f>IF($D$214=0,"",IF(D203="[for completion]","",IF(D203="","",D203/$D$214)))</f>
        <v/>
      </c>
    </row>
    <row r="204" spans="1:7" x14ac:dyDescent="0.25">
      <c r="A204" s="152" t="s">
        <v>707</v>
      </c>
      <c r="B204" s="175"/>
      <c r="C204" s="181"/>
      <c r="D204" s="244"/>
      <c r="E204" s="175"/>
      <c r="F204" s="179" t="str">
        <f>IF($C$214=0,"",IF(C204="[for completion]","",IF(C204="","",C204/$C$214)))</f>
        <v/>
      </c>
      <c r="G204" s="179" t="str">
        <f>IF($D$214=0,"",IF(D204="[for completion]","",IF(D204="","",D204/$D$214)))</f>
        <v/>
      </c>
    </row>
    <row r="205" spans="1:7" x14ac:dyDescent="0.25">
      <c r="A205" s="152" t="s">
        <v>708</v>
      </c>
      <c r="B205" s="175"/>
      <c r="C205" s="181"/>
      <c r="D205" s="244"/>
      <c r="F205" s="179" t="str">
        <f>IF($C$214=0,"",IF(C205="[for completion]","",IF(C205="","",C205/$C$214)))</f>
        <v/>
      </c>
      <c r="G205" s="179" t="str">
        <f>IF($D$214=0,"",IF(D205="[for completion]","",IF(D205="","",D205/$D$214)))</f>
        <v/>
      </c>
    </row>
    <row r="206" spans="1:7" x14ac:dyDescent="0.25">
      <c r="A206" s="152" t="s">
        <v>709</v>
      </c>
      <c r="B206" s="175"/>
      <c r="C206" s="181"/>
      <c r="D206" s="244"/>
      <c r="E206" s="240"/>
      <c r="F206" s="179" t="str">
        <f>IF($C$214=0,"",IF(C206="[for completion]","",IF(C206="","",C206/$C$214)))</f>
        <v/>
      </c>
      <c r="G206" s="179" t="str">
        <f>IF($D$214=0,"",IF(D206="[for completion]","",IF(D206="","",D206/$D$214)))</f>
        <v/>
      </c>
    </row>
    <row r="207" spans="1:7" x14ac:dyDescent="0.25">
      <c r="A207" s="152" t="s">
        <v>710</v>
      </c>
      <c r="B207" s="175"/>
      <c r="C207" s="181"/>
      <c r="D207" s="244"/>
      <c r="E207" s="240"/>
      <c r="F207" s="179" t="str">
        <f>IF($C$214=0,"",IF(C207="[for completion]","",IF(C207="","",C207/$C$214)))</f>
        <v/>
      </c>
      <c r="G207" s="179" t="str">
        <f>IF($D$214=0,"",IF(D207="[for completion]","",IF(D207="","",D207/$D$214)))</f>
        <v/>
      </c>
    </row>
    <row r="208" spans="1:7" x14ac:dyDescent="0.25">
      <c r="A208" s="152" t="s">
        <v>711</v>
      </c>
      <c r="B208" s="175"/>
      <c r="C208" s="181"/>
      <c r="D208" s="244"/>
      <c r="E208" s="240"/>
      <c r="F208" s="179" t="str">
        <f>IF($C$214=0,"",IF(C208="[for completion]","",IF(C208="","",C208/$C$214)))</f>
        <v/>
      </c>
      <c r="G208" s="179" t="str">
        <f>IF($D$214=0,"",IF(D208="[for completion]","",IF(D208="","",D208/$D$214)))</f>
        <v/>
      </c>
    </row>
    <row r="209" spans="1:7" x14ac:dyDescent="0.25">
      <c r="A209" s="152" t="s">
        <v>712</v>
      </c>
      <c r="B209" s="175"/>
      <c r="C209" s="181"/>
      <c r="D209" s="244"/>
      <c r="E209" s="240"/>
      <c r="F209" s="179" t="str">
        <f>IF($C$214=0,"",IF(C209="[for completion]","",IF(C209="","",C209/$C$214)))</f>
        <v/>
      </c>
      <c r="G209" s="179" t="str">
        <f>IF($D$214=0,"",IF(D209="[for completion]","",IF(D209="","",D209/$D$214)))</f>
        <v/>
      </c>
    </row>
    <row r="210" spans="1:7" x14ac:dyDescent="0.25">
      <c r="A210" s="152" t="s">
        <v>713</v>
      </c>
      <c r="B210" s="175"/>
      <c r="C210" s="181"/>
      <c r="D210" s="244"/>
      <c r="E210" s="240"/>
      <c r="F210" s="179" t="str">
        <f>IF($C$214=0,"",IF(C210="[for completion]","",IF(C210="","",C210/$C$214)))</f>
        <v/>
      </c>
      <c r="G210" s="179" t="str">
        <f>IF($D$214=0,"",IF(D210="[for completion]","",IF(D210="","",D210/$D$214)))</f>
        <v/>
      </c>
    </row>
    <row r="211" spans="1:7" x14ac:dyDescent="0.25">
      <c r="A211" s="152" t="s">
        <v>714</v>
      </c>
      <c r="B211" s="175"/>
      <c r="C211" s="181"/>
      <c r="D211" s="244"/>
      <c r="E211" s="240"/>
      <c r="F211" s="179" t="str">
        <f>IF($C$214=0,"",IF(C211="[for completion]","",IF(C211="","",C211/$C$214)))</f>
        <v/>
      </c>
      <c r="G211" s="179" t="str">
        <f>IF($D$214=0,"",IF(D211="[for completion]","",IF(D211="","",D211/$D$214)))</f>
        <v/>
      </c>
    </row>
    <row r="212" spans="1:7" x14ac:dyDescent="0.25">
      <c r="A212" s="152" t="s">
        <v>715</v>
      </c>
      <c r="B212" s="175"/>
      <c r="C212" s="181"/>
      <c r="D212" s="244"/>
      <c r="E212" s="240"/>
      <c r="F212" s="179" t="str">
        <f>IF($C$214=0,"",IF(C212="[for completion]","",IF(C212="","",C212/$C$214)))</f>
        <v/>
      </c>
      <c r="G212" s="179" t="str">
        <f>IF($D$214=0,"",IF(D212="[for completion]","",IF(D212="","",D212/$D$214)))</f>
        <v/>
      </c>
    </row>
    <row r="213" spans="1:7" x14ac:dyDescent="0.25">
      <c r="A213" s="152" t="s">
        <v>716</v>
      </c>
      <c r="B213" s="175"/>
      <c r="C213" s="181"/>
      <c r="D213" s="244"/>
      <c r="E213" s="240"/>
      <c r="F213" s="179" t="str">
        <f>IF($C$214=0,"",IF(C213="[for completion]","",IF(C213="","",C213/$C$214)))</f>
        <v/>
      </c>
      <c r="G213" s="179" t="str">
        <f>IF($D$214=0,"",IF(D213="[for completion]","",IF(D213="","",D213/$D$214)))</f>
        <v/>
      </c>
    </row>
    <row r="214" spans="1:7" x14ac:dyDescent="0.25">
      <c r="A214" s="152" t="s">
        <v>717</v>
      </c>
      <c r="B214" s="189" t="s">
        <v>73</v>
      </c>
      <c r="C214" s="176">
        <f>SUM(C190:C213)</f>
        <v>2925.2296654100005</v>
      </c>
      <c r="D214" s="190">
        <f>SUM(D190:D213)</f>
        <v>41015</v>
      </c>
      <c r="E214" s="240"/>
      <c r="F214" s="247">
        <f>SUM(F190:F213)</f>
        <v>0.99999999999999978</v>
      </c>
      <c r="G214" s="247">
        <f>SUM(G190:G213)</f>
        <v>0.99999999999999989</v>
      </c>
    </row>
    <row r="215" spans="1:7" ht="15" customHeight="1" x14ac:dyDescent="0.25">
      <c r="A215" s="157"/>
      <c r="B215" s="157" t="s">
        <v>718</v>
      </c>
      <c r="C215" s="157" t="s">
        <v>682</v>
      </c>
      <c r="D215" s="157" t="s">
        <v>683</v>
      </c>
      <c r="E215" s="156"/>
      <c r="F215" s="157" t="s">
        <v>504</v>
      </c>
      <c r="G215" s="157" t="s">
        <v>684</v>
      </c>
    </row>
    <row r="216" spans="1:7" x14ac:dyDescent="0.25">
      <c r="A216" s="152" t="s">
        <v>719</v>
      </c>
      <c r="B216" s="152" t="s">
        <v>720</v>
      </c>
      <c r="C216" s="217">
        <v>0.56350339031639196</v>
      </c>
      <c r="D216" s="243"/>
      <c r="E216" s="220"/>
      <c r="F216" s="246"/>
      <c r="G216" s="246"/>
    </row>
    <row r="217" spans="1:7" x14ac:dyDescent="0.25">
      <c r="C217" s="220"/>
      <c r="D217" s="220"/>
      <c r="E217" s="220"/>
      <c r="F217" s="246"/>
      <c r="G217" s="246"/>
    </row>
    <row r="218" spans="1:7" x14ac:dyDescent="0.25">
      <c r="B218" s="175" t="s">
        <v>721</v>
      </c>
      <c r="C218" s="220"/>
      <c r="D218" s="220"/>
      <c r="E218" s="220"/>
      <c r="F218" s="246"/>
      <c r="G218" s="246"/>
    </row>
    <row r="219" spans="1:7" x14ac:dyDescent="0.25">
      <c r="A219" s="152" t="s">
        <v>722</v>
      </c>
      <c r="B219" s="152" t="s">
        <v>723</v>
      </c>
      <c r="C219" s="243">
        <v>739.07421451000096</v>
      </c>
      <c r="D219" s="242">
        <v>19172</v>
      </c>
      <c r="E219" s="220"/>
      <c r="F219" s="245">
        <f>IF($C$227=0,"",IF(C219="[for completion]","",C219/$C$227))</f>
        <v>0.25265510713546363</v>
      </c>
      <c r="G219" s="245">
        <f>IF($D$227=0,"",IF(D219="[for completion]","",D219/$D$227))</f>
        <v>0.46743874192368645</v>
      </c>
    </row>
    <row r="220" spans="1:7" x14ac:dyDescent="0.25">
      <c r="A220" s="152" t="s">
        <v>724</v>
      </c>
      <c r="B220" s="152" t="s">
        <v>725</v>
      </c>
      <c r="C220" s="243">
        <v>391.98391786000099</v>
      </c>
      <c r="D220" s="242">
        <v>5180</v>
      </c>
      <c r="E220" s="220"/>
      <c r="F220" s="245">
        <f>IF($C$227=0,"",IF(C220="[for completion]","",C220/$C$227))</f>
        <v>0.13400107434130645</v>
      </c>
      <c r="G220" s="245">
        <f>IF($D$227=0,"",IF(D220="[for completion]","",D220/$D$227))</f>
        <v>0.12629525783250031</v>
      </c>
    </row>
    <row r="221" spans="1:7" x14ac:dyDescent="0.25">
      <c r="A221" s="152" t="s">
        <v>726</v>
      </c>
      <c r="B221" s="152" t="s">
        <v>727</v>
      </c>
      <c r="C221" s="243">
        <v>427.62836922000099</v>
      </c>
      <c r="D221" s="242">
        <v>4883</v>
      </c>
      <c r="E221" s="220"/>
      <c r="F221" s="245">
        <f>IF($C$227=0,"",IF(C221="[for completion]","",C221/$C$227))</f>
        <v>0.14618625480131797</v>
      </c>
      <c r="G221" s="245">
        <f>IF($D$227=0,"",IF(D221="[for completion]","",D221/$D$227))</f>
        <v>0.11905400463245154</v>
      </c>
    </row>
    <row r="222" spans="1:7" x14ac:dyDescent="0.25">
      <c r="A222" s="152" t="s">
        <v>728</v>
      </c>
      <c r="B222" s="152" t="s">
        <v>729</v>
      </c>
      <c r="C222" s="243">
        <v>481.23138479000102</v>
      </c>
      <c r="D222" s="242">
        <v>4973</v>
      </c>
      <c r="E222" s="220"/>
      <c r="F222" s="245">
        <f>IF($C$227=0,"",IF(C222="[for completion]","",C222/$C$227))</f>
        <v>0.16451063329502744</v>
      </c>
      <c r="G222" s="245">
        <f>IF($D$227=0,"",IF(D222="[for completion]","",D222/$D$227))</f>
        <v>0.12124832378398147</v>
      </c>
    </row>
    <row r="223" spans="1:7" x14ac:dyDescent="0.25">
      <c r="A223" s="152" t="s">
        <v>730</v>
      </c>
      <c r="B223" s="152" t="s">
        <v>731</v>
      </c>
      <c r="C223" s="243">
        <v>450.68352235999998</v>
      </c>
      <c r="D223" s="242">
        <v>3806</v>
      </c>
      <c r="E223" s="220"/>
      <c r="F223" s="245">
        <f>IF($C$227=0,"",IF(C223="[for completion]","",C223/$C$227))</f>
        <v>0.15406773959980047</v>
      </c>
      <c r="G223" s="245">
        <f>IF($D$227=0,"",IF(D223="[for completion]","",D223/$D$227))</f>
        <v>9.2795318785810071E-2</v>
      </c>
    </row>
    <row r="224" spans="1:7" x14ac:dyDescent="0.25">
      <c r="A224" s="152" t="s">
        <v>732</v>
      </c>
      <c r="B224" s="152" t="s">
        <v>733</v>
      </c>
      <c r="C224" s="243">
        <v>307.80132712</v>
      </c>
      <c r="D224" s="242">
        <v>2162</v>
      </c>
      <c r="E224" s="220"/>
      <c r="F224" s="245">
        <f>IF($C$227=0,"",IF(C224="[for completion]","",C224/$C$227))</f>
        <v>0.10522296104120021</v>
      </c>
      <c r="G224" s="245">
        <f>IF($D$227=0,"",IF(D224="[for completion]","",D224/$D$227))</f>
        <v>5.2712422284530047E-2</v>
      </c>
    </row>
    <row r="225" spans="1:7" x14ac:dyDescent="0.25">
      <c r="A225" s="152" t="s">
        <v>734</v>
      </c>
      <c r="B225" s="152" t="s">
        <v>735</v>
      </c>
      <c r="C225" s="243">
        <v>101.29033226999999</v>
      </c>
      <c r="D225" s="242">
        <v>621</v>
      </c>
      <c r="E225" s="220"/>
      <c r="F225" s="245">
        <f>IF($C$227=0,"",IF(C225="[for completion]","",C225/$C$227))</f>
        <v>3.4626454622599008E-2</v>
      </c>
      <c r="G225" s="245">
        <f>IF($D$227=0,"",IF(D225="[for completion]","",D225/$D$227))</f>
        <v>1.5140802145556504E-2</v>
      </c>
    </row>
    <row r="226" spans="1:7" x14ac:dyDescent="0.25">
      <c r="A226" s="152" t="s">
        <v>736</v>
      </c>
      <c r="B226" s="152" t="s">
        <v>737</v>
      </c>
      <c r="C226" s="243">
        <v>25.536597279999999</v>
      </c>
      <c r="D226" s="242">
        <v>218</v>
      </c>
      <c r="E226" s="220"/>
      <c r="F226" s="245">
        <f>IF($C$227=0,"",IF(C226="[for completion]","",C226/$C$227))</f>
        <v>8.7297751632847455E-3</v>
      </c>
      <c r="G226" s="245">
        <f>IF($D$227=0,"",IF(D226="[for completion]","",D226/$D$227))</f>
        <v>5.3151286114836039E-3</v>
      </c>
    </row>
    <row r="227" spans="1:7" x14ac:dyDescent="0.25">
      <c r="A227" s="152" t="s">
        <v>738</v>
      </c>
      <c r="B227" s="189" t="s">
        <v>73</v>
      </c>
      <c r="C227" s="181">
        <f>SUM(C219:C226)</f>
        <v>2925.2296654100041</v>
      </c>
      <c r="D227" s="244">
        <f>SUM(D219:D226)</f>
        <v>41015</v>
      </c>
      <c r="F227" s="239">
        <f>SUM(F219:F226)</f>
        <v>1</v>
      </c>
      <c r="G227" s="239">
        <f>SUM(G219:G226)</f>
        <v>0.99999999999999989</v>
      </c>
    </row>
    <row r="228" spans="1:7" outlineLevel="1" x14ac:dyDescent="0.25">
      <c r="A228" s="152" t="s">
        <v>739</v>
      </c>
      <c r="B228" s="153" t="s">
        <v>740</v>
      </c>
      <c r="C228" s="243">
        <v>7.9627639400000003</v>
      </c>
      <c r="D228" s="242">
        <v>66</v>
      </c>
      <c r="F228" s="179">
        <f>IF($C$227=0,"",IF(C228="[for completion]","",C228/$C$227))</f>
        <v>2.7220987241300689E-3</v>
      </c>
      <c r="G228" s="245">
        <f>IF($D$227=0,"",IF(D228="[for completion]","",D228/$D$227))</f>
        <v>1.6091673777886139E-3</v>
      </c>
    </row>
    <row r="229" spans="1:7" outlineLevel="1" x14ac:dyDescent="0.25">
      <c r="A229" s="152" t="s">
        <v>741</v>
      </c>
      <c r="B229" s="153" t="s">
        <v>742</v>
      </c>
      <c r="C229" s="243">
        <v>3.1528780200000002</v>
      </c>
      <c r="D229" s="242">
        <v>32</v>
      </c>
      <c r="F229" s="179">
        <f>IF($C$227=0,"",IF(C229="[for completion]","",C229/$C$227))</f>
        <v>1.0778223868306382E-3</v>
      </c>
      <c r="G229" s="245">
        <f>IF($D$227=0,"",IF(D229="[for completion]","",D229/$D$227))</f>
        <v>7.8020236498841885E-4</v>
      </c>
    </row>
    <row r="230" spans="1:7" outlineLevel="1" x14ac:dyDescent="0.25">
      <c r="A230" s="152" t="s">
        <v>743</v>
      </c>
      <c r="B230" s="153" t="s">
        <v>744</v>
      </c>
      <c r="C230" s="243">
        <v>0.86176195</v>
      </c>
      <c r="D230" s="242">
        <v>10</v>
      </c>
      <c r="F230" s="179">
        <f>IF($C$227=0,"",IF(C230="[for completion]","",C230/$C$227))</f>
        <v>2.9459633894394214E-4</v>
      </c>
      <c r="G230" s="245">
        <f>IF($D$227=0,"",IF(D230="[for completion]","",D230/$D$227))</f>
        <v>2.438132390588809E-4</v>
      </c>
    </row>
    <row r="231" spans="1:7" outlineLevel="1" x14ac:dyDescent="0.25">
      <c r="A231" s="152" t="s">
        <v>745</v>
      </c>
      <c r="B231" s="153" t="s">
        <v>746</v>
      </c>
      <c r="C231" s="243">
        <v>7.5367556499999999</v>
      </c>
      <c r="D231" s="242">
        <v>45</v>
      </c>
      <c r="F231" s="179">
        <f>IF($C$227=0,"",IF(C231="[for completion]","",C231/$C$227))</f>
        <v>2.5764662990807041E-3</v>
      </c>
      <c r="G231" s="245">
        <f>IF($D$227=0,"",IF(D231="[for completion]","",D231/$D$227))</f>
        <v>1.097159575764964E-3</v>
      </c>
    </row>
    <row r="232" spans="1:7" outlineLevel="1" x14ac:dyDescent="0.25">
      <c r="A232" s="152" t="s">
        <v>747</v>
      </c>
      <c r="B232" s="153" t="s">
        <v>748</v>
      </c>
      <c r="C232" s="243">
        <v>1.1235897500000001</v>
      </c>
      <c r="D232" s="242">
        <v>15</v>
      </c>
      <c r="F232" s="179">
        <f>IF($C$227=0,"",IF(C232="[for completion]","",C232/$C$227))</f>
        <v>3.8410308882277667E-4</v>
      </c>
      <c r="G232" s="245">
        <f>IF($D$227=0,"",IF(D232="[for completion]","",D232/$D$227))</f>
        <v>3.6571985858832134E-4</v>
      </c>
    </row>
    <row r="233" spans="1:7" outlineLevel="1" x14ac:dyDescent="0.25">
      <c r="A233" s="152" t="s">
        <v>749</v>
      </c>
      <c r="B233" s="153" t="s">
        <v>750</v>
      </c>
      <c r="C233" s="243">
        <v>4.8988479700000003</v>
      </c>
      <c r="D233" s="242">
        <v>50</v>
      </c>
      <c r="F233" s="179">
        <f>IF($C$227=0,"",IF(C233="[for completion]","",C233/$C$227))</f>
        <v>1.6746883254766156E-3</v>
      </c>
      <c r="G233" s="245">
        <f>IF($D$227=0,"",IF(D233="[for completion]","",D233/$D$227))</f>
        <v>1.2190661952944045E-3</v>
      </c>
    </row>
    <row r="234" spans="1:7" outlineLevel="1" x14ac:dyDescent="0.25">
      <c r="A234" s="152" t="s">
        <v>751</v>
      </c>
      <c r="B234" s="153"/>
      <c r="F234" s="179"/>
      <c r="G234" s="179"/>
    </row>
    <row r="235" spans="1:7" outlineLevel="1" x14ac:dyDescent="0.25">
      <c r="A235" s="152" t="s">
        <v>752</v>
      </c>
      <c r="B235" s="153"/>
      <c r="F235" s="179"/>
      <c r="G235" s="179"/>
    </row>
    <row r="236" spans="1:7" outlineLevel="1" x14ac:dyDescent="0.25">
      <c r="A236" s="152" t="s">
        <v>753</v>
      </c>
      <c r="B236" s="153"/>
      <c r="F236" s="179"/>
      <c r="G236" s="179"/>
    </row>
    <row r="237" spans="1:7" ht="15" customHeight="1" x14ac:dyDescent="0.25">
      <c r="A237" s="157"/>
      <c r="B237" s="157" t="s">
        <v>754</v>
      </c>
      <c r="C237" s="157" t="s">
        <v>682</v>
      </c>
      <c r="D237" s="157" t="s">
        <v>683</v>
      </c>
      <c r="E237" s="156"/>
      <c r="F237" s="157" t="s">
        <v>504</v>
      </c>
      <c r="G237" s="157" t="s">
        <v>684</v>
      </c>
    </row>
    <row r="238" spans="1:7" x14ac:dyDescent="0.25">
      <c r="A238" s="152" t="s">
        <v>755</v>
      </c>
      <c r="B238" s="152" t="s">
        <v>720</v>
      </c>
      <c r="C238" s="217">
        <v>0.48481503930895697</v>
      </c>
      <c r="F238" s="237"/>
      <c r="G238" s="237"/>
    </row>
    <row r="239" spans="1:7" x14ac:dyDescent="0.25">
      <c r="C239" s="220"/>
      <c r="F239" s="237"/>
      <c r="G239" s="237"/>
    </row>
    <row r="240" spans="1:7" x14ac:dyDescent="0.25">
      <c r="B240" s="175" t="s">
        <v>721</v>
      </c>
      <c r="C240" s="220"/>
      <c r="F240" s="237"/>
      <c r="G240" s="237"/>
    </row>
    <row r="241" spans="1:7" x14ac:dyDescent="0.25">
      <c r="A241" s="152" t="s">
        <v>756</v>
      </c>
      <c r="B241" s="152" t="s">
        <v>723</v>
      </c>
      <c r="C241" s="243">
        <v>1115.98067227001</v>
      </c>
      <c r="D241" s="242">
        <v>24533</v>
      </c>
      <c r="E241" s="220"/>
      <c r="F241" s="245">
        <f>IF($C$249=0,"",IF(C241="[Mark as ND1 if not relevant]","",C241/$C$249))</f>
        <v>0.38150189896750897</v>
      </c>
      <c r="G241" s="245">
        <f>IF($D$249=0,"",IF(D241="[Mark as ND1 if not relevant]","",D241/$D$249))</f>
        <v>0.59814701938315251</v>
      </c>
    </row>
    <row r="242" spans="1:7" x14ac:dyDescent="0.25">
      <c r="A242" s="152" t="s">
        <v>757</v>
      </c>
      <c r="B242" s="152" t="s">
        <v>725</v>
      </c>
      <c r="C242" s="243">
        <v>446.610525260001</v>
      </c>
      <c r="D242" s="242">
        <v>5226</v>
      </c>
      <c r="E242" s="220"/>
      <c r="F242" s="245">
        <f>IF($C$249=0,"",IF(C242="[Mark as ND1 if not relevant]","",C242/$C$249))</f>
        <v>0.15267537128487393</v>
      </c>
      <c r="G242" s="245">
        <f>IF($D$249=0,"",IF(D242="[Mark as ND1 if not relevant]","",D242/$D$249))</f>
        <v>0.12741679873217115</v>
      </c>
    </row>
    <row r="243" spans="1:7" x14ac:dyDescent="0.25">
      <c r="A243" s="152" t="s">
        <v>758</v>
      </c>
      <c r="B243" s="152" t="s">
        <v>727</v>
      </c>
      <c r="C243" s="243">
        <v>420.68466893999999</v>
      </c>
      <c r="D243" s="242">
        <v>4132</v>
      </c>
      <c r="E243" s="220"/>
      <c r="F243" s="245">
        <f>IF($C$249=0,"",IF(C243="[Mark as ND1 if not relevant]","",C243/$C$249))</f>
        <v>0.14381252655628163</v>
      </c>
      <c r="G243" s="245">
        <f>IF($D$249=0,"",IF(D243="[Mark as ND1 if not relevant]","",D243/$D$249))</f>
        <v>0.10074363037912959</v>
      </c>
    </row>
    <row r="244" spans="1:7" x14ac:dyDescent="0.25">
      <c r="A244" s="152" t="s">
        <v>759</v>
      </c>
      <c r="B244" s="152" t="s">
        <v>729</v>
      </c>
      <c r="C244" s="243">
        <v>374.98770827999999</v>
      </c>
      <c r="D244" s="242">
        <v>3305</v>
      </c>
      <c r="E244" s="220"/>
      <c r="F244" s="245">
        <f>IF($C$249=0,"",IF(C244="[Mark as ND1 if not relevant]","",C244/$C$249))</f>
        <v>0.128190860606304</v>
      </c>
      <c r="G244" s="245">
        <f>IF($D$249=0,"",IF(D244="[Mark as ND1 if not relevant]","",D244/$D$249))</f>
        <v>8.0580275508960131E-2</v>
      </c>
    </row>
    <row r="245" spans="1:7" x14ac:dyDescent="0.25">
      <c r="A245" s="152" t="s">
        <v>760</v>
      </c>
      <c r="B245" s="152" t="s">
        <v>731</v>
      </c>
      <c r="C245" s="243">
        <v>275.32103162999999</v>
      </c>
      <c r="D245" s="242">
        <v>2011</v>
      </c>
      <c r="E245" s="220"/>
      <c r="F245" s="245">
        <f>IF($C$249=0,"",IF(C245="[Mark as ND1 if not relevant]","",C245/$C$249))</f>
        <v>9.4119458340516313E-2</v>
      </c>
      <c r="G245" s="245">
        <f>IF($D$249=0,"",IF(D245="[Mark as ND1 if not relevant]","",D245/$D$249))</f>
        <v>4.9030842374740952E-2</v>
      </c>
    </row>
    <row r="246" spans="1:7" x14ac:dyDescent="0.25">
      <c r="A246" s="152" t="s">
        <v>761</v>
      </c>
      <c r="B246" s="152" t="s">
        <v>733</v>
      </c>
      <c r="C246" s="243">
        <v>198.16373548999999</v>
      </c>
      <c r="D246" s="242">
        <v>1217</v>
      </c>
      <c r="E246" s="220"/>
      <c r="F246" s="245">
        <f>IF($C$249=0,"",IF(C246="[Mark as ND1 if not relevant]","",C246/$C$249))</f>
        <v>6.7742966589334319E-2</v>
      </c>
      <c r="G246" s="245">
        <f>IF($D$249=0,"",IF(D246="[Mark as ND1 if not relevant]","",D246/$D$249))</f>
        <v>2.9672071193465804E-2</v>
      </c>
    </row>
    <row r="247" spans="1:7" x14ac:dyDescent="0.25">
      <c r="A247" s="152" t="s">
        <v>762</v>
      </c>
      <c r="B247" s="152" t="s">
        <v>735</v>
      </c>
      <c r="C247" s="243">
        <v>74.830246820000099</v>
      </c>
      <c r="D247" s="242">
        <v>421</v>
      </c>
      <c r="E247" s="220"/>
      <c r="F247" s="245">
        <f>IF($C$249=0,"",IF(C247="[Mark as ND1 if not relevant]","",C247/$C$249))</f>
        <v>2.5580981796009379E-2</v>
      </c>
      <c r="G247" s="245">
        <f>IF($D$249=0,"",IF(D247="[Mark as ND1 if not relevant]","",D247/$D$249))</f>
        <v>1.0264537364378885E-2</v>
      </c>
    </row>
    <row r="248" spans="1:7" x14ac:dyDescent="0.25">
      <c r="A248" s="152" t="s">
        <v>763</v>
      </c>
      <c r="B248" s="152" t="s">
        <v>737</v>
      </c>
      <c r="C248" s="243">
        <v>18.651076719999999</v>
      </c>
      <c r="D248" s="242">
        <v>170</v>
      </c>
      <c r="E248" s="220"/>
      <c r="F248" s="245">
        <f>IF($C$249=0,"",IF(C248="[Mark as ND1 if not relevant]","",C248/$C$249))</f>
        <v>6.3759358591715205E-3</v>
      </c>
      <c r="G248" s="245">
        <f>IF($D$249=0,"",IF(D248="[Mark as ND1 if not relevant]","",D248/$D$249))</f>
        <v>4.1448250640009751E-3</v>
      </c>
    </row>
    <row r="249" spans="1:7" x14ac:dyDescent="0.25">
      <c r="A249" s="152" t="s">
        <v>764</v>
      </c>
      <c r="B249" s="189" t="s">
        <v>73</v>
      </c>
      <c r="C249" s="181">
        <f>SUM(C241:C248)</f>
        <v>2925.229665410011</v>
      </c>
      <c r="D249" s="244">
        <f>SUM(D241:D248)</f>
        <v>41015</v>
      </c>
      <c r="F249" s="239">
        <f>SUM(F241:F248)</f>
        <v>1.0000000000000002</v>
      </c>
      <c r="G249" s="239">
        <f>SUM(G241:G248)</f>
        <v>1.0000000000000002</v>
      </c>
    </row>
    <row r="250" spans="1:7" outlineLevel="1" x14ac:dyDescent="0.25">
      <c r="A250" s="152" t="s">
        <v>765</v>
      </c>
      <c r="B250" s="153" t="s">
        <v>740</v>
      </c>
      <c r="C250" s="243">
        <v>6.0100335899999999</v>
      </c>
      <c r="D250" s="242">
        <v>37</v>
      </c>
      <c r="F250" s="179">
        <f>IF($C$249=0,"",IF(C250="[for completion]","",C250/$C$249))</f>
        <v>2.054551019041991E-3</v>
      </c>
      <c r="G250" s="179">
        <f>IF($D$249=0,"",IF(D250="[for completion]","",D250/$D$249))</f>
        <v>9.0210898451785937E-4</v>
      </c>
    </row>
    <row r="251" spans="1:7" outlineLevel="1" x14ac:dyDescent="0.25">
      <c r="A251" s="152" t="s">
        <v>766</v>
      </c>
      <c r="B251" s="153" t="s">
        <v>742</v>
      </c>
      <c r="C251" s="243">
        <v>2.9537792500000002</v>
      </c>
      <c r="D251" s="242">
        <v>30</v>
      </c>
      <c r="F251" s="179">
        <f>IF($C$249=0,"",IF(C251="[for completion]","",C251/$C$249))</f>
        <v>1.0097597754212531E-3</v>
      </c>
      <c r="G251" s="179">
        <f>IF($D$249=0,"",IF(D251="[for completion]","",D251/$D$249))</f>
        <v>7.3143971717664269E-4</v>
      </c>
    </row>
    <row r="252" spans="1:7" outlineLevel="1" x14ac:dyDescent="0.25">
      <c r="A252" s="152" t="s">
        <v>767</v>
      </c>
      <c r="B252" s="153" t="s">
        <v>744</v>
      </c>
      <c r="C252" s="243">
        <v>5.6658641699999999</v>
      </c>
      <c r="D252" s="242">
        <v>31</v>
      </c>
      <c r="F252" s="179">
        <f>IF($C$249=0,"",IF(C252="[for completion]","",C252/$C$249))</f>
        <v>1.9368954981542797E-3</v>
      </c>
      <c r="G252" s="179">
        <f>IF($D$249=0,"",IF(D252="[for completion]","",D252/$D$249))</f>
        <v>7.5582104108253077E-4</v>
      </c>
    </row>
    <row r="253" spans="1:7" outlineLevel="1" x14ac:dyDescent="0.25">
      <c r="A253" s="152" t="s">
        <v>768</v>
      </c>
      <c r="B253" s="153" t="s">
        <v>746</v>
      </c>
      <c r="C253" s="243">
        <v>0.98696079999999997</v>
      </c>
      <c r="D253" s="242">
        <v>17</v>
      </c>
      <c r="F253" s="179">
        <f>IF($C$249=0,"",IF(C253="[for completion]","",C253/$C$249))</f>
        <v>3.3739600403705873E-4</v>
      </c>
      <c r="G253" s="179">
        <f>IF($D$249=0,"",IF(D253="[for completion]","",D253/$D$249))</f>
        <v>4.1448250640009751E-4</v>
      </c>
    </row>
    <row r="254" spans="1:7" outlineLevel="1" x14ac:dyDescent="0.25">
      <c r="A254" s="152" t="s">
        <v>769</v>
      </c>
      <c r="B254" s="153" t="s">
        <v>748</v>
      </c>
      <c r="C254" s="243">
        <v>0.59966964</v>
      </c>
      <c r="D254" s="242">
        <v>6</v>
      </c>
      <c r="F254" s="179">
        <f>IF($C$249=0,"",IF(C254="[for completion]","",C254/$C$249))</f>
        <v>2.0499916539577008E-4</v>
      </c>
      <c r="G254" s="179">
        <f>IF($D$249=0,"",IF(D254="[for completion]","",D254/$D$249))</f>
        <v>1.4628794343532855E-4</v>
      </c>
    </row>
    <row r="255" spans="1:7" outlineLevel="1" x14ac:dyDescent="0.25">
      <c r="A255" s="152" t="s">
        <v>770</v>
      </c>
      <c r="B255" s="153" t="s">
        <v>750</v>
      </c>
      <c r="C255" s="243">
        <v>2.4347692699999999</v>
      </c>
      <c r="D255" s="242">
        <v>49</v>
      </c>
      <c r="F255" s="179">
        <f>IF($C$249=0,"",IF(C255="[for completion]","",C255/$C$249))</f>
        <v>8.3233439712116885E-4</v>
      </c>
      <c r="G255" s="179">
        <f>IF($D$249=0,"",IF(D255="[for completion]","",D255/$D$249))</f>
        <v>1.1946848713885164E-3</v>
      </c>
    </row>
    <row r="256" spans="1:7" outlineLevel="1" x14ac:dyDescent="0.25">
      <c r="A256" s="152" t="s">
        <v>771</v>
      </c>
      <c r="B256" s="153"/>
      <c r="F256" s="184"/>
      <c r="G256" s="184"/>
    </row>
    <row r="257" spans="1:14" outlineLevel="1" x14ac:dyDescent="0.25">
      <c r="A257" s="152" t="s">
        <v>772</v>
      </c>
      <c r="B257" s="153"/>
      <c r="F257" s="184"/>
      <c r="G257" s="184"/>
    </row>
    <row r="258" spans="1:14" outlineLevel="1" x14ac:dyDescent="0.25">
      <c r="A258" s="152" t="s">
        <v>773</v>
      </c>
      <c r="B258" s="153"/>
      <c r="F258" s="184"/>
      <c r="G258" s="184"/>
    </row>
    <row r="259" spans="1:14" ht="15" customHeight="1" x14ac:dyDescent="0.25">
      <c r="A259" s="157"/>
      <c r="B259" s="201" t="s">
        <v>774</v>
      </c>
      <c r="C259" s="157" t="s">
        <v>504</v>
      </c>
      <c r="D259" s="157"/>
      <c r="E259" s="156"/>
      <c r="F259" s="157"/>
      <c r="G259" s="157"/>
    </row>
    <row r="260" spans="1:14" x14ac:dyDescent="0.25">
      <c r="A260" s="152" t="s">
        <v>775</v>
      </c>
      <c r="B260" s="152" t="s">
        <v>1662</v>
      </c>
      <c r="C260" s="217">
        <v>0.82402401950875104</v>
      </c>
      <c r="E260" s="240"/>
      <c r="F260" s="240"/>
      <c r="G260" s="240"/>
    </row>
    <row r="261" spans="1:14" x14ac:dyDescent="0.25">
      <c r="A261" s="152" t="s">
        <v>777</v>
      </c>
      <c r="B261" s="152" t="s">
        <v>778</v>
      </c>
      <c r="C261" s="217"/>
      <c r="E261" s="240"/>
      <c r="F261" s="240"/>
    </row>
    <row r="262" spans="1:14" x14ac:dyDescent="0.25">
      <c r="A262" s="152" t="s">
        <v>779</v>
      </c>
      <c r="B262" s="152" t="s">
        <v>780</v>
      </c>
      <c r="C262" s="217"/>
      <c r="E262" s="240"/>
      <c r="F262" s="240"/>
    </row>
    <row r="263" spans="1:14" x14ac:dyDescent="0.25">
      <c r="A263" s="152" t="s">
        <v>781</v>
      </c>
      <c r="B263" s="152" t="s">
        <v>782</v>
      </c>
      <c r="C263" s="217"/>
      <c r="E263" s="240"/>
      <c r="F263" s="240"/>
    </row>
    <row r="264" spans="1:14" x14ac:dyDescent="0.25">
      <c r="A264" s="152" t="s">
        <v>783</v>
      </c>
      <c r="B264" s="175" t="s">
        <v>784</v>
      </c>
      <c r="C264" s="217"/>
      <c r="D264" s="196"/>
      <c r="E264" s="196"/>
      <c r="F264" s="210"/>
      <c r="G264" s="210"/>
      <c r="H264" s="151"/>
      <c r="I264" s="152"/>
      <c r="J264" s="152"/>
      <c r="K264" s="152"/>
      <c r="L264" s="151"/>
      <c r="M264" s="151"/>
      <c r="N264" s="151"/>
    </row>
    <row r="265" spans="1:14" x14ac:dyDescent="0.25">
      <c r="A265" s="152" t="s">
        <v>785</v>
      </c>
      <c r="B265" s="152" t="s">
        <v>71</v>
      </c>
      <c r="C265" s="217">
        <v>0.17597598049124899</v>
      </c>
      <c r="E265" s="240"/>
      <c r="F265" s="240"/>
    </row>
    <row r="266" spans="1:14" hidden="1" outlineLevel="1" x14ac:dyDescent="0.25">
      <c r="A266" s="152" t="s">
        <v>787</v>
      </c>
      <c r="B266" s="153" t="s">
        <v>789</v>
      </c>
      <c r="C266" s="241"/>
      <c r="E266" s="240"/>
      <c r="F266" s="240"/>
    </row>
    <row r="267" spans="1:14" hidden="1" outlineLevel="1" x14ac:dyDescent="0.25">
      <c r="A267" s="152" t="s">
        <v>788</v>
      </c>
      <c r="B267" s="153" t="s">
        <v>791</v>
      </c>
      <c r="C267" s="239"/>
      <c r="E267" s="240"/>
      <c r="F267" s="240"/>
    </row>
    <row r="268" spans="1:14" hidden="1" outlineLevel="1" x14ac:dyDescent="0.25">
      <c r="A268" s="152" t="s">
        <v>790</v>
      </c>
      <c r="B268" s="153" t="s">
        <v>793</v>
      </c>
      <c r="C268" s="239"/>
      <c r="E268" s="240"/>
      <c r="F268" s="240"/>
    </row>
    <row r="269" spans="1:14" hidden="1" outlineLevel="1" x14ac:dyDescent="0.25">
      <c r="A269" s="152" t="s">
        <v>792</v>
      </c>
      <c r="B269" s="153" t="s">
        <v>795</v>
      </c>
      <c r="C269" s="239"/>
      <c r="E269" s="240"/>
      <c r="F269" s="240"/>
    </row>
    <row r="270" spans="1:14" hidden="1" outlineLevel="1" x14ac:dyDescent="0.25">
      <c r="A270" s="152" t="s">
        <v>794</v>
      </c>
      <c r="B270" s="153" t="s">
        <v>179</v>
      </c>
      <c r="C270" s="239"/>
      <c r="E270" s="240"/>
      <c r="F270" s="240"/>
    </row>
    <row r="271" spans="1:14" hidden="1" outlineLevel="1" x14ac:dyDescent="0.25">
      <c r="A271" s="152" t="s">
        <v>796</v>
      </c>
      <c r="B271" s="153" t="s">
        <v>179</v>
      </c>
      <c r="C271" s="239"/>
      <c r="E271" s="240"/>
      <c r="F271" s="240"/>
    </row>
    <row r="272" spans="1:14" hidden="1" outlineLevel="1" x14ac:dyDescent="0.25">
      <c r="A272" s="152" t="s">
        <v>797</v>
      </c>
      <c r="B272" s="153" t="s">
        <v>179</v>
      </c>
      <c r="C272" s="239"/>
      <c r="E272" s="240"/>
      <c r="F272" s="240"/>
    </row>
    <row r="273" spans="1:7" hidden="1" outlineLevel="1" x14ac:dyDescent="0.25">
      <c r="A273" s="152" t="s">
        <v>798</v>
      </c>
      <c r="B273" s="153" t="s">
        <v>179</v>
      </c>
      <c r="C273" s="239"/>
      <c r="E273" s="240"/>
      <c r="F273" s="240"/>
    </row>
    <row r="274" spans="1:7" hidden="1" outlineLevel="1" x14ac:dyDescent="0.25">
      <c r="A274" s="152" t="s">
        <v>799</v>
      </c>
      <c r="B274" s="153" t="s">
        <v>179</v>
      </c>
      <c r="C274" s="239"/>
      <c r="E274" s="240"/>
      <c r="F274" s="240"/>
    </row>
    <row r="275" spans="1:7" hidden="1" outlineLevel="1" x14ac:dyDescent="0.25">
      <c r="A275" s="152" t="s">
        <v>800</v>
      </c>
      <c r="B275" s="153" t="s">
        <v>179</v>
      </c>
      <c r="C275" s="239"/>
      <c r="E275" s="240"/>
      <c r="F275" s="240"/>
    </row>
    <row r="276" spans="1:7" ht="15" customHeight="1" collapsed="1" x14ac:dyDescent="0.25">
      <c r="A276" s="157"/>
      <c r="B276" s="201" t="s">
        <v>801</v>
      </c>
      <c r="C276" s="157" t="s">
        <v>504</v>
      </c>
      <c r="D276" s="157"/>
      <c r="E276" s="156"/>
      <c r="F276" s="157"/>
      <c r="G276" s="155"/>
    </row>
    <row r="277" spans="1:7" x14ac:dyDescent="0.25">
      <c r="A277" s="152" t="s">
        <v>802</v>
      </c>
      <c r="B277" s="152" t="s">
        <v>803</v>
      </c>
      <c r="C277" s="217">
        <v>1</v>
      </c>
      <c r="E277" s="151"/>
      <c r="F277" s="151"/>
    </row>
    <row r="278" spans="1:7" x14ac:dyDescent="0.25">
      <c r="A278" s="152" t="s">
        <v>804</v>
      </c>
      <c r="B278" s="152" t="s">
        <v>805</v>
      </c>
      <c r="C278" s="239"/>
      <c r="E278" s="151"/>
      <c r="F278" s="151"/>
    </row>
    <row r="279" spans="1:7" x14ac:dyDescent="0.25">
      <c r="A279" s="152" t="s">
        <v>806</v>
      </c>
      <c r="B279" s="152" t="s">
        <v>71</v>
      </c>
      <c r="C279" s="239"/>
      <c r="E279" s="151"/>
      <c r="F279" s="151"/>
    </row>
    <row r="280" spans="1:7" hidden="1" outlineLevel="1" x14ac:dyDescent="0.25">
      <c r="A280" s="152" t="s">
        <v>807</v>
      </c>
      <c r="C280" s="239"/>
      <c r="E280" s="151"/>
      <c r="F280" s="151"/>
    </row>
    <row r="281" spans="1:7" hidden="1" outlineLevel="1" x14ac:dyDescent="0.25">
      <c r="A281" s="152" t="s">
        <v>808</v>
      </c>
      <c r="C281" s="239"/>
      <c r="E281" s="151"/>
      <c r="F281" s="151"/>
    </row>
    <row r="282" spans="1:7" hidden="1" outlineLevel="1" x14ac:dyDescent="0.25">
      <c r="A282" s="152" t="s">
        <v>809</v>
      </c>
      <c r="C282" s="239"/>
      <c r="E282" s="151"/>
      <c r="F282" s="151"/>
    </row>
    <row r="283" spans="1:7" hidden="1" outlineLevel="1" x14ac:dyDescent="0.25">
      <c r="A283" s="152" t="s">
        <v>810</v>
      </c>
      <c r="C283" s="239"/>
      <c r="E283" s="151"/>
      <c r="F283" s="151"/>
    </row>
    <row r="284" spans="1:7" hidden="1" outlineLevel="1" x14ac:dyDescent="0.25">
      <c r="A284" s="152" t="s">
        <v>811</v>
      </c>
      <c r="C284" s="239"/>
      <c r="E284" s="151"/>
      <c r="F284" s="151"/>
    </row>
    <row r="285" spans="1:7" hidden="1" outlineLevel="1" x14ac:dyDescent="0.25">
      <c r="A285" s="152" t="s">
        <v>812</v>
      </c>
      <c r="C285" s="239"/>
      <c r="E285" s="151"/>
      <c r="F285" s="151"/>
    </row>
    <row r="286" spans="1:7" s="173" customFormat="1" collapsed="1" x14ac:dyDescent="0.3">
      <c r="A286" s="158"/>
      <c r="B286" s="158" t="s">
        <v>1661</v>
      </c>
      <c r="C286" s="158" t="s">
        <v>60</v>
      </c>
      <c r="D286" s="158" t="s">
        <v>1567</v>
      </c>
      <c r="E286" s="158"/>
      <c r="F286" s="158" t="s">
        <v>504</v>
      </c>
      <c r="G286" s="158" t="s">
        <v>1566</v>
      </c>
    </row>
    <row r="287" spans="1:7" s="173" customFormat="1" x14ac:dyDescent="0.3">
      <c r="A287" s="152" t="s">
        <v>1660</v>
      </c>
      <c r="B287" s="175"/>
      <c r="C287" s="181"/>
      <c r="D287" s="152"/>
      <c r="E287" s="195"/>
      <c r="F287" s="179" t="str">
        <f>IF($C$305=0,"",IF(C287="[For completion]","",C287/$C$305))</f>
        <v/>
      </c>
      <c r="G287" s="179" t="str">
        <f>IF($D$305=0,"",IF(D287="[For completion]","",D287/$D$305))</f>
        <v/>
      </c>
    </row>
    <row r="288" spans="1:7" s="173" customFormat="1" x14ac:dyDescent="0.3">
      <c r="A288" s="152" t="s">
        <v>1659</v>
      </c>
      <c r="B288" s="175"/>
      <c r="C288" s="181"/>
      <c r="D288" s="152"/>
      <c r="E288" s="195"/>
      <c r="F288" s="179" t="str">
        <f>IF($C$305=0,"",IF(C288="[For completion]","",C288/$C$305))</f>
        <v/>
      </c>
      <c r="G288" s="179" t="str">
        <f>IF($D$305=0,"",IF(D288="[For completion]","",D288/$D$305))</f>
        <v/>
      </c>
    </row>
    <row r="289" spans="1:7" s="173" customFormat="1" x14ac:dyDescent="0.3">
      <c r="A289" s="152" t="s">
        <v>1658</v>
      </c>
      <c r="B289" s="175"/>
      <c r="C289" s="181"/>
      <c r="D289" s="152"/>
      <c r="E289" s="195"/>
      <c r="F289" s="179" t="str">
        <f>IF($C$305=0,"",IF(C289="[For completion]","",C289/$C$305))</f>
        <v/>
      </c>
      <c r="G289" s="179" t="str">
        <f>IF($D$305=0,"",IF(D289="[For completion]","",D289/$D$305))</f>
        <v/>
      </c>
    </row>
    <row r="290" spans="1:7" s="173" customFormat="1" x14ac:dyDescent="0.3">
      <c r="A290" s="152" t="s">
        <v>1657</v>
      </c>
      <c r="B290" s="175"/>
      <c r="C290" s="181"/>
      <c r="D290" s="152"/>
      <c r="E290" s="195"/>
      <c r="F290" s="179" t="str">
        <f>IF($C$305=0,"",IF(C290="[For completion]","",C290/$C$305))</f>
        <v/>
      </c>
      <c r="G290" s="179" t="str">
        <f>IF($D$305=0,"",IF(D290="[For completion]","",D290/$D$305))</f>
        <v/>
      </c>
    </row>
    <row r="291" spans="1:7" s="173" customFormat="1" x14ac:dyDescent="0.3">
      <c r="A291" s="152" t="s">
        <v>1656</v>
      </c>
      <c r="B291" s="175"/>
      <c r="C291" s="181"/>
      <c r="D291" s="152"/>
      <c r="E291" s="195"/>
      <c r="F291" s="179" t="str">
        <f>IF($C$305=0,"",IF(C291="[For completion]","",C291/$C$305))</f>
        <v/>
      </c>
      <c r="G291" s="179" t="str">
        <f>IF($D$305=0,"",IF(D291="[For completion]","",D291/$D$305))</f>
        <v/>
      </c>
    </row>
    <row r="292" spans="1:7" s="173" customFormat="1" x14ac:dyDescent="0.3">
      <c r="A292" s="152" t="s">
        <v>1655</v>
      </c>
      <c r="B292" s="175"/>
      <c r="C292" s="181"/>
      <c r="D292" s="152"/>
      <c r="E292" s="195"/>
      <c r="F292" s="179" t="str">
        <f>IF($C$305=0,"",IF(C292="[For completion]","",C292/$C$305))</f>
        <v/>
      </c>
      <c r="G292" s="179" t="str">
        <f>IF($D$305=0,"",IF(D292="[For completion]","",D292/$D$305))</f>
        <v/>
      </c>
    </row>
    <row r="293" spans="1:7" s="173" customFormat="1" x14ac:dyDescent="0.3">
      <c r="A293" s="152" t="s">
        <v>1654</v>
      </c>
      <c r="B293" s="175"/>
      <c r="C293" s="181"/>
      <c r="D293" s="152"/>
      <c r="E293" s="195"/>
      <c r="F293" s="179" t="str">
        <f>IF($C$305=0,"",IF(C293="[For completion]","",C293/$C$305))</f>
        <v/>
      </c>
      <c r="G293" s="179" t="str">
        <f>IF($D$305=0,"",IF(D293="[For completion]","",D293/$D$305))</f>
        <v/>
      </c>
    </row>
    <row r="294" spans="1:7" s="173" customFormat="1" x14ac:dyDescent="0.3">
      <c r="A294" s="152" t="s">
        <v>1653</v>
      </c>
      <c r="B294" s="175"/>
      <c r="C294" s="181"/>
      <c r="D294" s="152"/>
      <c r="E294" s="195"/>
      <c r="F294" s="179" t="str">
        <f>IF($C$305=0,"",IF(C294="[For completion]","",C294/$C$305))</f>
        <v/>
      </c>
      <c r="G294" s="179" t="str">
        <f>IF($D$305=0,"",IF(D294="[For completion]","",D294/$D$305))</f>
        <v/>
      </c>
    </row>
    <row r="295" spans="1:7" s="173" customFormat="1" x14ac:dyDescent="0.3">
      <c r="A295" s="152" t="s">
        <v>1652</v>
      </c>
      <c r="B295" s="175"/>
      <c r="C295" s="181"/>
      <c r="D295" s="152"/>
      <c r="E295" s="195"/>
      <c r="F295" s="179" t="str">
        <f>IF($C$305=0,"",IF(C295="[For completion]","",C295/$C$305))</f>
        <v/>
      </c>
      <c r="G295" s="179" t="str">
        <f>IF($D$305=0,"",IF(D295="[For completion]","",D295/$D$305))</f>
        <v/>
      </c>
    </row>
    <row r="296" spans="1:7" s="173" customFormat="1" x14ac:dyDescent="0.3">
      <c r="A296" s="152" t="s">
        <v>1651</v>
      </c>
      <c r="B296" s="175"/>
      <c r="C296" s="181"/>
      <c r="D296" s="152"/>
      <c r="E296" s="195"/>
      <c r="F296" s="179" t="str">
        <f>IF($C$305=0,"",IF(C296="[For completion]","",C296/$C$305))</f>
        <v/>
      </c>
      <c r="G296" s="179" t="str">
        <f>IF($D$305=0,"",IF(D296="[For completion]","",D296/$D$305))</f>
        <v/>
      </c>
    </row>
    <row r="297" spans="1:7" s="173" customFormat="1" x14ac:dyDescent="0.3">
      <c r="A297" s="152" t="s">
        <v>1650</v>
      </c>
      <c r="B297" s="175"/>
      <c r="C297" s="181"/>
      <c r="D297" s="152"/>
      <c r="E297" s="195"/>
      <c r="F297" s="179" t="str">
        <f>IF($C$305=0,"",IF(C297="[For completion]","",C297/$C$305))</f>
        <v/>
      </c>
      <c r="G297" s="179" t="str">
        <f>IF($D$305=0,"",IF(D297="[For completion]","",D297/$D$305))</f>
        <v/>
      </c>
    </row>
    <row r="298" spans="1:7" s="173" customFormat="1" x14ac:dyDescent="0.3">
      <c r="A298" s="152" t="s">
        <v>1649</v>
      </c>
      <c r="B298" s="175"/>
      <c r="C298" s="181"/>
      <c r="D298" s="152"/>
      <c r="E298" s="195"/>
      <c r="F298" s="179" t="str">
        <f>IF($C$305=0,"",IF(C298="[For completion]","",C298/$C$305))</f>
        <v/>
      </c>
      <c r="G298" s="179" t="str">
        <f>IF($D$305=0,"",IF(D298="[For completion]","",D298/$D$305))</f>
        <v/>
      </c>
    </row>
    <row r="299" spans="1:7" s="173" customFormat="1" x14ac:dyDescent="0.3">
      <c r="A299" s="152" t="s">
        <v>1648</v>
      </c>
      <c r="B299" s="175"/>
      <c r="C299" s="181"/>
      <c r="D299" s="152"/>
      <c r="E299" s="195"/>
      <c r="F299" s="179" t="str">
        <f>IF($C$305=0,"",IF(C299="[For completion]","",C299/$C$305))</f>
        <v/>
      </c>
      <c r="G299" s="179" t="str">
        <f>IF($D$305=0,"",IF(D299="[For completion]","",D299/$D$305))</f>
        <v/>
      </c>
    </row>
    <row r="300" spans="1:7" s="173" customFormat="1" x14ac:dyDescent="0.3">
      <c r="A300" s="152" t="s">
        <v>1647</v>
      </c>
      <c r="B300" s="175"/>
      <c r="C300" s="181"/>
      <c r="D300" s="152"/>
      <c r="E300" s="195"/>
      <c r="F300" s="179" t="str">
        <f>IF($C$305=0,"",IF(C300="[For completion]","",C300/$C$305))</f>
        <v/>
      </c>
      <c r="G300" s="179" t="str">
        <f>IF($D$305=0,"",IF(D300="[For completion]","",D300/$D$305))</f>
        <v/>
      </c>
    </row>
    <row r="301" spans="1:7" s="173" customFormat="1" x14ac:dyDescent="0.3">
      <c r="A301" s="152" t="s">
        <v>1646</v>
      </c>
      <c r="B301" s="175"/>
      <c r="C301" s="181"/>
      <c r="D301" s="152"/>
      <c r="E301" s="195"/>
      <c r="F301" s="179" t="str">
        <f>IF($C$305=0,"",IF(C301="[For completion]","",C301/$C$305))</f>
        <v/>
      </c>
      <c r="G301" s="179" t="str">
        <f>IF($D$305=0,"",IF(D301="[For completion]","",D301/$D$305))</f>
        <v/>
      </c>
    </row>
    <row r="302" spans="1:7" s="173" customFormat="1" x14ac:dyDescent="0.3">
      <c r="A302" s="152" t="s">
        <v>1645</v>
      </c>
      <c r="B302" s="175"/>
      <c r="C302" s="181"/>
      <c r="D302" s="152"/>
      <c r="E302" s="195"/>
      <c r="F302" s="179" t="str">
        <f>IF($C$305=0,"",IF(C302="[For completion]","",C302/$C$305))</f>
        <v/>
      </c>
      <c r="G302" s="179" t="str">
        <f>IF($D$305=0,"",IF(D302="[For completion]","",D302/$D$305))</f>
        <v/>
      </c>
    </row>
    <row r="303" spans="1:7" s="173" customFormat="1" x14ac:dyDescent="0.3">
      <c r="A303" s="152" t="s">
        <v>1644</v>
      </c>
      <c r="B303" s="175"/>
      <c r="C303" s="181"/>
      <c r="D303" s="152"/>
      <c r="E303" s="195"/>
      <c r="F303" s="179" t="str">
        <f>IF($C$305=0,"",IF(C303="[For completion]","",C303/$C$305))</f>
        <v/>
      </c>
      <c r="G303" s="179" t="str">
        <f>IF($D$305=0,"",IF(D303="[For completion]","",D303/$D$305))</f>
        <v/>
      </c>
    </row>
    <row r="304" spans="1:7" s="173" customFormat="1" x14ac:dyDescent="0.3">
      <c r="A304" s="152" t="s">
        <v>1643</v>
      </c>
      <c r="B304" s="175" t="s">
        <v>1559</v>
      </c>
      <c r="C304" s="181"/>
      <c r="D304" s="152"/>
      <c r="E304" s="195"/>
      <c r="F304" s="179" t="str">
        <f>IF($C$305=0,"",IF(C304="[For completion]","",C304/$C$305))</f>
        <v/>
      </c>
      <c r="G304" s="179" t="str">
        <f>IF($D$305=0,"",IF(D304="[For completion]","",D304/$D$305))</f>
        <v/>
      </c>
    </row>
    <row r="305" spans="1:7" s="173" customFormat="1" x14ac:dyDescent="0.3">
      <c r="A305" s="152" t="s">
        <v>1642</v>
      </c>
      <c r="B305" s="175" t="s">
        <v>73</v>
      </c>
      <c r="C305" s="181">
        <f>SUM(C287:C304)</f>
        <v>0</v>
      </c>
      <c r="D305" s="152">
        <f>SUM(D287:D304)</f>
        <v>0</v>
      </c>
      <c r="E305" s="195"/>
      <c r="F305" s="237">
        <f>SUM(F287:F304)</f>
        <v>0</v>
      </c>
      <c r="G305" s="237">
        <f>SUM(G287:G304)</f>
        <v>0</v>
      </c>
    </row>
    <row r="306" spans="1:7" s="173" customFormat="1" x14ac:dyDescent="0.3">
      <c r="A306" s="152" t="s">
        <v>1641</v>
      </c>
      <c r="B306" s="175"/>
      <c r="C306" s="152"/>
      <c r="D306" s="152"/>
      <c r="E306" s="195"/>
      <c r="F306" s="195"/>
      <c r="G306" s="195"/>
    </row>
    <row r="307" spans="1:7" s="173" customFormat="1" x14ac:dyDescent="0.3">
      <c r="A307" s="152" t="s">
        <v>1640</v>
      </c>
      <c r="B307" s="175"/>
      <c r="C307" s="152"/>
      <c r="D307" s="152"/>
      <c r="E307" s="195"/>
      <c r="F307" s="195"/>
      <c r="G307" s="195"/>
    </row>
    <row r="308" spans="1:7" s="173" customFormat="1" x14ac:dyDescent="0.3">
      <c r="A308" s="152" t="s">
        <v>1639</v>
      </c>
      <c r="B308" s="175"/>
      <c r="C308" s="152"/>
      <c r="D308" s="152"/>
      <c r="E308" s="195"/>
      <c r="F308" s="195"/>
      <c r="G308" s="195"/>
    </row>
    <row r="309" spans="1:7" s="173" customFormat="1" x14ac:dyDescent="0.3">
      <c r="A309" s="158"/>
      <c r="B309" s="158" t="s">
        <v>1638</v>
      </c>
      <c r="C309" s="158" t="s">
        <v>60</v>
      </c>
      <c r="D309" s="158" t="s">
        <v>1567</v>
      </c>
      <c r="E309" s="158"/>
      <c r="F309" s="158" t="s">
        <v>504</v>
      </c>
      <c r="G309" s="158" t="s">
        <v>1566</v>
      </c>
    </row>
    <row r="310" spans="1:7" s="173" customFormat="1" x14ac:dyDescent="0.3">
      <c r="A310" s="152" t="s">
        <v>1637</v>
      </c>
      <c r="B310" s="175"/>
      <c r="C310" s="181"/>
      <c r="D310" s="152"/>
      <c r="E310" s="195"/>
      <c r="F310" s="179" t="str">
        <f>IF($C$328=0,"",IF(C310="[For completion]","",C310/$C$328))</f>
        <v/>
      </c>
      <c r="G310" s="179" t="str">
        <f>IF($D$328=0,"",IF(D310="[For completion]","",D310/$D$328))</f>
        <v/>
      </c>
    </row>
    <row r="311" spans="1:7" s="173" customFormat="1" x14ac:dyDescent="0.3">
      <c r="A311" s="152" t="s">
        <v>1636</v>
      </c>
      <c r="B311" s="175"/>
      <c r="C311" s="181"/>
      <c r="D311" s="152"/>
      <c r="E311" s="195"/>
      <c r="F311" s="179" t="str">
        <f>IF($C$328=0,"",IF(C311="[For completion]","",C311/$C$328))</f>
        <v/>
      </c>
      <c r="G311" s="179" t="str">
        <f>IF($D$328=0,"",IF(D311="[For completion]","",D311/$D$328))</f>
        <v/>
      </c>
    </row>
    <row r="312" spans="1:7" s="173" customFormat="1" x14ac:dyDescent="0.3">
      <c r="A312" s="152" t="s">
        <v>1635</v>
      </c>
      <c r="B312" s="175"/>
      <c r="C312" s="181"/>
      <c r="D312" s="152"/>
      <c r="E312" s="195"/>
      <c r="F312" s="179" t="str">
        <f>IF($C$328=0,"",IF(C312="[For completion]","",C312/$C$328))</f>
        <v/>
      </c>
      <c r="G312" s="179" t="str">
        <f>IF($D$328=0,"",IF(D312="[For completion]","",D312/$D$328))</f>
        <v/>
      </c>
    </row>
    <row r="313" spans="1:7" s="173" customFormat="1" x14ac:dyDescent="0.3">
      <c r="A313" s="152" t="s">
        <v>1634</v>
      </c>
      <c r="B313" s="175"/>
      <c r="C313" s="181"/>
      <c r="D313" s="152"/>
      <c r="E313" s="195"/>
      <c r="F313" s="179" t="str">
        <f>IF($C$328=0,"",IF(C313="[For completion]","",C313/$C$328))</f>
        <v/>
      </c>
      <c r="G313" s="179" t="str">
        <f>IF($D$328=0,"",IF(D313="[For completion]","",D313/$D$328))</f>
        <v/>
      </c>
    </row>
    <row r="314" spans="1:7" s="173" customFormat="1" x14ac:dyDescent="0.3">
      <c r="A314" s="152" t="s">
        <v>1633</v>
      </c>
      <c r="B314" s="175"/>
      <c r="C314" s="181"/>
      <c r="D314" s="152"/>
      <c r="E314" s="195"/>
      <c r="F314" s="179" t="str">
        <f>IF($C$328=0,"",IF(C314="[For completion]","",C314/$C$328))</f>
        <v/>
      </c>
      <c r="G314" s="179" t="str">
        <f>IF($D$328=0,"",IF(D314="[For completion]","",D314/$D$328))</f>
        <v/>
      </c>
    </row>
    <row r="315" spans="1:7" s="173" customFormat="1" x14ac:dyDescent="0.3">
      <c r="A315" s="152" t="s">
        <v>1632</v>
      </c>
      <c r="B315" s="175"/>
      <c r="C315" s="181"/>
      <c r="D315" s="152"/>
      <c r="E315" s="195"/>
      <c r="F315" s="179" t="str">
        <f>IF($C$328=0,"",IF(C315="[For completion]","",C315/$C$328))</f>
        <v/>
      </c>
      <c r="G315" s="179" t="str">
        <f>IF($D$328=0,"",IF(D315="[For completion]","",D315/$D$328))</f>
        <v/>
      </c>
    </row>
    <row r="316" spans="1:7" s="173" customFormat="1" x14ac:dyDescent="0.3">
      <c r="A316" s="152" t="s">
        <v>1631</v>
      </c>
      <c r="B316" s="175"/>
      <c r="C316" s="181"/>
      <c r="D316" s="152"/>
      <c r="E316" s="195"/>
      <c r="F316" s="179" t="str">
        <f>IF($C$328=0,"",IF(C316="[For completion]","",C316/$C$328))</f>
        <v/>
      </c>
      <c r="G316" s="179" t="str">
        <f>IF($D$328=0,"",IF(D316="[For completion]","",D316/$D$328))</f>
        <v/>
      </c>
    </row>
    <row r="317" spans="1:7" s="173" customFormat="1" x14ac:dyDescent="0.3">
      <c r="A317" s="152" t="s">
        <v>1630</v>
      </c>
      <c r="B317" s="175"/>
      <c r="C317" s="181"/>
      <c r="D317" s="152"/>
      <c r="E317" s="195"/>
      <c r="F317" s="179" t="str">
        <f>IF($C$328=0,"",IF(C317="[For completion]","",C317/$C$328))</f>
        <v/>
      </c>
      <c r="G317" s="179" t="str">
        <f>IF($D$328=0,"",IF(D317="[For completion]","",D317/$D$328))</f>
        <v/>
      </c>
    </row>
    <row r="318" spans="1:7" s="173" customFormat="1" x14ac:dyDescent="0.3">
      <c r="A318" s="152" t="s">
        <v>1629</v>
      </c>
      <c r="B318" s="175"/>
      <c r="C318" s="181"/>
      <c r="D318" s="152"/>
      <c r="E318" s="195"/>
      <c r="F318" s="179" t="str">
        <f>IF($C$328=0,"",IF(C318="[For completion]","",C318/$C$328))</f>
        <v/>
      </c>
      <c r="G318" s="179" t="str">
        <f>IF($D$328=0,"",IF(D318="[For completion]","",D318/$D$328))</f>
        <v/>
      </c>
    </row>
    <row r="319" spans="1:7" s="173" customFormat="1" x14ac:dyDescent="0.3">
      <c r="A319" s="152" t="s">
        <v>1628</v>
      </c>
      <c r="B319" s="175"/>
      <c r="C319" s="181"/>
      <c r="D319" s="152"/>
      <c r="E319" s="195"/>
      <c r="F319" s="179" t="str">
        <f>IF($C$328=0,"",IF(C319="[For completion]","",C319/$C$328))</f>
        <v/>
      </c>
      <c r="G319" s="179" t="str">
        <f>IF($D$328=0,"",IF(D319="[For completion]","",D319/$D$328))</f>
        <v/>
      </c>
    </row>
    <row r="320" spans="1:7" s="173" customFormat="1" x14ac:dyDescent="0.3">
      <c r="A320" s="152" t="s">
        <v>1627</v>
      </c>
      <c r="B320" s="175"/>
      <c r="C320" s="181"/>
      <c r="D320" s="152"/>
      <c r="E320" s="195"/>
      <c r="F320" s="179" t="str">
        <f>IF($C$328=0,"",IF(C320="[For completion]","",C320/$C$328))</f>
        <v/>
      </c>
      <c r="G320" s="179" t="str">
        <f>IF($D$328=0,"",IF(D320="[For completion]","",D320/$D$328))</f>
        <v/>
      </c>
    </row>
    <row r="321" spans="1:7" s="173" customFormat="1" x14ac:dyDescent="0.3">
      <c r="A321" s="152" t="s">
        <v>1626</v>
      </c>
      <c r="B321" s="175"/>
      <c r="C321" s="181"/>
      <c r="D321" s="152"/>
      <c r="E321" s="195"/>
      <c r="F321" s="179" t="str">
        <f>IF($C$328=0,"",IF(C321="[For completion]","",C321/$C$328))</f>
        <v/>
      </c>
      <c r="G321" s="179" t="str">
        <f>IF($D$328=0,"",IF(D321="[For completion]","",D321/$D$328))</f>
        <v/>
      </c>
    </row>
    <row r="322" spans="1:7" s="173" customFormat="1" x14ac:dyDescent="0.3">
      <c r="A322" s="152" t="s">
        <v>1625</v>
      </c>
      <c r="B322" s="175"/>
      <c r="C322" s="181"/>
      <c r="D322" s="152"/>
      <c r="E322" s="195"/>
      <c r="F322" s="179" t="str">
        <f>IF($C$328=0,"",IF(C322="[For completion]","",C322/$C$328))</f>
        <v/>
      </c>
      <c r="G322" s="179" t="str">
        <f>IF($D$328=0,"",IF(D322="[For completion]","",D322/$D$328))</f>
        <v/>
      </c>
    </row>
    <row r="323" spans="1:7" s="173" customFormat="1" x14ac:dyDescent="0.3">
      <c r="A323" s="152" t="s">
        <v>1624</v>
      </c>
      <c r="B323" s="175"/>
      <c r="C323" s="181"/>
      <c r="D323" s="152"/>
      <c r="E323" s="195"/>
      <c r="F323" s="179" t="str">
        <f>IF($C$328=0,"",IF(C323="[For completion]","",C323/$C$328))</f>
        <v/>
      </c>
      <c r="G323" s="179" t="str">
        <f>IF($D$328=0,"",IF(D323="[For completion]","",D323/$D$328))</f>
        <v/>
      </c>
    </row>
    <row r="324" spans="1:7" s="173" customFormat="1" x14ac:dyDescent="0.3">
      <c r="A324" s="152" t="s">
        <v>1623</v>
      </c>
      <c r="B324" s="175"/>
      <c r="C324" s="181"/>
      <c r="D324" s="152"/>
      <c r="E324" s="195"/>
      <c r="F324" s="179" t="str">
        <f>IF($C$328=0,"",IF(C324="[For completion]","",C324/$C$328))</f>
        <v/>
      </c>
      <c r="G324" s="179" t="str">
        <f>IF($D$328=0,"",IF(D324="[For completion]","",D324/$D$328))</f>
        <v/>
      </c>
    </row>
    <row r="325" spans="1:7" s="173" customFormat="1" x14ac:dyDescent="0.3">
      <c r="A325" s="152" t="s">
        <v>1622</v>
      </c>
      <c r="B325" s="175"/>
      <c r="C325" s="181"/>
      <c r="D325" s="152"/>
      <c r="E325" s="195"/>
      <c r="F325" s="179" t="str">
        <f>IF($C$328=0,"",IF(C325="[For completion]","",C325/$C$328))</f>
        <v/>
      </c>
      <c r="G325" s="179" t="str">
        <f>IF($D$328=0,"",IF(D325="[For completion]","",D325/$D$328))</f>
        <v/>
      </c>
    </row>
    <row r="326" spans="1:7" s="173" customFormat="1" x14ac:dyDescent="0.3">
      <c r="A326" s="152" t="s">
        <v>1621</v>
      </c>
      <c r="B326" s="175"/>
      <c r="C326" s="181"/>
      <c r="D326" s="152"/>
      <c r="E326" s="195"/>
      <c r="F326" s="179" t="str">
        <f>IF($C$328=0,"",IF(C326="[For completion]","",C326/$C$328))</f>
        <v/>
      </c>
      <c r="G326" s="179" t="str">
        <f>IF($D$328=0,"",IF(D326="[For completion]","",D326/$D$328))</f>
        <v/>
      </c>
    </row>
    <row r="327" spans="1:7" s="173" customFormat="1" x14ac:dyDescent="0.3">
      <c r="A327" s="152" t="s">
        <v>1620</v>
      </c>
      <c r="B327" s="175" t="s">
        <v>1559</v>
      </c>
      <c r="C327" s="181"/>
      <c r="D327" s="152"/>
      <c r="E327" s="195"/>
      <c r="F327" s="179" t="str">
        <f>IF($C$328=0,"",IF(C327="[For completion]","",C327/$C$328))</f>
        <v/>
      </c>
      <c r="G327" s="179" t="str">
        <f>IF($D$328=0,"",IF(D327="[For completion]","",D327/$D$328))</f>
        <v/>
      </c>
    </row>
    <row r="328" spans="1:7" s="173" customFormat="1" x14ac:dyDescent="0.3">
      <c r="A328" s="152" t="s">
        <v>1619</v>
      </c>
      <c r="B328" s="175" t="s">
        <v>73</v>
      </c>
      <c r="C328" s="181">
        <f>SUM(C310:C327)</f>
        <v>0</v>
      </c>
      <c r="D328" s="152">
        <f>SUM(D310:D327)</f>
        <v>0</v>
      </c>
      <c r="E328" s="195"/>
      <c r="F328" s="237">
        <f>SUM(F310:F327)</f>
        <v>0</v>
      </c>
      <c r="G328" s="237">
        <f>SUM(G310:G327)</f>
        <v>0</v>
      </c>
    </row>
    <row r="329" spans="1:7" s="173" customFormat="1" x14ac:dyDescent="0.3">
      <c r="A329" s="152" t="s">
        <v>1618</v>
      </c>
      <c r="B329" s="175"/>
      <c r="C329" s="152"/>
      <c r="D329" s="152"/>
      <c r="E329" s="195"/>
      <c r="F329" s="195"/>
      <c r="G329" s="195"/>
    </row>
    <row r="330" spans="1:7" s="173" customFormat="1" x14ac:dyDescent="0.3">
      <c r="A330" s="152" t="s">
        <v>1617</v>
      </c>
      <c r="B330" s="175"/>
      <c r="C330" s="152"/>
      <c r="D330" s="152"/>
      <c r="E330" s="195"/>
      <c r="F330" s="195"/>
      <c r="G330" s="195"/>
    </row>
    <row r="331" spans="1:7" s="173" customFormat="1" x14ac:dyDescent="0.3">
      <c r="A331" s="152" t="s">
        <v>1616</v>
      </c>
      <c r="B331" s="175"/>
      <c r="C331" s="152"/>
      <c r="D331" s="152"/>
      <c r="E331" s="195"/>
      <c r="F331" s="195"/>
      <c r="G331" s="195"/>
    </row>
    <row r="332" spans="1:7" s="173" customFormat="1" x14ac:dyDescent="0.3">
      <c r="A332" s="158"/>
      <c r="B332" s="158" t="s">
        <v>1615</v>
      </c>
      <c r="C332" s="158" t="s">
        <v>60</v>
      </c>
      <c r="D332" s="158" t="s">
        <v>1567</v>
      </c>
      <c r="E332" s="158"/>
      <c r="F332" s="158" t="s">
        <v>504</v>
      </c>
      <c r="G332" s="158" t="s">
        <v>1566</v>
      </c>
    </row>
    <row r="333" spans="1:7" s="173" customFormat="1" x14ac:dyDescent="0.3">
      <c r="A333" s="152" t="s">
        <v>1614</v>
      </c>
      <c r="B333" s="175" t="s">
        <v>1613</v>
      </c>
      <c r="C333" s="181"/>
      <c r="D333" s="152"/>
      <c r="E333" s="195"/>
      <c r="F333" s="179" t="str">
        <f>IF($C$346=0,"",IF(C333="[For completion]","",C333/$C$346))</f>
        <v/>
      </c>
      <c r="G333" s="179" t="str">
        <f>IF($D$346=0,"",IF(D333="[For completion]","",D333/$D$346))</f>
        <v/>
      </c>
    </row>
    <row r="334" spans="1:7" s="173" customFormat="1" x14ac:dyDescent="0.3">
      <c r="A334" s="152" t="s">
        <v>1612</v>
      </c>
      <c r="B334" s="175" t="s">
        <v>1611</v>
      </c>
      <c r="C334" s="181"/>
      <c r="D334" s="152"/>
      <c r="E334" s="195"/>
      <c r="F334" s="179" t="str">
        <f>IF($C$346=0,"",IF(C334="[For completion]","",C334/$C$346))</f>
        <v/>
      </c>
      <c r="G334" s="179" t="str">
        <f>IF($D$346=0,"",IF(D334="[For completion]","",D334/$D$346))</f>
        <v/>
      </c>
    </row>
    <row r="335" spans="1:7" s="173" customFormat="1" x14ac:dyDescent="0.3">
      <c r="A335" s="152" t="s">
        <v>1610</v>
      </c>
      <c r="B335" s="175" t="s">
        <v>1609</v>
      </c>
      <c r="C335" s="181"/>
      <c r="D335" s="152"/>
      <c r="E335" s="195"/>
      <c r="F335" s="179" t="str">
        <f>IF($C$346=0,"",IF(C335="[For completion]","",C335/$C$346))</f>
        <v/>
      </c>
      <c r="G335" s="179" t="str">
        <f>IF($D$346=0,"",IF(D335="[For completion]","",D335/$D$346))</f>
        <v/>
      </c>
    </row>
    <row r="336" spans="1:7" s="173" customFormat="1" x14ac:dyDescent="0.3">
      <c r="A336" s="152" t="s">
        <v>1608</v>
      </c>
      <c r="B336" s="175" t="s">
        <v>1607</v>
      </c>
      <c r="C336" s="181"/>
      <c r="D336" s="152"/>
      <c r="E336" s="195"/>
      <c r="F336" s="179" t="str">
        <f>IF($C$346=0,"",IF(C336="[For completion]","",C336/$C$346))</f>
        <v/>
      </c>
      <c r="G336" s="179" t="str">
        <f>IF($D$346=0,"",IF(D336="[For completion]","",D336/$D$346))</f>
        <v/>
      </c>
    </row>
    <row r="337" spans="1:7" s="173" customFormat="1" x14ac:dyDescent="0.3">
      <c r="A337" s="152" t="s">
        <v>1606</v>
      </c>
      <c r="B337" s="175" t="s">
        <v>1605</v>
      </c>
      <c r="C337" s="181"/>
      <c r="D337" s="152"/>
      <c r="E337" s="195"/>
      <c r="F337" s="179" t="str">
        <f>IF($C$346=0,"",IF(C337="[For completion]","",C337/$C$346))</f>
        <v/>
      </c>
      <c r="G337" s="179" t="str">
        <f>IF($D$346=0,"",IF(D337="[For completion]","",D337/$D$346))</f>
        <v/>
      </c>
    </row>
    <row r="338" spans="1:7" s="173" customFormat="1" x14ac:dyDescent="0.3">
      <c r="A338" s="152" t="s">
        <v>1604</v>
      </c>
      <c r="B338" s="175" t="s">
        <v>1603</v>
      </c>
      <c r="C338" s="181"/>
      <c r="D338" s="152"/>
      <c r="E338" s="195"/>
      <c r="F338" s="179" t="str">
        <f>IF($C$346=0,"",IF(C338="[For completion]","",C338/$C$346))</f>
        <v/>
      </c>
      <c r="G338" s="179" t="str">
        <f>IF($D$346=0,"",IF(D338="[For completion]","",D338/$D$346))</f>
        <v/>
      </c>
    </row>
    <row r="339" spans="1:7" s="173" customFormat="1" x14ac:dyDescent="0.3">
      <c r="A339" s="152" t="s">
        <v>1602</v>
      </c>
      <c r="B339" s="175" t="s">
        <v>1601</v>
      </c>
      <c r="C339" s="181"/>
      <c r="D339" s="152"/>
      <c r="E339" s="195"/>
      <c r="F339" s="179" t="str">
        <f>IF($C$346=0,"",IF(C339="[For completion]","",C339/$C$346))</f>
        <v/>
      </c>
      <c r="G339" s="179" t="str">
        <f>IF($D$346=0,"",IF(D339="[For completion]","",D339/$D$346))</f>
        <v/>
      </c>
    </row>
    <row r="340" spans="1:7" s="173" customFormat="1" x14ac:dyDescent="0.3">
      <c r="A340" s="152" t="s">
        <v>1600</v>
      </c>
      <c r="B340" s="175" t="s">
        <v>1599</v>
      </c>
      <c r="C340" s="181"/>
      <c r="D340" s="152"/>
      <c r="E340" s="195"/>
      <c r="F340" s="179" t="str">
        <f>IF($C$346=0,"",IF(C340="[For completion]","",C340/$C$346))</f>
        <v/>
      </c>
      <c r="G340" s="179" t="str">
        <f>IF($D$346=0,"",IF(D340="[For completion]","",D340/$D$346))</f>
        <v/>
      </c>
    </row>
    <row r="341" spans="1:7" s="173" customFormat="1" x14ac:dyDescent="0.3">
      <c r="A341" s="152" t="s">
        <v>1598</v>
      </c>
      <c r="B341" s="175" t="s">
        <v>1597</v>
      </c>
      <c r="C341" s="181"/>
      <c r="D341" s="152"/>
      <c r="E341" s="195"/>
      <c r="F341" s="179" t="str">
        <f>IF($C$346=0,"",IF(C341="[For completion]","",C341/$C$346))</f>
        <v/>
      </c>
      <c r="G341" s="179" t="str">
        <f>IF($D$346=0,"",IF(D341="[For completion]","",D341/$D$346))</f>
        <v/>
      </c>
    </row>
    <row r="342" spans="1:7" s="173" customFormat="1" x14ac:dyDescent="0.3">
      <c r="A342" s="152" t="s">
        <v>1596</v>
      </c>
      <c r="B342" s="152" t="s">
        <v>1595</v>
      </c>
      <c r="C342" s="181"/>
      <c r="D342" s="152"/>
      <c r="F342" s="179" t="str">
        <f>IF($C$346=0,"",IF(C342="[For completion]","",C342/$C$346))</f>
        <v/>
      </c>
      <c r="G342" s="179" t="str">
        <f>IF($D$346=0,"",IF(D342="[For completion]","",D342/$D$346))</f>
        <v/>
      </c>
    </row>
    <row r="343" spans="1:7" s="173" customFormat="1" x14ac:dyDescent="0.3">
      <c r="A343" s="152" t="s">
        <v>1594</v>
      </c>
      <c r="B343" s="152" t="s">
        <v>1593</v>
      </c>
      <c r="C343" s="181"/>
      <c r="D343" s="152"/>
      <c r="F343" s="179" t="str">
        <f>IF($C$346=0,"",IF(C343="[For completion]","",C343/$C$346))</f>
        <v/>
      </c>
      <c r="G343" s="179" t="str">
        <f>IF($D$346=0,"",IF(D343="[For completion]","",D343/$D$346))</f>
        <v/>
      </c>
    </row>
    <row r="344" spans="1:7" s="173" customFormat="1" x14ac:dyDescent="0.3">
      <c r="A344" s="152" t="s">
        <v>1592</v>
      </c>
      <c r="B344" s="175" t="s">
        <v>1591</v>
      </c>
      <c r="C344" s="181"/>
      <c r="D344" s="152"/>
      <c r="E344" s="195"/>
      <c r="F344" s="179" t="str">
        <f>IF($C$346=0,"",IF(C344="[For completion]","",C344/$C$346))</f>
        <v/>
      </c>
      <c r="G344" s="179" t="str">
        <f>IF($D$346=0,"",IF(D344="[For completion]","",D344/$D$346))</f>
        <v/>
      </c>
    </row>
    <row r="345" spans="1:7" s="173" customFormat="1" x14ac:dyDescent="0.3">
      <c r="A345" s="152" t="s">
        <v>1590</v>
      </c>
      <c r="B345" s="152" t="s">
        <v>1559</v>
      </c>
      <c r="C345" s="181"/>
      <c r="D345" s="152"/>
      <c r="F345" s="179" t="str">
        <f>IF($C$346=0,"",IF(C345="[For completion]","",C345/$C$346))</f>
        <v/>
      </c>
      <c r="G345" s="179" t="str">
        <f>IF($D$346=0,"",IF(D345="[For completion]","",D345/$D$346))</f>
        <v/>
      </c>
    </row>
    <row r="346" spans="1:7" s="173" customFormat="1" x14ac:dyDescent="0.3">
      <c r="A346" s="152" t="s">
        <v>1589</v>
      </c>
      <c r="B346" s="175" t="s">
        <v>73</v>
      </c>
      <c r="C346" s="181">
        <f>SUM(C333:C345)</f>
        <v>0</v>
      </c>
      <c r="D346" s="152">
        <f>SUM(D333:D345)</f>
        <v>0</v>
      </c>
      <c r="E346" s="195"/>
      <c r="F346" s="237">
        <f>SUM(F333:F345)</f>
        <v>0</v>
      </c>
      <c r="G346" s="237">
        <f>SUM(G333:G345)</f>
        <v>0</v>
      </c>
    </row>
    <row r="347" spans="1:7" s="173" customFormat="1" x14ac:dyDescent="0.3">
      <c r="A347" s="152" t="s">
        <v>1588</v>
      </c>
      <c r="B347" s="175"/>
      <c r="C347" s="181"/>
      <c r="D347" s="152"/>
      <c r="E347" s="195"/>
      <c r="F347" s="237"/>
      <c r="G347" s="237"/>
    </row>
    <row r="348" spans="1:7" s="173" customFormat="1" x14ac:dyDescent="0.3">
      <c r="A348" s="152" t="s">
        <v>1587</v>
      </c>
      <c r="B348" s="175"/>
      <c r="C348" s="181"/>
      <c r="D348" s="152"/>
      <c r="E348" s="195"/>
      <c r="F348" s="237"/>
      <c r="G348" s="237"/>
    </row>
    <row r="349" spans="1:7" s="173" customFormat="1" x14ac:dyDescent="0.3">
      <c r="A349" s="152" t="s">
        <v>1586</v>
      </c>
    </row>
    <row r="350" spans="1:7" s="173" customFormat="1" x14ac:dyDescent="0.3">
      <c r="A350" s="152" t="s">
        <v>1585</v>
      </c>
    </row>
    <row r="351" spans="1:7" s="173" customFormat="1" x14ac:dyDescent="0.3">
      <c r="A351" s="152" t="s">
        <v>1584</v>
      </c>
      <c r="B351" s="175"/>
      <c r="C351" s="181"/>
      <c r="D351" s="152"/>
      <c r="E351" s="195"/>
      <c r="F351" s="237"/>
      <c r="G351" s="237"/>
    </row>
    <row r="352" spans="1:7" s="173" customFormat="1" x14ac:dyDescent="0.3">
      <c r="A352" s="152" t="s">
        <v>1583</v>
      </c>
      <c r="B352" s="175"/>
      <c r="C352" s="181"/>
      <c r="D352" s="152"/>
      <c r="E352" s="195"/>
      <c r="F352" s="237"/>
      <c r="G352" s="237"/>
    </row>
    <row r="353" spans="1:7" s="173" customFormat="1" x14ac:dyDescent="0.3">
      <c r="A353" s="152" t="s">
        <v>1582</v>
      </c>
      <c r="B353" s="175"/>
      <c r="C353" s="181"/>
      <c r="D353" s="152"/>
      <c r="E353" s="195"/>
      <c r="F353" s="237"/>
      <c r="G353" s="237"/>
    </row>
    <row r="354" spans="1:7" s="173" customFormat="1" x14ac:dyDescent="0.3">
      <c r="A354" s="152" t="s">
        <v>1581</v>
      </c>
      <c r="B354" s="175"/>
      <c r="C354" s="181"/>
      <c r="D354" s="152"/>
      <c r="E354" s="195"/>
      <c r="F354" s="237"/>
      <c r="G354" s="237"/>
    </row>
    <row r="355" spans="1:7" s="173" customFormat="1" x14ac:dyDescent="0.3">
      <c r="A355" s="152" t="s">
        <v>1580</v>
      </c>
      <c r="B355" s="175"/>
      <c r="C355" s="152"/>
      <c r="D355" s="152"/>
      <c r="E355" s="195"/>
      <c r="F355" s="195"/>
      <c r="G355" s="195"/>
    </row>
    <row r="356" spans="1:7" s="173" customFormat="1" x14ac:dyDescent="0.3">
      <c r="A356" s="152" t="s">
        <v>1579</v>
      </c>
      <c r="B356" s="175"/>
      <c r="C356" s="152"/>
      <c r="D356" s="152"/>
      <c r="E356" s="195"/>
      <c r="F356" s="195"/>
      <c r="G356" s="195"/>
    </row>
    <row r="357" spans="1:7" s="173" customFormat="1" x14ac:dyDescent="0.3">
      <c r="A357" s="158"/>
      <c r="B357" s="158" t="s">
        <v>1578</v>
      </c>
      <c r="C357" s="158" t="s">
        <v>60</v>
      </c>
      <c r="D357" s="158" t="s">
        <v>1567</v>
      </c>
      <c r="E357" s="158"/>
      <c r="F357" s="158" t="s">
        <v>504</v>
      </c>
      <c r="G357" s="158" t="s">
        <v>1566</v>
      </c>
    </row>
    <row r="358" spans="1:7" s="173" customFormat="1" x14ac:dyDescent="0.3">
      <c r="A358" s="152" t="s">
        <v>1577</v>
      </c>
      <c r="B358" s="175" t="s">
        <v>1550</v>
      </c>
      <c r="C358" s="181"/>
      <c r="D358" s="152"/>
      <c r="E358" s="195"/>
      <c r="F358" s="179" t="str">
        <f>IF($C$365=0,"",IF(C358="[For completion]","",C358/$C$365))</f>
        <v/>
      </c>
      <c r="G358" s="179" t="str">
        <f>IF($D$365=0,"",IF(D358="[For completion]","",D358/$D$365))</f>
        <v/>
      </c>
    </row>
    <row r="359" spans="1:7" s="173" customFormat="1" x14ac:dyDescent="0.3">
      <c r="A359" s="152" t="s">
        <v>1576</v>
      </c>
      <c r="B359" s="238" t="s">
        <v>1548</v>
      </c>
      <c r="C359" s="181"/>
      <c r="D359" s="152"/>
      <c r="E359" s="195"/>
      <c r="F359" s="179" t="str">
        <f>IF($C$365=0,"",IF(C359="[For completion]","",C359/$C$365))</f>
        <v/>
      </c>
      <c r="G359" s="179" t="str">
        <f>IF($D$365=0,"",IF(D359="[For completion]","",D359/$D$365))</f>
        <v/>
      </c>
    </row>
    <row r="360" spans="1:7" s="173" customFormat="1" x14ac:dyDescent="0.3">
      <c r="A360" s="152" t="s">
        <v>1575</v>
      </c>
      <c r="B360" s="175" t="s">
        <v>1546</v>
      </c>
      <c r="C360" s="181"/>
      <c r="D360" s="152"/>
      <c r="E360" s="195"/>
      <c r="F360" s="179" t="str">
        <f>IF($C$365=0,"",IF(C360="[For completion]","",C360/$C$365))</f>
        <v/>
      </c>
      <c r="G360" s="179" t="str">
        <f>IF($D$365=0,"",IF(D360="[For completion]","",D360/$D$365))</f>
        <v/>
      </c>
    </row>
    <row r="361" spans="1:7" s="173" customFormat="1" x14ac:dyDescent="0.3">
      <c r="A361" s="152" t="s">
        <v>1574</v>
      </c>
      <c r="B361" s="175" t="s">
        <v>1544</v>
      </c>
      <c r="C361" s="181"/>
      <c r="D361" s="152"/>
      <c r="E361" s="195"/>
      <c r="F361" s="179" t="str">
        <f>IF($C$365=0,"",IF(C361="[For completion]","",C361/$C$365))</f>
        <v/>
      </c>
      <c r="G361" s="179" t="str">
        <f>IF($D$365=0,"",IF(D361="[For completion]","",D361/$D$365))</f>
        <v/>
      </c>
    </row>
    <row r="362" spans="1:7" s="173" customFormat="1" x14ac:dyDescent="0.3">
      <c r="A362" s="152" t="s">
        <v>1573</v>
      </c>
      <c r="B362" s="175" t="s">
        <v>1542</v>
      </c>
      <c r="C362" s="181"/>
      <c r="D362" s="152"/>
      <c r="E362" s="195"/>
      <c r="F362" s="179" t="str">
        <f>IF($C$365=0,"",IF(C362="[For completion]","",C362/$C$365))</f>
        <v/>
      </c>
      <c r="G362" s="179" t="str">
        <f>IF($D$365=0,"",IF(D362="[For completion]","",D362/$D$365))</f>
        <v/>
      </c>
    </row>
    <row r="363" spans="1:7" s="173" customFormat="1" x14ac:dyDescent="0.3">
      <c r="A363" s="152" t="s">
        <v>1572</v>
      </c>
      <c r="B363" s="175" t="s">
        <v>1540</v>
      </c>
      <c r="C363" s="181"/>
      <c r="D363" s="152"/>
      <c r="E363" s="195"/>
      <c r="F363" s="179" t="str">
        <f>IF($C$365=0,"",IF(C363="[For completion]","",C363/$C$365))</f>
        <v/>
      </c>
      <c r="G363" s="179" t="str">
        <f>IF($D$365=0,"",IF(D363="[For completion]","",D363/$D$365))</f>
        <v/>
      </c>
    </row>
    <row r="364" spans="1:7" s="173" customFormat="1" x14ac:dyDescent="0.3">
      <c r="A364" s="152" t="s">
        <v>1571</v>
      </c>
      <c r="B364" s="175" t="s">
        <v>1538</v>
      </c>
      <c r="C364" s="181"/>
      <c r="D364" s="152"/>
      <c r="E364" s="195"/>
      <c r="F364" s="179" t="str">
        <f>IF($C$365=0,"",IF(C364="[For completion]","",C364/$C$365))</f>
        <v/>
      </c>
      <c r="G364" s="179" t="str">
        <f>IF($D$365=0,"",IF(D364="[For completion]","",D364/$D$365))</f>
        <v/>
      </c>
    </row>
    <row r="365" spans="1:7" s="173" customFormat="1" x14ac:dyDescent="0.3">
      <c r="A365" s="152" t="s">
        <v>1570</v>
      </c>
      <c r="B365" s="175" t="s">
        <v>73</v>
      </c>
      <c r="C365" s="181">
        <f>SUM(C358:C364)</f>
        <v>0</v>
      </c>
      <c r="D365" s="152">
        <f>SUM(D358:D364)</f>
        <v>0</v>
      </c>
      <c r="E365" s="195"/>
      <c r="F365" s="237">
        <f>SUM(F358:F364)</f>
        <v>0</v>
      </c>
      <c r="G365" s="237">
        <f>SUM(G358:G364)</f>
        <v>0</v>
      </c>
    </row>
    <row r="366" spans="1:7" s="173" customFormat="1" x14ac:dyDescent="0.3">
      <c r="A366" s="152" t="s">
        <v>1569</v>
      </c>
      <c r="B366" s="175"/>
      <c r="C366" s="152"/>
      <c r="D366" s="152"/>
      <c r="E366" s="195"/>
      <c r="F366" s="195"/>
      <c r="G366" s="195"/>
    </row>
    <row r="367" spans="1:7" s="173" customFormat="1" x14ac:dyDescent="0.3">
      <c r="A367" s="158"/>
      <c r="B367" s="158" t="s">
        <v>1568</v>
      </c>
      <c r="C367" s="158" t="s">
        <v>60</v>
      </c>
      <c r="D367" s="158" t="s">
        <v>1567</v>
      </c>
      <c r="E367" s="158"/>
      <c r="F367" s="158" t="s">
        <v>504</v>
      </c>
      <c r="G367" s="158" t="s">
        <v>1566</v>
      </c>
    </row>
    <row r="368" spans="1:7" s="173" customFormat="1" x14ac:dyDescent="0.3">
      <c r="A368" s="152" t="s">
        <v>1565</v>
      </c>
      <c r="B368" s="175" t="s">
        <v>1564</v>
      </c>
      <c r="C368" s="181"/>
      <c r="D368" s="152"/>
      <c r="E368" s="195"/>
      <c r="F368" s="179" t="str">
        <f>IF($C$372=0,"",IF(C368="[For completion]","",C368/$C$372))</f>
        <v/>
      </c>
      <c r="G368" s="179" t="str">
        <f>IF($D$372=0,"",IF(D368="[For completion]","",D368/$D$372))</f>
        <v/>
      </c>
    </row>
    <row r="369" spans="1:7" s="173" customFormat="1" x14ac:dyDescent="0.3">
      <c r="A369" s="152" t="s">
        <v>1563</v>
      </c>
      <c r="B369" s="238" t="s">
        <v>1562</v>
      </c>
      <c r="C369" s="181"/>
      <c r="D369" s="152"/>
      <c r="E369" s="195"/>
      <c r="F369" s="179" t="str">
        <f>IF($C$372=0,"",IF(C369="[For completion]","",C369/$C$372))</f>
        <v/>
      </c>
      <c r="G369" s="179" t="str">
        <f>IF($D$372=0,"",IF(D369="[For completion]","",D369/$D$372))</f>
        <v/>
      </c>
    </row>
    <row r="370" spans="1:7" s="173" customFormat="1" x14ac:dyDescent="0.3">
      <c r="A370" s="152" t="s">
        <v>1561</v>
      </c>
      <c r="B370" s="175" t="s">
        <v>1538</v>
      </c>
      <c r="C370" s="181"/>
      <c r="D370" s="152"/>
      <c r="E370" s="195"/>
      <c r="F370" s="179" t="str">
        <f>IF($C$372=0,"",IF(C370="[For completion]","",C370/$C$372))</f>
        <v/>
      </c>
      <c r="G370" s="179" t="str">
        <f>IF($D$372=0,"",IF(D370="[For completion]","",D370/$D$372))</f>
        <v/>
      </c>
    </row>
    <row r="371" spans="1:7" s="173" customFormat="1" x14ac:dyDescent="0.3">
      <c r="A371" s="152" t="s">
        <v>1560</v>
      </c>
      <c r="B371" s="152" t="s">
        <v>1559</v>
      </c>
      <c r="C371" s="181"/>
      <c r="D371" s="152"/>
      <c r="E371" s="195"/>
      <c r="F371" s="179" t="str">
        <f>IF($C$372=0,"",IF(C371="[For completion]","",C371/$C$372))</f>
        <v/>
      </c>
      <c r="G371" s="179" t="str">
        <f>IF($D$372=0,"",IF(D371="[For completion]","",D371/$D$372))</f>
        <v/>
      </c>
    </row>
    <row r="372" spans="1:7" s="173" customFormat="1" x14ac:dyDescent="0.3">
      <c r="A372" s="152" t="s">
        <v>1558</v>
      </c>
      <c r="B372" s="175" t="s">
        <v>73</v>
      </c>
      <c r="C372" s="181">
        <f>SUM(C368:C371)</f>
        <v>0</v>
      </c>
      <c r="D372" s="152">
        <f>SUM(D368:D371)</f>
        <v>0</v>
      </c>
      <c r="E372" s="195"/>
      <c r="F372" s="237">
        <f>SUM(F368:F371)</f>
        <v>0</v>
      </c>
      <c r="G372" s="237">
        <f>SUM(G368:G371)</f>
        <v>0</v>
      </c>
    </row>
    <row r="373" spans="1:7" s="173" customFormat="1" x14ac:dyDescent="0.3">
      <c r="A373" s="152" t="s">
        <v>1557</v>
      </c>
      <c r="B373" s="175"/>
      <c r="C373" s="152"/>
      <c r="D373" s="152"/>
      <c r="E373" s="195"/>
      <c r="F373" s="195"/>
      <c r="G373" s="195"/>
    </row>
    <row r="374" spans="1:7" s="173" customFormat="1" ht="15" customHeight="1" x14ac:dyDescent="0.3">
      <c r="A374" s="158"/>
      <c r="B374" s="158" t="s">
        <v>1556</v>
      </c>
      <c r="C374" s="158" t="s">
        <v>1555</v>
      </c>
      <c r="D374" s="158" t="s">
        <v>1554</v>
      </c>
      <c r="E374" s="158"/>
      <c r="F374" s="158" t="s">
        <v>1553</v>
      </c>
      <c r="G374" s="158" t="s">
        <v>1552</v>
      </c>
    </row>
    <row r="375" spans="1:7" s="173" customFormat="1" x14ac:dyDescent="0.3">
      <c r="A375" s="152" t="s">
        <v>1551</v>
      </c>
      <c r="B375" s="175" t="s">
        <v>1550</v>
      </c>
      <c r="C375" s="181"/>
      <c r="D375" s="181"/>
      <c r="E375" s="151"/>
      <c r="F375" s="236"/>
      <c r="G375" s="236"/>
    </row>
    <row r="376" spans="1:7" s="173" customFormat="1" x14ac:dyDescent="0.3">
      <c r="A376" s="152" t="s">
        <v>1549</v>
      </c>
      <c r="B376" s="175" t="s">
        <v>1548</v>
      </c>
      <c r="C376" s="181"/>
      <c r="D376" s="181"/>
      <c r="E376" s="151"/>
      <c r="F376" s="236"/>
      <c r="G376" s="236"/>
    </row>
    <row r="377" spans="1:7" s="173" customFormat="1" x14ac:dyDescent="0.3">
      <c r="A377" s="152" t="s">
        <v>1547</v>
      </c>
      <c r="B377" s="175" t="s">
        <v>1546</v>
      </c>
      <c r="C377" s="181"/>
      <c r="D377" s="181"/>
      <c r="E377" s="151"/>
      <c r="F377" s="236"/>
      <c r="G377" s="236"/>
    </row>
    <row r="378" spans="1:7" s="173" customFormat="1" x14ac:dyDescent="0.3">
      <c r="A378" s="152" t="s">
        <v>1545</v>
      </c>
      <c r="B378" s="175" t="s">
        <v>1544</v>
      </c>
      <c r="C378" s="181"/>
      <c r="D378" s="181"/>
      <c r="E378" s="151"/>
      <c r="F378" s="236"/>
      <c r="G378" s="236"/>
    </row>
    <row r="379" spans="1:7" s="173" customFormat="1" x14ac:dyDescent="0.3">
      <c r="A379" s="152" t="s">
        <v>1543</v>
      </c>
      <c r="B379" s="175" t="s">
        <v>1542</v>
      </c>
      <c r="C379" s="181"/>
      <c r="D379" s="181"/>
      <c r="E379" s="151"/>
      <c r="F379" s="236"/>
      <c r="G379" s="236"/>
    </row>
    <row r="380" spans="1:7" s="173" customFormat="1" x14ac:dyDescent="0.3">
      <c r="A380" s="152" t="s">
        <v>1541</v>
      </c>
      <c r="B380" s="175" t="s">
        <v>1540</v>
      </c>
      <c r="C380" s="181"/>
      <c r="D380" s="181"/>
      <c r="E380" s="151"/>
      <c r="F380" s="236"/>
      <c r="G380" s="236"/>
    </row>
    <row r="381" spans="1:7" s="173" customFormat="1" x14ac:dyDescent="0.3">
      <c r="A381" s="152" t="s">
        <v>1539</v>
      </c>
      <c r="B381" s="175" t="s">
        <v>1538</v>
      </c>
      <c r="C381" s="181"/>
      <c r="D381" s="181"/>
      <c r="E381" s="151"/>
      <c r="F381" s="236"/>
      <c r="G381" s="236"/>
    </row>
    <row r="382" spans="1:7" s="173" customFormat="1" x14ac:dyDescent="0.3">
      <c r="A382" s="152" t="s">
        <v>1537</v>
      </c>
      <c r="B382" s="175" t="s">
        <v>73</v>
      </c>
      <c r="C382" s="181">
        <f>SUM(C375:C381)</f>
        <v>0</v>
      </c>
      <c r="D382" s="181">
        <f>SUM(D375:D381)</f>
        <v>0</v>
      </c>
      <c r="E382" s="151"/>
      <c r="F382" s="236"/>
      <c r="G382" s="179" t="str">
        <f>IF($D$393=0,"",IF(#REF!="[For completion]","",#REF!/$D$393))</f>
        <v/>
      </c>
    </row>
    <row r="383" spans="1:7" s="173" customFormat="1" x14ac:dyDescent="0.3">
      <c r="A383" s="152" t="s">
        <v>1536</v>
      </c>
      <c r="B383" s="175" t="s">
        <v>1535</v>
      </c>
      <c r="C383" s="152"/>
      <c r="D383" s="152"/>
      <c r="E383" s="151"/>
      <c r="F383" s="236"/>
      <c r="G383" s="179" t="str">
        <f>IF($D$393=0,"",IF(D382="[For completion]","",D382/$D$393))</f>
        <v/>
      </c>
    </row>
    <row r="384" spans="1:7" s="173" customFormat="1" x14ac:dyDescent="0.3">
      <c r="A384" s="152" t="s">
        <v>1534</v>
      </c>
      <c r="B384" s="152"/>
      <c r="C384" s="152"/>
      <c r="D384" s="152"/>
      <c r="E384" s="152"/>
      <c r="F384" s="152"/>
      <c r="G384" s="179" t="str">
        <f>IF($D$393=0,"",IF(D383="[For completion]","",D383/$D$393))</f>
        <v/>
      </c>
    </row>
    <row r="385" spans="1:7" s="173" customFormat="1" x14ac:dyDescent="0.3">
      <c r="A385" s="152" t="s">
        <v>1533</v>
      </c>
      <c r="B385" s="175"/>
      <c r="C385" s="181"/>
      <c r="D385" s="152"/>
      <c r="E385" s="151"/>
      <c r="F385" s="179"/>
      <c r="G385" s="179" t="str">
        <f>IF($D$393=0,"",IF(D385="[For completion]","",D385/$D$393))</f>
        <v/>
      </c>
    </row>
    <row r="386" spans="1:7" s="173" customFormat="1" x14ac:dyDescent="0.3">
      <c r="A386" s="152" t="s">
        <v>1532</v>
      </c>
      <c r="B386" s="175"/>
      <c r="C386" s="181"/>
      <c r="D386" s="152"/>
      <c r="E386" s="151"/>
      <c r="F386" s="179"/>
      <c r="G386" s="179" t="str">
        <f>IF($D$393=0,"",IF(D386="[For completion]","",D386/$D$393))</f>
        <v/>
      </c>
    </row>
    <row r="387" spans="1:7" s="173" customFormat="1" x14ac:dyDescent="0.3">
      <c r="A387" s="152" t="s">
        <v>1531</v>
      </c>
      <c r="B387" s="175"/>
      <c r="C387" s="181"/>
      <c r="D387" s="152"/>
      <c r="E387" s="151"/>
      <c r="F387" s="179"/>
      <c r="G387" s="179" t="str">
        <f>IF($D$393=0,"",IF(D387="[For completion]","",D387/$D$393))</f>
        <v/>
      </c>
    </row>
    <row r="388" spans="1:7" s="173" customFormat="1" x14ac:dyDescent="0.3">
      <c r="A388" s="152" t="s">
        <v>1530</v>
      </c>
      <c r="B388" s="175"/>
      <c r="C388" s="181"/>
      <c r="D388" s="152"/>
      <c r="E388" s="151"/>
      <c r="F388" s="179"/>
      <c r="G388" s="179" t="str">
        <f>IF($D$393=0,"",IF(D388="[For completion]","",D388/$D$393))</f>
        <v/>
      </c>
    </row>
    <row r="389" spans="1:7" s="173" customFormat="1" x14ac:dyDescent="0.3">
      <c r="A389" s="152" t="s">
        <v>1529</v>
      </c>
      <c r="B389" s="175"/>
      <c r="C389" s="181"/>
      <c r="D389" s="152"/>
      <c r="E389" s="151"/>
      <c r="F389" s="179"/>
      <c r="G389" s="179" t="str">
        <f>IF($D$393=0,"",IF(D389="[For completion]","",D389/$D$393))</f>
        <v/>
      </c>
    </row>
    <row r="390" spans="1:7" s="173" customFormat="1" x14ac:dyDescent="0.3">
      <c r="A390" s="152" t="s">
        <v>1528</v>
      </c>
      <c r="B390" s="175"/>
      <c r="C390" s="181"/>
      <c r="D390" s="152"/>
      <c r="E390" s="151"/>
      <c r="F390" s="179"/>
      <c r="G390" s="179" t="str">
        <f>IF($D$393=0,"",IF(D390="[For completion]","",D390/$D$393))</f>
        <v/>
      </c>
    </row>
    <row r="391" spans="1:7" s="173" customFormat="1" x14ac:dyDescent="0.3">
      <c r="A391" s="152" t="s">
        <v>1527</v>
      </c>
      <c r="B391" s="175"/>
      <c r="C391" s="181"/>
      <c r="D391" s="152"/>
      <c r="E391" s="151"/>
      <c r="F391" s="179"/>
      <c r="G391" s="179" t="str">
        <f>IF($D$393=0,"",IF(D391="[For completion]","",D391/$D$393))</f>
        <v/>
      </c>
    </row>
    <row r="392" spans="1:7" s="173" customFormat="1" x14ac:dyDescent="0.3">
      <c r="A392" s="152" t="s">
        <v>1526</v>
      </c>
      <c r="B392" s="175"/>
      <c r="C392" s="181"/>
      <c r="D392" s="152"/>
      <c r="E392" s="151"/>
      <c r="F392" s="179"/>
      <c r="G392" s="179" t="str">
        <f>IF($D$393=0,"",IF(D392="[For completion]","",D392/$D$393))</f>
        <v/>
      </c>
    </row>
    <row r="393" spans="1:7" s="173" customFormat="1" x14ac:dyDescent="0.3">
      <c r="A393" s="152" t="s">
        <v>1525</v>
      </c>
      <c r="B393" s="175"/>
      <c r="C393" s="181"/>
      <c r="D393" s="152"/>
      <c r="E393" s="151"/>
      <c r="F393" s="179"/>
      <c r="G393" s="179" t="str">
        <f>IF($D$393=0,"",IF(D393="[For completion]","",D393/$D$393))</f>
        <v/>
      </c>
    </row>
    <row r="394" spans="1:7" s="173" customFormat="1" x14ac:dyDescent="0.3">
      <c r="A394" s="152" t="s">
        <v>1524</v>
      </c>
      <c r="B394" s="152"/>
      <c r="C394" s="235"/>
      <c r="D394" s="152"/>
      <c r="E394" s="151"/>
      <c r="F394" s="151"/>
      <c r="G394" s="151"/>
    </row>
    <row r="395" spans="1:7" s="173" customFormat="1" x14ac:dyDescent="0.3">
      <c r="A395" s="152" t="s">
        <v>1523</v>
      </c>
      <c r="B395" s="152"/>
      <c r="C395" s="235"/>
      <c r="D395" s="152"/>
      <c r="E395" s="151"/>
      <c r="F395" s="151"/>
      <c r="G395" s="151"/>
    </row>
    <row r="396" spans="1:7" s="173" customFormat="1" x14ac:dyDescent="0.3">
      <c r="A396" s="152" t="s">
        <v>1522</v>
      </c>
      <c r="B396" s="152"/>
      <c r="C396" s="235"/>
      <c r="D396" s="152"/>
      <c r="E396" s="151"/>
      <c r="F396" s="151"/>
      <c r="G396" s="151"/>
    </row>
    <row r="397" spans="1:7" s="173" customFormat="1" x14ac:dyDescent="0.3">
      <c r="A397" s="152" t="s">
        <v>1521</v>
      </c>
      <c r="B397" s="152"/>
      <c r="C397" s="235"/>
      <c r="D397" s="152"/>
      <c r="E397" s="151"/>
      <c r="F397" s="151"/>
      <c r="G397" s="151"/>
    </row>
    <row r="398" spans="1:7" s="173" customFormat="1" x14ac:dyDescent="0.3">
      <c r="A398" s="152" t="s">
        <v>1520</v>
      </c>
      <c r="B398" s="152"/>
      <c r="C398" s="235"/>
      <c r="D398" s="152"/>
      <c r="E398" s="151"/>
      <c r="F398" s="151"/>
      <c r="G398" s="151"/>
    </row>
    <row r="399" spans="1:7" s="173" customFormat="1" x14ac:dyDescent="0.3">
      <c r="A399" s="152" t="s">
        <v>1519</v>
      </c>
      <c r="B399" s="152"/>
      <c r="C399" s="235"/>
      <c r="D399" s="152"/>
      <c r="E399" s="151"/>
      <c r="F399" s="151"/>
      <c r="G399" s="151"/>
    </row>
    <row r="400" spans="1:7" s="173" customFormat="1" x14ac:dyDescent="0.3">
      <c r="A400" s="152" t="s">
        <v>1518</v>
      </c>
      <c r="B400" s="152"/>
      <c r="C400" s="235"/>
      <c r="D400" s="152"/>
      <c r="E400" s="151"/>
      <c r="F400" s="151"/>
      <c r="G400" s="151"/>
    </row>
    <row r="401" spans="1:7" s="173" customFormat="1" x14ac:dyDescent="0.3">
      <c r="A401" s="152" t="s">
        <v>1517</v>
      </c>
      <c r="B401" s="152"/>
      <c r="C401" s="235"/>
      <c r="D401" s="152"/>
      <c r="E401" s="151"/>
      <c r="F401" s="151"/>
      <c r="G401" s="151"/>
    </row>
    <row r="402" spans="1:7" s="173" customFormat="1" x14ac:dyDescent="0.3">
      <c r="A402" s="152" t="s">
        <v>1516</v>
      </c>
      <c r="B402" s="152"/>
      <c r="C402" s="235"/>
      <c r="D402" s="152"/>
      <c r="E402" s="151"/>
      <c r="F402" s="151"/>
      <c r="G402" s="151"/>
    </row>
    <row r="403" spans="1:7" s="173" customFormat="1" x14ac:dyDescent="0.3">
      <c r="A403" s="152" t="s">
        <v>1515</v>
      </c>
      <c r="B403" s="152"/>
      <c r="C403" s="235"/>
      <c r="D403" s="152"/>
      <c r="E403" s="151"/>
      <c r="F403" s="151"/>
      <c r="G403" s="151"/>
    </row>
    <row r="404" spans="1:7" s="173" customFormat="1" x14ac:dyDescent="0.3">
      <c r="A404" s="152" t="s">
        <v>1514</v>
      </c>
      <c r="B404" s="152"/>
      <c r="C404" s="235"/>
      <c r="D404" s="152"/>
      <c r="E404" s="151"/>
      <c r="F404" s="151"/>
      <c r="G404" s="151"/>
    </row>
    <row r="405" spans="1:7" s="173" customFormat="1" x14ac:dyDescent="0.3">
      <c r="A405" s="152" t="s">
        <v>1513</v>
      </c>
      <c r="B405" s="152"/>
      <c r="C405" s="235"/>
      <c r="D405" s="152"/>
      <c r="E405" s="151"/>
      <c r="F405" s="151"/>
      <c r="G405" s="151"/>
    </row>
    <row r="406" spans="1:7" s="173" customFormat="1" x14ac:dyDescent="0.3">
      <c r="A406" s="152" t="s">
        <v>1512</v>
      </c>
      <c r="B406" s="152"/>
      <c r="C406" s="235"/>
      <c r="D406" s="152"/>
      <c r="E406" s="151"/>
      <c r="F406" s="151"/>
      <c r="G406" s="151"/>
    </row>
    <row r="407" spans="1:7" s="173" customFormat="1" x14ac:dyDescent="0.3">
      <c r="A407" s="152" t="s">
        <v>1511</v>
      </c>
      <c r="B407" s="152"/>
      <c r="C407" s="235"/>
      <c r="D407" s="152"/>
      <c r="E407" s="151"/>
      <c r="F407" s="151"/>
      <c r="G407" s="151"/>
    </row>
    <row r="408" spans="1:7" s="173" customFormat="1" x14ac:dyDescent="0.3">
      <c r="A408" s="152" t="s">
        <v>1510</v>
      </c>
      <c r="B408" s="152"/>
      <c r="C408" s="235"/>
      <c r="D408" s="152"/>
      <c r="E408" s="151"/>
      <c r="F408" s="151"/>
      <c r="G408" s="151"/>
    </row>
    <row r="409" spans="1:7" s="173" customFormat="1" x14ac:dyDescent="0.3">
      <c r="A409" s="152" t="s">
        <v>1509</v>
      </c>
      <c r="B409" s="152"/>
      <c r="C409" s="235"/>
      <c r="D409" s="152"/>
      <c r="E409" s="151"/>
      <c r="F409" s="151"/>
      <c r="G409" s="151"/>
    </row>
    <row r="410" spans="1:7" s="173" customFormat="1" x14ac:dyDescent="0.3">
      <c r="A410" s="152" t="s">
        <v>1508</v>
      </c>
      <c r="B410" s="152"/>
      <c r="C410" s="235"/>
      <c r="D410" s="152"/>
      <c r="E410" s="151"/>
      <c r="F410" s="151"/>
      <c r="G410" s="151"/>
    </row>
    <row r="411" spans="1:7" s="173" customFormat="1" x14ac:dyDescent="0.3">
      <c r="A411" s="152" t="s">
        <v>1507</v>
      </c>
      <c r="B411" s="152"/>
      <c r="C411" s="235"/>
      <c r="D411" s="152"/>
      <c r="E411" s="151"/>
      <c r="F411" s="151"/>
      <c r="G411" s="151"/>
    </row>
    <row r="412" spans="1:7" s="173" customFormat="1" x14ac:dyDescent="0.3">
      <c r="A412" s="152" t="s">
        <v>1506</v>
      </c>
      <c r="B412" s="152"/>
      <c r="C412" s="235"/>
      <c r="D412" s="152"/>
      <c r="E412" s="151"/>
      <c r="F412" s="151"/>
      <c r="G412" s="151"/>
    </row>
    <row r="413" spans="1:7" s="173" customFormat="1" x14ac:dyDescent="0.3">
      <c r="A413" s="152" t="s">
        <v>1505</v>
      </c>
      <c r="B413" s="152"/>
      <c r="C413" s="235"/>
      <c r="D413" s="152"/>
      <c r="E413" s="151"/>
      <c r="F413" s="151"/>
      <c r="G413" s="151"/>
    </row>
    <row r="414" spans="1:7" s="173" customFormat="1" x14ac:dyDescent="0.3">
      <c r="A414" s="152" t="s">
        <v>1504</v>
      </c>
      <c r="B414" s="152"/>
      <c r="C414" s="235"/>
      <c r="D414" s="152"/>
      <c r="E414" s="151"/>
      <c r="F414" s="151"/>
      <c r="G414" s="151"/>
    </row>
    <row r="415" spans="1:7" s="173" customFormat="1" x14ac:dyDescent="0.3">
      <c r="A415" s="152" t="s">
        <v>1503</v>
      </c>
      <c r="B415" s="152"/>
      <c r="C415" s="235"/>
      <c r="D415" s="152"/>
      <c r="E415" s="151"/>
      <c r="F415" s="151"/>
      <c r="G415" s="151"/>
    </row>
    <row r="416" spans="1:7" s="173" customFormat="1" x14ac:dyDescent="0.3">
      <c r="A416" s="152" t="s">
        <v>1502</v>
      </c>
      <c r="B416" s="152"/>
      <c r="C416" s="235"/>
      <c r="D416" s="152"/>
      <c r="E416" s="151"/>
      <c r="F416" s="151"/>
      <c r="G416" s="151"/>
    </row>
    <row r="417" spans="1:7" s="173" customFormat="1" x14ac:dyDescent="0.3">
      <c r="A417" s="152" t="s">
        <v>1501</v>
      </c>
      <c r="B417" s="152"/>
      <c r="C417" s="235"/>
      <c r="D417" s="152"/>
      <c r="E417" s="151"/>
      <c r="F417" s="151"/>
      <c r="G417" s="151"/>
    </row>
    <row r="418" spans="1:7" s="173" customFormat="1" x14ac:dyDescent="0.3">
      <c r="A418" s="152" t="s">
        <v>1500</v>
      </c>
      <c r="B418" s="152"/>
      <c r="C418" s="235"/>
      <c r="D418" s="152"/>
      <c r="E418" s="151"/>
      <c r="F418" s="151"/>
      <c r="G418" s="151"/>
    </row>
    <row r="419" spans="1:7" s="173" customFormat="1" x14ac:dyDescent="0.3">
      <c r="A419" s="152" t="s">
        <v>1499</v>
      </c>
      <c r="B419" s="152"/>
      <c r="C419" s="235"/>
      <c r="D419" s="152"/>
      <c r="E419" s="151"/>
      <c r="F419" s="151"/>
      <c r="G419" s="151"/>
    </row>
    <row r="420" spans="1:7" s="173" customFormat="1" x14ac:dyDescent="0.3">
      <c r="A420" s="152" t="s">
        <v>1498</v>
      </c>
      <c r="B420" s="152"/>
      <c r="C420" s="235"/>
      <c r="D420" s="152"/>
      <c r="E420" s="151"/>
      <c r="F420" s="151"/>
      <c r="G420" s="151"/>
    </row>
    <row r="421" spans="1:7" s="173" customFormat="1" x14ac:dyDescent="0.3">
      <c r="A421" s="152" t="s">
        <v>1497</v>
      </c>
      <c r="B421" s="152"/>
      <c r="C421" s="235"/>
      <c r="D421" s="152"/>
      <c r="E421" s="151"/>
      <c r="F421" s="151"/>
      <c r="G421" s="151"/>
    </row>
    <row r="422" spans="1:7" s="173" customFormat="1" x14ac:dyDescent="0.3">
      <c r="A422" s="152" t="s">
        <v>1496</v>
      </c>
      <c r="B422" s="152"/>
      <c r="C422" s="235"/>
      <c r="D422" s="152"/>
      <c r="E422" s="151"/>
      <c r="F422" s="151"/>
      <c r="G422" s="151"/>
    </row>
  </sheetData>
  <protectedRanges>
    <protectedRange sqref="C425:D425 F425:G425 B428:D451 C454:D454 F454:G454 C457:D464 B466:D474 F466:G474 C476:D476 F476:G476 C479:D486 B488:D496 F488:G496 F498:G524 C498:D524 B511:B524" name="Mortgage Assets III"/>
    <protectedRange sqref="F153:F158 B153:D158 B163:D168 F163:F168 B175:D178 F175:F178 B181:B184 D187 F187:G187 B195:D213 C182:D184 F182:F184 D150:D152 D160:D162 D170:D174 D180:D181" name="Mortgage Assets II"/>
    <protectedRange sqref="B234:D236 F228:G236 D238 F238:G238 B256:D258 F250:G258 B266:C275 B280:C285 C278:C279 F277:G285 D277:D285 C425:D425 D260:D275 F260:G275 B228:B233 B250:B255" name="Mortgage Asset IV"/>
    <protectedRange sqref="C3 B16:D26 F16:F26 B163:B168 B37:D42 F37:F42 C73:D75 F73:F75 B88:D97 F111:F148 B30:D34 F77:F97 C77:D87 F45 C45:D45 B29 D28:D29 F28:F34 D36 C47:D71 D46 F47:F71 B111:D148 D100:D110"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934558CE-9370-4474-B95F-B6F94D23D0EF}"/>
    <hyperlink ref="B7" location="'B1. HTT Mortgage Assets'!B166" display="7.A Residential Cover Pool" xr:uid="{2E1A5E3A-004C-49C2-8CF0-A650930F7576}"/>
    <hyperlink ref="B8" location="'B1. HTT Mortgage Assets'!B267" display="7.B Commercial Cover Pool" xr:uid="{4D4498F5-1D08-43DF-A805-0DCC66AB1D41}"/>
    <hyperlink ref="B149" location="'2. Harmonised Glossary'!A9" display="Breakdown by Interest Rate" xr:uid="{9BC08848-327F-4FB5-BF1B-EE5631659C17}"/>
    <hyperlink ref="B11" location="'2. Harmonised Glossary'!A12" display="Property Type Information" xr:uid="{41B158D2-1606-445F-AF1B-9754ABB658BF}"/>
    <hyperlink ref="B215" location="'C. HTT Harmonised Glossary'!B13" display="11. Loan to Value (LTV) Information - UNINDEXED" xr:uid="{AA45E85D-2272-4A78-A6EC-7E5DA26A6CBD}"/>
    <hyperlink ref="B237" location="'C. HTT Harmonised Glossary'!B16" display="12. Loan to Value (LTV) Information - INDEXED " xr:uid="{E1568BCE-B81A-42C3-8625-73F40DF9692F}"/>
    <hyperlink ref="B179" location="'C. HTT Harmonised Glossary'!B19" display="9. Non-Performing Loans (NPLs)" xr:uid="{9D843B52-4772-4597-9B18-ABBCE14581A8}"/>
  </hyperlinks>
  <pageMargins left="0.7" right="0.7" top="0.75" bottom="0.75" header="0.3" footer="0.3"/>
  <pageSetup scale="30" orientation="portrait" r:id="rId1"/>
  <headerFooter>
    <oddFooter>&amp;R_x000D_&amp;1#&amp;"Calibri"&amp;10&amp;K0078D7 Classification : Internal</oddFooter>
  </headerFooter>
  <rowBreaks count="2" manualBreakCount="2">
    <brk id="148" max="16383" man="1"/>
    <brk id="2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293F-0537-4A12-88C7-3181B13E058D}">
  <sheetPr>
    <tabColor rgb="FFE36E00"/>
  </sheetPr>
  <dimension ref="A1:C403"/>
  <sheetViews>
    <sheetView view="pageBreakPreview" zoomScale="60" zoomScaleNormal="75" workbookViewId="0"/>
  </sheetViews>
  <sheetFormatPr baseColWidth="10" defaultColWidth="11.44140625" defaultRowHeight="14.4" outlineLevelRow="1" x14ac:dyDescent="0.3"/>
  <cols>
    <col min="1" max="1" width="16.33203125" style="116" customWidth="1"/>
    <col min="2" max="2" width="89.88671875" style="220" bestFit="1" customWidth="1"/>
    <col min="3" max="3" width="134.6640625" style="116" customWidth="1"/>
    <col min="4" max="16384" width="11.44140625" style="116"/>
  </cols>
  <sheetData>
    <row r="1" spans="1:3" ht="31.2" x14ac:dyDescent="0.3">
      <c r="A1" s="128" t="s">
        <v>1791</v>
      </c>
      <c r="B1" s="128"/>
      <c r="C1" s="287" t="s">
        <v>1494</v>
      </c>
    </row>
    <row r="2" spans="1:3" x14ac:dyDescent="0.3">
      <c r="B2" s="272"/>
      <c r="C2" s="272"/>
    </row>
    <row r="3" spans="1:3" x14ac:dyDescent="0.3">
      <c r="A3" s="286" t="s">
        <v>1790</v>
      </c>
      <c r="B3" s="285"/>
      <c r="C3" s="272"/>
    </row>
    <row r="4" spans="1:3" x14ac:dyDescent="0.3">
      <c r="C4" s="272"/>
    </row>
    <row r="5" spans="1:3" ht="18" x14ac:dyDescent="0.3">
      <c r="A5" s="277" t="s">
        <v>7</v>
      </c>
      <c r="B5" s="277" t="s">
        <v>1789</v>
      </c>
      <c r="C5" s="276" t="s">
        <v>1698</v>
      </c>
    </row>
    <row r="6" spans="1:3" ht="28.8" x14ac:dyDescent="0.3">
      <c r="A6" s="275" t="s">
        <v>1788</v>
      </c>
      <c r="B6" s="248" t="s">
        <v>1787</v>
      </c>
      <c r="C6" s="284" t="s">
        <v>1786</v>
      </c>
    </row>
    <row r="7" spans="1:3" ht="28.8" x14ac:dyDescent="0.3">
      <c r="A7" s="275" t="s">
        <v>1785</v>
      </c>
      <c r="B7" s="248" t="s">
        <v>1784</v>
      </c>
      <c r="C7" s="284" t="s">
        <v>1783</v>
      </c>
    </row>
    <row r="8" spans="1:3" ht="28.8" x14ac:dyDescent="0.3">
      <c r="A8" s="275" t="s">
        <v>1782</v>
      </c>
      <c r="B8" s="248" t="s">
        <v>1781</v>
      </c>
      <c r="C8" s="284" t="s">
        <v>1780</v>
      </c>
    </row>
    <row r="9" spans="1:3" x14ac:dyDescent="0.3">
      <c r="A9" s="275" t="s">
        <v>1779</v>
      </c>
      <c r="B9" s="248" t="s">
        <v>1778</v>
      </c>
      <c r="C9" s="167" t="s">
        <v>1777</v>
      </c>
    </row>
    <row r="10" spans="1:3" ht="44.25" customHeight="1" x14ac:dyDescent="0.3">
      <c r="A10" s="275" t="s">
        <v>1776</v>
      </c>
      <c r="B10" s="248" t="s">
        <v>1775</v>
      </c>
      <c r="C10" s="283" t="s">
        <v>1774</v>
      </c>
    </row>
    <row r="11" spans="1:3" ht="54.75" customHeight="1" x14ac:dyDescent="0.3">
      <c r="A11" s="275" t="s">
        <v>1773</v>
      </c>
      <c r="B11" s="248" t="s">
        <v>1772</v>
      </c>
      <c r="C11" s="167" t="s">
        <v>1771</v>
      </c>
    </row>
    <row r="12" spans="1:3" x14ac:dyDescent="0.3">
      <c r="A12" s="275" t="s">
        <v>1770</v>
      </c>
      <c r="B12" s="248" t="s">
        <v>1769</v>
      </c>
      <c r="C12" s="278" t="s">
        <v>1768</v>
      </c>
    </row>
    <row r="13" spans="1:3" ht="28.8" x14ac:dyDescent="0.3">
      <c r="A13" s="275" t="s">
        <v>1767</v>
      </c>
      <c r="B13" s="248" t="s">
        <v>1766</v>
      </c>
      <c r="C13" s="278" t="s">
        <v>1765</v>
      </c>
    </row>
    <row r="14" spans="1:3" x14ac:dyDescent="0.3">
      <c r="A14" s="275" t="s">
        <v>1764</v>
      </c>
      <c r="B14" s="248" t="s">
        <v>1763</v>
      </c>
      <c r="C14" s="278" t="s">
        <v>1762</v>
      </c>
    </row>
    <row r="15" spans="1:3" ht="28.8" x14ac:dyDescent="0.3">
      <c r="A15" s="275" t="s">
        <v>1761</v>
      </c>
      <c r="B15" s="248" t="s">
        <v>1760</v>
      </c>
      <c r="C15" s="278" t="s">
        <v>1759</v>
      </c>
    </row>
    <row r="16" spans="1:3" x14ac:dyDescent="0.3">
      <c r="A16" s="275" t="s">
        <v>1758</v>
      </c>
      <c r="B16" s="248" t="s">
        <v>1757</v>
      </c>
      <c r="C16" s="278" t="s">
        <v>1756</v>
      </c>
    </row>
    <row r="17" spans="1:3" ht="30" customHeight="1" x14ac:dyDescent="0.3">
      <c r="A17" s="275" t="s">
        <v>1755</v>
      </c>
      <c r="B17" s="269" t="s">
        <v>1754</v>
      </c>
      <c r="C17" s="278" t="s">
        <v>1753</v>
      </c>
    </row>
    <row r="18" spans="1:3" ht="28.8" x14ac:dyDescent="0.3">
      <c r="A18" s="275" t="s">
        <v>1752</v>
      </c>
      <c r="B18" s="269" t="s">
        <v>1751</v>
      </c>
      <c r="C18" s="278" t="s">
        <v>1750</v>
      </c>
    </row>
    <row r="19" spans="1:3" x14ac:dyDescent="0.3">
      <c r="A19" s="275" t="s">
        <v>1749</v>
      </c>
      <c r="B19" s="269" t="s">
        <v>1748</v>
      </c>
      <c r="C19" s="278" t="s">
        <v>1747</v>
      </c>
    </row>
    <row r="20" spans="1:3" ht="28.8" x14ac:dyDescent="0.3">
      <c r="A20" s="275" t="s">
        <v>1746</v>
      </c>
      <c r="B20" s="248" t="s">
        <v>1745</v>
      </c>
      <c r="C20" s="278" t="s">
        <v>1744</v>
      </c>
    </row>
    <row r="21" spans="1:3" x14ac:dyDescent="0.3">
      <c r="A21" s="275" t="s">
        <v>1743</v>
      </c>
      <c r="B21" s="282" t="s">
        <v>1742</v>
      </c>
      <c r="C21" s="278" t="s">
        <v>1741</v>
      </c>
    </row>
    <row r="22" spans="1:3" x14ac:dyDescent="0.3">
      <c r="A22" s="275" t="s">
        <v>1740</v>
      </c>
      <c r="B22" s="273"/>
      <c r="C22" s="273"/>
    </row>
    <row r="23" spans="1:3" outlineLevel="1" x14ac:dyDescent="0.3">
      <c r="A23" s="275" t="s">
        <v>1739</v>
      </c>
      <c r="B23" s="278"/>
      <c r="C23" s="278"/>
    </row>
    <row r="24" spans="1:3" outlineLevel="1" x14ac:dyDescent="0.3">
      <c r="A24" s="275" t="s">
        <v>1738</v>
      </c>
      <c r="B24" s="281"/>
      <c r="C24" s="278"/>
    </row>
    <row r="25" spans="1:3" outlineLevel="1" x14ac:dyDescent="0.3">
      <c r="A25" s="275" t="s">
        <v>1737</v>
      </c>
      <c r="B25" s="281"/>
      <c r="C25" s="278"/>
    </row>
    <row r="26" spans="1:3" outlineLevel="1" x14ac:dyDescent="0.3">
      <c r="A26" s="275" t="s">
        <v>1736</v>
      </c>
      <c r="B26" s="281"/>
      <c r="C26" s="278"/>
    </row>
    <row r="27" spans="1:3" outlineLevel="1" x14ac:dyDescent="0.3">
      <c r="A27" s="275" t="s">
        <v>1735</v>
      </c>
      <c r="B27" s="281"/>
      <c r="C27" s="278"/>
    </row>
    <row r="28" spans="1:3" ht="18" outlineLevel="1" x14ac:dyDescent="0.3">
      <c r="A28" s="277"/>
      <c r="B28" s="277" t="s">
        <v>1734</v>
      </c>
      <c r="C28" s="276" t="s">
        <v>1698</v>
      </c>
    </row>
    <row r="29" spans="1:3" outlineLevel="1" x14ac:dyDescent="0.3">
      <c r="A29" s="275" t="s">
        <v>1733</v>
      </c>
      <c r="B29" s="248" t="s">
        <v>1732</v>
      </c>
      <c r="C29" s="278"/>
    </row>
    <row r="30" spans="1:3" outlineLevel="1" x14ac:dyDescent="0.3">
      <c r="A30" s="275" t="s">
        <v>1731</v>
      </c>
      <c r="B30" s="248" t="s">
        <v>1730</v>
      </c>
      <c r="C30" s="278"/>
    </row>
    <row r="31" spans="1:3" outlineLevel="1" x14ac:dyDescent="0.3">
      <c r="A31" s="275" t="s">
        <v>1729</v>
      </c>
      <c r="B31" s="248" t="s">
        <v>1728</v>
      </c>
      <c r="C31" s="278"/>
    </row>
    <row r="32" spans="1:3" ht="28.8" outlineLevel="1" x14ac:dyDescent="0.3">
      <c r="A32" s="275" t="s">
        <v>1727</v>
      </c>
      <c r="B32" s="279" t="s">
        <v>1726</v>
      </c>
      <c r="C32" s="278"/>
    </row>
    <row r="33" spans="1:3" outlineLevel="1" x14ac:dyDescent="0.3">
      <c r="A33" s="275" t="s">
        <v>1725</v>
      </c>
      <c r="B33" s="280"/>
      <c r="C33" s="278"/>
    </row>
    <row r="34" spans="1:3" outlineLevel="1" x14ac:dyDescent="0.3">
      <c r="A34" s="275" t="s">
        <v>1724</v>
      </c>
      <c r="B34" s="280"/>
      <c r="C34" s="278"/>
    </row>
    <row r="35" spans="1:3" outlineLevel="1" x14ac:dyDescent="0.3">
      <c r="A35" s="275" t="s">
        <v>1723</v>
      </c>
      <c r="B35" s="280"/>
      <c r="C35" s="278"/>
    </row>
    <row r="36" spans="1:3" outlineLevel="1" x14ac:dyDescent="0.3">
      <c r="A36" s="275" t="s">
        <v>1722</v>
      </c>
      <c r="B36" s="280"/>
      <c r="C36" s="278"/>
    </row>
    <row r="37" spans="1:3" outlineLevel="1" x14ac:dyDescent="0.3">
      <c r="A37" s="275" t="s">
        <v>1721</v>
      </c>
      <c r="B37" s="280"/>
      <c r="C37" s="278"/>
    </row>
    <row r="38" spans="1:3" outlineLevel="1" x14ac:dyDescent="0.3">
      <c r="A38" s="275" t="s">
        <v>1720</v>
      </c>
      <c r="B38" s="280"/>
      <c r="C38" s="278"/>
    </row>
    <row r="39" spans="1:3" outlineLevel="1" x14ac:dyDescent="0.3">
      <c r="A39" s="275" t="s">
        <v>1719</v>
      </c>
      <c r="B39" s="280"/>
      <c r="C39" s="278"/>
    </row>
    <row r="40" spans="1:3" outlineLevel="1" x14ac:dyDescent="0.3">
      <c r="A40" s="275" t="s">
        <v>1718</v>
      </c>
      <c r="B40" s="116"/>
      <c r="C40" s="278"/>
    </row>
    <row r="41" spans="1:3" outlineLevel="1" x14ac:dyDescent="0.3">
      <c r="A41" s="275" t="s">
        <v>1717</v>
      </c>
      <c r="B41" s="280"/>
      <c r="C41" s="278"/>
    </row>
    <row r="42" spans="1:3" outlineLevel="1" x14ac:dyDescent="0.3">
      <c r="A42" s="275" t="s">
        <v>1716</v>
      </c>
      <c r="B42" s="280"/>
      <c r="C42" s="278"/>
    </row>
    <row r="43" spans="1:3" outlineLevel="1" x14ac:dyDescent="0.3">
      <c r="A43" s="275" t="s">
        <v>1715</v>
      </c>
      <c r="B43" s="280"/>
      <c r="C43" s="278"/>
    </row>
    <row r="44" spans="1:3" ht="18" x14ac:dyDescent="0.3">
      <c r="A44" s="277"/>
      <c r="B44" s="277" t="s">
        <v>1714</v>
      </c>
      <c r="C44" s="276" t="s">
        <v>1713</v>
      </c>
    </row>
    <row r="45" spans="1:3" x14ac:dyDescent="0.3">
      <c r="A45" s="275" t="s">
        <v>1712</v>
      </c>
      <c r="B45" s="269" t="s">
        <v>1711</v>
      </c>
      <c r="C45" s="220" t="s">
        <v>51</v>
      </c>
    </row>
    <row r="46" spans="1:3" x14ac:dyDescent="0.3">
      <c r="A46" s="275" t="s">
        <v>1710</v>
      </c>
      <c r="B46" s="269" t="s">
        <v>1709</v>
      </c>
      <c r="C46" s="220" t="s">
        <v>1708</v>
      </c>
    </row>
    <row r="47" spans="1:3" x14ac:dyDescent="0.3">
      <c r="A47" s="275" t="s">
        <v>1707</v>
      </c>
      <c r="B47" s="269" t="s">
        <v>1706</v>
      </c>
      <c r="C47" s="220" t="s">
        <v>1705</v>
      </c>
    </row>
    <row r="48" spans="1:3" outlineLevel="1" x14ac:dyDescent="0.3">
      <c r="A48" s="275" t="s">
        <v>1704</v>
      </c>
      <c r="B48" s="279" t="s">
        <v>1703</v>
      </c>
      <c r="C48" s="278" t="s">
        <v>1702</v>
      </c>
    </row>
    <row r="49" spans="1:3" outlineLevel="1" x14ac:dyDescent="0.3">
      <c r="A49" s="275" t="s">
        <v>1701</v>
      </c>
      <c r="B49" s="274"/>
      <c r="C49" s="278"/>
    </row>
    <row r="50" spans="1:3" outlineLevel="1" x14ac:dyDescent="0.3">
      <c r="A50" s="275" t="s">
        <v>1700</v>
      </c>
      <c r="B50" s="279"/>
      <c r="C50" s="278"/>
    </row>
    <row r="51" spans="1:3" ht="18" x14ac:dyDescent="0.3">
      <c r="A51" s="277"/>
      <c r="B51" s="277" t="s">
        <v>1699</v>
      </c>
      <c r="C51" s="276" t="s">
        <v>1698</v>
      </c>
    </row>
    <row r="52" spans="1:3" x14ac:dyDescent="0.3">
      <c r="A52" s="275" t="s">
        <v>1697</v>
      </c>
      <c r="B52" s="248" t="s">
        <v>1696</v>
      </c>
      <c r="C52" s="220"/>
    </row>
    <row r="53" spans="1:3" x14ac:dyDescent="0.3">
      <c r="A53" s="275" t="s">
        <v>1695</v>
      </c>
      <c r="B53" s="274"/>
      <c r="C53" s="273"/>
    </row>
    <row r="54" spans="1:3" x14ac:dyDescent="0.3">
      <c r="A54" s="275" t="s">
        <v>1694</v>
      </c>
      <c r="B54" s="274"/>
      <c r="C54" s="273"/>
    </row>
    <row r="55" spans="1:3" x14ac:dyDescent="0.3">
      <c r="A55" s="275" t="s">
        <v>1693</v>
      </c>
      <c r="B55" s="274"/>
      <c r="C55" s="273"/>
    </row>
    <row r="56" spans="1:3" x14ac:dyDescent="0.3">
      <c r="A56" s="275" t="s">
        <v>1692</v>
      </c>
      <c r="B56" s="274"/>
      <c r="C56" s="273"/>
    </row>
    <row r="57" spans="1:3" x14ac:dyDescent="0.3">
      <c r="A57" s="275" t="s">
        <v>1691</v>
      </c>
      <c r="B57" s="274"/>
      <c r="C57" s="273"/>
    </row>
    <row r="58" spans="1:3" x14ac:dyDescent="0.3">
      <c r="B58" s="268"/>
    </row>
    <row r="59" spans="1:3" x14ac:dyDescent="0.3">
      <c r="B59" s="268"/>
    </row>
    <row r="60" spans="1:3" x14ac:dyDescent="0.3">
      <c r="B60" s="268"/>
    </row>
    <row r="61" spans="1:3" x14ac:dyDescent="0.3">
      <c r="B61" s="268"/>
    </row>
    <row r="62" spans="1:3" x14ac:dyDescent="0.3">
      <c r="B62" s="268"/>
    </row>
    <row r="63" spans="1:3" x14ac:dyDescent="0.3">
      <c r="B63" s="268"/>
    </row>
    <row r="64" spans="1:3" x14ac:dyDescent="0.3">
      <c r="B64" s="268"/>
    </row>
    <row r="65" spans="2:2" x14ac:dyDescent="0.3">
      <c r="B65" s="268"/>
    </row>
    <row r="66" spans="2:2" x14ac:dyDescent="0.3">
      <c r="B66" s="268"/>
    </row>
    <row r="67" spans="2:2" x14ac:dyDescent="0.3">
      <c r="B67" s="268"/>
    </row>
    <row r="68" spans="2:2" x14ac:dyDescent="0.3">
      <c r="B68" s="268"/>
    </row>
    <row r="69" spans="2:2" x14ac:dyDescent="0.3">
      <c r="B69" s="268"/>
    </row>
    <row r="70" spans="2:2" x14ac:dyDescent="0.3">
      <c r="B70" s="268"/>
    </row>
    <row r="71" spans="2:2" x14ac:dyDescent="0.3">
      <c r="B71" s="268"/>
    </row>
    <row r="72" spans="2:2" x14ac:dyDescent="0.3">
      <c r="B72" s="268"/>
    </row>
    <row r="73" spans="2:2" x14ac:dyDescent="0.3">
      <c r="B73" s="268"/>
    </row>
    <row r="74" spans="2:2" x14ac:dyDescent="0.3">
      <c r="B74" s="268"/>
    </row>
    <row r="75" spans="2:2" x14ac:dyDescent="0.3">
      <c r="B75" s="268"/>
    </row>
    <row r="76" spans="2:2" x14ac:dyDescent="0.3">
      <c r="B76" s="268"/>
    </row>
    <row r="77" spans="2:2" x14ac:dyDescent="0.3">
      <c r="B77" s="268"/>
    </row>
    <row r="78" spans="2:2" x14ac:dyDescent="0.3">
      <c r="B78" s="268"/>
    </row>
    <row r="79" spans="2:2" x14ac:dyDescent="0.3">
      <c r="B79" s="268"/>
    </row>
    <row r="80" spans="2:2" x14ac:dyDescent="0.3">
      <c r="B80" s="268"/>
    </row>
    <row r="81" spans="2:2" x14ac:dyDescent="0.3">
      <c r="B81" s="268"/>
    </row>
    <row r="82" spans="2:2" x14ac:dyDescent="0.3">
      <c r="B82" s="268"/>
    </row>
    <row r="83" spans="2:2" x14ac:dyDescent="0.3">
      <c r="B83" s="268"/>
    </row>
    <row r="84" spans="2:2" x14ac:dyDescent="0.3">
      <c r="B84" s="268"/>
    </row>
    <row r="85" spans="2:2" x14ac:dyDescent="0.3">
      <c r="B85" s="268"/>
    </row>
    <row r="86" spans="2:2" x14ac:dyDescent="0.3">
      <c r="B86" s="268"/>
    </row>
    <row r="87" spans="2:2" x14ac:dyDescent="0.3">
      <c r="B87" s="268"/>
    </row>
    <row r="88" spans="2:2" x14ac:dyDescent="0.3">
      <c r="B88" s="268"/>
    </row>
    <row r="89" spans="2:2" x14ac:dyDescent="0.3">
      <c r="B89" s="268"/>
    </row>
    <row r="90" spans="2:2" x14ac:dyDescent="0.3">
      <c r="B90" s="268"/>
    </row>
    <row r="91" spans="2:2" x14ac:dyDescent="0.3">
      <c r="B91" s="268"/>
    </row>
    <row r="92" spans="2:2" x14ac:dyDescent="0.3">
      <c r="B92" s="268"/>
    </row>
    <row r="93" spans="2:2" x14ac:dyDescent="0.3">
      <c r="B93" s="268"/>
    </row>
    <row r="94" spans="2:2" x14ac:dyDescent="0.3">
      <c r="B94" s="268"/>
    </row>
    <row r="95" spans="2:2" x14ac:dyDescent="0.3">
      <c r="B95" s="268"/>
    </row>
    <row r="96" spans="2:2" x14ac:dyDescent="0.3">
      <c r="B96" s="268"/>
    </row>
    <row r="97" spans="2:2" x14ac:dyDescent="0.3">
      <c r="B97" s="268"/>
    </row>
    <row r="98" spans="2:2" x14ac:dyDescent="0.3">
      <c r="B98" s="268"/>
    </row>
    <row r="99" spans="2:2" x14ac:dyDescent="0.3">
      <c r="B99" s="268"/>
    </row>
    <row r="100" spans="2:2" x14ac:dyDescent="0.3">
      <c r="B100" s="268"/>
    </row>
    <row r="101" spans="2:2" x14ac:dyDescent="0.3">
      <c r="B101" s="268"/>
    </row>
    <row r="102" spans="2:2" x14ac:dyDescent="0.3">
      <c r="B102" s="268"/>
    </row>
    <row r="103" spans="2:2" x14ac:dyDescent="0.3">
      <c r="B103" s="272"/>
    </row>
    <row r="104" spans="2:2" x14ac:dyDescent="0.3">
      <c r="B104" s="272"/>
    </row>
    <row r="105" spans="2:2" x14ac:dyDescent="0.3">
      <c r="B105" s="272"/>
    </row>
    <row r="106" spans="2:2" x14ac:dyDescent="0.3">
      <c r="B106" s="272"/>
    </row>
    <row r="107" spans="2:2" x14ac:dyDescent="0.3">
      <c r="B107" s="272"/>
    </row>
    <row r="108" spans="2:2" x14ac:dyDescent="0.3">
      <c r="B108" s="272"/>
    </row>
    <row r="109" spans="2:2" x14ac:dyDescent="0.3">
      <c r="B109" s="272"/>
    </row>
    <row r="110" spans="2:2" x14ac:dyDescent="0.3">
      <c r="B110" s="272"/>
    </row>
    <row r="111" spans="2:2" x14ac:dyDescent="0.3">
      <c r="B111" s="272"/>
    </row>
    <row r="112" spans="2:2" x14ac:dyDescent="0.3">
      <c r="B112" s="272"/>
    </row>
    <row r="113" spans="2:2" x14ac:dyDescent="0.3">
      <c r="B113" s="268"/>
    </row>
    <row r="114" spans="2:2" x14ac:dyDescent="0.3">
      <c r="B114" s="268"/>
    </row>
    <row r="115" spans="2:2" x14ac:dyDescent="0.3">
      <c r="B115" s="268"/>
    </row>
    <row r="116" spans="2:2" x14ac:dyDescent="0.3">
      <c r="B116" s="268"/>
    </row>
    <row r="117" spans="2:2" x14ac:dyDescent="0.3">
      <c r="B117" s="268"/>
    </row>
    <row r="118" spans="2:2" x14ac:dyDescent="0.3">
      <c r="B118" s="268"/>
    </row>
    <row r="119" spans="2:2" x14ac:dyDescent="0.3">
      <c r="B119" s="268"/>
    </row>
    <row r="120" spans="2:2" x14ac:dyDescent="0.3">
      <c r="B120" s="268"/>
    </row>
    <row r="121" spans="2:2" x14ac:dyDescent="0.3">
      <c r="B121" s="271"/>
    </row>
    <row r="122" spans="2:2" x14ac:dyDescent="0.3">
      <c r="B122" s="268"/>
    </row>
    <row r="123" spans="2:2" x14ac:dyDescent="0.3">
      <c r="B123" s="268"/>
    </row>
    <row r="124" spans="2:2" x14ac:dyDescent="0.3">
      <c r="B124" s="268"/>
    </row>
    <row r="125" spans="2:2" x14ac:dyDescent="0.3">
      <c r="B125" s="268"/>
    </row>
    <row r="126" spans="2:2" x14ac:dyDescent="0.3">
      <c r="B126" s="268"/>
    </row>
    <row r="127" spans="2:2" x14ac:dyDescent="0.3">
      <c r="B127" s="268"/>
    </row>
    <row r="128" spans="2:2" x14ac:dyDescent="0.3">
      <c r="B128" s="268"/>
    </row>
    <row r="129" spans="2:2" x14ac:dyDescent="0.3">
      <c r="B129" s="268"/>
    </row>
    <row r="130" spans="2:2" x14ac:dyDescent="0.3">
      <c r="B130" s="268"/>
    </row>
    <row r="131" spans="2:2" x14ac:dyDescent="0.3">
      <c r="B131" s="268"/>
    </row>
    <row r="132" spans="2:2" x14ac:dyDescent="0.3">
      <c r="B132" s="268"/>
    </row>
    <row r="133" spans="2:2" x14ac:dyDescent="0.3">
      <c r="B133" s="268"/>
    </row>
    <row r="134" spans="2:2" x14ac:dyDescent="0.3">
      <c r="B134" s="268"/>
    </row>
    <row r="135" spans="2:2" x14ac:dyDescent="0.3">
      <c r="B135" s="268"/>
    </row>
    <row r="136" spans="2:2" x14ac:dyDescent="0.3">
      <c r="B136" s="268"/>
    </row>
    <row r="137" spans="2:2" x14ac:dyDescent="0.3">
      <c r="B137" s="268"/>
    </row>
    <row r="138" spans="2:2" x14ac:dyDescent="0.3">
      <c r="B138" s="268"/>
    </row>
    <row r="140" spans="2:2" x14ac:dyDescent="0.3">
      <c r="B140" s="268"/>
    </row>
    <row r="141" spans="2:2" x14ac:dyDescent="0.3">
      <c r="B141" s="268"/>
    </row>
    <row r="142" spans="2:2" x14ac:dyDescent="0.3">
      <c r="B142" s="268"/>
    </row>
    <row r="147" spans="2:2" x14ac:dyDescent="0.3">
      <c r="B147" s="267"/>
    </row>
    <row r="148" spans="2:2" x14ac:dyDescent="0.3">
      <c r="B148" s="270"/>
    </row>
    <row r="154" spans="2:2" x14ac:dyDescent="0.3">
      <c r="B154" s="269"/>
    </row>
    <row r="155" spans="2:2" x14ac:dyDescent="0.3">
      <c r="B155" s="268"/>
    </row>
    <row r="157" spans="2:2" x14ac:dyDescent="0.3">
      <c r="B157" s="268"/>
    </row>
    <row r="158" spans="2:2" x14ac:dyDescent="0.3">
      <c r="B158" s="268"/>
    </row>
    <row r="159" spans="2:2" x14ac:dyDescent="0.3">
      <c r="B159" s="268"/>
    </row>
    <row r="160" spans="2:2" x14ac:dyDescent="0.3">
      <c r="B160" s="268"/>
    </row>
    <row r="161" spans="2:2" x14ac:dyDescent="0.3">
      <c r="B161" s="268"/>
    </row>
    <row r="162" spans="2:2" x14ac:dyDescent="0.3">
      <c r="B162" s="268"/>
    </row>
    <row r="163" spans="2:2" x14ac:dyDescent="0.3">
      <c r="B163" s="268"/>
    </row>
    <row r="164" spans="2:2" x14ac:dyDescent="0.3">
      <c r="B164" s="268"/>
    </row>
    <row r="165" spans="2:2" x14ac:dyDescent="0.3">
      <c r="B165" s="268"/>
    </row>
    <row r="166" spans="2:2" x14ac:dyDescent="0.3">
      <c r="B166" s="268"/>
    </row>
    <row r="167" spans="2:2" x14ac:dyDescent="0.3">
      <c r="B167" s="268"/>
    </row>
    <row r="168" spans="2:2" x14ac:dyDescent="0.3">
      <c r="B168" s="268"/>
    </row>
    <row r="265" spans="2:2" x14ac:dyDescent="0.3">
      <c r="B265" s="248"/>
    </row>
    <row r="266" spans="2:2" x14ac:dyDescent="0.3">
      <c r="B266" s="268"/>
    </row>
    <row r="267" spans="2:2" x14ac:dyDescent="0.3">
      <c r="B267" s="268"/>
    </row>
    <row r="270" spans="2:2" x14ac:dyDescent="0.3">
      <c r="B270" s="268"/>
    </row>
    <row r="286" spans="2:2" x14ac:dyDescent="0.3">
      <c r="B286" s="248"/>
    </row>
    <row r="316" spans="2:2" x14ac:dyDescent="0.3">
      <c r="B316" s="267"/>
    </row>
    <row r="317" spans="2:2" x14ac:dyDescent="0.3">
      <c r="B317" s="268"/>
    </row>
    <row r="319" spans="2:2" x14ac:dyDescent="0.3">
      <c r="B319" s="268"/>
    </row>
    <row r="320" spans="2:2" x14ac:dyDescent="0.3">
      <c r="B320" s="268"/>
    </row>
    <row r="321" spans="2:2" x14ac:dyDescent="0.3">
      <c r="B321" s="268"/>
    </row>
    <row r="322" spans="2:2" x14ac:dyDescent="0.3">
      <c r="B322" s="268"/>
    </row>
    <row r="323" spans="2:2" x14ac:dyDescent="0.3">
      <c r="B323" s="268"/>
    </row>
    <row r="324" spans="2:2" x14ac:dyDescent="0.3">
      <c r="B324" s="268"/>
    </row>
    <row r="325" spans="2:2" x14ac:dyDescent="0.3">
      <c r="B325" s="268"/>
    </row>
    <row r="326" spans="2:2" x14ac:dyDescent="0.3">
      <c r="B326" s="268"/>
    </row>
    <row r="327" spans="2:2" x14ac:dyDescent="0.3">
      <c r="B327" s="268"/>
    </row>
    <row r="328" spans="2:2" x14ac:dyDescent="0.3">
      <c r="B328" s="268"/>
    </row>
    <row r="329" spans="2:2" x14ac:dyDescent="0.3">
      <c r="B329" s="268"/>
    </row>
    <row r="330" spans="2:2" x14ac:dyDescent="0.3">
      <c r="B330" s="268"/>
    </row>
    <row r="342" spans="2:2" x14ac:dyDescent="0.3">
      <c r="B342" s="268"/>
    </row>
    <row r="343" spans="2:2" x14ac:dyDescent="0.3">
      <c r="B343" s="268"/>
    </row>
    <row r="344" spans="2:2" x14ac:dyDescent="0.3">
      <c r="B344" s="268"/>
    </row>
    <row r="345" spans="2:2" x14ac:dyDescent="0.3">
      <c r="B345" s="268"/>
    </row>
    <row r="346" spans="2:2" x14ac:dyDescent="0.3">
      <c r="B346" s="268"/>
    </row>
    <row r="347" spans="2:2" x14ac:dyDescent="0.3">
      <c r="B347" s="268"/>
    </row>
    <row r="348" spans="2:2" x14ac:dyDescent="0.3">
      <c r="B348" s="268"/>
    </row>
    <row r="349" spans="2:2" x14ac:dyDescent="0.3">
      <c r="B349" s="268"/>
    </row>
    <row r="350" spans="2:2" x14ac:dyDescent="0.3">
      <c r="B350" s="268"/>
    </row>
    <row r="352" spans="2:2" x14ac:dyDescent="0.3">
      <c r="B352" s="268"/>
    </row>
    <row r="353" spans="2:2" x14ac:dyDescent="0.3">
      <c r="B353" s="268"/>
    </row>
    <row r="354" spans="2:2" x14ac:dyDescent="0.3">
      <c r="B354" s="268"/>
    </row>
    <row r="355" spans="2:2" x14ac:dyDescent="0.3">
      <c r="B355" s="268"/>
    </row>
    <row r="356" spans="2:2" x14ac:dyDescent="0.3">
      <c r="B356" s="268"/>
    </row>
    <row r="358" spans="2:2" x14ac:dyDescent="0.3">
      <c r="B358" s="268"/>
    </row>
    <row r="361" spans="2:2" x14ac:dyDescent="0.3">
      <c r="B361" s="268"/>
    </row>
    <row r="364" spans="2:2" x14ac:dyDescent="0.3">
      <c r="B364" s="268"/>
    </row>
    <row r="365" spans="2:2" x14ac:dyDescent="0.3">
      <c r="B365" s="268"/>
    </row>
    <row r="366" spans="2:2" x14ac:dyDescent="0.3">
      <c r="B366" s="268"/>
    </row>
    <row r="367" spans="2:2" x14ac:dyDescent="0.3">
      <c r="B367" s="268"/>
    </row>
    <row r="368" spans="2:2" x14ac:dyDescent="0.3">
      <c r="B368" s="268"/>
    </row>
    <row r="369" spans="2:2" x14ac:dyDescent="0.3">
      <c r="B369" s="268"/>
    </row>
    <row r="370" spans="2:2" x14ac:dyDescent="0.3">
      <c r="B370" s="268"/>
    </row>
    <row r="371" spans="2:2" x14ac:dyDescent="0.3">
      <c r="B371" s="268"/>
    </row>
    <row r="372" spans="2:2" x14ac:dyDescent="0.3">
      <c r="B372" s="268"/>
    </row>
    <row r="373" spans="2:2" x14ac:dyDescent="0.3">
      <c r="B373" s="268"/>
    </row>
    <row r="374" spans="2:2" x14ac:dyDescent="0.3">
      <c r="B374" s="268"/>
    </row>
    <row r="375" spans="2:2" x14ac:dyDescent="0.3">
      <c r="B375" s="268"/>
    </row>
    <row r="376" spans="2:2" x14ac:dyDescent="0.3">
      <c r="B376" s="268"/>
    </row>
    <row r="377" spans="2:2" x14ac:dyDescent="0.3">
      <c r="B377" s="268"/>
    </row>
    <row r="378" spans="2:2" x14ac:dyDescent="0.3">
      <c r="B378" s="268"/>
    </row>
    <row r="379" spans="2:2" x14ac:dyDescent="0.3">
      <c r="B379" s="268"/>
    </row>
    <row r="380" spans="2:2" x14ac:dyDescent="0.3">
      <c r="B380" s="268"/>
    </row>
    <row r="381" spans="2:2" x14ac:dyDescent="0.3">
      <c r="B381" s="268"/>
    </row>
    <row r="382" spans="2:2" x14ac:dyDescent="0.3">
      <c r="B382" s="268"/>
    </row>
    <row r="386" spans="2:2" x14ac:dyDescent="0.3">
      <c r="B386" s="267"/>
    </row>
    <row r="403" spans="2:2" x14ac:dyDescent="0.3">
      <c r="B403" s="26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49"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heetViews>
  <sheetFormatPr baseColWidth="10" defaultRowHeight="14.4" x14ac:dyDescent="0.25"/>
  <cols>
    <col min="1" max="1" width="0.44140625" customWidth="1"/>
    <col min="2" max="2" width="21.33203125" customWidth="1"/>
    <col min="3" max="3" width="10.21875" customWidth="1"/>
    <col min="4" max="4" width="3.5546875" customWidth="1"/>
    <col min="5" max="5" width="11.109375" customWidth="1"/>
    <col min="6" max="6" width="0.44140625" customWidth="1"/>
    <col min="7" max="7" width="0.33203125" customWidth="1"/>
    <col min="8" max="8" width="5.44140625" customWidth="1"/>
    <col min="9" max="9" width="14.5546875" customWidth="1"/>
    <col min="10" max="10" width="0.5546875" customWidth="1"/>
    <col min="11" max="11" width="15.21875" customWidth="1"/>
    <col min="12" max="12" width="0.109375" customWidth="1"/>
    <col min="13" max="13" width="0.44140625" customWidth="1"/>
  </cols>
  <sheetData>
    <row r="1" spans="2:12" s="1" customFormat="1" ht="5.25" customHeight="1" x14ac:dyDescent="0.15"/>
    <row r="2" spans="2:12" s="1" customFormat="1" ht="3.75" customHeight="1" x14ac:dyDescent="0.15">
      <c r="B2" s="61"/>
    </row>
    <row r="3" spans="2:12" s="1" customFormat="1" ht="22.95" customHeight="1" x14ac:dyDescent="0.15">
      <c r="B3" s="61"/>
      <c r="D3" s="63" t="s">
        <v>0</v>
      </c>
      <c r="E3" s="63"/>
      <c r="F3" s="63"/>
      <c r="G3" s="63"/>
      <c r="H3" s="63"/>
      <c r="I3" s="63"/>
      <c r="J3" s="63"/>
      <c r="K3" s="63"/>
      <c r="L3" s="63"/>
    </row>
    <row r="4" spans="2:12" s="1" customFormat="1" ht="11.1" customHeight="1" x14ac:dyDescent="0.15">
      <c r="B4" s="61"/>
    </row>
    <row r="5" spans="2:12" s="1" customFormat="1" ht="3.75" customHeight="1" x14ac:dyDescent="0.15"/>
    <row r="6" spans="2:12" s="1" customFormat="1" ht="33" customHeight="1" x14ac:dyDescent="0.15">
      <c r="B6" s="62" t="s">
        <v>939</v>
      </c>
      <c r="C6" s="62"/>
      <c r="D6" s="62"/>
      <c r="E6" s="62"/>
      <c r="F6" s="62"/>
      <c r="G6" s="62"/>
      <c r="H6" s="62"/>
      <c r="I6" s="62"/>
      <c r="J6" s="62"/>
      <c r="K6" s="62"/>
    </row>
    <row r="7" spans="2:12" s="1" customFormat="1" ht="10.65" customHeight="1" x14ac:dyDescent="0.15"/>
    <row r="8" spans="2:12" s="1" customFormat="1" ht="19.2" customHeight="1" x14ac:dyDescent="0.15">
      <c r="B8" s="66" t="s">
        <v>940</v>
      </c>
      <c r="C8" s="66"/>
      <c r="D8" s="66"/>
      <c r="E8" s="66"/>
      <c r="F8" s="66"/>
      <c r="G8" s="66"/>
      <c r="H8" s="66"/>
      <c r="I8" s="66"/>
      <c r="J8" s="66"/>
      <c r="K8" s="66"/>
      <c r="L8" s="66"/>
    </row>
    <row r="9" spans="2:12" s="1" customFormat="1" ht="2.7" customHeight="1" x14ac:dyDescent="0.15"/>
    <row r="10" spans="2:12" s="1" customFormat="1" ht="3.75" customHeight="1" x14ac:dyDescent="0.15">
      <c r="B10" s="65" t="s">
        <v>940</v>
      </c>
    </row>
    <row r="11" spans="2:12" s="1" customFormat="1" ht="21.3" customHeight="1" x14ac:dyDescent="0.15">
      <c r="B11" s="65"/>
      <c r="C11" s="71">
        <v>45930</v>
      </c>
      <c r="D11" s="71"/>
    </row>
    <row r="12" spans="2:12" s="1" customFormat="1" ht="4.2" customHeight="1" x14ac:dyDescent="0.15">
      <c r="B12" s="65"/>
    </row>
    <row r="13" spans="2:12" s="1" customFormat="1" ht="6.9" customHeight="1" x14ac:dyDescent="0.15"/>
    <row r="14" spans="2:12" s="1" customFormat="1" ht="19.2" customHeight="1" x14ac:dyDescent="0.15">
      <c r="B14" s="66" t="s">
        <v>941</v>
      </c>
      <c r="C14" s="66"/>
      <c r="D14" s="66"/>
      <c r="E14" s="66"/>
      <c r="F14" s="66"/>
      <c r="G14" s="66"/>
      <c r="H14" s="66"/>
      <c r="I14" s="66"/>
      <c r="J14" s="66"/>
      <c r="K14" s="66"/>
      <c r="L14" s="66"/>
    </row>
    <row r="15" spans="2:12" s="1" customFormat="1" ht="12.75" customHeight="1" x14ac:dyDescent="0.15"/>
    <row r="16" spans="2:12" s="1" customFormat="1" ht="17.55" customHeight="1" x14ac:dyDescent="0.15">
      <c r="B16" s="67" t="s">
        <v>921</v>
      </c>
      <c r="C16" s="67"/>
      <c r="D16" s="72"/>
      <c r="E16" s="72"/>
      <c r="F16" s="72"/>
      <c r="G16" s="72"/>
      <c r="H16" s="72"/>
      <c r="I16" s="72"/>
      <c r="J16" s="72"/>
      <c r="K16" s="72"/>
    </row>
    <row r="17" spans="2:12" s="1" customFormat="1" ht="14.85" customHeight="1" x14ac:dyDescent="0.15">
      <c r="B17" s="68" t="s">
        <v>922</v>
      </c>
      <c r="C17" s="68"/>
      <c r="D17" s="68" t="s">
        <v>923</v>
      </c>
      <c r="E17" s="68"/>
      <c r="F17" s="68" t="s">
        <v>924</v>
      </c>
      <c r="G17" s="68"/>
      <c r="H17" s="68"/>
      <c r="I17" s="68"/>
      <c r="J17" s="68"/>
      <c r="K17" s="68"/>
    </row>
    <row r="18" spans="2:12" s="1" customFormat="1" ht="14.4" customHeight="1" x14ac:dyDescent="0.15"/>
    <row r="19" spans="2:12" s="1" customFormat="1" ht="16.5" customHeight="1" x14ac:dyDescent="0.15">
      <c r="B19" s="69" t="s">
        <v>925</v>
      </c>
      <c r="C19" s="69"/>
      <c r="D19" s="69"/>
      <c r="E19" s="69"/>
      <c r="F19" s="72"/>
      <c r="G19" s="72"/>
      <c r="H19" s="72"/>
      <c r="I19" s="72"/>
      <c r="J19" s="73"/>
      <c r="K19" s="73"/>
      <c r="L19" s="73"/>
    </row>
    <row r="20" spans="2:12" s="1" customFormat="1" ht="14.85" customHeight="1" x14ac:dyDescent="0.15">
      <c r="B20" s="70" t="s">
        <v>926</v>
      </c>
      <c r="C20" s="70"/>
      <c r="D20" s="70" t="s">
        <v>927</v>
      </c>
      <c r="E20" s="70"/>
      <c r="F20" s="70"/>
      <c r="G20" s="70" t="s">
        <v>928</v>
      </c>
      <c r="H20" s="70"/>
      <c r="I20" s="70"/>
      <c r="J20" s="70"/>
      <c r="K20" s="70"/>
      <c r="L20" s="70"/>
    </row>
    <row r="21" spans="2:12" s="1" customFormat="1" ht="14.4" customHeight="1" x14ac:dyDescent="0.15"/>
    <row r="22" spans="2:12" s="1" customFormat="1" ht="16.5" customHeight="1" x14ac:dyDescent="0.15">
      <c r="B22" s="69" t="s">
        <v>929</v>
      </c>
      <c r="C22" s="69"/>
      <c r="D22" s="69"/>
      <c r="E22" s="69"/>
      <c r="F22" s="69"/>
      <c r="G22" s="69"/>
      <c r="H22" s="72"/>
      <c r="I22" s="72"/>
      <c r="J22" s="72"/>
      <c r="K22" s="73"/>
      <c r="L22" s="73"/>
    </row>
    <row r="23" spans="2:12" s="1" customFormat="1" ht="14.85" customHeight="1" x14ac:dyDescent="0.15">
      <c r="B23" s="70" t="s">
        <v>930</v>
      </c>
      <c r="C23" s="70"/>
      <c r="D23" s="70" t="s">
        <v>931</v>
      </c>
      <c r="E23" s="70"/>
      <c r="F23" s="70"/>
      <c r="G23" s="70" t="s">
        <v>932</v>
      </c>
      <c r="H23" s="70"/>
      <c r="I23" s="70"/>
      <c r="J23" s="70"/>
      <c r="K23" s="70"/>
      <c r="L23" s="70"/>
    </row>
    <row r="24" spans="2:12" s="1" customFormat="1" ht="13.35" customHeight="1" x14ac:dyDescent="0.15"/>
    <row r="25" spans="2:12" s="1" customFormat="1" ht="14.85" customHeight="1" x14ac:dyDescent="0.15">
      <c r="B25" s="69" t="s">
        <v>933</v>
      </c>
      <c r="C25" s="69"/>
      <c r="D25" s="73"/>
      <c r="E25" s="73"/>
      <c r="F25" s="73"/>
      <c r="G25" s="73"/>
      <c r="H25" s="73"/>
      <c r="I25" s="73"/>
      <c r="J25" s="73"/>
      <c r="K25" s="73"/>
    </row>
    <row r="26" spans="2:12" s="1" customFormat="1" ht="14.85" customHeight="1" x14ac:dyDescent="0.15">
      <c r="B26" s="70" t="s">
        <v>934</v>
      </c>
      <c r="C26" s="70"/>
      <c r="D26" s="64"/>
      <c r="E26" s="64"/>
      <c r="F26" s="64"/>
      <c r="G26" s="64"/>
      <c r="H26" s="64"/>
      <c r="I26" s="64"/>
      <c r="J26" s="64"/>
      <c r="K26" s="64"/>
    </row>
    <row r="27" spans="2:12" s="1" customFormat="1" ht="11.1" customHeight="1" x14ac:dyDescent="0.15"/>
    <row r="28" spans="2:12" s="1" customFormat="1" ht="14.85" customHeight="1" x14ac:dyDescent="0.15">
      <c r="B28" s="69" t="s">
        <v>935</v>
      </c>
      <c r="C28" s="69"/>
      <c r="D28" s="69"/>
      <c r="E28" s="69"/>
      <c r="F28" s="69"/>
      <c r="G28" s="69"/>
      <c r="H28" s="69"/>
      <c r="I28" s="69"/>
      <c r="J28" s="69"/>
      <c r="K28" s="69"/>
    </row>
    <row r="29" spans="2:12" s="1" customFormat="1" ht="14.85" customHeight="1" x14ac:dyDescent="0.15">
      <c r="B29" s="70" t="s">
        <v>936</v>
      </c>
      <c r="C29" s="70"/>
      <c r="D29" s="70"/>
      <c r="E29" s="70"/>
      <c r="F29" s="70"/>
      <c r="G29" s="70"/>
      <c r="H29" s="70"/>
      <c r="I29" s="70"/>
      <c r="J29" s="70"/>
      <c r="K29" s="70"/>
    </row>
    <row r="30" spans="2:12" s="1" customFormat="1" ht="14.85" customHeight="1" x14ac:dyDescent="0.15">
      <c r="B30" s="70" t="s">
        <v>937</v>
      </c>
      <c r="C30" s="70"/>
      <c r="D30" s="70"/>
      <c r="E30" s="70"/>
      <c r="F30" s="70"/>
      <c r="G30" s="70"/>
      <c r="H30" s="70"/>
      <c r="I30" s="70"/>
      <c r="J30" s="70"/>
      <c r="K30" s="70"/>
    </row>
    <row r="31" spans="2:12" s="1" customFormat="1" ht="14.85" customHeight="1" x14ac:dyDescent="0.15">
      <c r="B31" s="70" t="s">
        <v>938</v>
      </c>
      <c r="C31" s="70"/>
      <c r="D31" s="70"/>
      <c r="E31" s="70"/>
      <c r="F31" s="70"/>
      <c r="G31" s="70"/>
      <c r="H31" s="70"/>
      <c r="I31" s="70"/>
      <c r="J31" s="70"/>
      <c r="K31" s="70"/>
    </row>
  </sheetData>
  <mergeCells count="35">
    <mergeCell ref="G20:L20"/>
    <mergeCell ref="G23:L23"/>
    <mergeCell ref="H22:J22"/>
    <mergeCell ref="I25:K25"/>
    <mergeCell ref="I26:K26"/>
    <mergeCell ref="K22:L22"/>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E16"/>
    <mergeCell ref="D17:E17"/>
    <mergeCell ref="D20:F20"/>
    <mergeCell ref="D23:F23"/>
    <mergeCell ref="D25:H25"/>
    <mergeCell ref="D3:L3"/>
    <mergeCell ref="F16:K16"/>
    <mergeCell ref="F17:K17"/>
    <mergeCell ref="B10:B12"/>
    <mergeCell ref="B14:L14"/>
    <mergeCell ref="B16:C16"/>
    <mergeCell ref="B17:C17"/>
    <mergeCell ref="B19:E19"/>
    <mergeCell ref="F19:I19"/>
    <mergeCell ref="J19:L19"/>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4"/>
  <sheetViews>
    <sheetView zoomScaleNormal="100" workbookViewId="0">
      <selection activeCell="L23" sqref="L23"/>
    </sheetView>
  </sheetViews>
  <sheetFormatPr baseColWidth="10"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1"/>
      <c r="C2" s="61"/>
      <c r="D2" s="61"/>
      <c r="E2" s="63" t="s">
        <v>0</v>
      </c>
      <c r="F2" s="63"/>
      <c r="G2" s="63"/>
      <c r="H2" s="63"/>
      <c r="I2" s="63"/>
      <c r="J2" s="63"/>
    </row>
    <row r="3" spans="2:17" s="1" customFormat="1" ht="14.85" customHeight="1" x14ac:dyDescent="0.15">
      <c r="B3" s="61"/>
      <c r="C3" s="61"/>
      <c r="D3" s="61"/>
    </row>
    <row r="4" spans="2:17" s="1" customFormat="1" ht="2.7" customHeight="1" x14ac:dyDescent="0.15"/>
    <row r="5" spans="2:17" s="1" customFormat="1" ht="33" customHeight="1" x14ac:dyDescent="0.15">
      <c r="C5" s="62" t="s">
        <v>968</v>
      </c>
      <c r="D5" s="62"/>
      <c r="E5" s="62"/>
      <c r="F5" s="62"/>
      <c r="G5" s="62"/>
      <c r="H5" s="62"/>
      <c r="I5" s="62"/>
      <c r="J5" s="62"/>
      <c r="K5" s="62"/>
    </row>
    <row r="6" spans="2:17" s="1" customFormat="1" ht="5.25" customHeight="1" x14ac:dyDescent="0.15"/>
    <row r="7" spans="2:17" s="1" customFormat="1" ht="19.2" customHeight="1" x14ac:dyDescent="0.15">
      <c r="C7" s="66" t="s">
        <v>969</v>
      </c>
      <c r="D7" s="66"/>
      <c r="E7" s="66"/>
      <c r="F7" s="66"/>
      <c r="G7" s="66"/>
      <c r="H7" s="66"/>
      <c r="I7" s="66"/>
      <c r="J7" s="66"/>
      <c r="K7" s="66"/>
      <c r="L7" s="66"/>
      <c r="M7" s="66"/>
      <c r="N7" s="66"/>
      <c r="O7" s="66"/>
      <c r="P7" s="66"/>
      <c r="Q7" s="66"/>
    </row>
    <row r="8" spans="2:17" s="1" customFormat="1" ht="4.2" customHeight="1" x14ac:dyDescent="0.15"/>
    <row r="9" spans="2:17" s="1" customFormat="1" ht="33.6" customHeight="1" x14ac:dyDescent="0.15">
      <c r="C9" s="9" t="s">
        <v>942</v>
      </c>
      <c r="D9" s="9" t="s">
        <v>943</v>
      </c>
      <c r="E9" s="9" t="s">
        <v>944</v>
      </c>
      <c r="F9" s="76" t="s">
        <v>945</v>
      </c>
      <c r="G9" s="76"/>
      <c r="H9" s="10" t="s">
        <v>946</v>
      </c>
      <c r="I9" s="9" t="s">
        <v>947</v>
      </c>
      <c r="J9" s="10" t="s">
        <v>948</v>
      </c>
      <c r="K9" s="9" t="s">
        <v>949</v>
      </c>
      <c r="L9" s="10" t="s">
        <v>950</v>
      </c>
      <c r="M9" s="10" t="s">
        <v>951</v>
      </c>
      <c r="N9" s="10" t="s">
        <v>952</v>
      </c>
      <c r="O9" s="10" t="s">
        <v>964</v>
      </c>
    </row>
    <row r="10" spans="2:17" s="1" customFormat="1" ht="14.4" customHeight="1" x14ac:dyDescent="0.15">
      <c r="C10" s="11" t="s">
        <v>953</v>
      </c>
      <c r="D10" s="11" t="s">
        <v>954</v>
      </c>
      <c r="E10" s="12">
        <v>750000000</v>
      </c>
      <c r="F10" s="74">
        <v>43181</v>
      </c>
      <c r="G10" s="74"/>
      <c r="H10" s="13">
        <v>46834</v>
      </c>
      <c r="I10" s="11" t="s">
        <v>3</v>
      </c>
      <c r="J10" s="11" t="s">
        <v>955</v>
      </c>
      <c r="K10" s="14">
        <v>8.7500000000000008E-3</v>
      </c>
      <c r="L10" s="11" t="s">
        <v>956</v>
      </c>
      <c r="M10" s="11" t="s">
        <v>957</v>
      </c>
      <c r="N10" s="15">
        <v>2.4767123287671202</v>
      </c>
      <c r="O10" s="11" t="s">
        <v>965</v>
      </c>
    </row>
    <row r="11" spans="2:17" s="1" customFormat="1" ht="14.4" customHeight="1" x14ac:dyDescent="0.15">
      <c r="C11" s="11" t="s">
        <v>958</v>
      </c>
      <c r="D11" s="11" t="s">
        <v>959</v>
      </c>
      <c r="E11" s="12">
        <v>500000000</v>
      </c>
      <c r="F11" s="74">
        <v>43377</v>
      </c>
      <c r="G11" s="74"/>
      <c r="H11" s="13">
        <v>45934</v>
      </c>
      <c r="I11" s="11" t="s">
        <v>3</v>
      </c>
      <c r="J11" s="11" t="s">
        <v>955</v>
      </c>
      <c r="K11" s="14">
        <v>6.2500000000000003E-3</v>
      </c>
      <c r="L11" s="11" t="s">
        <v>956</v>
      </c>
      <c r="M11" s="11" t="s">
        <v>960</v>
      </c>
      <c r="N11" s="15">
        <v>1.0958904109589E-2</v>
      </c>
      <c r="O11" s="11" t="s">
        <v>966</v>
      </c>
    </row>
    <row r="12" spans="2:17" s="1" customFormat="1" ht="14.4" customHeight="1" x14ac:dyDescent="0.15">
      <c r="C12" s="11" t="s">
        <v>961</v>
      </c>
      <c r="D12" s="11" t="s">
        <v>962</v>
      </c>
      <c r="E12" s="12">
        <v>1000000000</v>
      </c>
      <c r="F12" s="74">
        <v>45229</v>
      </c>
      <c r="G12" s="74"/>
      <c r="H12" s="13">
        <v>47056</v>
      </c>
      <c r="I12" s="11" t="s">
        <v>3</v>
      </c>
      <c r="J12" s="11" t="s">
        <v>955</v>
      </c>
      <c r="K12" s="14">
        <v>3.7499999999999999E-2</v>
      </c>
      <c r="L12" s="11" t="s">
        <v>956</v>
      </c>
      <c r="M12" s="11" t="s">
        <v>963</v>
      </c>
      <c r="N12" s="15">
        <v>3.0849315068493199</v>
      </c>
      <c r="O12" s="11" t="s">
        <v>967</v>
      </c>
    </row>
    <row r="13" spans="2:17" s="1" customFormat="1" ht="11.1" customHeight="1" x14ac:dyDescent="0.15">
      <c r="C13" s="16"/>
      <c r="D13" s="17"/>
      <c r="E13" s="18">
        <v>2250000000</v>
      </c>
      <c r="F13" s="75"/>
      <c r="G13" s="75"/>
      <c r="H13" s="16"/>
      <c r="I13" s="16"/>
      <c r="J13" s="16"/>
      <c r="K13" s="16"/>
      <c r="L13" s="16"/>
      <c r="M13" s="16"/>
      <c r="N13" s="16"/>
      <c r="O13" s="16"/>
    </row>
    <row r="14" spans="2:17" s="1" customFormat="1" ht="5.85" customHeight="1" x14ac:dyDescent="0.15"/>
    <row r="15" spans="2:17" s="1" customFormat="1" ht="19.649999999999999" customHeight="1" x14ac:dyDescent="0.15">
      <c r="C15" s="66" t="s">
        <v>970</v>
      </c>
      <c r="D15" s="66"/>
      <c r="E15" s="66"/>
      <c r="F15" s="66"/>
      <c r="G15" s="66"/>
      <c r="H15" s="66"/>
      <c r="I15" s="66"/>
      <c r="J15" s="66"/>
      <c r="K15" s="66"/>
      <c r="L15" s="66"/>
      <c r="M15" s="66"/>
      <c r="N15" s="66"/>
      <c r="O15" s="66"/>
      <c r="P15" s="66"/>
    </row>
    <row r="16" spans="2:17" s="1" customFormat="1" ht="2.7" customHeight="1" x14ac:dyDescent="0.15"/>
    <row r="17" spans="3:8" s="1" customFormat="1" ht="14.85" customHeight="1" x14ac:dyDescent="0.15">
      <c r="C17" s="70" t="s">
        <v>971</v>
      </c>
      <c r="G17" s="77">
        <v>2250000000</v>
      </c>
      <c r="H17" s="77"/>
    </row>
    <row r="18" spans="3:8" s="1" customFormat="1" ht="0.45" customHeight="1" x14ac:dyDescent="0.15">
      <c r="C18" s="70"/>
      <c r="G18" s="78"/>
      <c r="H18" s="80">
        <v>2.0972222222222201E-2</v>
      </c>
    </row>
    <row r="19" spans="3:8" s="1" customFormat="1" ht="14.4" customHeight="1" x14ac:dyDescent="0.15">
      <c r="C19" s="7" t="s">
        <v>972</v>
      </c>
      <c r="D19" s="7"/>
      <c r="G19" s="78"/>
      <c r="H19" s="80"/>
    </row>
    <row r="20" spans="3:8" s="1" customFormat="1" ht="1.05" customHeight="1" x14ac:dyDescent="0.15">
      <c r="C20" s="7"/>
      <c r="D20" s="7"/>
      <c r="G20" s="79"/>
      <c r="H20" s="81">
        <v>2.1990867579908699</v>
      </c>
    </row>
    <row r="21" spans="3:8" s="1" customFormat="1" ht="13.8" customHeight="1" x14ac:dyDescent="0.15">
      <c r="C21" s="7" t="s">
        <v>973</v>
      </c>
      <c r="D21" s="7"/>
      <c r="G21" s="79"/>
      <c r="H21" s="81"/>
    </row>
    <row r="22" spans="3:8" s="1" customFormat="1" ht="2.1" customHeight="1" x14ac:dyDescent="0.15">
      <c r="C22" s="7"/>
      <c r="D22" s="7"/>
    </row>
    <row r="23" spans="3:8" s="1" customFormat="1" ht="15.9" customHeight="1" x14ac:dyDescent="0.15">
      <c r="C23" s="19" t="s">
        <v>974</v>
      </c>
    </row>
    <row r="24" spans="3:8" ht="13.2" x14ac:dyDescent="0.25"/>
  </sheetData>
  <mergeCells count="16">
    <mergeCell ref="H18:H19"/>
    <mergeCell ref="H20:H21"/>
    <mergeCell ref="B2:D3"/>
    <mergeCell ref="C15:P15"/>
    <mergeCell ref="C17:C18"/>
    <mergeCell ref="C5:K5"/>
    <mergeCell ref="C7:Q7"/>
    <mergeCell ref="E2:J2"/>
    <mergeCell ref="F10:G10"/>
    <mergeCell ref="F11:G11"/>
    <mergeCell ref="F12:G12"/>
    <mergeCell ref="F13:G13"/>
    <mergeCell ref="F9:G9"/>
    <mergeCell ref="G17:H17"/>
    <mergeCell ref="G18:G19"/>
    <mergeCell ref="G20:G21"/>
  </mergeCells>
  <pageMargins left="0.7" right="0.7" top="0.75" bottom="0.75" header="0.3" footer="0.3"/>
  <pageSetup paperSize="9" orientation="landscape" r:id="rId1"/>
  <headerFooter alignWithMargins="0">
    <oddFooter>&amp;R_x000D_&amp;1#&amp;"Calibri"&amp;10&amp;K0078D7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heetViews>
  <sheetFormatPr baseColWidth="10"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1"/>
    </row>
    <row r="3" spans="2:7" s="1" customFormat="1" ht="22.95" customHeight="1" x14ac:dyDescent="0.15">
      <c r="B3" s="61"/>
      <c r="C3" s="63" t="s">
        <v>0</v>
      </c>
      <c r="D3" s="63"/>
      <c r="E3" s="63"/>
      <c r="F3" s="63"/>
      <c r="G3" s="63"/>
    </row>
    <row r="4" spans="2:7" s="1" customFormat="1" ht="7.5" customHeight="1" x14ac:dyDescent="0.15">
      <c r="B4" s="61"/>
    </row>
    <row r="5" spans="2:7" s="1" customFormat="1" ht="4.2" customHeight="1" x14ac:dyDescent="0.15"/>
    <row r="6" spans="2:7" s="1" customFormat="1" ht="33" customHeight="1" x14ac:dyDescent="0.15">
      <c r="B6" s="62" t="s">
        <v>992</v>
      </c>
      <c r="C6" s="62"/>
      <c r="D6" s="62"/>
      <c r="E6" s="62"/>
      <c r="F6" s="62"/>
    </row>
    <row r="7" spans="2:7" s="1" customFormat="1" ht="9.6" customHeight="1" x14ac:dyDescent="0.15"/>
    <row r="8" spans="2:7" s="1" customFormat="1" ht="19.2" customHeight="1" x14ac:dyDescent="0.15">
      <c r="B8" s="82" t="s">
        <v>993</v>
      </c>
      <c r="C8" s="82"/>
      <c r="D8" s="82"/>
      <c r="E8" s="82"/>
      <c r="F8" s="82"/>
    </row>
    <row r="9" spans="2:7" s="1" customFormat="1" ht="12.75" customHeight="1" x14ac:dyDescent="0.15"/>
    <row r="10" spans="2:7" s="1" customFormat="1" ht="15.9" customHeight="1" x14ac:dyDescent="0.15">
      <c r="B10" s="6" t="s">
        <v>975</v>
      </c>
      <c r="C10" s="20" t="s">
        <v>976</v>
      </c>
      <c r="D10" s="20" t="s">
        <v>977</v>
      </c>
      <c r="E10" s="20" t="s">
        <v>978</v>
      </c>
    </row>
    <row r="11" spans="2:7" s="1" customFormat="1" ht="14.85" customHeight="1" x14ac:dyDescent="0.15">
      <c r="B11" s="7" t="s">
        <v>979</v>
      </c>
      <c r="C11" s="21" t="s">
        <v>980</v>
      </c>
      <c r="D11" s="21" t="s">
        <v>981</v>
      </c>
      <c r="E11" s="21" t="s">
        <v>982</v>
      </c>
    </row>
    <row r="12" spans="2:7" s="1" customFormat="1" ht="14.85" customHeight="1" x14ac:dyDescent="0.15">
      <c r="B12" s="7" t="s">
        <v>983</v>
      </c>
      <c r="C12" s="21" t="s">
        <v>984</v>
      </c>
      <c r="D12" s="21" t="s">
        <v>981</v>
      </c>
      <c r="E12" s="21" t="s">
        <v>985</v>
      </c>
    </row>
    <row r="13" spans="2:7" s="1" customFormat="1" ht="14.85" customHeight="1" x14ac:dyDescent="0.15">
      <c r="B13" s="7" t="s">
        <v>986</v>
      </c>
      <c r="C13" s="21" t="s">
        <v>987</v>
      </c>
      <c r="D13" s="21" t="s">
        <v>981</v>
      </c>
      <c r="E13" s="21" t="s">
        <v>988</v>
      </c>
    </row>
    <row r="14" spans="2:7" s="1" customFormat="1" ht="28.8" customHeight="1" x14ac:dyDescent="0.15"/>
    <row r="15" spans="2:7" s="1" customFormat="1" ht="19.2" customHeight="1" x14ac:dyDescent="0.15">
      <c r="B15" s="82" t="s">
        <v>994</v>
      </c>
      <c r="C15" s="82"/>
      <c r="D15" s="82"/>
      <c r="E15" s="82"/>
      <c r="F15" s="82"/>
    </row>
    <row r="16" spans="2:7" s="1" customFormat="1" ht="15.9" customHeight="1" x14ac:dyDescent="0.15"/>
    <row r="17" spans="2:4" s="1" customFormat="1" ht="15.9" customHeight="1" x14ac:dyDescent="0.15">
      <c r="B17" s="6" t="s">
        <v>975</v>
      </c>
      <c r="C17" s="20" t="s">
        <v>976</v>
      </c>
      <c r="D17" s="20" t="s">
        <v>977</v>
      </c>
    </row>
    <row r="18" spans="2:4" s="1" customFormat="1" ht="14.85" customHeight="1" x14ac:dyDescent="0.15">
      <c r="B18" s="7" t="s">
        <v>979</v>
      </c>
      <c r="C18" s="21" t="s">
        <v>989</v>
      </c>
      <c r="D18" s="21"/>
    </row>
    <row r="19" spans="2:4" s="1" customFormat="1" ht="14.85" customHeight="1" x14ac:dyDescent="0.15">
      <c r="B19" s="7" t="s">
        <v>983</v>
      </c>
      <c r="C19" s="21" t="s">
        <v>990</v>
      </c>
      <c r="D19" s="21" t="s">
        <v>981</v>
      </c>
    </row>
    <row r="20" spans="2:4" s="1" customFormat="1" ht="14.85" customHeight="1" x14ac:dyDescent="0.15">
      <c r="B20" s="7" t="s">
        <v>986</v>
      </c>
      <c r="C20" s="21" t="s">
        <v>991</v>
      </c>
      <c r="D20" s="21" t="s">
        <v>981</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zoomScaleNormal="100" workbookViewId="0"/>
  </sheetViews>
  <sheetFormatPr baseColWidth="10"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1"/>
    </row>
    <row r="2" spans="2:4" s="1" customFormat="1" ht="22.95" customHeight="1" x14ac:dyDescent="0.15">
      <c r="B2" s="61"/>
      <c r="C2" s="2" t="s">
        <v>0</v>
      </c>
    </row>
    <row r="3" spans="2:4" s="1" customFormat="1" ht="5.85" customHeight="1" x14ac:dyDescent="0.15">
      <c r="B3" s="61"/>
      <c r="C3" s="83"/>
    </row>
    <row r="4" spans="2:4" s="1" customFormat="1" ht="11.1" customHeight="1" x14ac:dyDescent="0.15">
      <c r="C4" s="83"/>
    </row>
    <row r="5" spans="2:4" s="1" customFormat="1" ht="33" customHeight="1" x14ac:dyDescent="0.15">
      <c r="B5" s="62" t="s">
        <v>1050</v>
      </c>
      <c r="C5" s="62"/>
    </row>
    <row r="6" spans="2:4" s="1" customFormat="1" ht="14.4" customHeight="1" x14ac:dyDescent="0.15">
      <c r="B6" s="7" t="s">
        <v>1051</v>
      </c>
    </row>
    <row r="7" spans="2:4" s="1" customFormat="1" ht="2.1" customHeight="1" x14ac:dyDescent="0.15"/>
    <row r="8" spans="2:4" s="1" customFormat="1" ht="19.2" customHeight="1" x14ac:dyDescent="0.15">
      <c r="B8" s="66" t="s">
        <v>1052</v>
      </c>
      <c r="C8" s="66"/>
    </row>
    <row r="9" spans="2:4" s="1" customFormat="1" ht="5.25" customHeight="1" x14ac:dyDescent="0.15"/>
    <row r="10" spans="2:4" s="1" customFormat="1" ht="21.3" customHeight="1" x14ac:dyDescent="0.25">
      <c r="B10" s="22" t="s">
        <v>995</v>
      </c>
      <c r="C10" s="23">
        <v>2250000000</v>
      </c>
      <c r="D10" s="24" t="s">
        <v>996</v>
      </c>
    </row>
    <row r="11" spans="2:4" s="1" customFormat="1" ht="21.3" customHeight="1" x14ac:dyDescent="0.25">
      <c r="B11" s="22" t="s">
        <v>997</v>
      </c>
      <c r="C11" s="23">
        <v>2925229665.4100099</v>
      </c>
      <c r="D11" s="24" t="s">
        <v>998</v>
      </c>
    </row>
    <row r="12" spans="2:4" s="1" customFormat="1" ht="21.3" customHeight="1" x14ac:dyDescent="0.25">
      <c r="B12" s="22" t="s">
        <v>999</v>
      </c>
      <c r="C12" s="23">
        <v>20000000</v>
      </c>
      <c r="D12" s="24" t="s">
        <v>1000</v>
      </c>
    </row>
    <row r="13" spans="2:4" s="1" customFormat="1" ht="21.3" customHeight="1" x14ac:dyDescent="0.25">
      <c r="B13" s="22" t="s">
        <v>1001</v>
      </c>
      <c r="C13" s="23">
        <v>133988407.97</v>
      </c>
      <c r="D13" s="24" t="s">
        <v>1002</v>
      </c>
    </row>
    <row r="14" spans="2:4" s="1" customFormat="1" ht="21.3" customHeight="1" x14ac:dyDescent="0.25">
      <c r="B14" s="22" t="s">
        <v>1003</v>
      </c>
      <c r="C14" s="25">
        <v>0.36854136594667303</v>
      </c>
      <c r="D14" s="26"/>
    </row>
    <row r="15" spans="2:4" s="1" customFormat="1" ht="5.25" customHeight="1" x14ac:dyDescent="0.15"/>
    <row r="16" spans="2:4" s="1" customFormat="1" ht="19.2" customHeight="1" x14ac:dyDescent="0.15">
      <c r="B16" s="66" t="s">
        <v>1053</v>
      </c>
      <c r="C16" s="66"/>
    </row>
    <row r="17" spans="2:4" s="1" customFormat="1" ht="5.25" customHeight="1" x14ac:dyDescent="0.15"/>
    <row r="18" spans="2:4" s="1" customFormat="1" ht="21.3" customHeight="1" x14ac:dyDescent="0.25">
      <c r="B18" s="22" t="s">
        <v>1004</v>
      </c>
      <c r="C18" s="23">
        <v>2400524692.6746702</v>
      </c>
      <c r="D18" s="24" t="s">
        <v>1005</v>
      </c>
    </row>
    <row r="19" spans="2:4" s="1" customFormat="1" ht="21.3" customHeight="1" x14ac:dyDescent="0.25">
      <c r="B19" s="22" t="s">
        <v>1006</v>
      </c>
      <c r="C19" s="25">
        <v>1.0668998634109601</v>
      </c>
      <c r="D19" s="27" t="s">
        <v>1007</v>
      </c>
    </row>
    <row r="20" spans="2:4" s="1" customFormat="1" ht="21.3" customHeight="1" x14ac:dyDescent="0.25">
      <c r="B20" s="3" t="s">
        <v>1008</v>
      </c>
      <c r="C20" s="28" t="s">
        <v>1009</v>
      </c>
      <c r="D20" s="29" t="s">
        <v>1010</v>
      </c>
    </row>
    <row r="21" spans="2:4" s="1" customFormat="1" ht="5.25" customHeight="1" x14ac:dyDescent="0.15"/>
    <row r="22" spans="2:4" s="1" customFormat="1" ht="19.2" customHeight="1" x14ac:dyDescent="0.15">
      <c r="B22" s="66" t="s">
        <v>1054</v>
      </c>
      <c r="C22" s="66"/>
    </row>
    <row r="23" spans="2:4" s="1" customFormat="1" ht="5.25" customHeight="1" x14ac:dyDescent="0.15"/>
    <row r="24" spans="2:4" s="1" customFormat="1" ht="21.3" customHeight="1" x14ac:dyDescent="0.25">
      <c r="B24" s="22" t="s">
        <v>1011</v>
      </c>
      <c r="C24" s="23">
        <v>19007860.288722198</v>
      </c>
      <c r="D24" s="24" t="s">
        <v>1012</v>
      </c>
    </row>
    <row r="25" spans="2:4" s="1" customFormat="1" ht="21.3" customHeight="1" x14ac:dyDescent="0.25">
      <c r="B25" s="22" t="s">
        <v>1013</v>
      </c>
      <c r="C25" s="23">
        <v>133988407.97</v>
      </c>
      <c r="D25" s="24" t="s">
        <v>1014</v>
      </c>
    </row>
    <row r="26" spans="2:4" s="1" customFormat="1" ht="21.3" customHeight="1" x14ac:dyDescent="0.25">
      <c r="B26" s="22" t="s">
        <v>1015</v>
      </c>
      <c r="C26" s="30">
        <v>0</v>
      </c>
      <c r="D26" s="24" t="s">
        <v>1016</v>
      </c>
    </row>
    <row r="27" spans="2:4" s="1" customFormat="1" ht="21.3" customHeight="1" x14ac:dyDescent="0.25">
      <c r="B27" s="22" t="s">
        <v>1004</v>
      </c>
      <c r="C27" s="23">
        <v>2400524692.6746702</v>
      </c>
      <c r="D27" s="24"/>
    </row>
    <row r="28" spans="2:4" s="1" customFormat="1" ht="21.3" customHeight="1" x14ac:dyDescent="0.25">
      <c r="B28" s="22" t="s">
        <v>1017</v>
      </c>
      <c r="C28" s="25">
        <v>1.1348982048592799</v>
      </c>
      <c r="D28" s="27" t="s">
        <v>1007</v>
      </c>
    </row>
    <row r="29" spans="2:4" s="1" customFormat="1" ht="21.3" customHeight="1" x14ac:dyDescent="0.25">
      <c r="B29" s="3" t="s">
        <v>1018</v>
      </c>
      <c r="C29" s="28" t="s">
        <v>1009</v>
      </c>
      <c r="D29" s="29" t="s">
        <v>1019</v>
      </c>
    </row>
    <row r="30" spans="2:4" s="1" customFormat="1" ht="5.25" customHeight="1" x14ac:dyDescent="0.15"/>
    <row r="31" spans="2:4" s="1" customFormat="1" ht="19.2" customHeight="1" x14ac:dyDescent="0.15">
      <c r="B31" s="66" t="s">
        <v>1055</v>
      </c>
      <c r="C31" s="66"/>
    </row>
    <row r="32" spans="2:4" s="1" customFormat="1" ht="5.25" customHeight="1" x14ac:dyDescent="0.15"/>
    <row r="33" spans="2:4" s="1" customFormat="1" ht="21.3" customHeight="1" x14ac:dyDescent="0.25">
      <c r="B33" s="22" t="s">
        <v>1020</v>
      </c>
      <c r="C33" s="23">
        <v>499048338.69999999</v>
      </c>
      <c r="D33" s="24" t="s">
        <v>1021</v>
      </c>
    </row>
    <row r="34" spans="2:4" s="1" customFormat="1" ht="21.3" customHeight="1" x14ac:dyDescent="0.25">
      <c r="B34" s="22" t="s">
        <v>1022</v>
      </c>
      <c r="C34" s="23">
        <v>499048338.69999999</v>
      </c>
      <c r="D34" s="24"/>
    </row>
    <row r="35" spans="2:4" s="1" customFormat="1" ht="21.3" customHeight="1" x14ac:dyDescent="0.25">
      <c r="B35" s="22" t="s">
        <v>1023</v>
      </c>
      <c r="C35" s="31" t="s">
        <v>1</v>
      </c>
      <c r="D35" s="24"/>
    </row>
    <row r="36" spans="2:4" s="1" customFormat="1" ht="21.3" customHeight="1" x14ac:dyDescent="0.25">
      <c r="B36" s="22" t="s">
        <v>1024</v>
      </c>
      <c r="C36" s="31" t="s">
        <v>1</v>
      </c>
      <c r="D36" s="24"/>
    </row>
    <row r="37" spans="2:4" s="1" customFormat="1" ht="21.3" customHeight="1" x14ac:dyDescent="0.25">
      <c r="B37" s="22" t="s">
        <v>1025</v>
      </c>
      <c r="C37" s="31" t="s">
        <v>1</v>
      </c>
      <c r="D37" s="26"/>
    </row>
    <row r="38" spans="2:4" s="1" customFormat="1" ht="21.3" customHeight="1" x14ac:dyDescent="0.25">
      <c r="B38" s="22" t="s">
        <v>1026</v>
      </c>
      <c r="C38" s="23">
        <v>2553520960.9333901</v>
      </c>
      <c r="D38" s="24" t="s">
        <v>1027</v>
      </c>
    </row>
    <row r="39" spans="2:4" s="1" customFormat="1" ht="21.3" customHeight="1" x14ac:dyDescent="0.25">
      <c r="B39" s="22" t="s">
        <v>1004</v>
      </c>
      <c r="C39" s="23">
        <v>2400524692.6746702</v>
      </c>
      <c r="D39" s="26"/>
    </row>
    <row r="40" spans="2:4" s="1" customFormat="1" ht="21.3" customHeight="1" x14ac:dyDescent="0.25">
      <c r="B40" s="22" t="s">
        <v>1028</v>
      </c>
      <c r="C40" s="23">
        <v>19007860.288722198</v>
      </c>
      <c r="D40" s="26"/>
    </row>
    <row r="41" spans="2:4" s="1" customFormat="1" ht="21.3" customHeight="1" x14ac:dyDescent="0.25">
      <c r="B41" s="22" t="s">
        <v>1029</v>
      </c>
      <c r="C41" s="23">
        <v>133988407.97</v>
      </c>
      <c r="D41" s="26"/>
    </row>
    <row r="42" spans="2:4" s="1" customFormat="1" ht="21.3" customHeight="1" x14ac:dyDescent="0.25">
      <c r="B42" s="22" t="s">
        <v>1025</v>
      </c>
      <c r="C42" s="31" t="s">
        <v>1</v>
      </c>
      <c r="D42" s="26"/>
    </row>
    <row r="43" spans="2:4" s="1" customFormat="1" ht="21.3" customHeight="1" x14ac:dyDescent="0.25">
      <c r="B43" s="22" t="s">
        <v>1030</v>
      </c>
      <c r="C43" s="23">
        <v>172812500</v>
      </c>
      <c r="D43" s="24" t="s">
        <v>1031</v>
      </c>
    </row>
    <row r="44" spans="2:4" s="1" customFormat="1" ht="21.3" customHeight="1" x14ac:dyDescent="0.25">
      <c r="B44" s="22" t="s">
        <v>1032</v>
      </c>
      <c r="C44" s="23">
        <v>15487805.393339001</v>
      </c>
      <c r="D44" s="24" t="s">
        <v>1033</v>
      </c>
    </row>
    <row r="45" spans="2:4" s="1" customFormat="1" ht="21.3" customHeight="1" x14ac:dyDescent="0.25">
      <c r="B45" s="22" t="s">
        <v>1034</v>
      </c>
      <c r="C45" s="23">
        <v>2250000000</v>
      </c>
      <c r="D45" s="24" t="s">
        <v>1035</v>
      </c>
    </row>
    <row r="46" spans="2:4" s="1" customFormat="1" ht="21.3" customHeight="1" x14ac:dyDescent="0.25">
      <c r="B46" s="22" t="s">
        <v>1036</v>
      </c>
      <c r="C46" s="23">
        <v>614268994.240049</v>
      </c>
      <c r="D46" s="26"/>
    </row>
    <row r="47" spans="2:4" s="1" customFormat="1" ht="21.3" customHeight="1" x14ac:dyDescent="0.25">
      <c r="B47" s="3" t="s">
        <v>1037</v>
      </c>
      <c r="C47" s="28" t="s">
        <v>1009</v>
      </c>
      <c r="D47" s="26"/>
    </row>
    <row r="48" spans="2:4" s="1" customFormat="1" ht="5.25" customHeight="1" x14ac:dyDescent="0.15"/>
    <row r="49" spans="2:4" s="1" customFormat="1" ht="19.649999999999999" customHeight="1" x14ac:dyDescent="0.15">
      <c r="B49" s="66" t="s">
        <v>1056</v>
      </c>
      <c r="C49" s="66"/>
    </row>
    <row r="50" spans="2:4" s="1" customFormat="1" ht="5.25" customHeight="1" x14ac:dyDescent="0.15"/>
    <row r="51" spans="2:4" s="1" customFormat="1" ht="21.3" customHeight="1" x14ac:dyDescent="0.25">
      <c r="B51" s="22" t="s">
        <v>1038</v>
      </c>
      <c r="C51" s="23">
        <v>306679844.390001</v>
      </c>
      <c r="D51" s="24" t="s">
        <v>1039</v>
      </c>
    </row>
    <row r="52" spans="2:4" s="1" customFormat="1" ht="21.3" customHeight="1" x14ac:dyDescent="0.25">
      <c r="B52" s="22" t="s">
        <v>1040</v>
      </c>
      <c r="C52" s="23">
        <v>-50711330.382893503</v>
      </c>
      <c r="D52" s="24" t="s">
        <v>1041</v>
      </c>
    </row>
    <row r="53" spans="2:4" s="1" customFormat="1" ht="21.3" customHeight="1" x14ac:dyDescent="0.25">
      <c r="B53" s="22" t="s">
        <v>1042</v>
      </c>
      <c r="C53" s="23">
        <v>255968514.00710699</v>
      </c>
      <c r="D53" s="24"/>
    </row>
    <row r="54" spans="2:4" s="1" customFormat="1" ht="21.3" customHeight="1" x14ac:dyDescent="0.25">
      <c r="B54" s="3" t="s">
        <v>1043</v>
      </c>
      <c r="C54" s="28" t="s">
        <v>1009</v>
      </c>
      <c r="D54" s="24"/>
    </row>
    <row r="55" spans="2:4" s="1" customFormat="1" ht="21.3" customHeight="1" x14ac:dyDescent="0.25">
      <c r="B55" s="22" t="s">
        <v>1044</v>
      </c>
      <c r="C55" s="23">
        <v>18250445</v>
      </c>
      <c r="D55" s="24" t="s">
        <v>1045</v>
      </c>
    </row>
    <row r="56" spans="2:4" s="1" customFormat="1" ht="21.3" customHeight="1" x14ac:dyDescent="0.25">
      <c r="B56" s="22" t="s">
        <v>1046</v>
      </c>
      <c r="C56" s="23">
        <v>40625000</v>
      </c>
      <c r="D56" s="24" t="s">
        <v>1047</v>
      </c>
    </row>
    <row r="57" spans="2:4" s="1" customFormat="1" ht="21.3" customHeight="1" x14ac:dyDescent="0.25">
      <c r="B57" s="22" t="s">
        <v>1048</v>
      </c>
      <c r="C57" s="23">
        <v>-22374555</v>
      </c>
      <c r="D57" s="24" t="s">
        <v>1049</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&amp;R_x000D_&amp;1#&amp;"Calibri"&amp;10&amp;K0078D7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8</vt:i4>
      </vt:variant>
    </vt:vector>
  </HeadingPairs>
  <TitlesOfParts>
    <vt:vector size="24"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Disclaimer!Impression_des_titres</vt:lpstr>
      <vt:lpstr>Disclaimer!privacy_policy</vt:lpstr>
      <vt:lpstr>'C. HTT Harmonised Glossary'!Zone_d_impression</vt:lpstr>
      <vt:lpstr>'D10. Amortisation Graph '!Zone_d_impression</vt:lpstr>
      <vt:lpstr>'D7. Stratification Graphs'!Zone_d_impression</vt:lpstr>
      <vt:lpstr>Disclaimer!Zone_d_impression</vt:lpstr>
      <vt:lpstr>Introduction!Zone_d_impression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2025-10-03T09:17:59Z</dcterms:created>
  <dcterms:modified xsi:type="dcterms:W3CDTF">2025-10-07T12:26:51Z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2025-10-07T11:39:14Z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2a5884ec-1d7a-4f2f-b851-1b9e2e9fc908</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