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10\"/>
    </mc:Choice>
  </mc:AlternateContent>
  <xr:revisionPtr revIDLastSave="0" documentId="13_ncr:1_{8E647E76-9268-43A9-AFE3-24C72D732663}" xr6:coauthVersionLast="45" xr6:coauthVersionMax="45" xr10:uidLastSave="{00000000-0000-0000-0000-000000000000}"/>
  <bookViews>
    <workbookView xWindow="-120" yWindow="-120" windowWidth="29040" windowHeight="15840" xr2:uid="{00000000-000D-0000-FFFF-FFFF00000000}"/>
  </bookViews>
  <sheets>
    <sheet name="Introduction" sheetId="15" r:id="rId1"/>
    <sheet name="Disclaimer"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externalReferences>
    <externalReference r:id="rId17"/>
  </externalReferences>
  <definedNames>
    <definedName name="acceptable_use_policy" localSheetId="1">Disclaimer!#REF!</definedName>
    <definedName name="general_tc" localSheetId="1">Disclaimer!$A$61</definedName>
    <definedName name="_xlnm.Print_Area" localSheetId="4">'C. HTT Harmonised Glossary'!$A$1:$C$58</definedName>
    <definedName name="_xlnm.Print_Area" localSheetId="14">'D10. Amortisation Graph '!$A$1:$B$3</definedName>
    <definedName name="_xlnm.Print_Area" localSheetId="11">'D7. Stratification Graphs'!$A$1:$F$42</definedName>
    <definedName name="_xlnm.Print_Area" localSheetId="1">Disclaimer!$A$1:$A$170</definedName>
    <definedName name="_xlnm.Print_Area" localSheetId="0">Introduction!$B$2:$J$43</definedName>
    <definedName name="_xlnm.Print_Titles" localSheetId="1">Disclaimer!$2:$2</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F568" i="17" s="1"/>
  <c r="G566" i="17"/>
  <c r="F566" i="17"/>
  <c r="G562" i="17"/>
  <c r="F562" i="17"/>
  <c r="D555" i="17"/>
  <c r="C555" i="17"/>
  <c r="F553" i="17" s="1"/>
  <c r="G551" i="17"/>
  <c r="G547" i="17"/>
  <c r="G543" i="17"/>
  <c r="F543" i="17"/>
  <c r="G539" i="17"/>
  <c r="F539" i="17"/>
  <c r="D532" i="17"/>
  <c r="C532" i="17"/>
  <c r="F514" i="17" s="1"/>
  <c r="G528" i="17"/>
  <c r="G524" i="17"/>
  <c r="G520" i="17"/>
  <c r="G516" i="17"/>
  <c r="F481" i="17"/>
  <c r="G478" i="17"/>
  <c r="G476" i="17"/>
  <c r="F476" i="17"/>
  <c r="D475" i="17"/>
  <c r="C475" i="17"/>
  <c r="F478" i="17" s="1"/>
  <c r="F474" i="17"/>
  <c r="F472" i="17"/>
  <c r="G471" i="17"/>
  <c r="G469" i="17"/>
  <c r="F469" i="17"/>
  <c r="G467" i="17"/>
  <c r="F467" i="17"/>
  <c r="F459" i="17"/>
  <c r="G456" i="17"/>
  <c r="G454" i="17"/>
  <c r="F454" i="17"/>
  <c r="D453" i="17"/>
  <c r="C453" i="17"/>
  <c r="F456" i="17" s="1"/>
  <c r="F452" i="17"/>
  <c r="F450" i="17"/>
  <c r="G449" i="17"/>
  <c r="G447" i="17"/>
  <c r="F447" i="17"/>
  <c r="G445" i="17"/>
  <c r="F445" i="17"/>
  <c r="D440" i="17"/>
  <c r="C440" i="17"/>
  <c r="F438" i="17" s="1"/>
  <c r="F439" i="17"/>
  <c r="G438" i="17"/>
  <c r="F437" i="17"/>
  <c r="G436" i="17"/>
  <c r="F436" i="17"/>
  <c r="G434" i="17"/>
  <c r="F434" i="17"/>
  <c r="F433" i="17"/>
  <c r="G432" i="17"/>
  <c r="F432" i="17"/>
  <c r="F431" i="17"/>
  <c r="G430" i="17"/>
  <c r="F429" i="17"/>
  <c r="G428" i="17"/>
  <c r="F428" i="17"/>
  <c r="G426" i="17"/>
  <c r="F426" i="17"/>
  <c r="F425" i="17"/>
  <c r="G424" i="17"/>
  <c r="F424" i="17"/>
  <c r="F423" i="17"/>
  <c r="G422" i="17"/>
  <c r="F421" i="17"/>
  <c r="G420" i="17"/>
  <c r="F420" i="17"/>
  <c r="G418" i="17"/>
  <c r="F418" i="17"/>
  <c r="F417" i="17"/>
  <c r="G416" i="17"/>
  <c r="F416" i="17"/>
  <c r="F381" i="17"/>
  <c r="D381" i="17"/>
  <c r="G377" i="17" s="1"/>
  <c r="C381" i="17"/>
  <c r="F380" i="17"/>
  <c r="F379" i="17"/>
  <c r="F378" i="17"/>
  <c r="F377" i="17"/>
  <c r="F376" i="17"/>
  <c r="F375" i="17"/>
  <c r="F374" i="17"/>
  <c r="G373" i="17"/>
  <c r="F373" i="17"/>
  <c r="F372" i="17"/>
  <c r="F371" i="17"/>
  <c r="F370" i="17"/>
  <c r="F369" i="17"/>
  <c r="F368" i="17"/>
  <c r="F367" i="17"/>
  <c r="F366" i="17"/>
  <c r="G365" i="17"/>
  <c r="F365" i="17"/>
  <c r="F364" i="17"/>
  <c r="F363" i="17"/>
  <c r="D360" i="17"/>
  <c r="C360" i="17"/>
  <c r="F356" i="17" s="1"/>
  <c r="F359" i="17"/>
  <c r="F357" i="17"/>
  <c r="G356" i="17"/>
  <c r="D353" i="17"/>
  <c r="C353" i="17"/>
  <c r="F352" i="17" s="1"/>
  <c r="F350" i="17"/>
  <c r="G347" i="17"/>
  <c r="D343" i="17"/>
  <c r="C343" i="17"/>
  <c r="F342" i="17" s="1"/>
  <c r="G342" i="17"/>
  <c r="G341" i="17"/>
  <c r="F341" i="17"/>
  <c r="G340" i="17"/>
  <c r="G339" i="17"/>
  <c r="F339" i="17"/>
  <c r="G338" i="17"/>
  <c r="G337" i="17"/>
  <c r="F337" i="17"/>
  <c r="G336" i="17"/>
  <c r="G335" i="17"/>
  <c r="F335" i="17"/>
  <c r="G334" i="17"/>
  <c r="G343" i="17" s="1"/>
  <c r="G333" i="17"/>
  <c r="F333" i="17"/>
  <c r="D328" i="17"/>
  <c r="C328" i="17"/>
  <c r="F310" i="17" s="1"/>
  <c r="F328" i="17" s="1"/>
  <c r="G310" i="17"/>
  <c r="G328" i="17" s="1"/>
  <c r="D305" i="17"/>
  <c r="G303" i="17" s="1"/>
  <c r="C305" i="17"/>
  <c r="F304" i="17"/>
  <c r="F303" i="17"/>
  <c r="F302" i="17"/>
  <c r="F301" i="17"/>
  <c r="F300" i="17"/>
  <c r="F299" i="17"/>
  <c r="F298" i="17"/>
  <c r="G297" i="17"/>
  <c r="F297" i="17"/>
  <c r="F296" i="17"/>
  <c r="G295" i="17"/>
  <c r="F295" i="17"/>
  <c r="F294" i="17"/>
  <c r="G293" i="17"/>
  <c r="F293" i="17"/>
  <c r="F292" i="17"/>
  <c r="G291" i="17"/>
  <c r="F291" i="17"/>
  <c r="F290" i="17"/>
  <c r="G289" i="17"/>
  <c r="F289" i="17"/>
  <c r="F288" i="17"/>
  <c r="F305" i="17" s="1"/>
  <c r="G287" i="17"/>
  <c r="F287" i="17"/>
  <c r="F255" i="17"/>
  <c r="F253" i="17"/>
  <c r="F251" i="17"/>
  <c r="D249" i="17"/>
  <c r="G254" i="17" s="1"/>
  <c r="C249" i="17"/>
  <c r="F254" i="17" s="1"/>
  <c r="F248" i="17"/>
  <c r="F247" i="17"/>
  <c r="F246" i="17"/>
  <c r="F245" i="17"/>
  <c r="F244" i="17"/>
  <c r="F243" i="17"/>
  <c r="F242" i="17"/>
  <c r="F249" i="17" s="1"/>
  <c r="G241" i="17"/>
  <c r="F241" i="17"/>
  <c r="F233" i="17"/>
  <c r="F231" i="17"/>
  <c r="F229" i="17"/>
  <c r="D227" i="17"/>
  <c r="G232" i="17" s="1"/>
  <c r="C227" i="17"/>
  <c r="F232" i="17" s="1"/>
  <c r="F226" i="17"/>
  <c r="F225" i="17"/>
  <c r="F224" i="17"/>
  <c r="G223" i="17"/>
  <c r="F223" i="17"/>
  <c r="F222" i="17"/>
  <c r="G221" i="17"/>
  <c r="F221" i="17"/>
  <c r="F220" i="17"/>
  <c r="F227" i="17" s="1"/>
  <c r="G219" i="17"/>
  <c r="F219" i="17"/>
  <c r="D214" i="17"/>
  <c r="G212" i="17" s="1"/>
  <c r="C214" i="17"/>
  <c r="F213" i="17"/>
  <c r="F212" i="17"/>
  <c r="F211" i="17"/>
  <c r="F210" i="17"/>
  <c r="F209" i="17"/>
  <c r="F208" i="17"/>
  <c r="F207" i="17"/>
  <c r="G206" i="17"/>
  <c r="F206" i="17"/>
  <c r="F205" i="17"/>
  <c r="G204" i="17"/>
  <c r="F204" i="17"/>
  <c r="F203" i="17"/>
  <c r="G202" i="17"/>
  <c r="F202" i="17"/>
  <c r="F201" i="17"/>
  <c r="G200" i="17"/>
  <c r="F200" i="17"/>
  <c r="F199" i="17"/>
  <c r="G198" i="17"/>
  <c r="F198" i="17"/>
  <c r="F197" i="17"/>
  <c r="G196" i="17"/>
  <c r="F196" i="17"/>
  <c r="F195" i="17"/>
  <c r="G194" i="17"/>
  <c r="F194" i="17"/>
  <c r="F193" i="17"/>
  <c r="G192" i="17"/>
  <c r="F192" i="17"/>
  <c r="F191" i="17"/>
  <c r="F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76" i="17"/>
  <c r="D76" i="17"/>
  <c r="C76" i="17"/>
  <c r="F72" i="17"/>
  <c r="D72" i="17"/>
  <c r="C72" i="17"/>
  <c r="F44" i="17"/>
  <c r="D44" i="17"/>
  <c r="C44" i="17"/>
  <c r="F28" i="17"/>
  <c r="C15" i="17"/>
  <c r="F25" i="17" s="1"/>
  <c r="C299" i="16"/>
  <c r="C298" i="16"/>
  <c r="C296" i="16"/>
  <c r="C295" i="16"/>
  <c r="C294" i="16"/>
  <c r="C291" i="16"/>
  <c r="C289" i="16"/>
  <c r="C288" i="16"/>
  <c r="G227" i="16"/>
  <c r="F227" i="16"/>
  <c r="G226" i="16"/>
  <c r="F226" i="16"/>
  <c r="G225" i="16"/>
  <c r="F225" i="16"/>
  <c r="G224" i="16"/>
  <c r="F224" i="16"/>
  <c r="G223" i="16"/>
  <c r="F223" i="16"/>
  <c r="G222" i="16"/>
  <c r="F222" i="16"/>
  <c r="G221" i="16"/>
  <c r="F221" i="16"/>
  <c r="F220" i="16"/>
  <c r="C220" i="16"/>
  <c r="G219" i="16"/>
  <c r="F219" i="16"/>
  <c r="G218" i="16"/>
  <c r="G220" i="16" s="1"/>
  <c r="F218" i="16"/>
  <c r="G217" i="16"/>
  <c r="F217" i="16"/>
  <c r="C208" i="16"/>
  <c r="F214" i="16" s="1"/>
  <c r="F195" i="16"/>
  <c r="C179" i="16"/>
  <c r="F185" i="16" s="1"/>
  <c r="C167" i="16"/>
  <c r="F165" i="16" s="1"/>
  <c r="D166" i="16"/>
  <c r="D167" i="16" s="1"/>
  <c r="D165" i="16"/>
  <c r="F164" i="16"/>
  <c r="D164" i="16"/>
  <c r="C155" i="16"/>
  <c r="F161" i="16" s="1"/>
  <c r="D154" i="16"/>
  <c r="F153" i="16"/>
  <c r="D153" i="16"/>
  <c r="D152" i="16"/>
  <c r="D151" i="16"/>
  <c r="D150" i="16"/>
  <c r="F149" i="16"/>
  <c r="D149" i="16"/>
  <c r="F148" i="16"/>
  <c r="D148" i="16"/>
  <c r="D147" i="16"/>
  <c r="D146" i="16"/>
  <c r="F145" i="16"/>
  <c r="D145" i="16"/>
  <c r="F144" i="16"/>
  <c r="D144" i="16"/>
  <c r="D143" i="16"/>
  <c r="D142" i="16"/>
  <c r="F141" i="16"/>
  <c r="D141" i="16"/>
  <c r="F140" i="16"/>
  <c r="D140" i="16"/>
  <c r="D139" i="16"/>
  <c r="D138" i="16"/>
  <c r="D155" i="16" s="1"/>
  <c r="C129" i="16"/>
  <c r="D128" i="16"/>
  <c r="D127" i="16"/>
  <c r="F126" i="16"/>
  <c r="D126" i="16"/>
  <c r="D125" i="16"/>
  <c r="D124" i="16"/>
  <c r="D123" i="16"/>
  <c r="D122" i="16"/>
  <c r="D121" i="16"/>
  <c r="D120" i="16"/>
  <c r="D119" i="16"/>
  <c r="F118" i="16"/>
  <c r="D118" i="16"/>
  <c r="D117" i="16"/>
  <c r="D116" i="16"/>
  <c r="D115" i="16"/>
  <c r="D114" i="16"/>
  <c r="D113" i="16"/>
  <c r="D112" i="16"/>
  <c r="F104" i="16"/>
  <c r="G103" i="16"/>
  <c r="F102" i="16"/>
  <c r="D100" i="16"/>
  <c r="C100" i="16"/>
  <c r="F105" i="16" s="1"/>
  <c r="F99" i="16"/>
  <c r="F98" i="16"/>
  <c r="F97" i="16"/>
  <c r="F96" i="16"/>
  <c r="F95" i="16"/>
  <c r="G94" i="16"/>
  <c r="F94" i="16"/>
  <c r="F93" i="16"/>
  <c r="F100" i="16" s="1"/>
  <c r="G87" i="16"/>
  <c r="F86" i="16"/>
  <c r="F81" i="16"/>
  <c r="G80" i="16"/>
  <c r="F79" i="16"/>
  <c r="D77" i="16"/>
  <c r="C77" i="16"/>
  <c r="F87" i="16" s="1"/>
  <c r="F76" i="16"/>
  <c r="F75" i="16"/>
  <c r="F74" i="16"/>
  <c r="G73" i="16"/>
  <c r="F73" i="16"/>
  <c r="F72" i="16"/>
  <c r="G71" i="16"/>
  <c r="F71" i="16"/>
  <c r="F70" i="16"/>
  <c r="F77" i="16" s="1"/>
  <c r="F64" i="16"/>
  <c r="F60" i="16"/>
  <c r="C58" i="16"/>
  <c r="F63" i="16" s="1"/>
  <c r="F57" i="16"/>
  <c r="F53" i="16"/>
  <c r="D45" i="16"/>
  <c r="F10" i="15"/>
  <c r="F9" i="15"/>
  <c r="D300" i="16"/>
  <c r="F292" i="16"/>
  <c r="D290" i="16"/>
  <c r="D293" i="16"/>
  <c r="F22" i="17" l="1"/>
  <c r="G230" i="17"/>
  <c r="G243" i="17"/>
  <c r="G245" i="17"/>
  <c r="F520" i="17"/>
  <c r="F532" i="17" s="1"/>
  <c r="F528" i="17"/>
  <c r="F547" i="17"/>
  <c r="F551" i="17"/>
  <c r="F12" i="17"/>
  <c r="F19" i="17"/>
  <c r="F346" i="17"/>
  <c r="F348" i="17"/>
  <c r="F351" i="17"/>
  <c r="G352" i="17"/>
  <c r="G350" i="17"/>
  <c r="G348" i="17"/>
  <c r="G363" i="17"/>
  <c r="G371" i="17"/>
  <c r="G379" i="17"/>
  <c r="F457" i="17"/>
  <c r="F479" i="17"/>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26" i="17"/>
  <c r="G210" i="17"/>
  <c r="G247" i="17"/>
  <c r="G252" i="17"/>
  <c r="F531" i="17"/>
  <c r="F529" i="17"/>
  <c r="F527" i="17"/>
  <c r="F525" i="17"/>
  <c r="F523" i="17"/>
  <c r="F521" i="17"/>
  <c r="F519" i="17"/>
  <c r="F517" i="17"/>
  <c r="F13" i="17"/>
  <c r="F20" i="17"/>
  <c r="F24" i="17"/>
  <c r="G191" i="17"/>
  <c r="G214" i="17" s="1"/>
  <c r="G193" i="17"/>
  <c r="G195" i="17"/>
  <c r="G197" i="17"/>
  <c r="G199" i="17"/>
  <c r="G201" i="17"/>
  <c r="G203" i="17"/>
  <c r="G205" i="17"/>
  <c r="G207" i="17"/>
  <c r="G209" i="17"/>
  <c r="G211" i="17"/>
  <c r="G213" i="17"/>
  <c r="G220" i="17"/>
  <c r="G227" i="17" s="1"/>
  <c r="G222" i="17"/>
  <c r="G224" i="17"/>
  <c r="G226" i="17"/>
  <c r="G229" i="17"/>
  <c r="G231" i="17"/>
  <c r="G233" i="17"/>
  <c r="G242" i="17"/>
  <c r="G249" i="17" s="1"/>
  <c r="G244" i="17"/>
  <c r="G246" i="17"/>
  <c r="G248" i="17"/>
  <c r="G251" i="17"/>
  <c r="G253" i="17"/>
  <c r="G255" i="17"/>
  <c r="G288" i="17"/>
  <c r="G290" i="17"/>
  <c r="G292" i="17"/>
  <c r="G294" i="17"/>
  <c r="G305" i="17" s="1"/>
  <c r="G296" i="17"/>
  <c r="G298" i="17"/>
  <c r="G300" i="17"/>
  <c r="G302" i="17"/>
  <c r="G304" i="17"/>
  <c r="G346" i="17"/>
  <c r="F349" i="17"/>
  <c r="G351" i="17"/>
  <c r="F358" i="17"/>
  <c r="F360" i="17" s="1"/>
  <c r="G359" i="17"/>
  <c r="G357" i="17"/>
  <c r="G360" i="17" s="1"/>
  <c r="G369" i="17"/>
  <c r="F448" i="17"/>
  <c r="F451" i="17"/>
  <c r="G459" i="17"/>
  <c r="G457" i="17"/>
  <c r="G455" i="17"/>
  <c r="G452" i="17"/>
  <c r="G450" i="17"/>
  <c r="G448" i="17"/>
  <c r="G446" i="17"/>
  <c r="G453" i="17" s="1"/>
  <c r="F455" i="17"/>
  <c r="F458" i="17"/>
  <c r="F470" i="17"/>
  <c r="F473" i="17"/>
  <c r="G481" i="17"/>
  <c r="G479" i="17"/>
  <c r="G477" i="17"/>
  <c r="G474" i="17"/>
  <c r="G472" i="17"/>
  <c r="G470" i="17"/>
  <c r="G468" i="17"/>
  <c r="G475" i="17" s="1"/>
  <c r="F477" i="17"/>
  <c r="F480" i="17"/>
  <c r="G514" i="17"/>
  <c r="F518" i="17"/>
  <c r="F522" i="17"/>
  <c r="F526" i="17"/>
  <c r="F530" i="17"/>
  <c r="F537" i="17"/>
  <c r="F541" i="17"/>
  <c r="F545" i="17"/>
  <c r="F549" i="17"/>
  <c r="F560" i="17"/>
  <c r="F564" i="17"/>
  <c r="F577" i="17"/>
  <c r="F576" i="17"/>
  <c r="F574" i="17"/>
  <c r="F598" i="17"/>
  <c r="F597" i="17"/>
  <c r="F595" i="17"/>
  <c r="F593" i="17"/>
  <c r="F591" i="17"/>
  <c r="F589" i="17"/>
  <c r="F587" i="17"/>
  <c r="F585" i="17"/>
  <c r="F583" i="17"/>
  <c r="F581" i="17"/>
  <c r="F18" i="17"/>
  <c r="G208" i="17"/>
  <c r="G225" i="17"/>
  <c r="G228" i="17"/>
  <c r="G250" i="17"/>
  <c r="G299" i="17"/>
  <c r="G301" i="17"/>
  <c r="G381" i="17"/>
  <c r="G380" i="17"/>
  <c r="G378" i="17"/>
  <c r="G376" i="17"/>
  <c r="G374" i="17"/>
  <c r="G372" i="17"/>
  <c r="G370" i="17"/>
  <c r="G368" i="17"/>
  <c r="G366" i="17"/>
  <c r="G364" i="17"/>
  <c r="F516" i="17"/>
  <c r="F524" i="17"/>
  <c r="F554" i="17"/>
  <c r="F552" i="17"/>
  <c r="F550" i="17"/>
  <c r="F548" i="17"/>
  <c r="F546" i="17"/>
  <c r="F544" i="17"/>
  <c r="F542" i="17"/>
  <c r="F540" i="17"/>
  <c r="F538" i="17"/>
  <c r="F569" i="17"/>
  <c r="F567" i="17"/>
  <c r="F565" i="17"/>
  <c r="F563" i="17"/>
  <c r="F561" i="17"/>
  <c r="F23" i="17"/>
  <c r="F16" i="17"/>
  <c r="F14" i="17"/>
  <c r="F17" i="17"/>
  <c r="F21" i="17"/>
  <c r="F228" i="17"/>
  <c r="F230" i="17"/>
  <c r="F250" i="17"/>
  <c r="F252" i="17"/>
  <c r="F334" i="17"/>
  <c r="F343" i="17" s="1"/>
  <c r="F336" i="17"/>
  <c r="F338" i="17"/>
  <c r="F340" i="17"/>
  <c r="F347" i="17"/>
  <c r="G349" i="17"/>
  <c r="G358" i="17"/>
  <c r="G367" i="17"/>
  <c r="G375" i="17"/>
  <c r="F419" i="17"/>
  <c r="F440" i="17" s="1"/>
  <c r="F422" i="17"/>
  <c r="F427" i="17"/>
  <c r="F430" i="17"/>
  <c r="F435" i="17"/>
  <c r="G439" i="17"/>
  <c r="G437" i="17"/>
  <c r="G435" i="17"/>
  <c r="G433" i="17"/>
  <c r="G431" i="17"/>
  <c r="G429" i="17"/>
  <c r="G427" i="17"/>
  <c r="G425" i="17"/>
  <c r="G423" i="17"/>
  <c r="G421" i="17"/>
  <c r="G419" i="17"/>
  <c r="G440" i="17" s="1"/>
  <c r="G417" i="17"/>
  <c r="F446" i="17"/>
  <c r="F453" i="17" s="1"/>
  <c r="F449" i="17"/>
  <c r="G451" i="17"/>
  <c r="G458" i="17"/>
  <c r="F468" i="17"/>
  <c r="F475" i="17" s="1"/>
  <c r="F471" i="17"/>
  <c r="G473" i="17"/>
  <c r="G480" i="17"/>
  <c r="F515" i="17"/>
  <c r="G518" i="17"/>
  <c r="G522" i="17"/>
  <c r="G526" i="17"/>
  <c r="G530" i="17"/>
  <c r="G537" i="17"/>
  <c r="G541" i="17"/>
  <c r="G545" i="17"/>
  <c r="G549" i="17"/>
  <c r="G553" i="17"/>
  <c r="G560" i="17"/>
  <c r="G570" i="17" s="1"/>
  <c r="G564" i="17"/>
  <c r="G568" i="17"/>
  <c r="G576" i="17"/>
  <c r="G577" i="17" s="1"/>
  <c r="G574" i="17"/>
  <c r="G598" i="17"/>
  <c r="G597" i="17"/>
  <c r="G595" i="17"/>
  <c r="G593" i="17"/>
  <c r="G591" i="17"/>
  <c r="G589" i="17"/>
  <c r="G587" i="17"/>
  <c r="G585" i="17"/>
  <c r="G583" i="17"/>
  <c r="G581" i="17"/>
  <c r="F127" i="16"/>
  <c r="F123" i="16"/>
  <c r="F119" i="16"/>
  <c r="F115" i="16"/>
  <c r="F125" i="16"/>
  <c r="F117" i="16"/>
  <c r="F134" i="16"/>
  <c r="F130" i="16"/>
  <c r="F135" i="16"/>
  <c r="F133" i="16"/>
  <c r="F131" i="16"/>
  <c r="F128" i="16"/>
  <c r="F124" i="16"/>
  <c r="F120" i="16"/>
  <c r="F116" i="16"/>
  <c r="F112" i="16"/>
  <c r="F121" i="16"/>
  <c r="F113" i="16"/>
  <c r="F136" i="16"/>
  <c r="F132" i="16"/>
  <c r="G104" i="16"/>
  <c r="G102" i="16"/>
  <c r="G99" i="16"/>
  <c r="G97" i="16"/>
  <c r="G95" i="16"/>
  <c r="G93" i="16"/>
  <c r="G151" i="16"/>
  <c r="G147" i="16"/>
  <c r="G143" i="16"/>
  <c r="G139" i="16"/>
  <c r="G149" i="16"/>
  <c r="G145" i="16"/>
  <c r="G154" i="16"/>
  <c r="G150" i="16"/>
  <c r="G142" i="16"/>
  <c r="G162" i="16"/>
  <c r="G160" i="16"/>
  <c r="G158" i="16"/>
  <c r="G156" i="16"/>
  <c r="G152" i="16"/>
  <c r="G148" i="16"/>
  <c r="G144" i="16"/>
  <c r="G140" i="16"/>
  <c r="G153" i="16"/>
  <c r="G141" i="16"/>
  <c r="G161" i="16"/>
  <c r="G159" i="16"/>
  <c r="G157" i="16"/>
  <c r="G146" i="16"/>
  <c r="G138" i="16"/>
  <c r="G166" i="16"/>
  <c r="G165" i="16"/>
  <c r="G164" i="16"/>
  <c r="G167" i="16" s="1"/>
  <c r="G86" i="16"/>
  <c r="G81" i="16"/>
  <c r="G79" i="16"/>
  <c r="G76" i="16"/>
  <c r="G74" i="16"/>
  <c r="G72" i="16"/>
  <c r="G70" i="16"/>
  <c r="G77" i="16" s="1"/>
  <c r="G98" i="16"/>
  <c r="G101" i="16"/>
  <c r="G105" i="16"/>
  <c r="F114" i="16"/>
  <c r="F122" i="16"/>
  <c r="G75" i="16"/>
  <c r="G78" i="16"/>
  <c r="G82" i="16"/>
  <c r="G96" i="16"/>
  <c r="D129" i="16"/>
  <c r="F167" i="16"/>
  <c r="F174" i="16"/>
  <c r="F179" i="16" s="1"/>
  <c r="F199" i="16"/>
  <c r="F203" i="16"/>
  <c r="F58" i="16"/>
  <c r="F152" i="16"/>
  <c r="F156" i="16"/>
  <c r="F160" i="16"/>
  <c r="F187" i="16"/>
  <c r="F62" i="16"/>
  <c r="F139" i="16"/>
  <c r="F143" i="16"/>
  <c r="F147" i="16"/>
  <c r="F151" i="16"/>
  <c r="F166" i="16"/>
  <c r="F177" i="16"/>
  <c r="F180" i="16"/>
  <c r="F184" i="16"/>
  <c r="F193" i="16"/>
  <c r="F197" i="16"/>
  <c r="F201" i="16"/>
  <c r="F205" i="16"/>
  <c r="F209" i="16"/>
  <c r="F213" i="16"/>
  <c r="F182" i="16"/>
  <c r="F186" i="16"/>
  <c r="F211" i="16"/>
  <c r="F215" i="16"/>
  <c r="F61" i="16"/>
  <c r="F158" i="16"/>
  <c r="F162" i="16"/>
  <c r="F175" i="16"/>
  <c r="F183" i="16"/>
  <c r="F196" i="16"/>
  <c r="F200" i="16"/>
  <c r="F204" i="16"/>
  <c r="F212" i="16"/>
  <c r="F56" i="16"/>
  <c r="F59" i="16"/>
  <c r="F78" i="16"/>
  <c r="F80" i="16"/>
  <c r="F82" i="16"/>
  <c r="F101" i="16"/>
  <c r="F103" i="16"/>
  <c r="F138" i="16"/>
  <c r="F142" i="16"/>
  <c r="F146" i="16"/>
  <c r="F150" i="16"/>
  <c r="F154" i="16"/>
  <c r="F157" i="16"/>
  <c r="F159" i="16"/>
  <c r="F178" i="16"/>
  <c r="F181" i="16"/>
  <c r="F194" i="16"/>
  <c r="F198" i="16"/>
  <c r="F202" i="16"/>
  <c r="F206" i="16"/>
  <c r="F210" i="16"/>
  <c r="G555" i="17" l="1"/>
  <c r="F15" i="17"/>
  <c r="F570" i="17"/>
  <c r="F555" i="17"/>
  <c r="G353" i="17"/>
  <c r="F353" i="17"/>
  <c r="G532" i="17"/>
  <c r="F208" i="16"/>
  <c r="F155" i="16"/>
  <c r="F129" i="16"/>
  <c r="G135" i="16"/>
  <c r="G133" i="16"/>
  <c r="G131" i="16"/>
  <c r="G128" i="16"/>
  <c r="G124" i="16"/>
  <c r="G120" i="16"/>
  <c r="G116" i="16"/>
  <c r="G112" i="16"/>
  <c r="G136" i="16"/>
  <c r="G134" i="16"/>
  <c r="G132" i="16"/>
  <c r="G122" i="16"/>
  <c r="G114" i="16"/>
  <c r="G125" i="16"/>
  <c r="G121" i="16"/>
  <c r="G117" i="16"/>
  <c r="G113" i="16"/>
  <c r="G130" i="16"/>
  <c r="G126" i="16"/>
  <c r="G118" i="16"/>
  <c r="G127" i="16"/>
  <c r="G119" i="16"/>
  <c r="G123" i="16"/>
  <c r="G115" i="16"/>
  <c r="G155" i="16"/>
  <c r="G100" i="16"/>
  <c r="G129" i="16" l="1"/>
</calcChain>
</file>

<file path=xl/sharedStrings.xml><?xml version="1.0" encoding="utf-8"?>
<sst xmlns="http://schemas.openxmlformats.org/spreadsheetml/2006/main" count="3185" uniqueCount="1970">
  <si>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</si>
  <si>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</si>
  <si>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</si>
  <si>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</si>
  <si>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</si>
  <si>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</si>
  <si>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</si>
  <si>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</si>
  <si>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</si>
  <si>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</si>
  <si>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</si>
  <si>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</si>
  <si>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</si>
  <si>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</si>
  <si>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</si>
  <si>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</si>
  <si>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</si>
  <si>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</si>
  <si>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</si>
  <si>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</si>
  <si>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</si>
  <si>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</si>
  <si>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</si>
  <si>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</si>
  <si>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</si>
  <si>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</si>
  <si>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</si>
  <si>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</si>
  <si>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</si>
  <si>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</si>
  <si>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</si>
  <si>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</si>
  <si>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</si>
  <si>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</si>
  <si>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</si>
  <si>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</si>
  <si>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</si>
  <si>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</si>
  <si>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</si>
  <si>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</si>
  <si>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</si>
  <si>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</si>
  <si>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</si>
  <si>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</si>
  <si>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</si>
  <si>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</si>
  <si>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</si>
  <si>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</si>
  <si>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</si>
  <si>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</si>
  <si>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</si>
  <si>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</si>
  <si>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</si>
  <si>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</si>
  <si>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</si>
  <si>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</si>
  <si>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</si>
  <si>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</si>
  <si>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</si>
  <si>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</si>
  <si>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</si>
  <si>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</si>
  <si>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</si>
  <si>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</si>
  <si>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</si>
  <si>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</si>
  <si>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</si>
  <si>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</si>
  <si>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</si>
  <si>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</si>
  <si>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</si>
  <si>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</si>
  <si>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</si>
  <si>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</si>
  <si>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</si>
  <si>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</si>
  <si>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</si>
  <si>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</si>
  <si>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</si>
  <si>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</si>
  <si>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</si>
  <si>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</si>
  <si>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</si>
  <si>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</si>
  <si>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</si>
  <si>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</si>
  <si>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</si>
  <si>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</si>
  <si>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</si>
  <si>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</si>
  <si>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</si>
  <si>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</si>
  <si>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</si>
  <si>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</si>
  <si>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</si>
  <si>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</si>
  <si>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</si>
  <si>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</si>
  <si>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</si>
  <si>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</si>
  <si>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</si>
  <si>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</si>
  <si>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</si>
  <si>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</si>
  <si>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</si>
  <si>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</si>
  <si>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</si>
  <si>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</si>
  <si>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</si>
  <si>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</si>
  <si>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</si>
  <si>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</si>
  <si>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</si>
  <si>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</si>
  <si>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</si>
  <si>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</si>
  <si>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</si>
  <si>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</si>
  <si>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</si>
  <si>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</si>
  <si>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</si>
  <si>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</si>
  <si>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</si>
  <si>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</si>
  <si>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</si>
  <si>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</si>
  <si>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</si>
  <si>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</si>
  <si>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</si>
  <si>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</si>
  <si>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</si>
  <si>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</si>
  <si>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</si>
  <si>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</si>
  <si>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</si>
  <si>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</si>
  <si>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</si>
  <si>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</si>
  <si>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</si>
  <si>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</si>
  <si>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</si>
  <si>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</si>
  <si>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</si>
  <si>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</si>
  <si>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</si>
  <si>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</si>
  <si>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</si>
  <si>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</si>
  <si>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</si>
  <si>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</si>
  <si>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</si>
  <si>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</si>
  <si>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</si>
  <si>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</si>
  <si>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</si>
  <si>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</si>
  <si>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</si>
  <si>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</si>
  <si>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</si>
  <si>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</si>
  <si>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</si>
  <si>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</si>
  <si>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</si>
  <si>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</si>
  <si>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</si>
  <si>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</si>
  <si>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</si>
  <si>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</si>
  <si>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</si>
  <si>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</si>
  <si>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</si>
  <si>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</si>
  <si>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</si>
  <si>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</si>
  <si>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</si>
  <si>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</si>
  <si>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</si>
  <si>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</si>
  <si>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</si>
  <si>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</si>
  <si>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</si>
  <si>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</si>
  <si>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</si>
  <si>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</si>
  <si>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</si>
  <si>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</si>
  <si>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</si>
  <si>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</si>
  <si>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</si>
  <si>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</si>
  <si>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</si>
  <si>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</si>
  <si>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</si>
  <si>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</si>
  <si>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</si>
  <si>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</si>
  <si>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</si>
  <si>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</si>
  <si>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</si>
  <si>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</si>
  <si>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</si>
  <si>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</si>
  <si>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</si>
  <si>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</si>
  <si>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</si>
  <si>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</si>
  <si>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</si>
  <si>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</si>
  <si>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</si>
  <si>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</si>
  <si>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</si>
  <si>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</si>
  <si>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</si>
  <si>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</si>
  <si>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</si>
  <si>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</si>
  <si>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</si>
  <si>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</si>
  <si>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</si>
  <si>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</si>
  <si>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</si>
  <si>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</si>
  <si>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</si>
  <si>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</si>
  <si>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</si>
  <si>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</si>
  <si>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</si>
  <si>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</si>
  <si>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</si>
  <si>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</si>
  <si>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</si>
  <si>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</si>
  <si>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</si>
  <si>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</si>
  <si>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</si>
  <si>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</si>
  <si>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</si>
  <si>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</si>
  <si>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</si>
  <si>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</si>
  <si>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</si>
  <si>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</si>
  <si>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</si>
  <si>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</si>
  <si>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</si>
  <si>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</si>
  <si>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</si>
  <si>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</si>
  <si>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</si>
  <si>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</si>
  <si>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</si>
  <si>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</si>
  <si>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</si>
  <si>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</si>
  <si>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</si>
  <si>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</si>
  <si>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</si>
  <si>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</si>
  <si>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</si>
  <si>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</si>
  <si>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</si>
  <si>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</si>
  <si>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</si>
  <si>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</si>
  <si>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</si>
  <si>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</si>
  <si>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</si>
  <si>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</si>
  <si>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</si>
  <si>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</si>
  <si>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</si>
  <si>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</si>
  <si>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</si>
  <si>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</si>
  <si>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</si>
  <si>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</si>
  <si>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</si>
  <si>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</si>
  <si>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</si>
  <si>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</si>
  <si>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</si>
  <si>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</si>
  <si>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</si>
  <si>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</si>
  <si>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</si>
  <si>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</si>
  <si>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</si>
  <si>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</si>
  <si>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</si>
  <si>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</si>
  <si>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</si>
  <si>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</si>
  <si>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</si>
  <si>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</si>
  <si>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</si>
  <si>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</si>
  <si>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</si>
  <si>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</si>
  <si>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</si>
  <si>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</si>
  <si>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</si>
  <si>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</si>
  <si>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</si>
  <si>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</si>
  <si>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</si>
  <si>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</si>
  <si>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</si>
  <si>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</si>
  <si>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</si>
  <si>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</si>
  <si>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</si>
  <si>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</si>
  <si>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</si>
  <si>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</si>
  <si>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</si>
  <si>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</si>
  <si>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</si>
  <si>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</si>
  <si>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</si>
  <si>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(Please refer to "Tab D. HTT Harmonised Glossary" for hedging strategy)</t>
  </si>
  <si>
    <t>17 for Harmonised Glossary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</si>
  <si>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</si>
  <si>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</si>
  <si>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</si>
  <si>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</si>
  <si>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</si>
  <si>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</si>
  <si>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</si>
  <si>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</si>
  <si>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</si>
  <si>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</si>
  <si>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</si>
  <si>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</si>
  <si>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</si>
  <si>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</si>
  <si>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</si>
  <si>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</si>
  <si>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</si>
  <si>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</si>
  <si>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</si>
  <si>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</si>
  <si>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</si>
  <si>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</si>
  <si>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</si>
  <si>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</si>
  <si>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</si>
  <si>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</si>
  <si>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</si>
  <si>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</si>
  <si>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</si>
  <si>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</si>
  <si>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</si>
  <si>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</si>
  <si>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</si>
  <si>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</si>
  <si>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</si>
  <si>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</si>
  <si>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</si>
  <si>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</si>
  <si>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</si>
  <si>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</si>
  <si>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</si>
  <si>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</si>
  <si>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</si>
  <si>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</si>
  <si>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</si>
  <si>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</si>
  <si>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</si>
  <si>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</si>
  <si>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</si>
  <si>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</si>
  <si>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</si>
  <si>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</si>
  <si>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</si>
  <si>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</si>
  <si>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</si>
  <si>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</si>
  <si>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</si>
  <si>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</si>
  <si>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</si>
  <si>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</si>
  <si>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</si>
  <si>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</si>
  <si>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</si>
  <si>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</si>
  <si>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</si>
  <si>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</si>
  <si>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</si>
  <si>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</si>
  <si>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</si>
  <si>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</si>
  <si>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</si>
  <si>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</si>
  <si>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</si>
  <si>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</si>
  <si>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</si>
  <si>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</si>
  <si>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</si>
  <si>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</si>
  <si>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</si>
  <si>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</si>
  <si>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</si>
  <si>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</si>
  <si>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</si>
  <si>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</si>
  <si>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</si>
  <si>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</si>
  <si>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</si>
  <si>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</si>
  <si>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</si>
  <si>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</si>
  <si>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</si>
  <si>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</si>
  <si>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</si>
  <si>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</si>
  <si>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</si>
  <si>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</si>
  <si>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</si>
  <si>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</si>
  <si>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</si>
  <si>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</si>
  <si>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</si>
  <si>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</si>
  <si>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</si>
  <si>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</si>
  <si>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</si>
  <si>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</si>
  <si>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</si>
  <si>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</si>
  <si>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</si>
  <si>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</si>
  <si>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</si>
  <si>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</si>
  <si>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</si>
  <si>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</si>
  <si>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</si>
  <si>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</si>
  <si>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</si>
  <si>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</si>
  <si>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</si>
  <si>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</si>
  <si>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</si>
  <si>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</si>
  <si>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</si>
  <si>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</si>
  <si>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</si>
  <si>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</si>
  <si>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</si>
  <si>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</si>
  <si>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</si>
  <si>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</si>
  <si>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</si>
  <si>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</si>
  <si>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</si>
  <si>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</si>
  <si>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</si>
  <si>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</si>
  <si>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</si>
  <si>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</si>
  <si>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</si>
  <si>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</si>
  <si>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</si>
  <si>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</si>
  <si>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</si>
  <si>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</si>
  <si>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</si>
  <si>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</si>
  <si>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</si>
  <si>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</si>
  <si>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</si>
  <si>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</si>
  <si>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</si>
  <si>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</si>
  <si>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</si>
  <si>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</si>
  <si>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</si>
  <si>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</si>
  <si>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</si>
  <si>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</si>
  <si>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</si>
  <si>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</si>
  <si>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</si>
  <si>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</si>
  <si>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</si>
  <si>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</si>
  <si>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</si>
  <si>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</si>
  <si>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</si>
  <si>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</si>
  <si>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</si>
  <si>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</si>
  <si>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</si>
  <si>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</si>
  <si>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</si>
  <si>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</si>
  <si>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</si>
  <si>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</si>
  <si>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</si>
  <si>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</si>
  <si>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</si>
  <si>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</si>
  <si>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</si>
  <si>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</si>
  <si>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</si>
  <si>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</si>
  <si>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</si>
  <si>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</si>
  <si>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</si>
  <si>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</si>
  <si>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</si>
  <si>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</si>
  <si>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</si>
  <si>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</si>
  <si>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</si>
  <si>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</si>
  <si>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</si>
  <si>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</si>
  <si>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</si>
  <si>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</si>
  <si>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</si>
  <si>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</si>
  <si>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</si>
  <si>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</si>
  <si>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</si>
  <si>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</si>
  <si>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</si>
  <si>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</si>
  <si>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</si>
  <si>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</si>
  <si>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</si>
  <si>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</si>
  <si>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</si>
  <si>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</si>
  <si>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</si>
  <si>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</si>
  <si>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</si>
  <si>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</si>
  <si>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</si>
  <si>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</si>
  <si>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</si>
  <si>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</si>
  <si>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</si>
  <si>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</si>
  <si>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</si>
  <si>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</si>
  <si>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</si>
  <si>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</si>
  <si>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</si>
  <si>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</si>
  <si>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</si>
  <si>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</si>
  <si>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</si>
  <si>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</si>
  <si>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</si>
  <si>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</si>
  <si>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</si>
  <si>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</si>
  <si>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</si>
  <si>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</si>
  <si>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</si>
  <si>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</si>
  <si>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</si>
  <si>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</si>
  <si>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</si>
  <si>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</si>
  <si>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</si>
  <si>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</si>
  <si>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</si>
  <si>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</si>
  <si>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</si>
  <si>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</si>
  <si>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</si>
  <si>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</si>
  <si>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</si>
  <si>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</si>
  <si>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</si>
  <si>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</si>
  <si>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</si>
  <si>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</si>
  <si>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</si>
  <si>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</si>
  <si>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</si>
  <si>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</si>
  <si>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</si>
  <si>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</si>
  <si>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</si>
  <si>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</si>
  <si>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</si>
  <si>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</si>
  <si>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</si>
  <si>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</si>
  <si>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</si>
  <si>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</si>
  <si>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</si>
  <si>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</si>
  <si>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</si>
  <si>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</si>
  <si>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</si>
  <si>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</si>
  <si>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</si>
  <si>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</si>
  <si>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</si>
  <si>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</si>
  <si>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</si>
  <si>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</si>
  <si>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</si>
  <si>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</si>
  <si>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</si>
  <si>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</si>
  <si>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</si>
  <si>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</si>
  <si>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</si>
  <si>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</si>
  <si>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</si>
  <si>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</si>
  <si>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</si>
  <si>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</si>
  <si>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</si>
  <si>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</si>
  <si>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</si>
  <si>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</si>
  <si>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</si>
  <si>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</si>
  <si>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</si>
  <si>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</si>
  <si>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</si>
  <si>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</si>
  <si>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</si>
  <si>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</si>
  <si>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</si>
  <si>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</si>
  <si>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</si>
  <si>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</si>
  <si>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</si>
  <si>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</si>
  <si>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</si>
  <si>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</si>
  <si>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</si>
  <si>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</si>
  <si>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</si>
  <si>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</si>
  <si>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</si>
  <si>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</si>
  <si>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</si>
  <si>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</si>
  <si>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</si>
  <si>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</si>
  <si>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</si>
  <si>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</si>
  <si>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</si>
  <si>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</si>
  <si>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</si>
  <si>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</si>
  <si>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</si>
  <si>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</si>
  <si>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</si>
  <si>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</si>
  <si>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</si>
  <si>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</si>
  <si>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</si>
  <si>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</si>
  <si>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</si>
  <si>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</si>
  <si>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</si>
  <si>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</si>
  <si>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</si>
  <si>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</si>
  <si>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</si>
  <si>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</si>
  <si>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</si>
  <si>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</si>
  <si>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</si>
  <si>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</si>
  <si>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</si>
  <si>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</si>
  <si>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</si>
  <si>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</si>
  <si>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</si>
  <si>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</si>
  <si>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</si>
  <si>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</si>
  <si>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</si>
  <si>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</si>
  <si>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</si>
  <si>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</si>
  <si>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</si>
  <si>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</si>
  <si>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</si>
  <si>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</si>
  <si>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</si>
  <si>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</si>
  <si>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</si>
  <si>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</si>
  <si>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</si>
  <si>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</si>
  <si>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</si>
  <si>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</si>
  <si>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</si>
  <si>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</si>
  <si>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</si>
  <si>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</si>
  <si>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</si>
  <si>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</si>
  <si>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</si>
  <si>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</si>
  <si>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</si>
  <si>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</si>
  <si>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</si>
  <si>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</si>
  <si>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</si>
  <si>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</si>
  <si>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</si>
  <si>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</si>
  <si>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</si>
  <si>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</si>
  <si>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</si>
  <si>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</si>
  <si>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</si>
  <si>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</si>
  <si>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</si>
  <si>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</si>
  <si>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</si>
  <si>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</si>
  <si>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</si>
  <si>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</si>
  <si>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</si>
  <si>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</si>
  <si>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</si>
  <si>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</si>
  <si>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</si>
  <si>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</si>
  <si>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</si>
  <si>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</si>
  <si>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</si>
  <si>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</si>
  <si>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</si>
  <si>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</si>
  <si>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</si>
  <si>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</si>
  <si>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</si>
  <si>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</si>
  <si>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</si>
  <si>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</si>
  <si>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</si>
  <si>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</si>
  <si>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</si>
  <si>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</si>
  <si>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</si>
  <si>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</si>
  <si>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</si>
  <si>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</si>
  <si>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</si>
  <si>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</si>
  <si>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</si>
  <si>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</si>
  <si>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</si>
  <si>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</si>
  <si>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</si>
  <si>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</si>
  <si>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</si>
  <si>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</si>
  <si>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</si>
  <si>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</si>
  <si>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</si>
  <si>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</si>
  <si>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</si>
  <si>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</si>
  <si>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</si>
  <si>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</si>
  <si>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</si>
  <si>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</si>
  <si>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</si>
  <si>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</si>
  <si>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</si>
  <si>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</si>
  <si>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</si>
  <si>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</si>
  <si>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</si>
  <si>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</si>
  <si>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</si>
  <si>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</si>
  <si>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</si>
  <si>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</si>
  <si>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</si>
  <si>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</si>
  <si>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</si>
  <si>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</si>
  <si>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</si>
  <si>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</si>
  <si>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</si>
  <si>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</si>
  <si>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</si>
  <si>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</si>
  <si>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</si>
  <si>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</si>
  <si>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</si>
  <si>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</si>
  <si>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</si>
  <si>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</si>
  <si>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</si>
  <si>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</si>
  <si>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</si>
  <si>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</si>
  <si>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</si>
  <si>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</si>
  <si>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</si>
  <si>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</si>
  <si>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</si>
  <si>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</si>
  <si>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</si>
  <si>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</si>
  <si>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</si>
  <si>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</si>
  <si>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</si>
  <si>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</si>
  <si>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</si>
  <si>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</si>
  <si>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</si>
  <si>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</si>
  <si>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</si>
  <si>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</si>
  <si>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</si>
  <si>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</si>
  <si>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</si>
  <si>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</si>
  <si>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</si>
  <si>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</si>
  <si>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</si>
  <si>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</si>
  <si>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</si>
  <si>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</si>
  <si>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</si>
  <si>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</si>
  <si>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</si>
  <si>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</si>
  <si>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</si>
  <si>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</si>
  <si>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</si>
  <si>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</si>
  <si>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</si>
  <si>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</si>
  <si>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</si>
  <si>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</si>
  <si>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</si>
  <si>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</si>
  <si>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</si>
  <si>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</si>
  <si>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</si>
  <si>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</si>
  <si>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</si>
  <si>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</si>
  <si>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</si>
  <si>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</si>
  <si>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</si>
  <si>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</si>
  <si>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</si>
  <si>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</si>
  <si>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</si>
  <si>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</si>
  <si>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</si>
  <si>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</si>
  <si>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</si>
  <si>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</si>
  <si>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</si>
  <si>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</si>
  <si>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</si>
  <si>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</si>
  <si>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</si>
  <si>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</si>
  <si>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</si>
  <si>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</si>
  <si>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</si>
  <si>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</si>
  <si>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</si>
  <si>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</si>
  <si>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</si>
  <si>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</si>
  <si>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</si>
  <si>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</si>
  <si>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</si>
  <si>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</si>
  <si>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</si>
  <si>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</si>
  <si>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</si>
  <si>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</si>
  <si>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</si>
  <si>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</si>
  <si>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</si>
  <si>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</si>
  <si>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</si>
  <si>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</si>
  <si>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</si>
  <si>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</si>
  <si>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</si>
  <si>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</si>
  <si>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</si>
  <si>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</si>
  <si>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</si>
  <si>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25/02/2022</t>
  </si>
  <si>
    <t>BD@155375</t>
  </si>
  <si>
    <t>BE6312092115</t>
  </si>
  <si>
    <t>BD@167469</t>
  </si>
  <si>
    <t>BE0002700814</t>
  </si>
  <si>
    <t>20/05/2022</t>
  </si>
  <si>
    <t>BD@167470</t>
  </si>
  <si>
    <t>BE0002701820</t>
  </si>
  <si>
    <t>BD@178945</t>
  </si>
  <si>
    <t>BE0002762434</t>
  </si>
  <si>
    <t>10/12/2021</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</si>
  <si>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</si>
  <si>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</si>
  <si>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</si>
  <si>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</si>
  <si>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</si>
  <si>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</si>
  <si>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</si>
  <si>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</si>
  <si>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</si>
  <si>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</si>
  <si>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</si>
  <si>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</si>
  <si>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</si>
  <si>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</si>
  <si>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</si>
  <si>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</si>
  <si>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</si>
  <si>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</si>
  <si>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</si>
  <si>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</si>
  <si>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</si>
  <si>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</si>
  <si>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</si>
  <si>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</si>
  <si>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</si>
  <si>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</si>
  <si>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</si>
  <si>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</si>
  <si>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</si>
  <si>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</si>
  <si>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</si>
  <si>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</si>
  <si>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</si>
  <si>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</si>
  <si>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</si>
  <si>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</si>
  <si>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</si>
  <si>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</si>
  <si>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</si>
  <si>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Nominal Balance Residential Mortgage Loans</t>
  </si>
  <si>
    <t>Nominal Balance Public Finance Exposures</t>
  </si>
  <si>
    <t>Nominal Balance Financial Institution Exposures</t>
  </si>
  <si>
    <t>Nominal OC Level [(II)+(III)+(IV)]/(I)-1</t>
  </si>
  <si>
    <t>2. Residential Mortgage Loans Cover Test</t>
  </si>
  <si>
    <t>Limit: 85%</t>
  </si>
  <si>
    <t>3. Total Asset Cover Test</t>
  </si>
  <si>
    <t>Value of Public Finance Exposures (definition Royal Decree)</t>
  </si>
  <si>
    <t>Value of Financial Institution Exposures (definition Royal Decree)</t>
  </si>
  <si>
    <t>Limit: 105%</t>
  </si>
  <si>
    <t>4. Interest and Principal Coverage Test</t>
  </si>
  <si>
    <t>Interest Proceeds Cover Assets</t>
  </si>
  <si>
    <t>Total Interest Proceeds Residential Mortgage Loans</t>
  </si>
  <si>
    <t>Total Interest Proceeds Public Finance Exposures</t>
  </si>
  <si>
    <t>Total Interest Proceeds  Financial Institution Exposures</t>
  </si>
  <si>
    <t>Impact Derivatives</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</si>
  <si>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</si>
  <si>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</si>
  <si>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</si>
  <si>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</si>
  <si>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</si>
  <si>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</si>
  <si>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</si>
  <si>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</si>
  <si>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</si>
  <si>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</si>
  <si>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</si>
  <si>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</si>
  <si>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</si>
  <si>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</si>
  <si>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</si>
  <si>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</si>
  <si>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</si>
  <si>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</si>
  <si>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</si>
  <si>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</si>
  <si>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</si>
  <si>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</si>
  <si>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</si>
  <si>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</si>
  <si>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</si>
  <si>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</si>
  <si>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</si>
  <si>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</si>
  <si>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</si>
  <si>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</si>
  <si>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</si>
  <si>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</si>
  <si>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</si>
  <si>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</si>
  <si>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</si>
  <si>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</si>
  <si>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</si>
  <si>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</si>
  <si>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</si>
  <si>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</si>
  <si>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</si>
  <si>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</si>
  <si>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</si>
  <si>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</si>
  <si>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</si>
  <si>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</si>
  <si>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</si>
  <si>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</si>
  <si>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</si>
  <si>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</si>
  <si>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</si>
  <si>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</si>
  <si>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</si>
  <si>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</si>
  <si>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</si>
  <si>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</si>
  <si>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</si>
  <si>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</si>
  <si>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</si>
  <si>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</si>
  <si>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</si>
  <si>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</si>
  <si>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</si>
  <si>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</si>
  <si>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</si>
  <si>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</si>
  <si>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</si>
  <si>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</si>
  <si>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</si>
  <si>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</si>
  <si>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</si>
  <si>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</si>
  <si>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</si>
  <si>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</si>
  <si>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</si>
  <si>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</si>
  <si>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</si>
  <si>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</si>
  <si>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</si>
  <si>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</si>
  <si>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</si>
  <si>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</si>
  <si>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</si>
  <si>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</si>
  <si>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</si>
  <si>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</si>
  <si>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</si>
  <si>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</si>
  <si>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</si>
  <si>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</si>
  <si>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</si>
  <si>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</si>
  <si>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</si>
  <si>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</si>
  <si>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</si>
  <si>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&gt;41 and &lt;=42</t>
  </si>
  <si>
    <t>&gt;30 and &lt;=31</t>
  </si>
  <si>
    <t>&gt;33 and &lt;=34</t>
  </si>
  <si>
    <t>&gt;34 and &lt;=35</t>
  </si>
  <si>
    <t>&gt;35 and &lt;=36</t>
  </si>
  <si>
    <t>&gt;36 and &lt;=37</t>
  </si>
  <si>
    <t>&gt;39 and &lt;=40</t>
  </si>
  <si>
    <t>&gt;32 and &lt;=33</t>
  </si>
  <si>
    <t>&gt;40 and &lt;=41</t>
  </si>
  <si>
    <t>&gt;37 and &lt;=38</t>
  </si>
  <si>
    <t>&gt;42 and &lt;=43</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</si>
  <si>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</si>
  <si>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</si>
  <si>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</si>
  <si>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</si>
  <si>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</si>
  <si>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</si>
  <si>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</si>
  <si>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</si>
  <si>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</si>
  <si>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</si>
  <si>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</si>
  <si>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</si>
  <si>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</si>
  <si>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</si>
  <si>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</si>
  <si>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</si>
  <si>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</si>
  <si>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</si>
  <si>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</si>
  <si>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</si>
  <si>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</si>
  <si>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</si>
  <si>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</si>
  <si>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</si>
  <si>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</si>
  <si>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</si>
  <si>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</si>
  <si>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</si>
  <si>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</si>
  <si>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</si>
  <si>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</si>
  <si>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</si>
  <si>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</si>
  <si>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</si>
  <si>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</si>
  <si>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</si>
  <si>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</si>
  <si>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</si>
  <si>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</si>
  <si>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</si>
  <si>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</si>
  <si>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</si>
  <si>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</si>
  <si>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</si>
  <si>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</si>
  <si>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</si>
  <si>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</si>
  <si>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</si>
  <si>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</si>
  <si>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</si>
  <si>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</si>
  <si>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</si>
  <si>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</si>
  <si>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</si>
  <si>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</si>
  <si>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</si>
  <si>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</si>
  <si>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</si>
  <si>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</si>
  <si>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</si>
  <si>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</si>
  <si>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</si>
  <si>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</si>
  <si>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</si>
  <si>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</si>
  <si>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</si>
  <si>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</si>
  <si>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</si>
  <si>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</si>
  <si>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</si>
  <si>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</si>
  <si>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</si>
  <si>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</si>
  <si>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</si>
  <si>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</si>
  <si>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</si>
  <si>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</si>
  <si>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</si>
  <si>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</si>
  <si>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</si>
  <si>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</si>
  <si>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</si>
  <si>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</si>
  <si>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</si>
  <si>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</si>
  <si>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</si>
  <si>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</si>
  <si>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</si>
  <si>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</si>
  <si>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</si>
  <si>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</si>
  <si>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</si>
  <si>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</si>
  <si>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</si>
  <si>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</si>
  <si>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</si>
  <si>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</si>
  <si>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</si>
  <si>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</si>
  <si>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</si>
  <si>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</si>
  <si>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</si>
  <si>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</si>
  <si>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</si>
  <si>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</si>
  <si>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</si>
  <si>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</si>
  <si>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</si>
  <si>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</si>
  <si>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</si>
  <si>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</si>
  <si>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</si>
  <si>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</si>
  <si>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</si>
  <si>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</si>
  <si>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</si>
  <si>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</si>
  <si>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</si>
  <si>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</si>
  <si>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</si>
  <si>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</si>
  <si>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</si>
  <si>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</si>
  <si>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</si>
  <si>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</si>
  <si>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</si>
  <si>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</si>
  <si>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</si>
  <si>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</si>
  <si>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</si>
  <si>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</si>
  <si>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</si>
  <si>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</si>
  <si>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</si>
  <si>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</si>
  <si>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</si>
  <si>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</si>
  <si>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</si>
  <si>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</si>
  <si>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</si>
  <si>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</si>
  <si>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</si>
  <si>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</si>
  <si>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</si>
  <si>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</si>
  <si>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</si>
  <si>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</si>
  <si>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</si>
  <si>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</si>
  <si>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</si>
  <si>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</si>
  <si>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</si>
  <si>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</si>
  <si>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</si>
  <si>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</si>
  <si>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</si>
  <si>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</si>
  <si>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</si>
  <si>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</si>
  <si>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</si>
  <si>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</si>
  <si>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</si>
  <si>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</si>
  <si>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</si>
  <si>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</si>
  <si>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</si>
  <si>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</si>
  <si>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</si>
  <si>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</si>
  <si>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</si>
  <si>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</si>
  <si>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</si>
  <si>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</si>
  <si>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</si>
  <si>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</si>
  <si>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</si>
  <si>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</si>
  <si>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</si>
  <si>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</si>
  <si>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</si>
  <si>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</si>
  <si>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</si>
  <si>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</si>
  <si>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</si>
  <si>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</si>
  <si>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</si>
  <si>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</si>
  <si>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</si>
  <si>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</si>
  <si>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</si>
  <si>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</si>
  <si>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</si>
  <si>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</si>
  <si>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</si>
  <si>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</si>
  <si>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</si>
  <si>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</si>
  <si>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</si>
  <si>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</si>
  <si>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</si>
  <si>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</si>
  <si>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</si>
  <si>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</si>
  <si>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</si>
  <si>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</si>
  <si>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</si>
  <si>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</si>
  <si>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</si>
  <si>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</si>
  <si>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</si>
  <si>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</si>
  <si>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</si>
  <si>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</si>
  <si>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</si>
  <si>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</si>
  <si>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</si>
  <si>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</si>
  <si>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</si>
  <si>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</si>
  <si>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</si>
  <si>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</si>
  <si>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</si>
  <si>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</si>
  <si>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</si>
  <si>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</si>
  <si>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</si>
  <si>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</si>
  <si>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</si>
  <si>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</si>
  <si>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</si>
  <si>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</si>
  <si>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</si>
  <si>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</si>
  <si>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</si>
  <si>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</si>
  <si>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</si>
  <si>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</si>
  <si>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</si>
  <si>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</si>
  <si>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</si>
  <si>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</si>
  <si>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</si>
  <si>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</si>
  <si>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</si>
  <si>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</si>
  <si>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</si>
  <si>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</si>
  <si>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</si>
  <si>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</si>
  <si>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</si>
  <si>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</si>
  <si>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</si>
  <si>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</si>
  <si>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</si>
  <si>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</si>
  <si>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</si>
  <si>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</si>
  <si>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</si>
  <si>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</si>
  <si>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</si>
  <si>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</si>
  <si>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</si>
  <si>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</si>
  <si>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</si>
  <si>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</si>
  <si>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</si>
  <si>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</si>
  <si>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</si>
  <si>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</si>
  <si>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</si>
  <si>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</si>
  <si>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</si>
  <si>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</si>
  <si>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</si>
  <si>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</si>
  <si>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</si>
  <si>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</si>
  <si>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</si>
  <si>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</si>
  <si>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</si>
  <si>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</si>
  <si>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</si>
  <si>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</si>
  <si>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</si>
  <si>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</si>
  <si>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</si>
  <si>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</si>
  <si>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</si>
  <si>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</si>
  <si>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</si>
  <si>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</si>
  <si>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</si>
  <si>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</si>
  <si>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</si>
  <si>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</si>
  <si>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</si>
  <si>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</si>
  <si>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</si>
  <si>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</si>
  <si>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</si>
  <si>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</si>
  <si>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</si>
  <si>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</si>
  <si>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</si>
  <si>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</si>
  <si>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</si>
  <si>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</si>
  <si>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</si>
  <si>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</si>
  <si>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</si>
  <si>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</si>
  <si>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</si>
  <si>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</si>
  <si>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</si>
  <si>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</si>
  <si>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</si>
  <si>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</si>
  <si>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</si>
  <si>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</si>
  <si>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</si>
  <si>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</si>
  <si>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</si>
  <si>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</si>
  <si>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</si>
  <si>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</si>
  <si>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</si>
  <si>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</si>
  <si>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</si>
  <si>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</si>
  <si>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</si>
  <si>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</si>
  <si>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</si>
  <si>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</si>
  <si>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</si>
  <si>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</si>
  <si>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</si>
  <si>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</si>
  <si>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</si>
  <si>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</si>
  <si>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</si>
  <si>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</si>
  <si>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</si>
  <si>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</si>
  <si>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</si>
  <si>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</si>
  <si>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</si>
  <si>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</si>
  <si>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</si>
  <si>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</si>
  <si>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</si>
  <si>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</si>
  <si>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</si>
  <si>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</si>
  <si>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</si>
  <si>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</si>
  <si>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</si>
  <si>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</si>
  <si>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</si>
  <si>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</si>
  <si>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</si>
  <si>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</si>
  <si>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</si>
  <si>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</si>
  <si>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</si>
  <si>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</si>
  <si>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</si>
  <si>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</si>
  <si>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</si>
  <si>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</si>
  <si>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</si>
  <si>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</si>
  <si>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</si>
  <si>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</si>
  <si>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</si>
  <si>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</si>
  <si>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</si>
  <si>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</si>
  <si>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</si>
  <si>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</si>
  <si>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</si>
  <si>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</si>
  <si>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</si>
  <si>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</si>
  <si>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</si>
  <si>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</si>
  <si>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</si>
  <si>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</si>
  <si>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</si>
  <si>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</si>
  <si>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186 for Residential Mortgage Assets</t>
  </si>
  <si>
    <t>412 for Commercial Mortgage Assets</t>
  </si>
  <si>
    <t xml:space="preserve">            (ii)        Interest rate risk - cover pool:</t>
  </si>
  <si>
    <t>149 for Mortgage Assets</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</si>
  <si>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</si>
  <si>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</si>
  <si>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</si>
  <si>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</si>
  <si>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</si>
  <si>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</si>
  <si>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179 for Mortgage Assets</t>
  </si>
  <si>
    <t>NPV Test (passed/failed)</t>
  </si>
  <si>
    <t>Interest Covereage Test (passe/failed)</t>
  </si>
  <si>
    <t>Paying Agent</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</si>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</sst>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yy"/>
    <numFmt numFmtId="165" formatCode="0.00\ %"/>
    <numFmt numFmtId="166" formatCode="#,##0;\-#,##0;0"/>
    <numFmt numFmtId="167" formatCode="m\/d\/yyyy"/>
    <numFmt numFmtId="168" formatCode="0.0"/>
    <numFmt numFmtId="169" formatCode="#,##0.0"/>
    <numFmt numFmtId="170" formatCode="0.0%"/>
  </numFmts>
  <fonts count="6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60">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6" fillId="3" borderId="5"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167" fontId="18"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5" xfId="0" applyFont="1" applyFill="1" applyBorder="1" applyAlignment="1">
      <alignment horizontal="left" vertical="center"/>
    </xf>
    <xf numFmtId="0" fontId="21" fillId="3" borderId="5" xfId="0" applyFont="1" applyFill="1" applyBorder="1" applyAlignment="1">
      <alignment horizontal="left" vertical="center"/>
    </xf>
    <xf numFmtId="0" fontId="21" fillId="3" borderId="5" xfId="0" applyFont="1" applyFill="1" applyBorder="1" applyAlignment="1">
      <alignment horizontal="center" vertical="center"/>
    </xf>
    <xf numFmtId="0" fontId="20" fillId="3" borderId="5" xfId="0" applyFont="1" applyFill="1" applyBorder="1" applyAlignment="1">
      <alignment horizontal="center" vertical="center"/>
    </xf>
    <xf numFmtId="3" fontId="21" fillId="3" borderId="5" xfId="0" applyNumberFormat="1" applyFont="1" applyFill="1" applyBorder="1" applyAlignment="1">
      <alignment horizontal="right" vertical="center"/>
    </xf>
    <xf numFmtId="49" fontId="8" fillId="2" borderId="4"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wrapText="1"/>
    </xf>
    <xf numFmtId="3" fontId="3" fillId="2" borderId="0" xfId="0" applyNumberFormat="1" applyFont="1" applyFill="1" applyAlignment="1">
      <alignment horizontal="right" vertical="center"/>
    </xf>
    <xf numFmtId="0" fontId="3" fillId="2" borderId="0" xfId="0" applyFont="1" applyFill="1" applyAlignment="1">
      <alignment horizontal="right" vertical="center"/>
    </xf>
    <xf numFmtId="165" fontId="7" fillId="2" borderId="0" xfId="0" applyNumberFormat="1" applyFont="1" applyFill="1" applyAlignment="1">
      <alignment horizontal="center" vertical="center"/>
    </xf>
    <xf numFmtId="49" fontId="12" fillId="3" borderId="5" xfId="0" applyNumberFormat="1" applyFont="1" applyFill="1" applyBorder="1" applyAlignment="1">
      <alignment horizontal="center" vertical="center"/>
    </xf>
    <xf numFmtId="49" fontId="6" fillId="2" borderId="1" xfId="0" applyNumberFormat="1" applyFont="1" applyFill="1" applyBorder="1" applyAlignment="1">
      <alignment horizontal="left" vertical="center"/>
    </xf>
    <xf numFmtId="49" fontId="8" fillId="2" borderId="3"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49" fontId="5"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0" fontId="7" fillId="2" borderId="7" xfId="0" applyFont="1" applyFill="1" applyBorder="1" applyAlignment="1">
      <alignment horizontal="left" vertical="center"/>
    </xf>
    <xf numFmtId="49" fontId="7" fillId="2" borderId="2" xfId="0" applyNumberFormat="1" applyFont="1" applyFill="1" applyBorder="1" applyAlignment="1">
      <alignment horizontal="left"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2" borderId="0" xfId="0" applyNumberFormat="1" applyFont="1" applyFill="1" applyAlignment="1">
      <alignment horizontal="left" vertical="top" wrapText="1"/>
    </xf>
    <xf numFmtId="0" fontId="7" fillId="2" borderId="0" xfId="0" applyFont="1" applyFill="1" applyAlignment="1">
      <alignment horizontal="left" vertical="center"/>
    </xf>
    <xf numFmtId="49" fontId="3" fillId="2" borderId="4"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5"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2" fontId="3" fillId="2" borderId="0" xfId="0" applyNumberFormat="1" applyFont="1" applyFill="1" applyAlignment="1">
      <alignment horizontal="right" vertical="center"/>
    </xf>
    <xf numFmtId="2" fontId="3" fillId="2" borderId="4" xfId="0" applyNumberFormat="1" applyFont="1" applyFill="1" applyBorder="1" applyAlignment="1">
      <alignment horizontal="right"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0" fontId="3" fillId="2" borderId="0" xfId="0" applyFont="1" applyFill="1" applyAlignment="1">
      <alignment horizontal="center"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1" fillId="3" borderId="5" xfId="0" applyFont="1" applyFill="1" applyBorder="1" applyAlignment="1">
      <alignment horizontal="right" vertical="center" wrapText="1"/>
    </xf>
    <xf numFmtId="49" fontId="22" fillId="5" borderId="1" xfId="0" applyNumberFormat="1" applyFont="1" applyFill="1" applyBorder="1" applyAlignment="1">
      <alignment horizontal="center" vertical="center"/>
    </xf>
    <xf numFmtId="3" fontId="21" fillId="3" borderId="5"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8" xfId="1" applyFont="1" applyBorder="1"/>
    <xf numFmtId="0" fontId="37" fillId="0" borderId="9" xfId="1" applyFont="1" applyBorder="1"/>
    <xf numFmtId="0" fontId="37" fillId="0" borderId="10" xfId="1" applyFont="1" applyBorder="1"/>
    <xf numFmtId="0" fontId="37" fillId="0" borderId="11" xfId="1" applyFont="1" applyBorder="1"/>
    <xf numFmtId="0" fontId="37" fillId="0" borderId="0" xfId="1" applyFont="1"/>
    <xf numFmtId="0" fontId="37" fillId="0" borderId="12" xfId="1" applyFont="1" applyBorder="1"/>
    <xf numFmtId="0" fontId="38" fillId="0" borderId="0" xfId="1" applyFont="1" applyAlignment="1">
      <alignment horizontal="center"/>
    </xf>
    <xf numFmtId="0" fontId="27" fillId="0" borderId="0" xfId="1" applyFont="1" applyAlignment="1">
      <alignment horizontal="center" vertical="center"/>
    </xf>
    <xf numFmtId="0" fontId="39"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8" borderId="0" xfId="2" applyFont="1" applyFill="1" applyBorder="1" applyAlignment="1">
      <alignment horizontal="center"/>
    </xf>
    <xf numFmtId="0" fontId="25" fillId="0" borderId="0" xfId="2" applyFont="1" applyAlignment="1"/>
    <xf numFmtId="0" fontId="25" fillId="0" borderId="0" xfId="2" applyFont="1" applyAlignment="1"/>
    <xf numFmtId="0" fontId="25" fillId="0" borderId="0" xfId="2" applyFont="1" applyFill="1" applyBorder="1" applyAlignment="1">
      <alignment horizontal="center"/>
    </xf>
    <xf numFmtId="0" fontId="25" fillId="0" borderId="0" xfId="2" applyFont="1" applyFill="1" applyAlignment="1"/>
    <xf numFmtId="0" fontId="25" fillId="0" borderId="0" xfId="2" applyFont="1" applyFill="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0" fontId="37" fillId="0" borderId="13" xfId="1" applyFont="1" applyBorder="1"/>
    <xf numFmtId="0" fontId="37" fillId="0" borderId="14" xfId="1" applyFont="1" applyBorder="1"/>
    <xf numFmtId="0" fontId="37" fillId="0" borderId="15"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6"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7"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8"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9" xfId="2" quotePrefix="1" applyFill="1" applyBorder="1" applyAlignment="1">
      <alignment horizontal="center" vertical="center" wrapText="1"/>
    </xf>
    <xf numFmtId="0" fontId="44" fillId="0" borderId="19" xfId="2" applyFill="1" applyBorder="1" applyAlignment="1">
      <alignment horizontal="center" vertical="center" wrapText="1"/>
    </xf>
    <xf numFmtId="0" fontId="44" fillId="0" borderId="20"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8"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169" fontId="48" fillId="0" borderId="0" xfId="3" applyNumberFormat="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68"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9" xfId="2" applyFill="1" applyBorder="1" applyAlignment="1" applyProtection="1">
      <alignment horizontal="center" vertical="center" wrapText="1"/>
    </xf>
    <xf numFmtId="0" fontId="44" fillId="0" borderId="19" xfId="2" quotePrefix="1" applyFill="1" applyBorder="1" applyAlignment="1" applyProtection="1">
      <alignment horizontal="right" vertical="center" wrapText="1"/>
    </xf>
    <xf numFmtId="0" fontId="44" fillId="0" borderId="20"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170" fontId="48" fillId="0" borderId="0" xfId="3"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0" fontId="0"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61" fillId="0" borderId="0" xfId="3" applyFont="1" applyAlignment="1">
      <alignment horizontal="left"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xf numFmtId="10" fontId="48" fillId="0" borderId="0" xfId="5" applyNumberFormat="1" applyFont="1" applyAlignment="1">
      <alignment horizontal="center" vertical="center" wrapText="1"/>
    </xf>
    <xf numFmtId="4" fontId="3" fillId="2" borderId="6"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4" fontId="3" fillId="2" borderId="0" xfId="0" applyNumberFormat="1" applyFont="1" applyFill="1" applyAlignment="1">
      <alignment horizontal="right" vertical="center"/>
    </xf>
  </cellXfs>
  <cellStyles count="6">
    <cellStyle name="Hyperlink 2" xfId="2" xr:uid="{8D9A1671-4F37-4CE1-BA48-A4DBD83856E7}"/>
    <cellStyle name="Normal" xfId="0" builtinId="0"/>
    <cellStyle name="Normal 2" xfId="1" xr:uid="{EED9E37E-BDC4-4A42-ACBB-8A89D1A309C9}"/>
    <cellStyle name="Normal 3" xfId="3" xr:uid="{37C329A8-CE3E-4078-B304-E8FF0BCE3842}"/>
    <cellStyle name="Percent 2" xfId="4" xr:uid="{E21FCE0A-88CD-4869-8638-CD73D370DC07}"/>
    <cellStyle name="Percent 3" xfId="5" xr:uid="{ED53D9C4-A814-46D4-B63C-A1C5846AF4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BDA8EC52-3E46-4C98-B06F-EAE0E6BD1035}"/>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HTT%20-%20Final%202022_withLinks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sheetData sheetId="1"/>
      <sheetData sheetId="2">
        <row r="17">
          <cell r="C17">
            <v>44500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932E-E580-471F-8777-9522E3FC102E}">
  <sheetPr>
    <tabColor rgb="FF847A75"/>
  </sheetPr>
  <dimension ref="B1:L43"/>
  <sheetViews>
    <sheetView tabSelected="1" zoomScale="80" zoomScaleNormal="80" workbookViewId="0">
      <selection activeCell="F10" sqref="F10"/>
    </sheetView>
  </sheetViews>
  <sheetFormatPr defaultRowHeight="15" x14ac:dyDescent="0.25"/>
  <cols>
    <col min="1" max="1" width="9.140625" style="115"/>
    <col min="2" max="10" width="12.42578125" style="115" customWidth="1"/>
    <col min="11" max="11" width="9.140625" style="115"/>
    <col min="12" max="12" width="11.5703125" style="115" bestFit="1" customWidth="1"/>
    <col min="13" max="16384" width="9.140625" style="115"/>
  </cols>
  <sheetData>
    <row r="1" spans="2:12" ht="15.75" thickBot="1" x14ac:dyDescent="0.3"/>
    <row r="2" spans="2:12" x14ac:dyDescent="0.25">
      <c r="B2" s="127"/>
      <c r="C2" s="128"/>
      <c r="D2" s="128"/>
      <c r="E2" s="128"/>
      <c r="F2" s="128"/>
      <c r="G2" s="128"/>
      <c r="H2" s="128"/>
      <c r="I2" s="128"/>
      <c r="J2" s="129"/>
    </row>
    <row r="3" spans="2:12" x14ac:dyDescent="0.25">
      <c r="B3" s="130"/>
      <c r="C3" s="131"/>
      <c r="D3" s="131"/>
      <c r="E3" s="131"/>
      <c r="F3" s="131"/>
      <c r="G3" s="131"/>
      <c r="H3" s="131"/>
      <c r="I3" s="131"/>
      <c r="J3" s="132"/>
    </row>
    <row r="4" spans="2:12" x14ac:dyDescent="0.25">
      <c r="B4" s="130"/>
      <c r="C4" s="131"/>
      <c r="D4" s="131"/>
      <c r="E4" s="131"/>
      <c r="F4" s="131"/>
      <c r="G4" s="131"/>
      <c r="H4" s="131"/>
      <c r="I4" s="131"/>
      <c r="J4" s="132"/>
    </row>
    <row r="5" spans="2:12" ht="31.5" x14ac:dyDescent="0.3">
      <c r="B5" s="130"/>
      <c r="C5" s="131"/>
      <c r="D5" s="131"/>
      <c r="E5" s="133"/>
      <c r="F5" s="134" t="s">
        <v>1344</v>
      </c>
      <c r="G5" s="131"/>
      <c r="H5" s="131"/>
      <c r="I5" s="131"/>
      <c r="J5" s="132"/>
    </row>
    <row r="6" spans="2:12" ht="41.25" customHeight="1" x14ac:dyDescent="0.25">
      <c r="B6" s="130"/>
      <c r="C6" s="131"/>
      <c r="D6" s="131"/>
      <c r="E6" s="135" t="s">
        <v>1345</v>
      </c>
      <c r="F6" s="135"/>
      <c r="G6" s="135"/>
      <c r="H6" s="131"/>
      <c r="I6" s="131"/>
      <c r="J6" s="132"/>
    </row>
    <row r="7" spans="2:12" ht="26.25" x14ac:dyDescent="0.25">
      <c r="B7" s="130"/>
      <c r="C7" s="131"/>
      <c r="D7" s="131"/>
      <c r="E7" s="131"/>
      <c r="F7" s="136" t="s">
        <v>8</v>
      </c>
      <c r="G7" s="131"/>
      <c r="H7" s="131"/>
      <c r="I7" s="131"/>
      <c r="J7" s="132"/>
    </row>
    <row r="8" spans="2:12" ht="26.25" x14ac:dyDescent="0.25">
      <c r="B8" s="130"/>
      <c r="C8" s="131"/>
      <c r="D8" s="131"/>
      <c r="E8" s="131"/>
      <c r="F8" s="136" t="s">
        <v>1346</v>
      </c>
      <c r="G8" s="131"/>
      <c r="H8" s="131"/>
      <c r="I8" s="131"/>
      <c r="J8" s="132"/>
    </row>
    <row r="9" spans="2:12" ht="21" x14ac:dyDescent="0.25">
      <c r="B9" s="130"/>
      <c r="C9" s="131"/>
      <c r="D9" s="131"/>
      <c r="E9" s="131"/>
      <c r="F9" s="137" t="str">
        <f>"Reporting Date: "&amp;DAY('[1]A. HTT General'!C17)&amp;"/"&amp;MONTH('[1]A. HTT General'!C17)&amp;"/"&amp;YEAR('[1]A. HTT General'!C17)</f>
        <v>Reporting Date: 31/10/2021</v>
      </c>
      <c r="G9" s="131"/>
      <c r="H9" s="131"/>
      <c r="I9" s="131"/>
      <c r="J9" s="132"/>
      <c r="L9" s="138"/>
    </row>
    <row r="10" spans="2:12" ht="21" x14ac:dyDescent="0.25">
      <c r="B10" s="130"/>
      <c r="C10" s="131"/>
      <c r="D10" s="131"/>
      <c r="E10" s="131"/>
      <c r="F10" s="137" t="str">
        <f>"Cut-off Date: "&amp;DAY('[1]A. HTT General'!C17)&amp;"/"&amp;MONTH('[1]A. HTT General'!C17)&amp;"/"&amp;YEAR('[1]A. HTT General'!C17)</f>
        <v>Cut-off Date: 31/10/2021</v>
      </c>
      <c r="G10" s="131"/>
      <c r="H10" s="131"/>
      <c r="I10" s="131"/>
      <c r="J10" s="132"/>
    </row>
    <row r="11" spans="2:12" ht="21" x14ac:dyDescent="0.25">
      <c r="B11" s="130"/>
      <c r="C11" s="131"/>
      <c r="D11" s="131"/>
      <c r="E11" s="131"/>
      <c r="F11" s="137"/>
      <c r="G11" s="131"/>
      <c r="H11" s="131"/>
      <c r="I11" s="131"/>
      <c r="J11" s="132"/>
    </row>
    <row r="12" spans="2:12" x14ac:dyDescent="0.25">
      <c r="B12" s="130"/>
      <c r="C12" s="131"/>
      <c r="D12" s="131"/>
      <c r="E12" s="131"/>
      <c r="F12" s="131"/>
      <c r="G12" s="131"/>
      <c r="H12" s="131"/>
      <c r="I12" s="131"/>
      <c r="J12" s="132"/>
    </row>
    <row r="13" spans="2:12" x14ac:dyDescent="0.25">
      <c r="B13" s="130"/>
      <c r="C13" s="131"/>
      <c r="D13" s="131"/>
      <c r="E13" s="131"/>
      <c r="F13" s="131"/>
      <c r="G13" s="131"/>
      <c r="H13" s="131"/>
      <c r="I13" s="131"/>
      <c r="J13" s="132"/>
    </row>
    <row r="14" spans="2:12" x14ac:dyDescent="0.25">
      <c r="B14" s="130"/>
      <c r="C14" s="131"/>
      <c r="D14" s="131"/>
      <c r="E14" s="131"/>
      <c r="F14" s="131"/>
      <c r="G14" s="131"/>
      <c r="H14" s="131"/>
      <c r="I14" s="131"/>
      <c r="J14" s="132"/>
    </row>
    <row r="15" spans="2:12" x14ac:dyDescent="0.25">
      <c r="B15" s="130"/>
      <c r="C15" s="131"/>
      <c r="D15" s="131"/>
      <c r="E15" s="131"/>
      <c r="F15" s="131"/>
      <c r="G15" s="131"/>
      <c r="H15" s="131"/>
      <c r="I15" s="131"/>
      <c r="J15" s="132"/>
    </row>
    <row r="16" spans="2:12" x14ac:dyDescent="0.25">
      <c r="B16" s="130"/>
      <c r="C16" s="131"/>
      <c r="D16" s="131"/>
      <c r="E16" s="131"/>
      <c r="F16" s="131"/>
      <c r="G16" s="131"/>
      <c r="H16" s="131"/>
      <c r="I16" s="131"/>
      <c r="J16" s="132"/>
    </row>
    <row r="17" spans="2:10" x14ac:dyDescent="0.25">
      <c r="B17" s="130"/>
      <c r="C17" s="131"/>
      <c r="D17" s="131"/>
      <c r="E17" s="131"/>
      <c r="F17" s="131"/>
      <c r="G17" s="131"/>
      <c r="H17" s="131"/>
      <c r="I17" s="131"/>
      <c r="J17" s="132"/>
    </row>
    <row r="18" spans="2:10" x14ac:dyDescent="0.25">
      <c r="B18" s="130"/>
      <c r="C18" s="131"/>
      <c r="D18" s="131"/>
      <c r="E18" s="131"/>
      <c r="F18" s="131"/>
      <c r="G18" s="131"/>
      <c r="H18" s="131"/>
      <c r="I18" s="131"/>
      <c r="J18" s="132"/>
    </row>
    <row r="19" spans="2:10" x14ac:dyDescent="0.25">
      <c r="B19" s="130"/>
      <c r="C19" s="131"/>
      <c r="D19" s="131"/>
      <c r="E19" s="131"/>
      <c r="F19" s="131"/>
      <c r="G19" s="131"/>
      <c r="H19" s="131"/>
      <c r="I19" s="131"/>
      <c r="J19" s="132"/>
    </row>
    <row r="20" spans="2:10" x14ac:dyDescent="0.25">
      <c r="B20" s="130"/>
      <c r="C20" s="131"/>
      <c r="D20" s="131"/>
      <c r="E20" s="131"/>
      <c r="F20" s="131"/>
      <c r="G20" s="131"/>
      <c r="H20" s="131"/>
      <c r="I20" s="131"/>
      <c r="J20" s="132"/>
    </row>
    <row r="21" spans="2:10" x14ac:dyDescent="0.25">
      <c r="B21" s="130"/>
      <c r="C21" s="131"/>
      <c r="D21" s="131"/>
      <c r="E21" s="131"/>
      <c r="F21" s="131"/>
      <c r="G21" s="131"/>
      <c r="H21" s="131"/>
      <c r="I21" s="131"/>
      <c r="J21" s="132"/>
    </row>
    <row r="22" spans="2:10" x14ac:dyDescent="0.25">
      <c r="B22" s="130"/>
      <c r="C22" s="131"/>
      <c r="D22" s="131"/>
      <c r="E22" s="131"/>
      <c r="F22" s="139" t="s">
        <v>1347</v>
      </c>
      <c r="G22" s="131"/>
      <c r="H22" s="131"/>
      <c r="I22" s="131"/>
      <c r="J22" s="132"/>
    </row>
    <row r="23" spans="2:10" x14ac:dyDescent="0.25">
      <c r="B23" s="130"/>
      <c r="C23" s="131"/>
      <c r="D23" s="131"/>
      <c r="E23" s="131"/>
      <c r="F23" s="140"/>
      <c r="G23" s="131"/>
      <c r="H23" s="131"/>
      <c r="I23" s="131"/>
      <c r="J23" s="132"/>
    </row>
    <row r="24" spans="2:10" x14ac:dyDescent="0.25">
      <c r="B24" s="130"/>
      <c r="C24" s="131"/>
      <c r="D24" s="141" t="s">
        <v>1348</v>
      </c>
      <c r="E24" s="142" t="s">
        <v>1349</v>
      </c>
      <c r="F24" s="142"/>
      <c r="G24" s="142"/>
      <c r="H24" s="142"/>
      <c r="I24" s="131"/>
      <c r="J24" s="132"/>
    </row>
    <row r="25" spans="2:10" x14ac:dyDescent="0.25">
      <c r="B25" s="130"/>
      <c r="C25" s="131"/>
      <c r="D25" s="131"/>
      <c r="H25" s="131"/>
      <c r="I25" s="131"/>
      <c r="J25" s="132"/>
    </row>
    <row r="26" spans="2:10" x14ac:dyDescent="0.25">
      <c r="B26" s="130"/>
      <c r="C26" s="131"/>
      <c r="D26" s="141" t="s">
        <v>1350</v>
      </c>
      <c r="E26" s="142"/>
      <c r="F26" s="142"/>
      <c r="G26" s="142"/>
      <c r="H26" s="142"/>
      <c r="I26" s="131"/>
      <c r="J26" s="132"/>
    </row>
    <row r="27" spans="2:10" x14ac:dyDescent="0.25">
      <c r="B27" s="130"/>
      <c r="C27" s="131"/>
      <c r="D27" s="143"/>
      <c r="E27" s="143"/>
      <c r="F27" s="143"/>
      <c r="G27" s="143"/>
      <c r="H27" s="143"/>
      <c r="I27" s="131"/>
      <c r="J27" s="132"/>
    </row>
    <row r="28" spans="2:10" x14ac:dyDescent="0.25">
      <c r="B28" s="130"/>
      <c r="C28" s="131"/>
      <c r="D28" s="144"/>
      <c r="E28" s="145"/>
      <c r="F28" s="145"/>
      <c r="G28" s="145"/>
      <c r="H28" s="145"/>
      <c r="I28" s="131"/>
      <c r="J28" s="132"/>
    </row>
    <row r="29" spans="2:10" x14ac:dyDescent="0.25">
      <c r="B29" s="130"/>
      <c r="C29" s="131"/>
      <c r="D29" s="146"/>
      <c r="E29" s="146"/>
      <c r="F29" s="146"/>
      <c r="G29" s="146"/>
      <c r="H29" s="146"/>
      <c r="I29" s="131"/>
      <c r="J29" s="132"/>
    </row>
    <row r="30" spans="2:10" x14ac:dyDescent="0.25">
      <c r="B30" s="130"/>
      <c r="C30" s="131"/>
      <c r="D30" s="144"/>
      <c r="E30" s="145"/>
      <c r="F30" s="145"/>
      <c r="G30" s="145"/>
      <c r="H30" s="145"/>
      <c r="I30" s="131"/>
      <c r="J30" s="132"/>
    </row>
    <row r="31" spans="2:10" x14ac:dyDescent="0.25">
      <c r="B31" s="130"/>
      <c r="C31" s="131"/>
      <c r="D31" s="143"/>
      <c r="E31" s="143"/>
      <c r="F31" s="143"/>
      <c r="G31" s="143"/>
      <c r="H31" s="143"/>
      <c r="I31" s="131"/>
      <c r="J31" s="132"/>
    </row>
    <row r="32" spans="2:10" x14ac:dyDescent="0.25">
      <c r="B32" s="130"/>
      <c r="C32" s="131"/>
      <c r="D32" s="141" t="s">
        <v>1351</v>
      </c>
      <c r="E32" s="142" t="s">
        <v>1349</v>
      </c>
      <c r="F32" s="142"/>
      <c r="G32" s="142"/>
      <c r="H32" s="142"/>
      <c r="I32" s="131"/>
      <c r="J32" s="132"/>
    </row>
    <row r="33" spans="2:10" x14ac:dyDescent="0.25">
      <c r="B33" s="130"/>
      <c r="C33" s="131"/>
      <c r="I33" s="131"/>
      <c r="J33" s="132"/>
    </row>
    <row r="34" spans="2:10" x14ac:dyDescent="0.25">
      <c r="B34" s="130"/>
      <c r="C34" s="131"/>
      <c r="D34" s="141" t="s">
        <v>1352</v>
      </c>
      <c r="E34" s="142" t="s">
        <v>1349</v>
      </c>
      <c r="F34" s="142"/>
      <c r="G34" s="142"/>
      <c r="H34" s="142"/>
      <c r="I34" s="131"/>
      <c r="J34" s="132"/>
    </row>
    <row r="35" spans="2:10" x14ac:dyDescent="0.25">
      <c r="B35" s="130"/>
      <c r="C35" s="131"/>
      <c r="D35" s="131"/>
      <c r="E35" s="131"/>
      <c r="F35" s="131"/>
      <c r="G35" s="131"/>
      <c r="H35" s="131"/>
      <c r="I35" s="131"/>
      <c r="J35" s="132"/>
    </row>
    <row r="36" spans="2:10" x14ac:dyDescent="0.25">
      <c r="B36" s="130"/>
      <c r="C36" s="131"/>
      <c r="D36" s="147"/>
      <c r="E36" s="148"/>
      <c r="F36" s="148"/>
      <c r="G36" s="148"/>
      <c r="H36" s="148"/>
      <c r="I36" s="131"/>
      <c r="J36" s="132"/>
    </row>
    <row r="37" spans="2:10" x14ac:dyDescent="0.25">
      <c r="B37" s="130"/>
      <c r="C37" s="131"/>
      <c r="D37" s="131"/>
      <c r="E37" s="131"/>
      <c r="F37" s="140"/>
      <c r="G37" s="131"/>
      <c r="H37" s="131"/>
      <c r="I37" s="131"/>
      <c r="J37" s="132"/>
    </row>
    <row r="38" spans="2:10" x14ac:dyDescent="0.25">
      <c r="B38" s="130"/>
      <c r="C38" s="131"/>
      <c r="D38" s="149" t="s">
        <v>1353</v>
      </c>
      <c r="E38" s="148"/>
      <c r="F38" s="148"/>
      <c r="G38" s="148"/>
      <c r="H38" s="148"/>
      <c r="I38" s="131"/>
      <c r="J38" s="132"/>
    </row>
    <row r="39" spans="2:10" x14ac:dyDescent="0.25">
      <c r="B39" s="130"/>
      <c r="C39" s="131"/>
      <c r="I39" s="131"/>
      <c r="J39" s="132"/>
    </row>
    <row r="40" spans="2:10" x14ac:dyDescent="0.25">
      <c r="B40" s="130"/>
      <c r="C40" s="131"/>
      <c r="D40" s="144"/>
      <c r="E40" s="145"/>
      <c r="F40" s="145"/>
      <c r="G40" s="145"/>
      <c r="H40" s="145"/>
      <c r="I40" s="131"/>
      <c r="J40" s="132"/>
    </row>
    <row r="41" spans="2:10" x14ac:dyDescent="0.25">
      <c r="B41" s="130"/>
      <c r="C41" s="131"/>
      <c r="D41" s="131"/>
      <c r="E41" s="146"/>
      <c r="F41" s="146"/>
      <c r="G41" s="146"/>
      <c r="H41" s="146"/>
      <c r="I41" s="131"/>
      <c r="J41" s="132"/>
    </row>
    <row r="42" spans="2:10" x14ac:dyDescent="0.25">
      <c r="B42" s="130"/>
      <c r="C42" s="131"/>
      <c r="D42" s="144"/>
      <c r="E42" s="145"/>
      <c r="F42" s="145"/>
      <c r="G42" s="145"/>
      <c r="H42" s="145"/>
      <c r="I42" s="131"/>
      <c r="J42" s="132"/>
    </row>
    <row r="43" spans="2:10" ht="15.75" thickBot="1" x14ac:dyDescent="0.3">
      <c r="B43" s="150"/>
      <c r="C43" s="151"/>
      <c r="D43" s="151"/>
      <c r="E43" s="151"/>
      <c r="F43" s="151"/>
      <c r="G43" s="151"/>
      <c r="H43" s="151"/>
      <c r="I43" s="151"/>
      <c r="J43" s="152"/>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1531BDA7-2503-4969-A94E-F9E2AF484197}"/>
    <hyperlink ref="D26:H26" location="'B1. HTT Mortgage Assets'!A1" display="Worksheet B1: HTT Mortgage Assets" xr:uid="{5018C08A-27EE-46EB-8B0C-383E8236E646}"/>
    <hyperlink ref="D32:H32" location="'C. HTT Harmonised Glossary'!A1" display="Worksheet C: HTT Harmonised Glossary" xr:uid="{F8244C63-0846-4B23-A8B5-C58890ED53F9}"/>
    <hyperlink ref="D34:H34" location="Disclaimer!A1" display="Disclaimer" xr:uid="{B0A91121-CD1A-41C9-96FD-0A5A91F5094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G66"/>
  <sheetViews>
    <sheetView topLeftCell="A25" workbookViewId="0">
      <selection activeCell="R21" sqref="R21:AD21"/>
    </sheetView>
  </sheetViews>
  <sheetFormatPr defaultRowHeight="15" x14ac:dyDescent="0.2"/>
  <cols>
    <col min="1" max="1" width="0.42578125" customWidth="1"/>
    <col min="2" max="2" width="6.5703125" customWidth="1"/>
    <col min="3" max="3" width="10" customWidth="1"/>
    <col min="4" max="4" width="8" customWidth="1"/>
    <col min="5" max="5" width="6.140625" customWidth="1"/>
    <col min="6" max="6" width="7.7109375" customWidth="1"/>
    <col min="7" max="7" width="6.28515625" customWidth="1"/>
    <col min="8" max="8" width="5.28515625" customWidth="1"/>
    <col min="9" max="9" width="1.85546875" customWidth="1"/>
    <col min="10" max="10" width="1.42578125" customWidth="1"/>
    <col min="11" max="11" width="0.42578125" customWidth="1"/>
    <col min="12" max="12" width="1.85546875" customWidth="1"/>
    <col min="13" max="13" width="0.7109375" customWidth="1"/>
    <col min="14" max="14" width="1.28515625" customWidth="1"/>
    <col min="15" max="15" width="1" customWidth="1"/>
    <col min="16" max="16" width="0.42578125" customWidth="1"/>
    <col min="17" max="17" width="0.28515625" customWidth="1"/>
    <col min="18" max="18" width="0.85546875" customWidth="1"/>
    <col min="19" max="20" width="0.28515625" customWidth="1"/>
    <col min="21" max="21" width="0.5703125" customWidth="1"/>
    <col min="22" max="22" width="0.28515625" customWidth="1"/>
    <col min="23" max="23" width="0.42578125" customWidth="1"/>
    <col min="24" max="24" width="2" customWidth="1"/>
    <col min="25" max="25" width="2.28515625" customWidth="1"/>
    <col min="26" max="26" width="7.7109375" customWidth="1"/>
    <col min="27" max="28" width="0.28515625" customWidth="1"/>
    <col min="29" max="29" width="4.140625" customWidth="1"/>
    <col min="30" max="31" width="0.28515625" customWidth="1"/>
    <col min="32" max="32" width="4.42578125" customWidth="1"/>
    <col min="33" max="33" width="14.7109375" customWidth="1"/>
    <col min="34" max="34" width="4.7109375" customWidth="1"/>
  </cols>
  <sheetData>
    <row r="1" spans="2:31" s="1" customFormat="1" ht="9" customHeight="1" x14ac:dyDescent="0.15">
      <c r="B1" s="56"/>
      <c r="C1" s="56"/>
    </row>
    <row r="2" spans="2:31" s="1" customFormat="1" ht="22.9" customHeight="1" x14ac:dyDescent="0.15">
      <c r="B2" s="56"/>
      <c r="C2" s="56"/>
      <c r="F2" s="62" t="s">
        <v>879</v>
      </c>
      <c r="G2" s="62"/>
      <c r="H2" s="62"/>
      <c r="I2" s="62"/>
      <c r="J2" s="62"/>
      <c r="K2" s="62"/>
      <c r="L2" s="62"/>
      <c r="M2" s="62"/>
      <c r="N2" s="62"/>
      <c r="O2" s="62"/>
      <c r="P2" s="62"/>
      <c r="Q2" s="62"/>
      <c r="R2" s="62"/>
      <c r="S2" s="62"/>
      <c r="T2" s="62"/>
      <c r="U2" s="62"/>
      <c r="V2" s="62"/>
      <c r="W2" s="62"/>
      <c r="X2" s="62"/>
      <c r="Y2" s="62"/>
      <c r="Z2" s="62"/>
      <c r="AA2" s="62"/>
      <c r="AB2" s="62"/>
      <c r="AC2" s="62"/>
      <c r="AD2" s="62"/>
      <c r="AE2" s="62"/>
    </row>
    <row r="3" spans="2:31" s="1" customFormat="1" ht="5.85" customHeight="1" x14ac:dyDescent="0.15">
      <c r="B3" s="56"/>
      <c r="C3" s="56"/>
    </row>
    <row r="4" spans="2:31" s="1" customFormat="1" ht="34.15" customHeight="1" x14ac:dyDescent="0.15">
      <c r="B4" s="58" t="s">
        <v>1014</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31" s="1" customFormat="1" ht="6.95" customHeight="1" x14ac:dyDescent="0.15"/>
    <row r="6" spans="2:31" s="1" customFormat="1" ht="21.95" customHeight="1" x14ac:dyDescent="0.15">
      <c r="B6" s="51" t="s">
        <v>1015</v>
      </c>
      <c r="E6" s="59">
        <v>44500</v>
      </c>
      <c r="F6" s="59"/>
    </row>
    <row r="7" spans="2:31" s="1" customFormat="1" ht="2.1" customHeight="1" x14ac:dyDescent="0.15">
      <c r="B7" s="51"/>
    </row>
    <row r="8" spans="2:31" s="1" customFormat="1" ht="4.3499999999999996" customHeight="1" x14ac:dyDescent="0.15"/>
    <row r="9" spans="2:31" s="1" customFormat="1" ht="19.149999999999999" customHeight="1" x14ac:dyDescent="0.15">
      <c r="B9" s="70" t="s">
        <v>1016</v>
      </c>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2:31" s="1" customFormat="1" ht="11.1" customHeight="1" x14ac:dyDescent="0.15"/>
    <row r="11" spans="2:31" s="1" customFormat="1" ht="18.2" customHeight="1" x14ac:dyDescent="0.15">
      <c r="C11" s="81" t="s">
        <v>1017</v>
      </c>
      <c r="D11" s="81"/>
      <c r="E11" s="81"/>
      <c r="F11" s="81"/>
      <c r="G11" s="81"/>
      <c r="H11" s="81"/>
      <c r="I11" s="81"/>
      <c r="J11" s="81"/>
      <c r="K11" s="81"/>
      <c r="L11" s="81"/>
      <c r="M11" s="81"/>
      <c r="N11" s="81"/>
      <c r="O11" s="81"/>
      <c r="P11" s="81"/>
      <c r="Q11" s="81"/>
      <c r="R11" s="81"/>
      <c r="S11" s="81"/>
      <c r="T11" s="81"/>
      <c r="U11" s="81"/>
    </row>
    <row r="12" spans="2:31" s="1" customFormat="1" ht="9.6" customHeight="1" x14ac:dyDescent="0.15"/>
    <row r="13" spans="2:31" s="1" customFormat="1" ht="14.85" customHeight="1" x14ac:dyDescent="0.15">
      <c r="C13" s="86" t="s">
        <v>983</v>
      </c>
      <c r="D13" s="86"/>
      <c r="E13" s="86"/>
      <c r="F13" s="86"/>
      <c r="G13" s="86"/>
      <c r="H13" s="86"/>
      <c r="I13" s="86"/>
      <c r="J13" s="86"/>
      <c r="K13" s="86"/>
      <c r="L13" s="86"/>
      <c r="M13" s="86"/>
      <c r="N13" s="86"/>
      <c r="O13" s="86"/>
      <c r="P13" s="86"/>
      <c r="Q13" s="86"/>
      <c r="R13" s="86"/>
      <c r="S13" s="86"/>
      <c r="T13" s="257">
        <v>15240369836.4702</v>
      </c>
      <c r="U13" s="257"/>
      <c r="V13" s="257"/>
      <c r="W13" s="257"/>
      <c r="X13" s="257"/>
      <c r="Y13" s="257"/>
      <c r="Z13" s="257"/>
      <c r="AA13" s="257"/>
      <c r="AB13" s="257"/>
      <c r="AC13" s="257"/>
      <c r="AD13" s="257"/>
    </row>
    <row r="14" spans="2:31" s="1" customFormat="1" ht="27.2" customHeight="1" x14ac:dyDescent="0.15">
      <c r="C14" s="87" t="s">
        <v>984</v>
      </c>
      <c r="D14" s="87"/>
      <c r="E14" s="87"/>
      <c r="F14" s="87"/>
      <c r="G14" s="87"/>
      <c r="H14" s="87"/>
      <c r="I14" s="87"/>
      <c r="J14" s="87"/>
      <c r="K14" s="87"/>
      <c r="L14" s="87"/>
      <c r="M14" s="87"/>
      <c r="N14" s="87"/>
      <c r="O14" s="87"/>
      <c r="P14" s="87"/>
      <c r="Q14" s="87"/>
      <c r="R14" s="87"/>
      <c r="S14" s="87"/>
      <c r="T14" s="87"/>
      <c r="U14" s="258">
        <v>15240369836.4702</v>
      </c>
      <c r="V14" s="258"/>
      <c r="W14" s="258"/>
      <c r="X14" s="258"/>
      <c r="Y14" s="258"/>
      <c r="Z14" s="258"/>
      <c r="AA14" s="258"/>
      <c r="AB14" s="258"/>
      <c r="AC14" s="258"/>
      <c r="AD14" s="258"/>
    </row>
    <row r="15" spans="2:31" s="1" customFormat="1" ht="27.2" customHeight="1" x14ac:dyDescent="0.15">
      <c r="C15" s="54" t="s">
        <v>985</v>
      </c>
      <c r="D15" s="54"/>
      <c r="E15" s="54"/>
      <c r="F15" s="54"/>
      <c r="G15" s="54"/>
      <c r="H15" s="54"/>
      <c r="I15" s="54"/>
      <c r="J15" s="54"/>
      <c r="K15" s="54"/>
      <c r="L15" s="54"/>
      <c r="M15" s="54"/>
      <c r="N15" s="54"/>
      <c r="O15" s="54"/>
      <c r="P15" s="54"/>
      <c r="Q15" s="54"/>
      <c r="R15" s="54"/>
      <c r="S15" s="54"/>
      <c r="T15" s="54"/>
      <c r="U15" s="54"/>
      <c r="V15" s="258">
        <v>2056469500.0900199</v>
      </c>
      <c r="W15" s="258"/>
      <c r="X15" s="258"/>
      <c r="Y15" s="258"/>
      <c r="Z15" s="258"/>
      <c r="AA15" s="258"/>
      <c r="AB15" s="258"/>
      <c r="AC15" s="258"/>
      <c r="AD15" s="258"/>
    </row>
    <row r="16" spans="2:31" s="1" customFormat="1" ht="14.85" customHeight="1" x14ac:dyDescent="0.15">
      <c r="C16" s="54" t="s">
        <v>427</v>
      </c>
      <c r="D16" s="54"/>
      <c r="E16" s="54"/>
      <c r="F16" s="54"/>
      <c r="G16" s="54"/>
      <c r="H16" s="54"/>
      <c r="I16" s="54"/>
      <c r="J16" s="54"/>
      <c r="K16" s="54"/>
      <c r="L16" s="54"/>
      <c r="M16" s="54"/>
      <c r="N16" s="54"/>
      <c r="O16" s="54"/>
      <c r="P16" s="54"/>
      <c r="Q16" s="54"/>
      <c r="R16" s="54"/>
      <c r="S16" s="54"/>
      <c r="T16" s="54"/>
      <c r="U16" s="54"/>
      <c r="V16" s="258">
        <v>108961</v>
      </c>
      <c r="W16" s="258"/>
      <c r="X16" s="258"/>
      <c r="Y16" s="258"/>
      <c r="Z16" s="258"/>
      <c r="AA16" s="258"/>
      <c r="AB16" s="258"/>
      <c r="AC16" s="258"/>
      <c r="AD16" s="258"/>
    </row>
    <row r="17" spans="3:30" s="1" customFormat="1" ht="14.85" customHeight="1" x14ac:dyDescent="0.15">
      <c r="C17" s="54" t="s">
        <v>986</v>
      </c>
      <c r="D17" s="54"/>
      <c r="E17" s="54"/>
      <c r="F17" s="54"/>
      <c r="G17" s="54"/>
      <c r="H17" s="54"/>
      <c r="I17" s="54"/>
      <c r="J17" s="54"/>
      <c r="K17" s="54"/>
      <c r="L17" s="54"/>
      <c r="M17" s="54"/>
      <c r="N17" s="54"/>
      <c r="O17" s="54"/>
      <c r="P17" s="54"/>
      <c r="Q17" s="54"/>
      <c r="R17" s="54"/>
      <c r="S17" s="54"/>
      <c r="T17" s="54"/>
      <c r="U17" s="54"/>
      <c r="V17" s="258">
        <v>225922</v>
      </c>
      <c r="W17" s="258"/>
      <c r="X17" s="258"/>
      <c r="Y17" s="258"/>
      <c r="Z17" s="258"/>
      <c r="AA17" s="258"/>
      <c r="AB17" s="258"/>
      <c r="AC17" s="258"/>
      <c r="AD17" s="258"/>
    </row>
    <row r="18" spans="3:30" s="1" customFormat="1" ht="2.65" customHeight="1" x14ac:dyDescent="0.15"/>
    <row r="19" spans="3:30" s="1" customFormat="1" ht="14.85" customHeight="1" x14ac:dyDescent="0.15">
      <c r="C19" s="57" t="s">
        <v>987</v>
      </c>
      <c r="D19" s="57"/>
      <c r="E19" s="57"/>
      <c r="F19" s="57"/>
      <c r="G19" s="57"/>
      <c r="H19" s="57"/>
      <c r="I19" s="57"/>
      <c r="J19" s="57"/>
      <c r="K19" s="57"/>
      <c r="L19" s="57"/>
      <c r="M19" s="57"/>
      <c r="N19" s="57"/>
      <c r="O19" s="57"/>
      <c r="P19" s="57"/>
      <c r="Q19" s="57"/>
      <c r="R19" s="259">
        <v>139869.951968779</v>
      </c>
      <c r="S19" s="259"/>
      <c r="T19" s="259"/>
      <c r="U19" s="259"/>
      <c r="V19" s="259"/>
      <c r="W19" s="259"/>
      <c r="X19" s="259"/>
      <c r="Y19" s="259"/>
      <c r="Z19" s="259"/>
      <c r="AA19" s="259"/>
      <c r="AB19" s="259"/>
      <c r="AC19" s="259"/>
      <c r="AD19" s="259"/>
    </row>
    <row r="20" spans="3:30" s="1" customFormat="1" ht="2.65" customHeight="1" x14ac:dyDescent="0.15"/>
    <row r="21" spans="3:30" s="1" customFormat="1" ht="14.85" customHeight="1" x14ac:dyDescent="0.15">
      <c r="C21" s="57" t="s">
        <v>988</v>
      </c>
      <c r="D21" s="57"/>
      <c r="E21" s="57"/>
      <c r="F21" s="57"/>
      <c r="G21" s="57"/>
      <c r="H21" s="57"/>
      <c r="I21" s="57"/>
      <c r="J21" s="57"/>
      <c r="K21" s="57"/>
      <c r="L21" s="57"/>
      <c r="M21" s="57"/>
      <c r="N21" s="57"/>
      <c r="O21" s="57"/>
      <c r="P21" s="57"/>
      <c r="Q21" s="57"/>
      <c r="R21" s="66">
        <v>67458.546916501393</v>
      </c>
      <c r="S21" s="66"/>
      <c r="T21" s="66"/>
      <c r="U21" s="66"/>
      <c r="V21" s="66"/>
      <c r="W21" s="66"/>
      <c r="X21" s="66"/>
      <c r="Y21" s="66"/>
      <c r="Z21" s="66"/>
      <c r="AA21" s="66"/>
      <c r="AB21" s="66"/>
      <c r="AC21" s="66"/>
      <c r="AD21" s="66"/>
    </row>
    <row r="22" spans="3:30" s="1" customFormat="1" ht="2.65" customHeight="1" x14ac:dyDescent="0.15"/>
    <row r="23" spans="3:30" s="1" customFormat="1" ht="14.85" customHeight="1" x14ac:dyDescent="0.15">
      <c r="C23" s="57" t="s">
        <v>989</v>
      </c>
      <c r="D23" s="57"/>
      <c r="E23" s="57"/>
      <c r="F23" s="57"/>
      <c r="G23" s="57"/>
      <c r="H23" s="57"/>
      <c r="I23" s="57"/>
      <c r="J23" s="75">
        <v>0.52058173721909495</v>
      </c>
      <c r="K23" s="75"/>
      <c r="L23" s="75"/>
      <c r="M23" s="75"/>
      <c r="N23" s="75"/>
      <c r="O23" s="75"/>
      <c r="P23" s="75"/>
      <c r="Q23" s="75"/>
      <c r="R23" s="75"/>
      <c r="S23" s="75"/>
      <c r="T23" s="75"/>
      <c r="U23" s="75"/>
      <c r="V23" s="75"/>
      <c r="W23" s="75"/>
      <c r="X23" s="75"/>
      <c r="Y23" s="75"/>
      <c r="Z23" s="75"/>
      <c r="AA23" s="75"/>
      <c r="AB23" s="75"/>
      <c r="AC23" s="75"/>
      <c r="AD23" s="75"/>
    </row>
    <row r="24" spans="3:30" s="1" customFormat="1" ht="2.65" customHeight="1" x14ac:dyDescent="0.15"/>
    <row r="25" spans="3:30" s="1" customFormat="1" ht="14.85" customHeight="1" x14ac:dyDescent="0.15">
      <c r="C25" s="57" t="s">
        <v>990</v>
      </c>
      <c r="D25" s="57"/>
      <c r="E25" s="57"/>
      <c r="F25" s="57"/>
      <c r="G25" s="57"/>
      <c r="H25" s="95">
        <v>3.67790114056577</v>
      </c>
      <c r="I25" s="95"/>
      <c r="J25" s="95"/>
      <c r="K25" s="95"/>
      <c r="L25" s="95"/>
      <c r="M25" s="95"/>
      <c r="N25" s="95"/>
      <c r="O25" s="95"/>
      <c r="P25" s="95"/>
      <c r="Q25" s="95"/>
      <c r="R25" s="95"/>
      <c r="S25" s="95"/>
      <c r="T25" s="95"/>
      <c r="U25" s="95"/>
      <c r="V25" s="95"/>
      <c r="W25" s="95"/>
      <c r="X25" s="95"/>
      <c r="Y25" s="95"/>
      <c r="Z25" s="95"/>
      <c r="AA25" s="95"/>
      <c r="AB25" s="95"/>
      <c r="AC25" s="95"/>
      <c r="AD25" s="95"/>
    </row>
    <row r="26" spans="3:30" s="1" customFormat="1" ht="2.65" customHeight="1" x14ac:dyDescent="0.15"/>
    <row r="27" spans="3:30" s="1" customFormat="1" ht="14.85" customHeight="1" x14ac:dyDescent="0.15">
      <c r="C27" s="57" t="s">
        <v>991</v>
      </c>
      <c r="D27" s="57"/>
      <c r="E27" s="57"/>
      <c r="F27" s="57"/>
      <c r="G27" s="57"/>
      <c r="H27" s="57"/>
      <c r="I27" s="57"/>
      <c r="J27" s="57"/>
      <c r="K27" s="57"/>
      <c r="L27" s="57"/>
      <c r="M27" s="67">
        <v>14.921060541997701</v>
      </c>
      <c r="N27" s="67"/>
      <c r="O27" s="67"/>
      <c r="P27" s="67"/>
      <c r="Q27" s="67"/>
      <c r="R27" s="67"/>
      <c r="S27" s="67"/>
      <c r="T27" s="67"/>
      <c r="U27" s="67"/>
      <c r="V27" s="67"/>
      <c r="W27" s="67"/>
      <c r="X27" s="67"/>
      <c r="Y27" s="67"/>
      <c r="Z27" s="67"/>
      <c r="AA27" s="67"/>
      <c r="AB27" s="67"/>
      <c r="AC27" s="67"/>
      <c r="AD27" s="67"/>
    </row>
    <row r="28" spans="3:30" s="1" customFormat="1" ht="2.65" customHeight="1" x14ac:dyDescent="0.15"/>
    <row r="29" spans="3:30" s="1" customFormat="1" ht="14.85" customHeight="1" x14ac:dyDescent="0.15">
      <c r="C29" s="57" t="s">
        <v>992</v>
      </c>
      <c r="D29" s="57"/>
      <c r="E29" s="57"/>
      <c r="F29" s="57"/>
      <c r="G29" s="57"/>
      <c r="H29" s="57"/>
      <c r="I29" s="57"/>
      <c r="J29" s="67">
        <v>18.598937034002201</v>
      </c>
      <c r="K29" s="67"/>
      <c r="L29" s="67"/>
      <c r="M29" s="67"/>
      <c r="N29" s="67"/>
      <c r="O29" s="67"/>
      <c r="P29" s="67"/>
      <c r="Q29" s="67"/>
      <c r="R29" s="67"/>
      <c r="S29" s="67"/>
      <c r="T29" s="67"/>
      <c r="U29" s="67"/>
      <c r="V29" s="67"/>
      <c r="W29" s="67"/>
      <c r="X29" s="67"/>
      <c r="Y29" s="67"/>
      <c r="Z29" s="67"/>
      <c r="AA29" s="67"/>
      <c r="AB29" s="67"/>
      <c r="AC29" s="67"/>
    </row>
    <row r="30" spans="3:30" s="1" customFormat="1" ht="2.65" customHeight="1" x14ac:dyDescent="0.15"/>
    <row r="31" spans="3:30" s="1" customFormat="1" ht="13.35" customHeight="1" x14ac:dyDescent="0.15">
      <c r="C31" s="57" t="s">
        <v>993</v>
      </c>
      <c r="D31" s="57"/>
      <c r="E31" s="57"/>
      <c r="F31" s="57"/>
      <c r="G31" s="57"/>
      <c r="H31" s="57"/>
      <c r="I31" s="57"/>
      <c r="J31" s="57"/>
      <c r="K31" s="57"/>
      <c r="L31" s="57"/>
      <c r="M31" s="57"/>
      <c r="N31" s="57"/>
      <c r="O31" s="57"/>
      <c r="P31" s="57"/>
      <c r="Q31" s="75">
        <v>0.82722016102334295</v>
      </c>
      <c r="R31" s="75"/>
      <c r="S31" s="75"/>
      <c r="T31" s="75"/>
      <c r="U31" s="75"/>
      <c r="V31" s="75"/>
      <c r="W31" s="75"/>
      <c r="X31" s="75"/>
      <c r="Y31" s="75"/>
      <c r="Z31" s="75"/>
      <c r="AA31" s="75"/>
      <c r="AB31" s="75"/>
      <c r="AC31" s="75"/>
      <c r="AD31" s="75"/>
    </row>
    <row r="32" spans="3:30" s="1" customFormat="1" ht="4.3499999999999996" customHeight="1" x14ac:dyDescent="0.15">
      <c r="C32" s="88"/>
      <c r="D32" s="88"/>
      <c r="E32" s="88"/>
      <c r="F32" s="88"/>
      <c r="G32" s="88"/>
      <c r="H32" s="88"/>
      <c r="I32" s="88"/>
      <c r="J32" s="88"/>
      <c r="K32" s="88"/>
      <c r="L32" s="88"/>
      <c r="M32" s="88"/>
      <c r="N32" s="88"/>
      <c r="O32" s="88"/>
      <c r="P32" s="88"/>
      <c r="Q32" s="67"/>
      <c r="R32" s="67"/>
      <c r="S32" s="67"/>
      <c r="T32" s="67"/>
      <c r="U32" s="67"/>
      <c r="V32" s="67"/>
      <c r="W32" s="67"/>
      <c r="X32" s="67"/>
      <c r="Y32" s="67"/>
      <c r="Z32" s="67"/>
      <c r="AA32" s="67"/>
      <c r="AB32" s="67"/>
      <c r="AC32" s="67"/>
      <c r="AD32" s="67"/>
    </row>
    <row r="33" spans="2:30" s="1" customFormat="1" ht="13.35" customHeight="1" x14ac:dyDescent="0.15">
      <c r="C33" s="57" t="s">
        <v>994</v>
      </c>
      <c r="D33" s="57"/>
      <c r="E33" s="57"/>
      <c r="F33" s="57"/>
      <c r="G33" s="57"/>
      <c r="H33" s="57"/>
      <c r="I33" s="57"/>
      <c r="J33" s="57"/>
      <c r="K33" s="57"/>
      <c r="L33" s="57"/>
      <c r="M33" s="57"/>
      <c r="N33" s="57"/>
      <c r="O33" s="57"/>
      <c r="P33" s="57"/>
      <c r="Q33" s="75">
        <v>0.172779838976657</v>
      </c>
      <c r="R33" s="75"/>
      <c r="S33" s="75"/>
      <c r="T33" s="75"/>
      <c r="U33" s="75"/>
      <c r="V33" s="75"/>
      <c r="W33" s="75"/>
      <c r="X33" s="75"/>
      <c r="Y33" s="75"/>
      <c r="Z33" s="75"/>
      <c r="AA33" s="75"/>
      <c r="AB33" s="75"/>
      <c r="AC33" s="75"/>
      <c r="AD33" s="75"/>
    </row>
    <row r="34" spans="2:30" s="1" customFormat="1" ht="4.3499999999999996" customHeight="1" x14ac:dyDescent="0.15">
      <c r="C34" s="88"/>
      <c r="D34" s="88"/>
      <c r="E34" s="88"/>
      <c r="F34" s="88"/>
      <c r="G34" s="88"/>
      <c r="H34" s="88"/>
      <c r="I34" s="88"/>
      <c r="J34" s="88"/>
      <c r="K34" s="88"/>
      <c r="L34" s="88"/>
      <c r="M34" s="88"/>
      <c r="N34" s="88"/>
      <c r="O34" s="88"/>
      <c r="P34" s="88"/>
      <c r="Q34" s="67"/>
      <c r="R34" s="67"/>
      <c r="S34" s="67"/>
      <c r="T34" s="67"/>
      <c r="U34" s="67"/>
      <c r="V34" s="67"/>
      <c r="W34" s="67"/>
      <c r="X34" s="67"/>
      <c r="Y34" s="67"/>
      <c r="Z34" s="67"/>
      <c r="AA34" s="67"/>
      <c r="AB34" s="67"/>
      <c r="AC34" s="67"/>
      <c r="AD34" s="67"/>
    </row>
    <row r="35" spans="2:30" s="1" customFormat="1" ht="14.85" customHeight="1" x14ac:dyDescent="0.15">
      <c r="C35" s="57" t="s">
        <v>995</v>
      </c>
      <c r="D35" s="57"/>
      <c r="E35" s="57"/>
      <c r="F35" s="57"/>
      <c r="G35" s="57"/>
      <c r="H35" s="57"/>
      <c r="I35" s="57"/>
      <c r="J35" s="57"/>
      <c r="K35" s="57"/>
      <c r="L35" s="57"/>
      <c r="M35" s="57"/>
      <c r="N35" s="57"/>
      <c r="O35" s="57"/>
      <c r="P35" s="57"/>
      <c r="Q35" s="57"/>
      <c r="R35" s="75">
        <v>1.6855052906171199E-2</v>
      </c>
      <c r="S35" s="75"/>
      <c r="T35" s="75"/>
      <c r="U35" s="75"/>
      <c r="V35" s="75"/>
      <c r="W35" s="75"/>
      <c r="X35" s="75"/>
      <c r="Y35" s="75"/>
      <c r="Z35" s="75"/>
      <c r="AA35" s="75"/>
      <c r="AB35" s="75"/>
      <c r="AC35" s="75"/>
      <c r="AD35" s="75"/>
    </row>
    <row r="36" spans="2:30" s="1" customFormat="1" ht="2.65" customHeight="1" x14ac:dyDescent="0.15"/>
    <row r="37" spans="2:30" s="1" customFormat="1" ht="14.85" customHeight="1" x14ac:dyDescent="0.15">
      <c r="C37" s="57" t="s">
        <v>996</v>
      </c>
      <c r="D37" s="57"/>
      <c r="E37" s="57"/>
      <c r="F37" s="57"/>
      <c r="G37" s="57"/>
      <c r="H37" s="57"/>
      <c r="I37" s="57"/>
      <c r="J37" s="57"/>
      <c r="K37" s="57"/>
      <c r="L37" s="57"/>
      <c r="M37" s="57"/>
      <c r="N37" s="57"/>
      <c r="O37" s="75">
        <v>1.73381143820153E-2</v>
      </c>
      <c r="P37" s="75"/>
      <c r="Q37" s="75"/>
      <c r="R37" s="75"/>
      <c r="S37" s="75"/>
      <c r="T37" s="75"/>
      <c r="U37" s="75"/>
      <c r="V37" s="75"/>
      <c r="W37" s="75"/>
      <c r="X37" s="75"/>
      <c r="Y37" s="75"/>
      <c r="Z37" s="75"/>
      <c r="AA37" s="75"/>
      <c r="AB37" s="75"/>
      <c r="AC37" s="75"/>
    </row>
    <row r="38" spans="2:30" s="1" customFormat="1" ht="2.65" customHeight="1" x14ac:dyDescent="0.15"/>
    <row r="39" spans="2:30" s="1" customFormat="1" ht="14.85" customHeight="1" x14ac:dyDescent="0.15">
      <c r="C39" s="57" t="s">
        <v>997</v>
      </c>
      <c r="D39" s="57"/>
      <c r="E39" s="57"/>
      <c r="F39" s="57"/>
      <c r="G39" s="57"/>
      <c r="H39" s="57"/>
      <c r="I39" s="57"/>
      <c r="J39" s="57"/>
      <c r="K39" s="57"/>
      <c r="L39" s="57"/>
      <c r="M39" s="57"/>
      <c r="N39" s="57"/>
      <c r="O39" s="75">
        <v>1.45422935344843E-2</v>
      </c>
      <c r="P39" s="75"/>
      <c r="Q39" s="75"/>
      <c r="R39" s="75"/>
      <c r="S39" s="75"/>
      <c r="T39" s="75"/>
      <c r="U39" s="75"/>
      <c r="V39" s="75"/>
      <c r="W39" s="75"/>
      <c r="X39" s="75"/>
      <c r="Y39" s="75"/>
      <c r="Z39" s="75"/>
      <c r="AA39" s="75"/>
      <c r="AB39" s="75"/>
      <c r="AC39" s="75"/>
    </row>
    <row r="40" spans="2:30" s="1" customFormat="1" ht="2.65" customHeight="1" x14ac:dyDescent="0.15"/>
    <row r="41" spans="2:30" s="1" customFormat="1" ht="14.85" customHeight="1" x14ac:dyDescent="0.15">
      <c r="C41" s="57" t="s">
        <v>998</v>
      </c>
      <c r="D41" s="57"/>
      <c r="E41" s="57"/>
      <c r="F41" s="57"/>
      <c r="G41" s="57"/>
      <c r="H41" s="57"/>
      <c r="I41" s="57"/>
      <c r="J41" s="57"/>
      <c r="K41" s="57"/>
      <c r="L41" s="57"/>
      <c r="M41" s="57"/>
      <c r="N41" s="57"/>
      <c r="O41" s="57"/>
      <c r="P41" s="57"/>
      <c r="Q41" s="95">
        <v>7.7759573938752302</v>
      </c>
      <c r="R41" s="95"/>
      <c r="S41" s="95"/>
      <c r="T41" s="95"/>
      <c r="U41" s="95"/>
      <c r="V41" s="95"/>
      <c r="W41" s="95"/>
      <c r="X41" s="95"/>
      <c r="Y41" s="95"/>
      <c r="Z41" s="95"/>
      <c r="AA41" s="95"/>
      <c r="AB41" s="95"/>
      <c r="AC41" s="95"/>
    </row>
    <row r="42" spans="2:30" s="1" customFormat="1" ht="2.65" customHeight="1" x14ac:dyDescent="0.15"/>
    <row r="43" spans="2:30" s="1" customFormat="1" ht="14.85" customHeight="1" x14ac:dyDescent="0.15">
      <c r="C43" s="89" t="s">
        <v>999</v>
      </c>
      <c r="D43" s="89"/>
      <c r="E43" s="89"/>
      <c r="F43" s="89"/>
      <c r="G43" s="89"/>
      <c r="H43" s="89"/>
      <c r="I43" s="89"/>
      <c r="J43" s="89"/>
      <c r="K43" s="89"/>
      <c r="L43" s="89"/>
      <c r="M43" s="89"/>
      <c r="N43" s="89"/>
      <c r="O43" s="89"/>
      <c r="P43" s="89"/>
      <c r="Q43" s="96">
        <v>6.6613649720014898</v>
      </c>
      <c r="R43" s="96"/>
      <c r="S43" s="96"/>
      <c r="T43" s="96"/>
      <c r="U43" s="96"/>
      <c r="V43" s="96"/>
      <c r="W43" s="96"/>
      <c r="X43" s="96"/>
      <c r="Y43" s="96"/>
      <c r="Z43" s="96"/>
      <c r="AA43" s="96"/>
      <c r="AB43" s="96"/>
      <c r="AC43" s="96"/>
    </row>
    <row r="44" spans="2:30" s="1" customFormat="1" ht="19.149999999999999" customHeight="1" x14ac:dyDescent="0.15">
      <c r="B44" s="70" t="s">
        <v>1018</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row>
    <row r="45" spans="2:30" s="1" customFormat="1" ht="13.35" customHeight="1" x14ac:dyDescent="0.15">
      <c r="C45" s="57" t="s">
        <v>1019</v>
      </c>
      <c r="D45" s="57"/>
      <c r="E45" s="57"/>
      <c r="F45" s="57"/>
      <c r="G45" s="57"/>
      <c r="H45" s="57"/>
      <c r="I45" s="57"/>
      <c r="J45" s="57"/>
      <c r="K45" s="57"/>
      <c r="L45" s="57"/>
      <c r="M45" s="57"/>
      <c r="N45" s="57"/>
      <c r="O45" s="57"/>
      <c r="P45" s="57"/>
      <c r="Q45" s="57"/>
      <c r="R45" s="57"/>
      <c r="S45" s="57"/>
      <c r="T45" s="57"/>
      <c r="U45" s="57"/>
      <c r="W45" s="66">
        <v>676294022.88999999</v>
      </c>
      <c r="X45" s="66"/>
      <c r="Y45" s="66"/>
      <c r="Z45" s="66"/>
      <c r="AA45" s="66"/>
      <c r="AB45" s="66"/>
      <c r="AC45" s="66"/>
    </row>
    <row r="46" spans="2:30" s="1" customFormat="1" ht="7.5" customHeight="1" x14ac:dyDescent="0.15"/>
    <row r="47" spans="2:30" s="1" customFormat="1" ht="19.149999999999999" customHeight="1" x14ac:dyDescent="0.15">
      <c r="B47" s="70" t="s">
        <v>1020</v>
      </c>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row>
    <row r="48" spans="2:30" s="1" customFormat="1" ht="11.1" customHeight="1" x14ac:dyDescent="0.15"/>
    <row r="49" spans="2:33" s="1" customFormat="1" ht="13.35" customHeight="1" x14ac:dyDescent="0.15">
      <c r="B49" s="82"/>
      <c r="C49" s="82"/>
      <c r="D49" s="90" t="s">
        <v>1000</v>
      </c>
      <c r="E49" s="90"/>
      <c r="F49" s="90" t="s">
        <v>1000</v>
      </c>
      <c r="G49" s="90"/>
      <c r="H49" s="90" t="s">
        <v>1000</v>
      </c>
      <c r="I49" s="90"/>
      <c r="J49" s="90"/>
      <c r="K49" s="90"/>
      <c r="L49" s="90"/>
      <c r="M49" s="90"/>
      <c r="N49" s="90" t="s">
        <v>1000</v>
      </c>
      <c r="O49" s="90"/>
      <c r="P49" s="90"/>
      <c r="Q49" s="90"/>
      <c r="R49" s="90"/>
      <c r="S49" s="90"/>
      <c r="T49" s="90"/>
      <c r="U49" s="90"/>
      <c r="V49" s="90"/>
      <c r="W49" s="90"/>
      <c r="X49" s="90"/>
      <c r="Y49" s="90"/>
      <c r="Z49" s="90" t="s">
        <v>1000</v>
      </c>
      <c r="AA49" s="90"/>
      <c r="AB49" s="90"/>
      <c r="AC49" s="90"/>
      <c r="AD49" s="90"/>
      <c r="AE49" s="90"/>
      <c r="AF49" s="90"/>
      <c r="AG49" s="27" t="s">
        <v>1000</v>
      </c>
    </row>
    <row r="50" spans="2:33" s="1" customFormat="1" ht="10.7" customHeight="1" x14ac:dyDescent="0.15">
      <c r="B50" s="83" t="s">
        <v>884</v>
      </c>
      <c r="C50" s="83"/>
      <c r="D50" s="91" t="s">
        <v>1001</v>
      </c>
      <c r="E50" s="91"/>
      <c r="F50" s="91" t="s">
        <v>1001</v>
      </c>
      <c r="G50" s="91"/>
      <c r="H50" s="91" t="s">
        <v>1001</v>
      </c>
      <c r="I50" s="91"/>
      <c r="J50" s="91"/>
      <c r="K50" s="91"/>
      <c r="L50" s="91"/>
      <c r="M50" s="91"/>
      <c r="N50" s="91" t="s">
        <v>1001</v>
      </c>
      <c r="O50" s="91"/>
      <c r="P50" s="91"/>
      <c r="Q50" s="91"/>
      <c r="R50" s="91"/>
      <c r="S50" s="91"/>
      <c r="T50" s="91"/>
      <c r="U50" s="91"/>
      <c r="V50" s="91"/>
      <c r="W50" s="91"/>
      <c r="X50" s="91"/>
      <c r="Y50" s="91"/>
      <c r="Z50" s="91" t="s">
        <v>1002</v>
      </c>
      <c r="AA50" s="91"/>
      <c r="AB50" s="91"/>
      <c r="AC50" s="91"/>
      <c r="AD50" s="91"/>
      <c r="AE50" s="91"/>
      <c r="AF50" s="91"/>
      <c r="AG50" s="28" t="s">
        <v>1002</v>
      </c>
    </row>
    <row r="51" spans="2:33" s="1" customFormat="1" ht="14.45" customHeight="1" x14ac:dyDescent="0.15">
      <c r="B51" s="84" t="s">
        <v>10</v>
      </c>
      <c r="C51" s="84"/>
      <c r="D51" s="92" t="s">
        <v>1003</v>
      </c>
      <c r="E51" s="92"/>
      <c r="F51" s="92" t="s">
        <v>1003</v>
      </c>
      <c r="G51" s="92"/>
      <c r="H51" s="92" t="s">
        <v>1003</v>
      </c>
      <c r="I51" s="92"/>
      <c r="J51" s="92"/>
      <c r="K51" s="92"/>
      <c r="L51" s="92"/>
      <c r="M51" s="92"/>
      <c r="N51" s="92" t="s">
        <v>1003</v>
      </c>
      <c r="O51" s="92"/>
      <c r="P51" s="92"/>
      <c r="Q51" s="92"/>
      <c r="R51" s="92"/>
      <c r="S51" s="92"/>
      <c r="T51" s="92"/>
      <c r="U51" s="92"/>
      <c r="V51" s="92"/>
      <c r="W51" s="92"/>
      <c r="X51" s="92"/>
      <c r="Y51" s="92"/>
      <c r="Z51" s="92" t="s">
        <v>1003</v>
      </c>
      <c r="AA51" s="92"/>
      <c r="AB51" s="92"/>
      <c r="AC51" s="92"/>
      <c r="AD51" s="92"/>
      <c r="AE51" s="92"/>
      <c r="AF51" s="92"/>
      <c r="AG51" s="12" t="s">
        <v>1003</v>
      </c>
    </row>
    <row r="52" spans="2:33" s="1" customFormat="1" ht="12.75" customHeight="1" x14ac:dyDescent="0.15">
      <c r="B52" s="85" t="s">
        <v>883</v>
      </c>
      <c r="C52" s="85"/>
      <c r="D52" s="93" t="s">
        <v>1004</v>
      </c>
      <c r="E52" s="93"/>
      <c r="F52" s="93" t="s">
        <v>1004</v>
      </c>
      <c r="G52" s="93"/>
      <c r="H52" s="93" t="s">
        <v>1004</v>
      </c>
      <c r="I52" s="93"/>
      <c r="J52" s="93"/>
      <c r="K52" s="93"/>
      <c r="L52" s="93"/>
      <c r="M52" s="93"/>
      <c r="N52" s="93" t="s">
        <v>1004</v>
      </c>
      <c r="O52" s="93"/>
      <c r="P52" s="93"/>
      <c r="Q52" s="93"/>
      <c r="R52" s="93"/>
      <c r="S52" s="93"/>
      <c r="T52" s="93"/>
      <c r="U52" s="93"/>
      <c r="V52" s="93"/>
      <c r="W52" s="93"/>
      <c r="X52" s="93"/>
      <c r="Y52" s="93"/>
      <c r="Z52" s="93" t="s">
        <v>1005</v>
      </c>
      <c r="AA52" s="93"/>
      <c r="AB52" s="93"/>
      <c r="AC52" s="93"/>
      <c r="AD52" s="93"/>
      <c r="AE52" s="93"/>
      <c r="AF52" s="93"/>
      <c r="AG52" s="29" t="s">
        <v>1005</v>
      </c>
    </row>
    <row r="53" spans="2:33" s="1" customFormat="1" ht="12.75" customHeight="1" x14ac:dyDescent="0.15">
      <c r="B53" s="84" t="s">
        <v>888</v>
      </c>
      <c r="C53" s="84"/>
      <c r="D53" s="92" t="s">
        <v>1</v>
      </c>
      <c r="E53" s="92"/>
      <c r="F53" s="92" t="s">
        <v>1</v>
      </c>
      <c r="G53" s="92"/>
      <c r="H53" s="92" t="s">
        <v>1</v>
      </c>
      <c r="I53" s="92"/>
      <c r="J53" s="92"/>
      <c r="K53" s="92"/>
      <c r="L53" s="92"/>
      <c r="M53" s="92"/>
      <c r="N53" s="92" t="s">
        <v>1</v>
      </c>
      <c r="O53" s="92"/>
      <c r="P53" s="92"/>
      <c r="Q53" s="92"/>
      <c r="R53" s="92"/>
      <c r="S53" s="92"/>
      <c r="T53" s="92"/>
      <c r="U53" s="92"/>
      <c r="V53" s="92"/>
      <c r="W53" s="92"/>
      <c r="X53" s="92"/>
      <c r="Y53" s="92"/>
      <c r="Z53" s="92" t="s">
        <v>1</v>
      </c>
      <c r="AA53" s="92"/>
      <c r="AB53" s="92"/>
      <c r="AC53" s="92"/>
      <c r="AD53" s="92"/>
      <c r="AE53" s="92"/>
      <c r="AF53" s="92"/>
      <c r="AG53" s="12" t="s">
        <v>1</v>
      </c>
    </row>
    <row r="54" spans="2:33" s="1" customFormat="1" ht="12.75" customHeight="1" x14ac:dyDescent="0.15">
      <c r="B54" s="85" t="s">
        <v>1006</v>
      </c>
      <c r="C54" s="85"/>
      <c r="D54" s="94">
        <v>5000000</v>
      </c>
      <c r="E54" s="94"/>
      <c r="F54" s="94">
        <v>5000000</v>
      </c>
      <c r="G54" s="94"/>
      <c r="H54" s="94">
        <v>10000000</v>
      </c>
      <c r="I54" s="94"/>
      <c r="J54" s="94"/>
      <c r="K54" s="94"/>
      <c r="L54" s="94"/>
      <c r="M54" s="94"/>
      <c r="N54" s="94">
        <v>25000000</v>
      </c>
      <c r="O54" s="94"/>
      <c r="P54" s="94"/>
      <c r="Q54" s="94"/>
      <c r="R54" s="94"/>
      <c r="S54" s="94"/>
      <c r="T54" s="94"/>
      <c r="U54" s="94"/>
      <c r="V54" s="94"/>
      <c r="W54" s="94"/>
      <c r="X54" s="94"/>
      <c r="Y54" s="94"/>
      <c r="Z54" s="94">
        <v>11500000</v>
      </c>
      <c r="AA54" s="94"/>
      <c r="AB54" s="94"/>
      <c r="AC54" s="94"/>
      <c r="AD54" s="94"/>
      <c r="AE54" s="94"/>
      <c r="AF54" s="94"/>
      <c r="AG54" s="13">
        <v>35000000</v>
      </c>
    </row>
    <row r="55" spans="2:33" s="1" customFormat="1" ht="12.75" customHeight="1" x14ac:dyDescent="0.15">
      <c r="B55" s="85" t="s">
        <v>886</v>
      </c>
      <c r="C55" s="85"/>
      <c r="D55" s="63">
        <v>43483</v>
      </c>
      <c r="E55" s="63"/>
      <c r="F55" s="63">
        <v>43497</v>
      </c>
      <c r="G55" s="63"/>
      <c r="H55" s="63">
        <v>43489</v>
      </c>
      <c r="I55" s="63"/>
      <c r="J55" s="63"/>
      <c r="K55" s="63"/>
      <c r="L55" s="63"/>
      <c r="M55" s="63"/>
      <c r="N55" s="63">
        <v>43490</v>
      </c>
      <c r="O55" s="63"/>
      <c r="P55" s="63"/>
      <c r="Q55" s="63"/>
      <c r="R55" s="63"/>
      <c r="S55" s="63"/>
      <c r="T55" s="63"/>
      <c r="U55" s="63"/>
      <c r="V55" s="63"/>
      <c r="W55" s="63"/>
      <c r="X55" s="63"/>
      <c r="Y55" s="63"/>
      <c r="Z55" s="63">
        <v>43928</v>
      </c>
      <c r="AA55" s="63"/>
      <c r="AB55" s="63"/>
      <c r="AC55" s="63"/>
      <c r="AD55" s="63"/>
      <c r="AE55" s="63"/>
      <c r="AF55" s="63"/>
      <c r="AG55" s="14">
        <v>43955</v>
      </c>
    </row>
    <row r="56" spans="2:33" s="1" customFormat="1" ht="12.75" customHeight="1" x14ac:dyDescent="0.15">
      <c r="B56" s="85" t="s">
        <v>887</v>
      </c>
      <c r="C56" s="85"/>
      <c r="D56" s="63">
        <v>46560</v>
      </c>
      <c r="E56" s="63"/>
      <c r="F56" s="63">
        <v>46560</v>
      </c>
      <c r="G56" s="63"/>
      <c r="H56" s="63">
        <v>46560</v>
      </c>
      <c r="I56" s="63"/>
      <c r="J56" s="63"/>
      <c r="K56" s="63"/>
      <c r="L56" s="63"/>
      <c r="M56" s="63"/>
      <c r="N56" s="63">
        <v>46560</v>
      </c>
      <c r="O56" s="63"/>
      <c r="P56" s="63"/>
      <c r="Q56" s="63"/>
      <c r="R56" s="63"/>
      <c r="S56" s="63"/>
      <c r="T56" s="63"/>
      <c r="U56" s="63"/>
      <c r="V56" s="63"/>
      <c r="W56" s="63"/>
      <c r="X56" s="63"/>
      <c r="Y56" s="63"/>
      <c r="Z56" s="63">
        <v>46682</v>
      </c>
      <c r="AA56" s="63"/>
      <c r="AB56" s="63"/>
      <c r="AC56" s="63"/>
      <c r="AD56" s="63"/>
      <c r="AE56" s="63"/>
      <c r="AF56" s="63"/>
      <c r="AG56" s="14">
        <v>46682</v>
      </c>
    </row>
    <row r="57" spans="2:33" s="1" customFormat="1" ht="12.75" customHeight="1" x14ac:dyDescent="0.15">
      <c r="B57" s="85" t="s">
        <v>889</v>
      </c>
      <c r="C57" s="85"/>
      <c r="D57" s="92" t="s">
        <v>1007</v>
      </c>
      <c r="E57" s="92"/>
      <c r="F57" s="92" t="s">
        <v>1007</v>
      </c>
      <c r="G57" s="92"/>
      <c r="H57" s="92" t="s">
        <v>1007</v>
      </c>
      <c r="I57" s="92"/>
      <c r="J57" s="92"/>
      <c r="K57" s="92"/>
      <c r="L57" s="92"/>
      <c r="M57" s="92"/>
      <c r="N57" s="92" t="s">
        <v>1007</v>
      </c>
      <c r="O57" s="92"/>
      <c r="P57" s="92"/>
      <c r="Q57" s="92"/>
      <c r="R57" s="92"/>
      <c r="S57" s="92"/>
      <c r="T57" s="92"/>
      <c r="U57" s="92"/>
      <c r="V57" s="92"/>
      <c r="W57" s="92"/>
      <c r="X57" s="92"/>
      <c r="Y57" s="92"/>
      <c r="Z57" s="92" t="s">
        <v>1007</v>
      </c>
      <c r="AA57" s="92"/>
      <c r="AB57" s="92"/>
      <c r="AC57" s="92"/>
      <c r="AD57" s="92"/>
      <c r="AE57" s="92"/>
      <c r="AF57" s="92"/>
      <c r="AG57" s="12" t="s">
        <v>1007</v>
      </c>
    </row>
    <row r="58" spans="2:33" s="1" customFormat="1" ht="12.75" customHeight="1" x14ac:dyDescent="0.15">
      <c r="B58" s="84" t="s">
        <v>890</v>
      </c>
      <c r="C58" s="84"/>
      <c r="D58" s="68">
        <v>8.0000000000000002E-3</v>
      </c>
      <c r="E58" s="68"/>
      <c r="F58" s="68">
        <v>8.0000000000000002E-3</v>
      </c>
      <c r="G58" s="68"/>
      <c r="H58" s="68">
        <v>8.0000000000000002E-3</v>
      </c>
      <c r="I58" s="68"/>
      <c r="J58" s="68"/>
      <c r="K58" s="68"/>
      <c r="L58" s="68"/>
      <c r="M58" s="68"/>
      <c r="N58" s="68">
        <v>8.0000000000000002E-3</v>
      </c>
      <c r="O58" s="68"/>
      <c r="P58" s="68"/>
      <c r="Q58" s="68"/>
      <c r="R58" s="68"/>
      <c r="S58" s="68"/>
      <c r="T58" s="68"/>
      <c r="U58" s="68"/>
      <c r="V58" s="68"/>
      <c r="W58" s="68"/>
      <c r="X58" s="68"/>
      <c r="Y58" s="68"/>
      <c r="Z58" s="68">
        <v>0</v>
      </c>
      <c r="AA58" s="68"/>
      <c r="AB58" s="68"/>
      <c r="AC58" s="68"/>
      <c r="AD58" s="68"/>
      <c r="AE58" s="68"/>
      <c r="AF58" s="68"/>
      <c r="AG58" s="15">
        <v>0</v>
      </c>
    </row>
    <row r="59" spans="2:33" s="1" customFormat="1" ht="12.2" customHeight="1" x14ac:dyDescent="0.15">
      <c r="B59" s="84" t="s">
        <v>1008</v>
      </c>
      <c r="C59" s="84"/>
      <c r="D59" s="92" t="s">
        <v>1009</v>
      </c>
      <c r="E59" s="92"/>
      <c r="F59" s="92" t="s">
        <v>1009</v>
      </c>
      <c r="G59" s="92"/>
      <c r="H59" s="92" t="s">
        <v>1009</v>
      </c>
      <c r="I59" s="92"/>
      <c r="J59" s="92"/>
      <c r="K59" s="92"/>
      <c r="L59" s="92"/>
      <c r="M59" s="92"/>
      <c r="N59" s="92" t="s">
        <v>1009</v>
      </c>
      <c r="O59" s="92"/>
      <c r="P59" s="92"/>
      <c r="Q59" s="92"/>
      <c r="R59" s="92"/>
      <c r="S59" s="92"/>
      <c r="T59" s="92"/>
      <c r="U59" s="92"/>
      <c r="V59" s="92"/>
      <c r="W59" s="92"/>
      <c r="X59" s="92"/>
      <c r="Y59" s="92"/>
      <c r="Z59" s="92" t="s">
        <v>1009</v>
      </c>
      <c r="AA59" s="92"/>
      <c r="AB59" s="92"/>
      <c r="AC59" s="92"/>
      <c r="AD59" s="92"/>
      <c r="AE59" s="92"/>
      <c r="AF59" s="92"/>
      <c r="AG59" s="12" t="s">
        <v>1009</v>
      </c>
    </row>
    <row r="60" spans="2:33" s="1" customFormat="1" ht="10.7" customHeight="1" x14ac:dyDescent="0.15">
      <c r="B60" s="84" t="s">
        <v>1010</v>
      </c>
      <c r="C60" s="84"/>
      <c r="D60" s="92" t="s">
        <v>1011</v>
      </c>
      <c r="E60" s="92"/>
      <c r="F60" s="92" t="s">
        <v>1011</v>
      </c>
      <c r="G60" s="92"/>
      <c r="H60" s="92" t="s">
        <v>1011</v>
      </c>
      <c r="I60" s="92"/>
      <c r="J60" s="92"/>
      <c r="K60" s="92"/>
      <c r="L60" s="92"/>
      <c r="M60" s="92"/>
      <c r="N60" s="92" t="s">
        <v>1011</v>
      </c>
      <c r="O60" s="92"/>
      <c r="P60" s="92"/>
      <c r="Q60" s="92"/>
      <c r="R60" s="92"/>
      <c r="S60" s="92"/>
      <c r="T60" s="92"/>
      <c r="U60" s="92"/>
      <c r="V60" s="92"/>
      <c r="W60" s="92"/>
      <c r="X60" s="92"/>
      <c r="Y60" s="92"/>
      <c r="Z60" s="92" t="s">
        <v>1011</v>
      </c>
      <c r="AA60" s="92"/>
      <c r="AB60" s="92"/>
      <c r="AC60" s="92"/>
      <c r="AD60" s="92"/>
      <c r="AE60" s="92"/>
      <c r="AF60" s="92"/>
      <c r="AG60" s="12" t="s">
        <v>1011</v>
      </c>
    </row>
    <row r="61" spans="2:33" s="1" customFormat="1" ht="14.85" customHeight="1" x14ac:dyDescent="0.15">
      <c r="B61" s="84" t="s">
        <v>1012</v>
      </c>
      <c r="C61" s="84"/>
      <c r="D61" s="92" t="s">
        <v>1013</v>
      </c>
      <c r="E61" s="92"/>
      <c r="F61" s="92" t="s">
        <v>1013</v>
      </c>
      <c r="G61" s="92"/>
      <c r="H61" s="92" t="s">
        <v>1013</v>
      </c>
      <c r="I61" s="92"/>
      <c r="J61" s="92"/>
      <c r="K61" s="92"/>
      <c r="L61" s="92"/>
      <c r="M61" s="92"/>
      <c r="N61" s="92" t="s">
        <v>1013</v>
      </c>
      <c r="O61" s="92"/>
      <c r="P61" s="92"/>
      <c r="Q61" s="92"/>
      <c r="R61" s="92"/>
      <c r="S61" s="92"/>
      <c r="T61" s="92"/>
      <c r="U61" s="92"/>
      <c r="V61" s="92"/>
      <c r="W61" s="92"/>
      <c r="X61" s="92"/>
      <c r="Y61" s="92"/>
      <c r="Z61" s="92" t="s">
        <v>1013</v>
      </c>
      <c r="AA61" s="92"/>
      <c r="AB61" s="92"/>
      <c r="AC61" s="92"/>
      <c r="AD61" s="92"/>
      <c r="AE61" s="92"/>
      <c r="AF61" s="92"/>
      <c r="AG61" s="12" t="s">
        <v>1013</v>
      </c>
    </row>
    <row r="62" spans="2:33" s="1" customFormat="1" ht="18.2" customHeight="1" x14ac:dyDescent="0.15"/>
    <row r="63" spans="2:33" s="1" customFormat="1" ht="19.149999999999999" customHeight="1" x14ac:dyDescent="0.15">
      <c r="B63" s="70" t="s">
        <v>1021</v>
      </c>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row>
    <row r="64" spans="2:33" s="1" customFormat="1" ht="5.85" customHeight="1" x14ac:dyDescent="0.15"/>
    <row r="65" spans="2:2" s="1" customFormat="1" ht="19.149999999999999" customHeight="1" x14ac:dyDescent="0.15">
      <c r="B65" s="8" t="s">
        <v>1022</v>
      </c>
    </row>
    <row r="66" spans="2:2" s="1" customFormat="1" ht="28.7" customHeight="1" x14ac:dyDescent="0.15"/>
  </sheetData>
  <mergeCells count="130">
    <mergeCell ref="Z57:AF57"/>
    <mergeCell ref="Z58:AF58"/>
    <mergeCell ref="Z59:AF59"/>
    <mergeCell ref="Z60:AF60"/>
    <mergeCell ref="Z61:AF61"/>
    <mergeCell ref="W45:AC45"/>
    <mergeCell ref="Z49:AF49"/>
    <mergeCell ref="Z50:AF50"/>
    <mergeCell ref="Z51:AF51"/>
    <mergeCell ref="Z52:AF52"/>
    <mergeCell ref="Z53:AF53"/>
    <mergeCell ref="Z54:AF54"/>
    <mergeCell ref="Z55:AF55"/>
    <mergeCell ref="Z56:AF56"/>
    <mergeCell ref="Q32:AD32"/>
    <mergeCell ref="Q33:AD33"/>
    <mergeCell ref="Q34:AD34"/>
    <mergeCell ref="Q41:AC41"/>
    <mergeCell ref="Q43:AC43"/>
    <mergeCell ref="R19:AD19"/>
    <mergeCell ref="R21:AD21"/>
    <mergeCell ref="R35:AD35"/>
    <mergeCell ref="T13:AD13"/>
    <mergeCell ref="U14:AD14"/>
    <mergeCell ref="V15:AD15"/>
    <mergeCell ref="V16:AD16"/>
    <mergeCell ref="V17:AD17"/>
    <mergeCell ref="H54:M54"/>
    <mergeCell ref="H55:M55"/>
    <mergeCell ref="H56:M56"/>
    <mergeCell ref="H57:M57"/>
    <mergeCell ref="H58:M58"/>
    <mergeCell ref="H59:M59"/>
    <mergeCell ref="H60:M60"/>
    <mergeCell ref="H61:M61"/>
    <mergeCell ref="J23:AD23"/>
    <mergeCell ref="J29:AC29"/>
    <mergeCell ref="M27:AD27"/>
    <mergeCell ref="N49:Y49"/>
    <mergeCell ref="N50:Y50"/>
    <mergeCell ref="N51:Y51"/>
    <mergeCell ref="N52:Y52"/>
    <mergeCell ref="N53:Y53"/>
    <mergeCell ref="N54:Y54"/>
    <mergeCell ref="N55:Y55"/>
    <mergeCell ref="N56:Y56"/>
    <mergeCell ref="N57:Y57"/>
    <mergeCell ref="N58:Y58"/>
    <mergeCell ref="N59:Y59"/>
    <mergeCell ref="N60:Y60"/>
    <mergeCell ref="N61:Y61"/>
    <mergeCell ref="D54:E54"/>
    <mergeCell ref="D55:E55"/>
    <mergeCell ref="D56:E56"/>
    <mergeCell ref="D57:E57"/>
    <mergeCell ref="D58:E58"/>
    <mergeCell ref="D59:E59"/>
    <mergeCell ref="D60:E60"/>
    <mergeCell ref="D61:E61"/>
    <mergeCell ref="E6:F6"/>
    <mergeCell ref="F49:G49"/>
    <mergeCell ref="F50:G50"/>
    <mergeCell ref="F51:G51"/>
    <mergeCell ref="F52:G52"/>
    <mergeCell ref="F53:G53"/>
    <mergeCell ref="F54:G54"/>
    <mergeCell ref="F55:G55"/>
    <mergeCell ref="F56:G56"/>
    <mergeCell ref="F57:G57"/>
    <mergeCell ref="F58:G58"/>
    <mergeCell ref="F59:G59"/>
    <mergeCell ref="F60:G60"/>
    <mergeCell ref="F61:G61"/>
    <mergeCell ref="B63:AC63"/>
    <mergeCell ref="B9:AC9"/>
    <mergeCell ref="C11:U11"/>
    <mergeCell ref="C13:S13"/>
    <mergeCell ref="C14:T14"/>
    <mergeCell ref="C15:U15"/>
    <mergeCell ref="C16:U16"/>
    <mergeCell ref="C17:U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5:U45"/>
    <mergeCell ref="B54:C54"/>
    <mergeCell ref="B55:C55"/>
    <mergeCell ref="B56:C56"/>
    <mergeCell ref="B57:C57"/>
    <mergeCell ref="B58:C58"/>
    <mergeCell ref="B59:C59"/>
    <mergeCell ref="B6:B7"/>
    <mergeCell ref="B60:C60"/>
    <mergeCell ref="B61:C61"/>
    <mergeCell ref="B1:C3"/>
    <mergeCell ref="B4:AC4"/>
    <mergeCell ref="B44:AC44"/>
    <mergeCell ref="B47:AC47"/>
    <mergeCell ref="B49:C49"/>
    <mergeCell ref="B50:C50"/>
    <mergeCell ref="B51:C51"/>
    <mergeCell ref="B52:C52"/>
    <mergeCell ref="B53:C53"/>
    <mergeCell ref="D49:E49"/>
    <mergeCell ref="D50:E50"/>
    <mergeCell ref="D51:E51"/>
    <mergeCell ref="D52:E52"/>
    <mergeCell ref="D53:E53"/>
    <mergeCell ref="F2:AE2"/>
    <mergeCell ref="H25:AD25"/>
    <mergeCell ref="H49:M49"/>
    <mergeCell ref="H50:M50"/>
    <mergeCell ref="H51:M51"/>
    <mergeCell ref="H52:M52"/>
    <mergeCell ref="H53:M53"/>
    <mergeCell ref="O37:AC37"/>
    <mergeCell ref="O39:AC39"/>
    <mergeCell ref="Q31:AD31"/>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31"/>
  <sheetViews>
    <sheetView view="pageBreakPreview" topLeftCell="A265" zoomScale="60"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56"/>
      <c r="C1" s="56"/>
      <c r="D1" s="56"/>
      <c r="E1" s="56"/>
      <c r="F1" s="56"/>
      <c r="G1" s="56"/>
      <c r="H1" s="56"/>
      <c r="I1" s="56"/>
      <c r="J1" s="56"/>
      <c r="K1" s="56"/>
    </row>
    <row r="2" spans="2:41" s="1" customFormat="1" ht="22.9" customHeight="1" x14ac:dyDescent="0.15">
      <c r="B2" s="56"/>
      <c r="C2" s="56"/>
      <c r="D2" s="56"/>
      <c r="E2" s="56"/>
      <c r="F2" s="56"/>
      <c r="G2" s="56"/>
      <c r="H2" s="56"/>
      <c r="I2" s="56"/>
      <c r="J2" s="56"/>
      <c r="K2" s="56"/>
      <c r="L2" s="62" t="s">
        <v>879</v>
      </c>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row>
    <row r="3" spans="2:41" s="1" customFormat="1" ht="6.4" customHeight="1" x14ac:dyDescent="0.15">
      <c r="B3" s="56"/>
      <c r="C3" s="56"/>
      <c r="D3" s="56"/>
      <c r="E3" s="56"/>
      <c r="F3" s="56"/>
      <c r="G3" s="56"/>
      <c r="H3" s="56"/>
      <c r="I3" s="56"/>
      <c r="J3" s="56"/>
      <c r="K3" s="56"/>
    </row>
    <row r="4" spans="2:41" s="1" customFormat="1" ht="2.65" customHeight="1" x14ac:dyDescent="0.15"/>
    <row r="5" spans="2:41" s="1" customFormat="1" ht="33" customHeight="1" x14ac:dyDescent="0.15">
      <c r="B5" s="58" t="s">
        <v>1147</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row>
    <row r="6" spans="2:41" s="1" customFormat="1" ht="6.95" customHeight="1" x14ac:dyDescent="0.15"/>
    <row r="7" spans="2:41" s="1" customFormat="1" ht="2.65" customHeight="1" x14ac:dyDescent="0.15">
      <c r="B7" s="51" t="s">
        <v>1015</v>
      </c>
      <c r="C7" s="51"/>
      <c r="D7" s="51"/>
      <c r="E7" s="51"/>
      <c r="F7" s="51"/>
      <c r="G7" s="51"/>
      <c r="H7" s="51"/>
      <c r="I7" s="51"/>
      <c r="J7" s="51"/>
    </row>
    <row r="8" spans="2:41" s="1" customFormat="1" ht="21.4" customHeight="1" x14ac:dyDescent="0.15">
      <c r="B8" s="51"/>
      <c r="C8" s="51"/>
      <c r="D8" s="51"/>
      <c r="E8" s="51"/>
      <c r="F8" s="51"/>
      <c r="G8" s="51"/>
      <c r="H8" s="51"/>
      <c r="I8" s="51"/>
      <c r="J8" s="51"/>
      <c r="L8" s="59">
        <v>44500</v>
      </c>
      <c r="M8" s="59"/>
      <c r="N8" s="59"/>
      <c r="O8" s="59"/>
      <c r="P8" s="59"/>
      <c r="Q8" s="59"/>
      <c r="R8" s="59"/>
      <c r="S8" s="59"/>
      <c r="T8" s="59"/>
    </row>
    <row r="9" spans="2:41" s="1" customFormat="1" ht="5.25" customHeight="1" x14ac:dyDescent="0.15">
      <c r="B9" s="51"/>
      <c r="C9" s="51"/>
      <c r="D9" s="51"/>
      <c r="E9" s="51"/>
      <c r="F9" s="51"/>
      <c r="G9" s="51"/>
      <c r="H9" s="51"/>
      <c r="I9" s="51"/>
      <c r="J9" s="51"/>
    </row>
    <row r="10" spans="2:41" s="1" customFormat="1" ht="2.1" customHeight="1" x14ac:dyDescent="0.15"/>
    <row r="11" spans="2:41" s="1" customFormat="1" ht="19.149999999999999" customHeight="1" x14ac:dyDescent="0.15">
      <c r="B11" s="70" t="s">
        <v>1148</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row>
    <row r="12" spans="2:41" s="1" customFormat="1" ht="5.25" customHeight="1" x14ac:dyDescent="0.15"/>
    <row r="13" spans="2:41" s="1" customFormat="1" ht="14.85" customHeight="1" x14ac:dyDescent="0.15">
      <c r="B13" s="99"/>
      <c r="C13" s="99"/>
      <c r="D13" s="99"/>
      <c r="E13" s="99"/>
      <c r="F13" s="99"/>
      <c r="G13" s="99"/>
      <c r="H13" s="99"/>
      <c r="I13" s="99"/>
      <c r="J13" s="69" t="s">
        <v>1023</v>
      </c>
      <c r="K13" s="69"/>
      <c r="L13" s="69"/>
      <c r="M13" s="69"/>
      <c r="N13" s="69"/>
      <c r="O13" s="69"/>
      <c r="P13" s="69"/>
      <c r="Q13" s="69"/>
      <c r="R13" s="69"/>
      <c r="S13" s="69"/>
      <c r="T13" s="69" t="s">
        <v>1024</v>
      </c>
      <c r="U13" s="69"/>
      <c r="V13" s="69"/>
      <c r="W13" s="69"/>
      <c r="X13" s="69"/>
      <c r="Y13" s="69"/>
      <c r="Z13" s="69"/>
      <c r="AA13" s="69"/>
      <c r="AB13" s="69"/>
      <c r="AC13" s="69" t="s">
        <v>1025</v>
      </c>
      <c r="AD13" s="69"/>
      <c r="AE13" s="69"/>
      <c r="AF13" s="69"/>
      <c r="AG13" s="69"/>
      <c r="AH13" s="69"/>
      <c r="AI13" s="69"/>
      <c r="AJ13" s="69"/>
      <c r="AK13" s="69"/>
      <c r="AL13" s="10" t="s">
        <v>1024</v>
      </c>
    </row>
    <row r="14" spans="2:41" s="1" customFormat="1" ht="12.2" customHeight="1" x14ac:dyDescent="0.15">
      <c r="B14" s="100" t="s">
        <v>531</v>
      </c>
      <c r="C14" s="100"/>
      <c r="D14" s="100"/>
      <c r="E14" s="100"/>
      <c r="F14" s="100"/>
      <c r="G14" s="100"/>
      <c r="H14" s="100"/>
      <c r="I14" s="100"/>
      <c r="J14" s="103">
        <v>2372964788.1399899</v>
      </c>
      <c r="K14" s="103"/>
      <c r="L14" s="103"/>
      <c r="M14" s="103"/>
      <c r="N14" s="103"/>
      <c r="O14" s="103"/>
      <c r="P14" s="103"/>
      <c r="Q14" s="103"/>
      <c r="R14" s="103"/>
      <c r="S14" s="103"/>
      <c r="T14" s="68">
        <v>0.15570257241799501</v>
      </c>
      <c r="U14" s="68"/>
      <c r="V14" s="68"/>
      <c r="W14" s="68"/>
      <c r="X14" s="68"/>
      <c r="Y14" s="68"/>
      <c r="Z14" s="68"/>
      <c r="AA14" s="68"/>
      <c r="AB14" s="68"/>
      <c r="AC14" s="94">
        <v>34573</v>
      </c>
      <c r="AD14" s="94"/>
      <c r="AE14" s="94"/>
      <c r="AF14" s="94"/>
      <c r="AG14" s="94"/>
      <c r="AH14" s="94"/>
      <c r="AI14" s="94"/>
      <c r="AJ14" s="94"/>
      <c r="AK14" s="94"/>
      <c r="AL14" s="15">
        <v>0.153030692008746</v>
      </c>
    </row>
    <row r="15" spans="2:41" s="1" customFormat="1" ht="12.2" customHeight="1" x14ac:dyDescent="0.15">
      <c r="B15" s="100" t="s">
        <v>535</v>
      </c>
      <c r="C15" s="100"/>
      <c r="D15" s="100"/>
      <c r="E15" s="100"/>
      <c r="F15" s="100"/>
      <c r="G15" s="100"/>
      <c r="H15" s="100"/>
      <c r="I15" s="100"/>
      <c r="J15" s="103">
        <v>2350745510.5900102</v>
      </c>
      <c r="K15" s="103"/>
      <c r="L15" s="103"/>
      <c r="M15" s="103"/>
      <c r="N15" s="103"/>
      <c r="O15" s="103"/>
      <c r="P15" s="103"/>
      <c r="Q15" s="103"/>
      <c r="R15" s="103"/>
      <c r="S15" s="103"/>
      <c r="T15" s="68">
        <v>0.154244649953619</v>
      </c>
      <c r="U15" s="68"/>
      <c r="V15" s="68"/>
      <c r="W15" s="68"/>
      <c r="X15" s="68"/>
      <c r="Y15" s="68"/>
      <c r="Z15" s="68"/>
      <c r="AA15" s="68"/>
      <c r="AB15" s="68"/>
      <c r="AC15" s="94">
        <v>36579</v>
      </c>
      <c r="AD15" s="94"/>
      <c r="AE15" s="94"/>
      <c r="AF15" s="94"/>
      <c r="AG15" s="94"/>
      <c r="AH15" s="94"/>
      <c r="AI15" s="94"/>
      <c r="AJ15" s="94"/>
      <c r="AK15" s="94"/>
      <c r="AL15" s="15">
        <v>0.16190986269597499</v>
      </c>
    </row>
    <row r="16" spans="2:41" s="1" customFormat="1" ht="12.2" customHeight="1" x14ac:dyDescent="0.15">
      <c r="B16" s="100" t="s">
        <v>533</v>
      </c>
      <c r="C16" s="100"/>
      <c r="D16" s="100"/>
      <c r="E16" s="100"/>
      <c r="F16" s="100"/>
      <c r="G16" s="100"/>
      <c r="H16" s="100"/>
      <c r="I16" s="100"/>
      <c r="J16" s="103">
        <v>2185809453.5900002</v>
      </c>
      <c r="K16" s="103"/>
      <c r="L16" s="103"/>
      <c r="M16" s="103"/>
      <c r="N16" s="103"/>
      <c r="O16" s="103"/>
      <c r="P16" s="103"/>
      <c r="Q16" s="103"/>
      <c r="R16" s="103"/>
      <c r="S16" s="103"/>
      <c r="T16" s="68">
        <v>0.14342233666530799</v>
      </c>
      <c r="U16" s="68"/>
      <c r="V16" s="68"/>
      <c r="W16" s="68"/>
      <c r="X16" s="68"/>
      <c r="Y16" s="68"/>
      <c r="Z16" s="68"/>
      <c r="AA16" s="68"/>
      <c r="AB16" s="68"/>
      <c r="AC16" s="94">
        <v>31081</v>
      </c>
      <c r="AD16" s="94"/>
      <c r="AE16" s="94"/>
      <c r="AF16" s="94"/>
      <c r="AG16" s="94"/>
      <c r="AH16" s="94"/>
      <c r="AI16" s="94"/>
      <c r="AJ16" s="94"/>
      <c r="AK16" s="94"/>
      <c r="AL16" s="15">
        <v>0.137574029974947</v>
      </c>
    </row>
    <row r="17" spans="2:41" s="1" customFormat="1" ht="12.2" customHeight="1" x14ac:dyDescent="0.15">
      <c r="B17" s="100" t="s">
        <v>539</v>
      </c>
      <c r="C17" s="100"/>
      <c r="D17" s="100"/>
      <c r="E17" s="100"/>
      <c r="F17" s="100"/>
      <c r="G17" s="100"/>
      <c r="H17" s="100"/>
      <c r="I17" s="100"/>
      <c r="J17" s="103">
        <v>1688197075.20999</v>
      </c>
      <c r="K17" s="103"/>
      <c r="L17" s="103"/>
      <c r="M17" s="103"/>
      <c r="N17" s="103"/>
      <c r="O17" s="103"/>
      <c r="P17" s="103"/>
      <c r="Q17" s="103"/>
      <c r="R17" s="103"/>
      <c r="S17" s="103"/>
      <c r="T17" s="68">
        <v>0.110771398156636</v>
      </c>
      <c r="U17" s="68"/>
      <c r="V17" s="68"/>
      <c r="W17" s="68"/>
      <c r="X17" s="68"/>
      <c r="Y17" s="68"/>
      <c r="Z17" s="68"/>
      <c r="AA17" s="68"/>
      <c r="AB17" s="68"/>
      <c r="AC17" s="94">
        <v>28061</v>
      </c>
      <c r="AD17" s="94"/>
      <c r="AE17" s="94"/>
      <c r="AF17" s="94"/>
      <c r="AG17" s="94"/>
      <c r="AH17" s="94"/>
      <c r="AI17" s="94"/>
      <c r="AJ17" s="94"/>
      <c r="AK17" s="94"/>
      <c r="AL17" s="15">
        <v>0.124206584573437</v>
      </c>
    </row>
    <row r="18" spans="2:41" s="1" customFormat="1" ht="12.2" customHeight="1" x14ac:dyDescent="0.15">
      <c r="B18" s="100" t="s">
        <v>537</v>
      </c>
      <c r="C18" s="100"/>
      <c r="D18" s="100"/>
      <c r="E18" s="100"/>
      <c r="F18" s="100"/>
      <c r="G18" s="100"/>
      <c r="H18" s="100"/>
      <c r="I18" s="100"/>
      <c r="J18" s="103">
        <v>1322465090.3</v>
      </c>
      <c r="K18" s="103"/>
      <c r="L18" s="103"/>
      <c r="M18" s="103"/>
      <c r="N18" s="103"/>
      <c r="O18" s="103"/>
      <c r="P18" s="103"/>
      <c r="Q18" s="103"/>
      <c r="R18" s="103"/>
      <c r="S18" s="103"/>
      <c r="T18" s="68">
        <v>8.6773818778029602E-2</v>
      </c>
      <c r="U18" s="68"/>
      <c r="V18" s="68"/>
      <c r="W18" s="68"/>
      <c r="X18" s="68"/>
      <c r="Y18" s="68"/>
      <c r="Z18" s="68"/>
      <c r="AA18" s="68"/>
      <c r="AB18" s="68"/>
      <c r="AC18" s="94">
        <v>12627</v>
      </c>
      <c r="AD18" s="94"/>
      <c r="AE18" s="94"/>
      <c r="AF18" s="94"/>
      <c r="AG18" s="94"/>
      <c r="AH18" s="94"/>
      <c r="AI18" s="94"/>
      <c r="AJ18" s="94"/>
      <c r="AK18" s="94"/>
      <c r="AL18" s="15">
        <v>5.58909712201556E-2</v>
      </c>
    </row>
    <row r="19" spans="2:41" s="1" customFormat="1" ht="12.2" customHeight="1" x14ac:dyDescent="0.15">
      <c r="B19" s="100" t="s">
        <v>541</v>
      </c>
      <c r="C19" s="100"/>
      <c r="D19" s="100"/>
      <c r="E19" s="100"/>
      <c r="F19" s="100"/>
      <c r="G19" s="100"/>
      <c r="H19" s="100"/>
      <c r="I19" s="100"/>
      <c r="J19" s="103">
        <v>1236461853.98</v>
      </c>
      <c r="K19" s="103"/>
      <c r="L19" s="103"/>
      <c r="M19" s="103"/>
      <c r="N19" s="103"/>
      <c r="O19" s="103"/>
      <c r="P19" s="103"/>
      <c r="Q19" s="103"/>
      <c r="R19" s="103"/>
      <c r="S19" s="103"/>
      <c r="T19" s="68">
        <v>8.1130698745982194E-2</v>
      </c>
      <c r="U19" s="68"/>
      <c r="V19" s="68"/>
      <c r="W19" s="68"/>
      <c r="X19" s="68"/>
      <c r="Y19" s="68"/>
      <c r="Z19" s="68"/>
      <c r="AA19" s="68"/>
      <c r="AB19" s="68"/>
      <c r="AC19" s="94">
        <v>21335</v>
      </c>
      <c r="AD19" s="94"/>
      <c r="AE19" s="94"/>
      <c r="AF19" s="94"/>
      <c r="AG19" s="94"/>
      <c r="AH19" s="94"/>
      <c r="AI19" s="94"/>
      <c r="AJ19" s="94"/>
      <c r="AK19" s="94"/>
      <c r="AL19" s="15">
        <v>9.4435247563318295E-2</v>
      </c>
    </row>
    <row r="20" spans="2:41" s="1" customFormat="1" ht="12.2" customHeight="1" x14ac:dyDescent="0.15">
      <c r="B20" s="100" t="s">
        <v>543</v>
      </c>
      <c r="C20" s="100"/>
      <c r="D20" s="100"/>
      <c r="E20" s="100"/>
      <c r="F20" s="100"/>
      <c r="G20" s="100"/>
      <c r="H20" s="100"/>
      <c r="I20" s="100"/>
      <c r="J20" s="103">
        <v>1129916651.8299999</v>
      </c>
      <c r="K20" s="103"/>
      <c r="L20" s="103"/>
      <c r="M20" s="103"/>
      <c r="N20" s="103"/>
      <c r="O20" s="103"/>
      <c r="P20" s="103"/>
      <c r="Q20" s="103"/>
      <c r="R20" s="103"/>
      <c r="S20" s="103"/>
      <c r="T20" s="68">
        <v>7.4139713402894103E-2</v>
      </c>
      <c r="U20" s="68"/>
      <c r="V20" s="68"/>
      <c r="W20" s="68"/>
      <c r="X20" s="68"/>
      <c r="Y20" s="68"/>
      <c r="Z20" s="68"/>
      <c r="AA20" s="68"/>
      <c r="AB20" s="68"/>
      <c r="AC20" s="94">
        <v>17568</v>
      </c>
      <c r="AD20" s="94"/>
      <c r="AE20" s="94"/>
      <c r="AF20" s="94"/>
      <c r="AG20" s="94"/>
      <c r="AH20" s="94"/>
      <c r="AI20" s="94"/>
      <c r="AJ20" s="94"/>
      <c r="AK20" s="94"/>
      <c r="AL20" s="15">
        <v>7.7761351262825198E-2</v>
      </c>
    </row>
    <row r="21" spans="2:41" s="1" customFormat="1" ht="12.2" customHeight="1" x14ac:dyDescent="0.15">
      <c r="B21" s="100" t="s">
        <v>545</v>
      </c>
      <c r="C21" s="100"/>
      <c r="D21" s="100"/>
      <c r="E21" s="100"/>
      <c r="F21" s="100"/>
      <c r="G21" s="100"/>
      <c r="H21" s="100"/>
      <c r="I21" s="100"/>
      <c r="J21" s="103">
        <v>1054114765.63</v>
      </c>
      <c r="K21" s="103"/>
      <c r="L21" s="103"/>
      <c r="M21" s="103"/>
      <c r="N21" s="103"/>
      <c r="O21" s="103"/>
      <c r="P21" s="103"/>
      <c r="Q21" s="103"/>
      <c r="R21" s="103"/>
      <c r="S21" s="103"/>
      <c r="T21" s="68">
        <v>6.91659570562074E-2</v>
      </c>
      <c r="U21" s="68"/>
      <c r="V21" s="68"/>
      <c r="W21" s="68"/>
      <c r="X21" s="68"/>
      <c r="Y21" s="68"/>
      <c r="Z21" s="68"/>
      <c r="AA21" s="68"/>
      <c r="AB21" s="68"/>
      <c r="AC21" s="94">
        <v>17093</v>
      </c>
      <c r="AD21" s="94"/>
      <c r="AE21" s="94"/>
      <c r="AF21" s="94"/>
      <c r="AG21" s="94"/>
      <c r="AH21" s="94"/>
      <c r="AI21" s="94"/>
      <c r="AJ21" s="94"/>
      <c r="AK21" s="94"/>
      <c r="AL21" s="15">
        <v>7.5658855711263198E-2</v>
      </c>
    </row>
    <row r="22" spans="2:41" s="1" customFormat="1" ht="12.2" customHeight="1" x14ac:dyDescent="0.15">
      <c r="B22" s="100" t="s">
        <v>547</v>
      </c>
      <c r="C22" s="100"/>
      <c r="D22" s="100"/>
      <c r="E22" s="100"/>
      <c r="F22" s="100"/>
      <c r="G22" s="100"/>
      <c r="H22" s="100"/>
      <c r="I22" s="100"/>
      <c r="J22" s="103">
        <v>783369658.69000101</v>
      </c>
      <c r="K22" s="103"/>
      <c r="L22" s="103"/>
      <c r="M22" s="103"/>
      <c r="N22" s="103"/>
      <c r="O22" s="103"/>
      <c r="P22" s="103"/>
      <c r="Q22" s="103"/>
      <c r="R22" s="103"/>
      <c r="S22" s="103"/>
      <c r="T22" s="68">
        <v>5.1400961203409097E-2</v>
      </c>
      <c r="U22" s="68"/>
      <c r="V22" s="68"/>
      <c r="W22" s="68"/>
      <c r="X22" s="68"/>
      <c r="Y22" s="68"/>
      <c r="Z22" s="68"/>
      <c r="AA22" s="68"/>
      <c r="AB22" s="68"/>
      <c r="AC22" s="94">
        <v>9603</v>
      </c>
      <c r="AD22" s="94"/>
      <c r="AE22" s="94"/>
      <c r="AF22" s="94"/>
      <c r="AG22" s="94"/>
      <c r="AH22" s="94"/>
      <c r="AI22" s="94"/>
      <c r="AJ22" s="94"/>
      <c r="AK22" s="94"/>
      <c r="AL22" s="15">
        <v>4.2505820592948003E-2</v>
      </c>
    </row>
    <row r="23" spans="2:41" s="1" customFormat="1" ht="12.2" customHeight="1" x14ac:dyDescent="0.15">
      <c r="B23" s="100" t="s">
        <v>549</v>
      </c>
      <c r="C23" s="100"/>
      <c r="D23" s="100"/>
      <c r="E23" s="100"/>
      <c r="F23" s="100"/>
      <c r="G23" s="100"/>
      <c r="H23" s="100"/>
      <c r="I23" s="100"/>
      <c r="J23" s="103">
        <v>656334167.16999996</v>
      </c>
      <c r="K23" s="103"/>
      <c r="L23" s="103"/>
      <c r="M23" s="103"/>
      <c r="N23" s="103"/>
      <c r="O23" s="103"/>
      <c r="P23" s="103"/>
      <c r="Q23" s="103"/>
      <c r="R23" s="103"/>
      <c r="S23" s="103"/>
      <c r="T23" s="68">
        <v>4.3065501310827897E-2</v>
      </c>
      <c r="U23" s="68"/>
      <c r="V23" s="68"/>
      <c r="W23" s="68"/>
      <c r="X23" s="68"/>
      <c r="Y23" s="68"/>
      <c r="Z23" s="68"/>
      <c r="AA23" s="68"/>
      <c r="AB23" s="68"/>
      <c r="AC23" s="94">
        <v>10467</v>
      </c>
      <c r="AD23" s="94"/>
      <c r="AE23" s="94"/>
      <c r="AF23" s="94"/>
      <c r="AG23" s="94"/>
      <c r="AH23" s="94"/>
      <c r="AI23" s="94"/>
      <c r="AJ23" s="94"/>
      <c r="AK23" s="94"/>
      <c r="AL23" s="15">
        <v>4.6330149343578798E-2</v>
      </c>
    </row>
    <row r="24" spans="2:41" s="1" customFormat="1" ht="12.2" customHeight="1" x14ac:dyDescent="0.15">
      <c r="B24" s="100" t="s">
        <v>483</v>
      </c>
      <c r="C24" s="100"/>
      <c r="D24" s="100"/>
      <c r="E24" s="100"/>
      <c r="F24" s="100"/>
      <c r="G24" s="100"/>
      <c r="H24" s="100"/>
      <c r="I24" s="100"/>
      <c r="J24" s="103">
        <v>419363542.80000001</v>
      </c>
      <c r="K24" s="103"/>
      <c r="L24" s="103"/>
      <c r="M24" s="103"/>
      <c r="N24" s="103"/>
      <c r="O24" s="103"/>
      <c r="P24" s="103"/>
      <c r="Q24" s="103"/>
      <c r="R24" s="103"/>
      <c r="S24" s="103"/>
      <c r="T24" s="68">
        <v>2.7516625075362001E-2</v>
      </c>
      <c r="U24" s="68"/>
      <c r="V24" s="68"/>
      <c r="W24" s="68"/>
      <c r="X24" s="68"/>
      <c r="Y24" s="68"/>
      <c r="Z24" s="68"/>
      <c r="AA24" s="68"/>
      <c r="AB24" s="68"/>
      <c r="AC24" s="94">
        <v>6206</v>
      </c>
      <c r="AD24" s="94"/>
      <c r="AE24" s="94"/>
      <c r="AF24" s="94"/>
      <c r="AG24" s="94"/>
      <c r="AH24" s="94"/>
      <c r="AI24" s="94"/>
      <c r="AJ24" s="94"/>
      <c r="AK24" s="94"/>
      <c r="AL24" s="15">
        <v>2.7469657669461099E-2</v>
      </c>
    </row>
    <row r="25" spans="2:41" s="1" customFormat="1" ht="12.2" customHeight="1" x14ac:dyDescent="0.15">
      <c r="B25" s="100" t="s">
        <v>62</v>
      </c>
      <c r="C25" s="100"/>
      <c r="D25" s="100"/>
      <c r="E25" s="100"/>
      <c r="F25" s="100"/>
      <c r="G25" s="100"/>
      <c r="H25" s="100"/>
      <c r="I25" s="100"/>
      <c r="J25" s="103">
        <v>40627278.539999999</v>
      </c>
      <c r="K25" s="103"/>
      <c r="L25" s="103"/>
      <c r="M25" s="103"/>
      <c r="N25" s="103"/>
      <c r="O25" s="103"/>
      <c r="P25" s="103"/>
      <c r="Q25" s="103"/>
      <c r="R25" s="103"/>
      <c r="S25" s="103"/>
      <c r="T25" s="68">
        <v>2.6657672337307399E-3</v>
      </c>
      <c r="U25" s="68"/>
      <c r="V25" s="68"/>
      <c r="W25" s="68"/>
      <c r="X25" s="68"/>
      <c r="Y25" s="68"/>
      <c r="Z25" s="68"/>
      <c r="AA25" s="68"/>
      <c r="AB25" s="68"/>
      <c r="AC25" s="94">
        <v>729</v>
      </c>
      <c r="AD25" s="94"/>
      <c r="AE25" s="94"/>
      <c r="AF25" s="94"/>
      <c r="AG25" s="94"/>
      <c r="AH25" s="94"/>
      <c r="AI25" s="94"/>
      <c r="AJ25" s="94"/>
      <c r="AK25" s="94"/>
      <c r="AL25" s="15">
        <v>3.2267773833446899E-3</v>
      </c>
    </row>
    <row r="26" spans="2:41" s="1" customFormat="1" ht="13.35" customHeight="1" x14ac:dyDescent="0.15">
      <c r="B26" s="99"/>
      <c r="C26" s="99"/>
      <c r="D26" s="99"/>
      <c r="E26" s="99"/>
      <c r="F26" s="99"/>
      <c r="G26" s="99"/>
      <c r="H26" s="99"/>
      <c r="I26" s="99"/>
      <c r="J26" s="101">
        <v>15240369836.469999</v>
      </c>
      <c r="K26" s="101"/>
      <c r="L26" s="101"/>
      <c r="M26" s="101"/>
      <c r="N26" s="101"/>
      <c r="O26" s="101"/>
      <c r="P26" s="101"/>
      <c r="Q26" s="101"/>
      <c r="R26" s="101"/>
      <c r="S26" s="101"/>
      <c r="T26" s="98">
        <v>1</v>
      </c>
      <c r="U26" s="98"/>
      <c r="V26" s="98"/>
      <c r="W26" s="98"/>
      <c r="X26" s="98"/>
      <c r="Y26" s="98"/>
      <c r="Z26" s="98"/>
      <c r="AA26" s="98"/>
      <c r="AB26" s="98"/>
      <c r="AC26" s="97">
        <v>225922</v>
      </c>
      <c r="AD26" s="97"/>
      <c r="AE26" s="97"/>
      <c r="AF26" s="97"/>
      <c r="AG26" s="97"/>
      <c r="AH26" s="97"/>
      <c r="AI26" s="97"/>
      <c r="AJ26" s="97"/>
      <c r="AK26" s="97"/>
      <c r="AL26" s="30">
        <v>1</v>
      </c>
    </row>
    <row r="27" spans="2:41" s="1" customFormat="1" ht="9" customHeight="1" x14ac:dyDescent="0.15"/>
    <row r="28" spans="2:41" s="1" customFormat="1" ht="19.149999999999999" customHeight="1" x14ac:dyDescent="0.15">
      <c r="B28" s="70" t="s">
        <v>1149</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row>
    <row r="29" spans="2:41" s="1" customFormat="1" ht="7.9" customHeight="1" x14ac:dyDescent="0.15"/>
    <row r="30" spans="2:41" s="1" customFormat="1" ht="13.35" customHeight="1" x14ac:dyDescent="0.15">
      <c r="B30" s="69" t="s">
        <v>1026</v>
      </c>
      <c r="C30" s="69"/>
      <c r="D30" s="69"/>
      <c r="E30" s="69"/>
      <c r="F30" s="69"/>
      <c r="G30" s="69"/>
      <c r="H30" s="69"/>
      <c r="I30" s="69"/>
      <c r="J30" s="69" t="s">
        <v>1023</v>
      </c>
      <c r="K30" s="69"/>
      <c r="L30" s="69"/>
      <c r="M30" s="69"/>
      <c r="N30" s="69"/>
      <c r="O30" s="69"/>
      <c r="P30" s="69"/>
      <c r="Q30" s="69"/>
      <c r="R30" s="69"/>
      <c r="S30" s="69"/>
      <c r="T30" s="69" t="s">
        <v>1024</v>
      </c>
      <c r="U30" s="69"/>
      <c r="V30" s="69"/>
      <c r="W30" s="69"/>
      <c r="X30" s="69"/>
      <c r="Y30" s="69"/>
      <c r="Z30" s="69"/>
      <c r="AA30" s="69"/>
      <c r="AB30" s="69"/>
      <c r="AC30" s="69" t="s">
        <v>1025</v>
      </c>
      <c r="AD30" s="69"/>
      <c r="AE30" s="69"/>
      <c r="AF30" s="69"/>
      <c r="AG30" s="69"/>
      <c r="AH30" s="69"/>
      <c r="AI30" s="69"/>
      <c r="AJ30" s="69"/>
      <c r="AK30" s="69" t="s">
        <v>1024</v>
      </c>
      <c r="AL30" s="69"/>
    </row>
    <row r="31" spans="2:41" s="1" customFormat="1" ht="12.75" customHeight="1" x14ac:dyDescent="0.15">
      <c r="B31" s="92" t="s">
        <v>1027</v>
      </c>
      <c r="C31" s="92"/>
      <c r="D31" s="92"/>
      <c r="E31" s="92"/>
      <c r="F31" s="92"/>
      <c r="G31" s="92"/>
      <c r="H31" s="92"/>
      <c r="I31" s="92"/>
      <c r="J31" s="103">
        <v>753277200.28999496</v>
      </c>
      <c r="K31" s="103"/>
      <c r="L31" s="103"/>
      <c r="M31" s="103"/>
      <c r="N31" s="103"/>
      <c r="O31" s="103"/>
      <c r="P31" s="103"/>
      <c r="Q31" s="103"/>
      <c r="R31" s="103"/>
      <c r="S31" s="103"/>
      <c r="T31" s="68">
        <v>4.9426438358957298E-2</v>
      </c>
      <c r="U31" s="68"/>
      <c r="V31" s="68"/>
      <c r="W31" s="68"/>
      <c r="X31" s="68"/>
      <c r="Y31" s="68"/>
      <c r="Z31" s="68"/>
      <c r="AA31" s="68"/>
      <c r="AB31" s="68"/>
      <c r="AC31" s="94">
        <v>7331</v>
      </c>
      <c r="AD31" s="94"/>
      <c r="AE31" s="94"/>
      <c r="AF31" s="94"/>
      <c r="AG31" s="94"/>
      <c r="AH31" s="94"/>
      <c r="AI31" s="94"/>
      <c r="AJ31" s="94"/>
      <c r="AK31" s="68">
        <v>3.2449252396844902E-2</v>
      </c>
      <c r="AL31" s="68"/>
    </row>
    <row r="32" spans="2:41" s="1" customFormat="1" ht="12.75" customHeight="1" x14ac:dyDescent="0.15">
      <c r="B32" s="92" t="s">
        <v>1028</v>
      </c>
      <c r="C32" s="92"/>
      <c r="D32" s="92"/>
      <c r="E32" s="92"/>
      <c r="F32" s="92"/>
      <c r="G32" s="92"/>
      <c r="H32" s="92"/>
      <c r="I32" s="92"/>
      <c r="J32" s="103">
        <v>4016675273.8799701</v>
      </c>
      <c r="K32" s="103"/>
      <c r="L32" s="103"/>
      <c r="M32" s="103"/>
      <c r="N32" s="103"/>
      <c r="O32" s="103"/>
      <c r="P32" s="103"/>
      <c r="Q32" s="103"/>
      <c r="R32" s="103"/>
      <c r="S32" s="103"/>
      <c r="T32" s="68">
        <v>0.263554973860813</v>
      </c>
      <c r="U32" s="68"/>
      <c r="V32" s="68"/>
      <c r="W32" s="68"/>
      <c r="X32" s="68"/>
      <c r="Y32" s="68"/>
      <c r="Z32" s="68"/>
      <c r="AA32" s="68"/>
      <c r="AB32" s="68"/>
      <c r="AC32" s="94">
        <v>42648</v>
      </c>
      <c r="AD32" s="94"/>
      <c r="AE32" s="94"/>
      <c r="AF32" s="94"/>
      <c r="AG32" s="94"/>
      <c r="AH32" s="94"/>
      <c r="AI32" s="94"/>
      <c r="AJ32" s="94"/>
      <c r="AK32" s="68">
        <v>0.188773116385301</v>
      </c>
      <c r="AL32" s="68"/>
    </row>
    <row r="33" spans="2:38" s="1" customFormat="1" ht="12.75" customHeight="1" x14ac:dyDescent="0.15">
      <c r="B33" s="92" t="s">
        <v>1029</v>
      </c>
      <c r="C33" s="92"/>
      <c r="D33" s="92"/>
      <c r="E33" s="92"/>
      <c r="F33" s="92"/>
      <c r="G33" s="92"/>
      <c r="H33" s="92"/>
      <c r="I33" s="92"/>
      <c r="J33" s="103">
        <v>3185183318.2800202</v>
      </c>
      <c r="K33" s="103"/>
      <c r="L33" s="103"/>
      <c r="M33" s="103"/>
      <c r="N33" s="103"/>
      <c r="O33" s="103"/>
      <c r="P33" s="103"/>
      <c r="Q33" s="103"/>
      <c r="R33" s="103"/>
      <c r="S33" s="103"/>
      <c r="T33" s="68">
        <v>0.20899645825247101</v>
      </c>
      <c r="U33" s="68"/>
      <c r="V33" s="68"/>
      <c r="W33" s="68"/>
      <c r="X33" s="68"/>
      <c r="Y33" s="68"/>
      <c r="Z33" s="68"/>
      <c r="AA33" s="68"/>
      <c r="AB33" s="68"/>
      <c r="AC33" s="94">
        <v>39851</v>
      </c>
      <c r="AD33" s="94"/>
      <c r="AE33" s="94"/>
      <c r="AF33" s="94"/>
      <c r="AG33" s="94"/>
      <c r="AH33" s="94"/>
      <c r="AI33" s="94"/>
      <c r="AJ33" s="94"/>
      <c r="AK33" s="68">
        <v>0.176392737316419</v>
      </c>
      <c r="AL33" s="68"/>
    </row>
    <row r="34" spans="2:38" s="1" customFormat="1" ht="12.75" customHeight="1" x14ac:dyDescent="0.15">
      <c r="B34" s="92" t="s">
        <v>1030</v>
      </c>
      <c r="C34" s="92"/>
      <c r="D34" s="92"/>
      <c r="E34" s="92"/>
      <c r="F34" s="92"/>
      <c r="G34" s="92"/>
      <c r="H34" s="92"/>
      <c r="I34" s="92"/>
      <c r="J34" s="103">
        <v>2089177184.69999</v>
      </c>
      <c r="K34" s="103"/>
      <c r="L34" s="103"/>
      <c r="M34" s="103"/>
      <c r="N34" s="103"/>
      <c r="O34" s="103"/>
      <c r="P34" s="103"/>
      <c r="Q34" s="103"/>
      <c r="R34" s="103"/>
      <c r="S34" s="103"/>
      <c r="T34" s="68">
        <v>0.13708179047601801</v>
      </c>
      <c r="U34" s="68"/>
      <c r="V34" s="68"/>
      <c r="W34" s="68"/>
      <c r="X34" s="68"/>
      <c r="Y34" s="68"/>
      <c r="Z34" s="68"/>
      <c r="AA34" s="68"/>
      <c r="AB34" s="68"/>
      <c r="AC34" s="94">
        <v>28343</v>
      </c>
      <c r="AD34" s="94"/>
      <c r="AE34" s="94"/>
      <c r="AF34" s="94"/>
      <c r="AG34" s="94"/>
      <c r="AH34" s="94"/>
      <c r="AI34" s="94"/>
      <c r="AJ34" s="94"/>
      <c r="AK34" s="68">
        <v>0.125454802985101</v>
      </c>
      <c r="AL34" s="68"/>
    </row>
    <row r="35" spans="2:38" s="1" customFormat="1" ht="12.75" customHeight="1" x14ac:dyDescent="0.15">
      <c r="B35" s="92" t="s">
        <v>1031</v>
      </c>
      <c r="C35" s="92"/>
      <c r="D35" s="92"/>
      <c r="E35" s="92"/>
      <c r="F35" s="92"/>
      <c r="G35" s="92"/>
      <c r="H35" s="92"/>
      <c r="I35" s="92"/>
      <c r="J35" s="103">
        <v>1589348148.74</v>
      </c>
      <c r="K35" s="103"/>
      <c r="L35" s="103"/>
      <c r="M35" s="103"/>
      <c r="N35" s="103"/>
      <c r="O35" s="103"/>
      <c r="P35" s="103"/>
      <c r="Q35" s="103"/>
      <c r="R35" s="103"/>
      <c r="S35" s="103"/>
      <c r="T35" s="68">
        <v>0.10428540552452401</v>
      </c>
      <c r="U35" s="68"/>
      <c r="V35" s="68"/>
      <c r="W35" s="68"/>
      <c r="X35" s="68"/>
      <c r="Y35" s="68"/>
      <c r="Z35" s="68"/>
      <c r="AA35" s="68"/>
      <c r="AB35" s="68"/>
      <c r="AC35" s="94">
        <v>23619</v>
      </c>
      <c r="AD35" s="94"/>
      <c r="AE35" s="94"/>
      <c r="AF35" s="94"/>
      <c r="AG35" s="94"/>
      <c r="AH35" s="94"/>
      <c r="AI35" s="94"/>
      <c r="AJ35" s="94"/>
      <c r="AK35" s="68">
        <v>0.104544931436513</v>
      </c>
      <c r="AL35" s="68"/>
    </row>
    <row r="36" spans="2:38" s="1" customFormat="1" ht="12.75" customHeight="1" x14ac:dyDescent="0.15">
      <c r="B36" s="92" t="s">
        <v>1032</v>
      </c>
      <c r="C36" s="92"/>
      <c r="D36" s="92"/>
      <c r="E36" s="92"/>
      <c r="F36" s="92"/>
      <c r="G36" s="92"/>
      <c r="H36" s="92"/>
      <c r="I36" s="92"/>
      <c r="J36" s="103">
        <v>1575076933.75</v>
      </c>
      <c r="K36" s="103"/>
      <c r="L36" s="103"/>
      <c r="M36" s="103"/>
      <c r="N36" s="103"/>
      <c r="O36" s="103"/>
      <c r="P36" s="103"/>
      <c r="Q36" s="103"/>
      <c r="R36" s="103"/>
      <c r="S36" s="103"/>
      <c r="T36" s="68">
        <v>0.103348996819019</v>
      </c>
      <c r="U36" s="68"/>
      <c r="V36" s="68"/>
      <c r="W36" s="68"/>
      <c r="X36" s="68"/>
      <c r="Y36" s="68"/>
      <c r="Z36" s="68"/>
      <c r="AA36" s="68"/>
      <c r="AB36" s="68"/>
      <c r="AC36" s="94">
        <v>29602</v>
      </c>
      <c r="AD36" s="94"/>
      <c r="AE36" s="94"/>
      <c r="AF36" s="94"/>
      <c r="AG36" s="94"/>
      <c r="AH36" s="94"/>
      <c r="AI36" s="94"/>
      <c r="AJ36" s="94"/>
      <c r="AK36" s="68">
        <v>0.131027522773347</v>
      </c>
      <c r="AL36" s="68"/>
    </row>
    <row r="37" spans="2:38" s="1" customFormat="1" ht="12.75" customHeight="1" x14ac:dyDescent="0.15">
      <c r="B37" s="92" t="s">
        <v>1033</v>
      </c>
      <c r="C37" s="92"/>
      <c r="D37" s="92"/>
      <c r="E37" s="92"/>
      <c r="F37" s="92"/>
      <c r="G37" s="92"/>
      <c r="H37" s="92"/>
      <c r="I37" s="92"/>
      <c r="J37" s="103">
        <v>948673231.87999797</v>
      </c>
      <c r="K37" s="103"/>
      <c r="L37" s="103"/>
      <c r="M37" s="103"/>
      <c r="N37" s="103"/>
      <c r="O37" s="103"/>
      <c r="P37" s="103"/>
      <c r="Q37" s="103"/>
      <c r="R37" s="103"/>
      <c r="S37" s="103"/>
      <c r="T37" s="68">
        <v>6.22473891420822E-2</v>
      </c>
      <c r="U37" s="68"/>
      <c r="V37" s="68"/>
      <c r="W37" s="68"/>
      <c r="X37" s="68"/>
      <c r="Y37" s="68"/>
      <c r="Z37" s="68"/>
      <c r="AA37" s="68"/>
      <c r="AB37" s="68"/>
      <c r="AC37" s="94">
        <v>19727</v>
      </c>
      <c r="AD37" s="94"/>
      <c r="AE37" s="94"/>
      <c r="AF37" s="94"/>
      <c r="AG37" s="94"/>
      <c r="AH37" s="94"/>
      <c r="AI37" s="94"/>
      <c r="AJ37" s="94"/>
      <c r="AK37" s="68">
        <v>8.7317746832977799E-2</v>
      </c>
      <c r="AL37" s="68"/>
    </row>
    <row r="38" spans="2:38" s="1" customFormat="1" ht="12.75" customHeight="1" x14ac:dyDescent="0.15">
      <c r="B38" s="92" t="s">
        <v>1034</v>
      </c>
      <c r="C38" s="92"/>
      <c r="D38" s="92"/>
      <c r="E38" s="92"/>
      <c r="F38" s="92"/>
      <c r="G38" s="92"/>
      <c r="H38" s="92"/>
      <c r="I38" s="92"/>
      <c r="J38" s="103">
        <v>117744978.2</v>
      </c>
      <c r="K38" s="103"/>
      <c r="L38" s="103"/>
      <c r="M38" s="103"/>
      <c r="N38" s="103"/>
      <c r="O38" s="103"/>
      <c r="P38" s="103"/>
      <c r="Q38" s="103"/>
      <c r="R38" s="103"/>
      <c r="S38" s="103"/>
      <c r="T38" s="68">
        <v>7.7258609511061801E-3</v>
      </c>
      <c r="U38" s="68"/>
      <c r="V38" s="68"/>
      <c r="W38" s="68"/>
      <c r="X38" s="68"/>
      <c r="Y38" s="68"/>
      <c r="Z38" s="68"/>
      <c r="AA38" s="68"/>
      <c r="AB38" s="68"/>
      <c r="AC38" s="94">
        <v>2804</v>
      </c>
      <c r="AD38" s="94"/>
      <c r="AE38" s="94"/>
      <c r="AF38" s="94"/>
      <c r="AG38" s="94"/>
      <c r="AH38" s="94"/>
      <c r="AI38" s="94"/>
      <c r="AJ38" s="94"/>
      <c r="AK38" s="68">
        <v>1.24113632138526E-2</v>
      </c>
      <c r="AL38" s="68"/>
    </row>
    <row r="39" spans="2:38" s="1" customFormat="1" ht="12.75" customHeight="1" x14ac:dyDescent="0.15">
      <c r="B39" s="92" t="s">
        <v>1035</v>
      </c>
      <c r="C39" s="92"/>
      <c r="D39" s="92"/>
      <c r="E39" s="92"/>
      <c r="F39" s="92"/>
      <c r="G39" s="92"/>
      <c r="H39" s="92"/>
      <c r="I39" s="92"/>
      <c r="J39" s="103">
        <v>93706707.959999993</v>
      </c>
      <c r="K39" s="103"/>
      <c r="L39" s="103"/>
      <c r="M39" s="103"/>
      <c r="N39" s="103"/>
      <c r="O39" s="103"/>
      <c r="P39" s="103"/>
      <c r="Q39" s="103"/>
      <c r="R39" s="103"/>
      <c r="S39" s="103"/>
      <c r="T39" s="68">
        <v>6.1485849074188002E-3</v>
      </c>
      <c r="U39" s="68"/>
      <c r="V39" s="68"/>
      <c r="W39" s="68"/>
      <c r="X39" s="68"/>
      <c r="Y39" s="68"/>
      <c r="Z39" s="68"/>
      <c r="AA39" s="68"/>
      <c r="AB39" s="68"/>
      <c r="AC39" s="94">
        <v>2394</v>
      </c>
      <c r="AD39" s="94"/>
      <c r="AE39" s="94"/>
      <c r="AF39" s="94"/>
      <c r="AG39" s="94"/>
      <c r="AH39" s="94"/>
      <c r="AI39" s="94"/>
      <c r="AJ39" s="94"/>
      <c r="AK39" s="68">
        <v>1.05965775798727E-2</v>
      </c>
      <c r="AL39" s="68"/>
    </row>
    <row r="40" spans="2:38" s="1" customFormat="1" ht="12.75" customHeight="1" x14ac:dyDescent="0.15">
      <c r="B40" s="92" t="s">
        <v>1036</v>
      </c>
      <c r="C40" s="92"/>
      <c r="D40" s="92"/>
      <c r="E40" s="92"/>
      <c r="F40" s="92"/>
      <c r="G40" s="92"/>
      <c r="H40" s="92"/>
      <c r="I40" s="92"/>
      <c r="J40" s="103">
        <v>64259230.049999997</v>
      </c>
      <c r="K40" s="103"/>
      <c r="L40" s="103"/>
      <c r="M40" s="103"/>
      <c r="N40" s="103"/>
      <c r="O40" s="103"/>
      <c r="P40" s="103"/>
      <c r="Q40" s="103"/>
      <c r="R40" s="103"/>
      <c r="S40" s="103"/>
      <c r="T40" s="68">
        <v>4.2163825904164504E-3</v>
      </c>
      <c r="U40" s="68"/>
      <c r="V40" s="68"/>
      <c r="W40" s="68"/>
      <c r="X40" s="68"/>
      <c r="Y40" s="68"/>
      <c r="Z40" s="68"/>
      <c r="AA40" s="68"/>
      <c r="AB40" s="68"/>
      <c r="AC40" s="94">
        <v>4657</v>
      </c>
      <c r="AD40" s="94"/>
      <c r="AE40" s="94"/>
      <c r="AF40" s="94"/>
      <c r="AG40" s="94"/>
      <c r="AH40" s="94"/>
      <c r="AI40" s="94"/>
      <c r="AJ40" s="94"/>
      <c r="AK40" s="68">
        <v>2.0613309018156702E-2</v>
      </c>
      <c r="AL40" s="68"/>
    </row>
    <row r="41" spans="2:38" s="1" customFormat="1" ht="12.75" customHeight="1" x14ac:dyDescent="0.15">
      <c r="B41" s="92" t="s">
        <v>1037</v>
      </c>
      <c r="C41" s="92"/>
      <c r="D41" s="92"/>
      <c r="E41" s="92"/>
      <c r="F41" s="92"/>
      <c r="G41" s="92"/>
      <c r="H41" s="92"/>
      <c r="I41" s="92"/>
      <c r="J41" s="103">
        <v>201497308.28999999</v>
      </c>
      <c r="K41" s="103"/>
      <c r="L41" s="103"/>
      <c r="M41" s="103"/>
      <c r="N41" s="103"/>
      <c r="O41" s="103"/>
      <c r="P41" s="103"/>
      <c r="Q41" s="103"/>
      <c r="R41" s="103"/>
      <c r="S41" s="103"/>
      <c r="T41" s="68">
        <v>1.3221287308121599E-2</v>
      </c>
      <c r="U41" s="68"/>
      <c r="V41" s="68"/>
      <c r="W41" s="68"/>
      <c r="X41" s="68"/>
      <c r="Y41" s="68"/>
      <c r="Z41" s="68"/>
      <c r="AA41" s="68"/>
      <c r="AB41" s="68"/>
      <c r="AC41" s="94">
        <v>7051</v>
      </c>
      <c r="AD41" s="94"/>
      <c r="AE41" s="94"/>
      <c r="AF41" s="94"/>
      <c r="AG41" s="94"/>
      <c r="AH41" s="94"/>
      <c r="AI41" s="94"/>
      <c r="AJ41" s="94"/>
      <c r="AK41" s="68">
        <v>3.1209886598029399E-2</v>
      </c>
      <c r="AL41" s="68"/>
    </row>
    <row r="42" spans="2:38" s="1" customFormat="1" ht="12.75" customHeight="1" x14ac:dyDescent="0.15">
      <c r="B42" s="92" t="s">
        <v>1038</v>
      </c>
      <c r="C42" s="92"/>
      <c r="D42" s="92"/>
      <c r="E42" s="92"/>
      <c r="F42" s="92"/>
      <c r="G42" s="92"/>
      <c r="H42" s="92"/>
      <c r="I42" s="92"/>
      <c r="J42" s="103">
        <v>304969878.70999998</v>
      </c>
      <c r="K42" s="103"/>
      <c r="L42" s="103"/>
      <c r="M42" s="103"/>
      <c r="N42" s="103"/>
      <c r="O42" s="103"/>
      <c r="P42" s="103"/>
      <c r="Q42" s="103"/>
      <c r="R42" s="103"/>
      <c r="S42" s="103"/>
      <c r="T42" s="68">
        <v>2.00106612885609E-2</v>
      </c>
      <c r="U42" s="68"/>
      <c r="V42" s="68"/>
      <c r="W42" s="68"/>
      <c r="X42" s="68"/>
      <c r="Y42" s="68"/>
      <c r="Z42" s="68"/>
      <c r="AA42" s="68"/>
      <c r="AB42" s="68"/>
      <c r="AC42" s="94">
        <v>6835</v>
      </c>
      <c r="AD42" s="94"/>
      <c r="AE42" s="94"/>
      <c r="AF42" s="94"/>
      <c r="AG42" s="94"/>
      <c r="AH42" s="94"/>
      <c r="AI42" s="94"/>
      <c r="AJ42" s="94"/>
      <c r="AK42" s="68">
        <v>3.0253804410371701E-2</v>
      </c>
      <c r="AL42" s="68"/>
    </row>
    <row r="43" spans="2:38" s="1" customFormat="1" ht="12.75" customHeight="1" x14ac:dyDescent="0.15">
      <c r="B43" s="92" t="s">
        <v>1039</v>
      </c>
      <c r="C43" s="92"/>
      <c r="D43" s="92"/>
      <c r="E43" s="92"/>
      <c r="F43" s="92"/>
      <c r="G43" s="92"/>
      <c r="H43" s="92"/>
      <c r="I43" s="92"/>
      <c r="J43" s="103">
        <v>119191788.48999999</v>
      </c>
      <c r="K43" s="103"/>
      <c r="L43" s="103"/>
      <c r="M43" s="103"/>
      <c r="N43" s="103"/>
      <c r="O43" s="103"/>
      <c r="P43" s="103"/>
      <c r="Q43" s="103"/>
      <c r="R43" s="103"/>
      <c r="S43" s="103"/>
      <c r="T43" s="68">
        <v>7.8207937057259407E-3</v>
      </c>
      <c r="U43" s="68"/>
      <c r="V43" s="68"/>
      <c r="W43" s="68"/>
      <c r="X43" s="68"/>
      <c r="Y43" s="68"/>
      <c r="Z43" s="68"/>
      <c r="AA43" s="68"/>
      <c r="AB43" s="68"/>
      <c r="AC43" s="94">
        <v>3231</v>
      </c>
      <c r="AD43" s="94"/>
      <c r="AE43" s="94"/>
      <c r="AF43" s="94"/>
      <c r="AG43" s="94"/>
      <c r="AH43" s="94"/>
      <c r="AI43" s="94"/>
      <c r="AJ43" s="94"/>
      <c r="AK43" s="68">
        <v>1.43013960570462E-2</v>
      </c>
      <c r="AL43" s="68"/>
    </row>
    <row r="44" spans="2:38" s="1" customFormat="1" ht="12.75" customHeight="1" x14ac:dyDescent="0.15">
      <c r="B44" s="92" t="s">
        <v>1040</v>
      </c>
      <c r="C44" s="92"/>
      <c r="D44" s="92"/>
      <c r="E44" s="92"/>
      <c r="F44" s="92"/>
      <c r="G44" s="92"/>
      <c r="H44" s="92"/>
      <c r="I44" s="92"/>
      <c r="J44" s="103">
        <v>17521863.239999998</v>
      </c>
      <c r="K44" s="103"/>
      <c r="L44" s="103"/>
      <c r="M44" s="103"/>
      <c r="N44" s="103"/>
      <c r="O44" s="103"/>
      <c r="P44" s="103"/>
      <c r="Q44" s="103"/>
      <c r="R44" s="103"/>
      <c r="S44" s="103"/>
      <c r="T44" s="68">
        <v>1.1497006587117399E-3</v>
      </c>
      <c r="U44" s="68"/>
      <c r="V44" s="68"/>
      <c r="W44" s="68"/>
      <c r="X44" s="68"/>
      <c r="Y44" s="68"/>
      <c r="Z44" s="68"/>
      <c r="AA44" s="68"/>
      <c r="AB44" s="68"/>
      <c r="AC44" s="94">
        <v>466</v>
      </c>
      <c r="AD44" s="94"/>
      <c r="AE44" s="94"/>
      <c r="AF44" s="94"/>
      <c r="AG44" s="94"/>
      <c r="AH44" s="94"/>
      <c r="AI44" s="94"/>
      <c r="AJ44" s="94"/>
      <c r="AK44" s="68">
        <v>2.06265879374297E-3</v>
      </c>
      <c r="AL44" s="68"/>
    </row>
    <row r="45" spans="2:38" s="1" customFormat="1" ht="12.75" customHeight="1" x14ac:dyDescent="0.15">
      <c r="B45" s="92" t="s">
        <v>1041</v>
      </c>
      <c r="C45" s="92"/>
      <c r="D45" s="92"/>
      <c r="E45" s="92"/>
      <c r="F45" s="92"/>
      <c r="G45" s="92"/>
      <c r="H45" s="92"/>
      <c r="I45" s="92"/>
      <c r="J45" s="103">
        <v>14059666.07</v>
      </c>
      <c r="K45" s="103"/>
      <c r="L45" s="103"/>
      <c r="M45" s="103"/>
      <c r="N45" s="103"/>
      <c r="O45" s="103"/>
      <c r="P45" s="103"/>
      <c r="Q45" s="103"/>
      <c r="R45" s="103"/>
      <c r="S45" s="103"/>
      <c r="T45" s="68">
        <v>9.2252787962897299E-4</v>
      </c>
      <c r="U45" s="68"/>
      <c r="V45" s="68"/>
      <c r="W45" s="68"/>
      <c r="X45" s="68"/>
      <c r="Y45" s="68"/>
      <c r="Z45" s="68"/>
      <c r="AA45" s="68"/>
      <c r="AB45" s="68"/>
      <c r="AC45" s="94">
        <v>443</v>
      </c>
      <c r="AD45" s="94"/>
      <c r="AE45" s="94"/>
      <c r="AF45" s="94"/>
      <c r="AG45" s="94"/>
      <c r="AH45" s="94"/>
      <c r="AI45" s="94"/>
      <c r="AJ45" s="94"/>
      <c r="AK45" s="68">
        <v>1.9608537459831301E-3</v>
      </c>
      <c r="AL45" s="68"/>
    </row>
    <row r="46" spans="2:38" s="1" customFormat="1" ht="12.75" customHeight="1" x14ac:dyDescent="0.15">
      <c r="B46" s="92" t="s">
        <v>1042</v>
      </c>
      <c r="C46" s="92"/>
      <c r="D46" s="92"/>
      <c r="E46" s="92"/>
      <c r="F46" s="92"/>
      <c r="G46" s="92"/>
      <c r="H46" s="92"/>
      <c r="I46" s="92"/>
      <c r="J46" s="103">
        <v>32156668.59</v>
      </c>
      <c r="K46" s="103"/>
      <c r="L46" s="103"/>
      <c r="M46" s="103"/>
      <c r="N46" s="103"/>
      <c r="O46" s="103"/>
      <c r="P46" s="103"/>
      <c r="Q46" s="103"/>
      <c r="R46" s="103"/>
      <c r="S46" s="103"/>
      <c r="T46" s="68">
        <v>2.10996642043749E-3</v>
      </c>
      <c r="U46" s="68"/>
      <c r="V46" s="68"/>
      <c r="W46" s="68"/>
      <c r="X46" s="68"/>
      <c r="Y46" s="68"/>
      <c r="Z46" s="68"/>
      <c r="AA46" s="68"/>
      <c r="AB46" s="68"/>
      <c r="AC46" s="94">
        <v>998</v>
      </c>
      <c r="AD46" s="94"/>
      <c r="AE46" s="94"/>
      <c r="AF46" s="94"/>
      <c r="AG46" s="94"/>
      <c r="AH46" s="94"/>
      <c r="AI46" s="94"/>
      <c r="AJ46" s="94"/>
      <c r="AK46" s="68">
        <v>4.41745381149246E-3</v>
      </c>
      <c r="AL46" s="68"/>
    </row>
    <row r="47" spans="2:38" s="1" customFormat="1" ht="12.75" customHeight="1" x14ac:dyDescent="0.15">
      <c r="B47" s="92" t="s">
        <v>1043</v>
      </c>
      <c r="C47" s="92"/>
      <c r="D47" s="92"/>
      <c r="E47" s="92"/>
      <c r="F47" s="92"/>
      <c r="G47" s="92"/>
      <c r="H47" s="92"/>
      <c r="I47" s="92"/>
      <c r="J47" s="103">
        <v>71506697.1300001</v>
      </c>
      <c r="K47" s="103"/>
      <c r="L47" s="103"/>
      <c r="M47" s="103"/>
      <c r="N47" s="103"/>
      <c r="O47" s="103"/>
      <c r="P47" s="103"/>
      <c r="Q47" s="103"/>
      <c r="R47" s="103"/>
      <c r="S47" s="103"/>
      <c r="T47" s="68">
        <v>4.6919266328357499E-3</v>
      </c>
      <c r="U47" s="68"/>
      <c r="V47" s="68"/>
      <c r="W47" s="68"/>
      <c r="X47" s="68"/>
      <c r="Y47" s="68"/>
      <c r="Z47" s="68"/>
      <c r="AA47" s="68"/>
      <c r="AB47" s="68"/>
      <c r="AC47" s="94">
        <v>2666</v>
      </c>
      <c r="AD47" s="94"/>
      <c r="AE47" s="94"/>
      <c r="AF47" s="94"/>
      <c r="AG47" s="94"/>
      <c r="AH47" s="94"/>
      <c r="AI47" s="94"/>
      <c r="AJ47" s="94"/>
      <c r="AK47" s="68">
        <v>1.18005329272935E-2</v>
      </c>
      <c r="AL47" s="68"/>
    </row>
    <row r="48" spans="2:38" s="1" customFormat="1" ht="12.75" customHeight="1" x14ac:dyDescent="0.15">
      <c r="B48" s="92" t="s">
        <v>1044</v>
      </c>
      <c r="C48" s="92"/>
      <c r="D48" s="92"/>
      <c r="E48" s="92"/>
      <c r="F48" s="92"/>
      <c r="G48" s="92"/>
      <c r="H48" s="92"/>
      <c r="I48" s="92"/>
      <c r="J48" s="103">
        <v>30389195.710000001</v>
      </c>
      <c r="K48" s="103"/>
      <c r="L48" s="103"/>
      <c r="M48" s="103"/>
      <c r="N48" s="103"/>
      <c r="O48" s="103"/>
      <c r="P48" s="103"/>
      <c r="Q48" s="103"/>
      <c r="R48" s="103"/>
      <c r="S48" s="103"/>
      <c r="T48" s="68">
        <v>1.9939933240516999E-3</v>
      </c>
      <c r="U48" s="68"/>
      <c r="V48" s="68"/>
      <c r="W48" s="68"/>
      <c r="X48" s="68"/>
      <c r="Y48" s="68"/>
      <c r="Z48" s="68"/>
      <c r="AA48" s="68"/>
      <c r="AB48" s="68"/>
      <c r="AC48" s="94">
        <v>1860</v>
      </c>
      <c r="AD48" s="94"/>
      <c r="AE48" s="94"/>
      <c r="AF48" s="94"/>
      <c r="AG48" s="94"/>
      <c r="AH48" s="94"/>
      <c r="AI48" s="94"/>
      <c r="AJ48" s="94"/>
      <c r="AK48" s="68">
        <v>8.2329299492745305E-3</v>
      </c>
      <c r="AL48" s="68"/>
    </row>
    <row r="49" spans="2:41" s="1" customFormat="1" ht="12.75" customHeight="1" x14ac:dyDescent="0.15">
      <c r="B49" s="92" t="s">
        <v>1045</v>
      </c>
      <c r="C49" s="92"/>
      <c r="D49" s="92"/>
      <c r="E49" s="92"/>
      <c r="F49" s="92"/>
      <c r="G49" s="92"/>
      <c r="H49" s="92"/>
      <c r="I49" s="92"/>
      <c r="J49" s="103">
        <v>10388443.33</v>
      </c>
      <c r="K49" s="103"/>
      <c r="L49" s="103"/>
      <c r="M49" s="103"/>
      <c r="N49" s="103"/>
      <c r="O49" s="103"/>
      <c r="P49" s="103"/>
      <c r="Q49" s="103"/>
      <c r="R49" s="103"/>
      <c r="S49" s="103"/>
      <c r="T49" s="68">
        <v>6.8163984479829496E-4</v>
      </c>
      <c r="U49" s="68"/>
      <c r="V49" s="68"/>
      <c r="W49" s="68"/>
      <c r="X49" s="68"/>
      <c r="Y49" s="68"/>
      <c r="Z49" s="68"/>
      <c r="AA49" s="68"/>
      <c r="AB49" s="68"/>
      <c r="AC49" s="94">
        <v>997</v>
      </c>
      <c r="AD49" s="94"/>
      <c r="AE49" s="94"/>
      <c r="AF49" s="94"/>
      <c r="AG49" s="94"/>
      <c r="AH49" s="94"/>
      <c r="AI49" s="94"/>
      <c r="AJ49" s="94"/>
      <c r="AK49" s="68">
        <v>4.4130275050681201E-3</v>
      </c>
      <c r="AL49" s="68"/>
    </row>
    <row r="50" spans="2:41" s="1" customFormat="1" ht="12.75" customHeight="1" x14ac:dyDescent="0.15">
      <c r="B50" s="92" t="s">
        <v>1046</v>
      </c>
      <c r="C50" s="92"/>
      <c r="D50" s="92"/>
      <c r="E50" s="92"/>
      <c r="F50" s="92"/>
      <c r="G50" s="92"/>
      <c r="H50" s="92"/>
      <c r="I50" s="92"/>
      <c r="J50" s="103">
        <v>2369513.6800000002</v>
      </c>
      <c r="K50" s="103"/>
      <c r="L50" s="103"/>
      <c r="M50" s="103"/>
      <c r="N50" s="103"/>
      <c r="O50" s="103"/>
      <c r="P50" s="103"/>
      <c r="Q50" s="103"/>
      <c r="R50" s="103"/>
      <c r="S50" s="103"/>
      <c r="T50" s="68">
        <v>1.5547612724789599E-4</v>
      </c>
      <c r="U50" s="68"/>
      <c r="V50" s="68"/>
      <c r="W50" s="68"/>
      <c r="X50" s="68"/>
      <c r="Y50" s="68"/>
      <c r="Z50" s="68"/>
      <c r="AA50" s="68"/>
      <c r="AB50" s="68"/>
      <c r="AC50" s="94">
        <v>149</v>
      </c>
      <c r="AD50" s="94"/>
      <c r="AE50" s="94"/>
      <c r="AF50" s="94"/>
      <c r="AG50" s="94"/>
      <c r="AH50" s="94"/>
      <c r="AI50" s="94"/>
      <c r="AJ50" s="94"/>
      <c r="AK50" s="68">
        <v>6.5951965722683102E-4</v>
      </c>
      <c r="AL50" s="68"/>
    </row>
    <row r="51" spans="2:41" s="1" customFormat="1" ht="12.75" customHeight="1" x14ac:dyDescent="0.15">
      <c r="B51" s="92" t="s">
        <v>1047</v>
      </c>
      <c r="C51" s="92"/>
      <c r="D51" s="92"/>
      <c r="E51" s="92"/>
      <c r="F51" s="92"/>
      <c r="G51" s="92"/>
      <c r="H51" s="92"/>
      <c r="I51" s="92"/>
      <c r="J51" s="103">
        <v>538567.53</v>
      </c>
      <c r="K51" s="103"/>
      <c r="L51" s="103"/>
      <c r="M51" s="103"/>
      <c r="N51" s="103"/>
      <c r="O51" s="103"/>
      <c r="P51" s="103"/>
      <c r="Q51" s="103"/>
      <c r="R51" s="103"/>
      <c r="S51" s="103"/>
      <c r="T51" s="68">
        <v>3.5338219201952399E-5</v>
      </c>
      <c r="U51" s="68"/>
      <c r="V51" s="68"/>
      <c r="W51" s="68"/>
      <c r="X51" s="68"/>
      <c r="Y51" s="68"/>
      <c r="Z51" s="68"/>
      <c r="AA51" s="68"/>
      <c r="AB51" s="68"/>
      <c r="AC51" s="94">
        <v>43</v>
      </c>
      <c r="AD51" s="94"/>
      <c r="AE51" s="94"/>
      <c r="AF51" s="94"/>
      <c r="AG51" s="94"/>
      <c r="AH51" s="94"/>
      <c r="AI51" s="94"/>
      <c r="AJ51" s="94"/>
      <c r="AK51" s="68">
        <v>1.90331176246669E-4</v>
      </c>
      <c r="AL51" s="68"/>
    </row>
    <row r="52" spans="2:41" s="1" customFormat="1" ht="12.75" customHeight="1" x14ac:dyDescent="0.15">
      <c r="B52" s="92" t="s">
        <v>1048</v>
      </c>
      <c r="C52" s="92"/>
      <c r="D52" s="92"/>
      <c r="E52" s="92"/>
      <c r="F52" s="92"/>
      <c r="G52" s="92"/>
      <c r="H52" s="92"/>
      <c r="I52" s="92"/>
      <c r="J52" s="103">
        <v>739144.25</v>
      </c>
      <c r="K52" s="103"/>
      <c r="L52" s="103"/>
      <c r="M52" s="103"/>
      <c r="N52" s="103"/>
      <c r="O52" s="103"/>
      <c r="P52" s="103"/>
      <c r="Q52" s="103"/>
      <c r="R52" s="103"/>
      <c r="S52" s="103"/>
      <c r="T52" s="68">
        <v>4.8499101920167202E-5</v>
      </c>
      <c r="U52" s="68"/>
      <c r="V52" s="68"/>
      <c r="W52" s="68"/>
      <c r="X52" s="68"/>
      <c r="Y52" s="68"/>
      <c r="Z52" s="68"/>
      <c r="AA52" s="68"/>
      <c r="AB52" s="68"/>
      <c r="AC52" s="94">
        <v>49</v>
      </c>
      <c r="AD52" s="94"/>
      <c r="AE52" s="94"/>
      <c r="AF52" s="94"/>
      <c r="AG52" s="94"/>
      <c r="AH52" s="94"/>
      <c r="AI52" s="94"/>
      <c r="AJ52" s="94"/>
      <c r="AK52" s="68">
        <v>2.1688901479271599E-4</v>
      </c>
      <c r="AL52" s="68"/>
    </row>
    <row r="53" spans="2:41" s="1" customFormat="1" ht="12.75" customHeight="1" x14ac:dyDescent="0.15">
      <c r="B53" s="92" t="s">
        <v>1049</v>
      </c>
      <c r="C53" s="92"/>
      <c r="D53" s="92"/>
      <c r="E53" s="92"/>
      <c r="F53" s="92"/>
      <c r="G53" s="92"/>
      <c r="H53" s="92"/>
      <c r="I53" s="92"/>
      <c r="J53" s="103">
        <v>1324436.82</v>
      </c>
      <c r="K53" s="103"/>
      <c r="L53" s="103"/>
      <c r="M53" s="103"/>
      <c r="N53" s="103"/>
      <c r="O53" s="103"/>
      <c r="P53" s="103"/>
      <c r="Q53" s="103"/>
      <c r="R53" s="103"/>
      <c r="S53" s="103"/>
      <c r="T53" s="68">
        <v>8.6903194227652101E-5</v>
      </c>
      <c r="U53" s="68"/>
      <c r="V53" s="68"/>
      <c r="W53" s="68"/>
      <c r="X53" s="68"/>
      <c r="Y53" s="68"/>
      <c r="Z53" s="68"/>
      <c r="AA53" s="68"/>
      <c r="AB53" s="68"/>
      <c r="AC53" s="94">
        <v>98</v>
      </c>
      <c r="AD53" s="94"/>
      <c r="AE53" s="94"/>
      <c r="AF53" s="94"/>
      <c r="AG53" s="94"/>
      <c r="AH53" s="94"/>
      <c r="AI53" s="94"/>
      <c r="AJ53" s="94"/>
      <c r="AK53" s="68">
        <v>4.3377802958543198E-4</v>
      </c>
      <c r="AL53" s="68"/>
    </row>
    <row r="54" spans="2:41" s="1" customFormat="1" ht="12.75" customHeight="1" x14ac:dyDescent="0.15">
      <c r="B54" s="92" t="s">
        <v>1050</v>
      </c>
      <c r="C54" s="92"/>
      <c r="D54" s="92"/>
      <c r="E54" s="92"/>
      <c r="F54" s="92"/>
      <c r="G54" s="92"/>
      <c r="H54" s="92"/>
      <c r="I54" s="92"/>
      <c r="J54" s="103">
        <v>171315.51</v>
      </c>
      <c r="K54" s="103"/>
      <c r="L54" s="103"/>
      <c r="M54" s="103"/>
      <c r="N54" s="103"/>
      <c r="O54" s="103"/>
      <c r="P54" s="103"/>
      <c r="Q54" s="103"/>
      <c r="R54" s="103"/>
      <c r="S54" s="103"/>
      <c r="T54" s="68">
        <v>1.12409024084209E-5</v>
      </c>
      <c r="U54" s="68"/>
      <c r="V54" s="68"/>
      <c r="W54" s="68"/>
      <c r="X54" s="68"/>
      <c r="Y54" s="68"/>
      <c r="Z54" s="68"/>
      <c r="AA54" s="68"/>
      <c r="AB54" s="68"/>
      <c r="AC54" s="94">
        <v>19</v>
      </c>
      <c r="AD54" s="94"/>
      <c r="AE54" s="94"/>
      <c r="AF54" s="94"/>
      <c r="AG54" s="94"/>
      <c r="AH54" s="94"/>
      <c r="AI54" s="94"/>
      <c r="AJ54" s="94"/>
      <c r="AK54" s="68">
        <v>8.4099822062481695E-5</v>
      </c>
      <c r="AL54" s="68"/>
    </row>
    <row r="55" spans="2:41" s="1" customFormat="1" ht="12.75" customHeight="1" x14ac:dyDescent="0.15">
      <c r="B55" s="92" t="s">
        <v>1051</v>
      </c>
      <c r="C55" s="92"/>
      <c r="D55" s="92"/>
      <c r="E55" s="92"/>
      <c r="F55" s="92"/>
      <c r="G55" s="92"/>
      <c r="H55" s="92"/>
      <c r="I55" s="92"/>
      <c r="J55" s="103">
        <v>218259.83</v>
      </c>
      <c r="K55" s="103"/>
      <c r="L55" s="103"/>
      <c r="M55" s="103"/>
      <c r="N55" s="103"/>
      <c r="O55" s="103"/>
      <c r="P55" s="103"/>
      <c r="Q55" s="103"/>
      <c r="R55" s="103"/>
      <c r="S55" s="103"/>
      <c r="T55" s="68">
        <v>1.4321163616233699E-5</v>
      </c>
      <c r="U55" s="68"/>
      <c r="V55" s="68"/>
      <c r="W55" s="68"/>
      <c r="X55" s="68"/>
      <c r="Y55" s="68"/>
      <c r="Z55" s="68"/>
      <c r="AA55" s="68"/>
      <c r="AB55" s="68"/>
      <c r="AC55" s="94">
        <v>18</v>
      </c>
      <c r="AD55" s="94"/>
      <c r="AE55" s="94"/>
      <c r="AF55" s="94"/>
      <c r="AG55" s="94"/>
      <c r="AH55" s="94"/>
      <c r="AI55" s="94"/>
      <c r="AJ55" s="94"/>
      <c r="AK55" s="68">
        <v>7.9673515638140606E-5</v>
      </c>
      <c r="AL55" s="68"/>
    </row>
    <row r="56" spans="2:41" s="1" customFormat="1" ht="12.75" customHeight="1" x14ac:dyDescent="0.15">
      <c r="B56" s="92" t="s">
        <v>1052</v>
      </c>
      <c r="C56" s="92"/>
      <c r="D56" s="92"/>
      <c r="E56" s="92"/>
      <c r="F56" s="92"/>
      <c r="G56" s="92"/>
      <c r="H56" s="92"/>
      <c r="I56" s="92"/>
      <c r="J56" s="103">
        <v>83093.91</v>
      </c>
      <c r="K56" s="103"/>
      <c r="L56" s="103"/>
      <c r="M56" s="103"/>
      <c r="N56" s="103"/>
      <c r="O56" s="103"/>
      <c r="P56" s="103"/>
      <c r="Q56" s="103"/>
      <c r="R56" s="103"/>
      <c r="S56" s="103"/>
      <c r="T56" s="68">
        <v>5.4522239874492798E-6</v>
      </c>
      <c r="U56" s="68"/>
      <c r="V56" s="68"/>
      <c r="W56" s="68"/>
      <c r="X56" s="68"/>
      <c r="Y56" s="68"/>
      <c r="Z56" s="68"/>
      <c r="AA56" s="68"/>
      <c r="AB56" s="68"/>
      <c r="AC56" s="94">
        <v>6</v>
      </c>
      <c r="AD56" s="94"/>
      <c r="AE56" s="94"/>
      <c r="AF56" s="94"/>
      <c r="AG56" s="94"/>
      <c r="AH56" s="94"/>
      <c r="AI56" s="94"/>
      <c r="AJ56" s="94"/>
      <c r="AK56" s="68">
        <v>2.65578385460469E-5</v>
      </c>
      <c r="AL56" s="68"/>
    </row>
    <row r="57" spans="2:41" s="1" customFormat="1" ht="12.75" customHeight="1" x14ac:dyDescent="0.15">
      <c r="B57" s="92" t="s">
        <v>1053</v>
      </c>
      <c r="C57" s="92"/>
      <c r="D57" s="92"/>
      <c r="E57" s="92"/>
      <c r="F57" s="92"/>
      <c r="G57" s="92"/>
      <c r="H57" s="92"/>
      <c r="I57" s="92"/>
      <c r="J57" s="103">
        <v>1762.35</v>
      </c>
      <c r="K57" s="103"/>
      <c r="L57" s="103"/>
      <c r="M57" s="103"/>
      <c r="N57" s="103"/>
      <c r="O57" s="103"/>
      <c r="P57" s="103"/>
      <c r="Q57" s="103"/>
      <c r="R57" s="103"/>
      <c r="S57" s="103"/>
      <c r="T57" s="68">
        <v>1.15636957561405E-7</v>
      </c>
      <c r="U57" s="68"/>
      <c r="V57" s="68"/>
      <c r="W57" s="68"/>
      <c r="X57" s="68"/>
      <c r="Y57" s="68"/>
      <c r="Z57" s="68"/>
      <c r="AA57" s="68"/>
      <c r="AB57" s="68"/>
      <c r="AC57" s="94">
        <v>1</v>
      </c>
      <c r="AD57" s="94"/>
      <c r="AE57" s="94"/>
      <c r="AF57" s="94"/>
      <c r="AG57" s="94"/>
      <c r="AH57" s="94"/>
      <c r="AI57" s="94"/>
      <c r="AJ57" s="94"/>
      <c r="AK57" s="68">
        <v>4.4263064243411399E-6</v>
      </c>
      <c r="AL57" s="68"/>
    </row>
    <row r="58" spans="2:41" s="1" customFormat="1" ht="12.75" customHeight="1" x14ac:dyDescent="0.15">
      <c r="B58" s="92" t="s">
        <v>1054</v>
      </c>
      <c r="C58" s="92"/>
      <c r="D58" s="92"/>
      <c r="E58" s="92"/>
      <c r="F58" s="92"/>
      <c r="G58" s="92"/>
      <c r="H58" s="92"/>
      <c r="I58" s="92"/>
      <c r="J58" s="103">
        <v>72296.800000000003</v>
      </c>
      <c r="K58" s="103"/>
      <c r="L58" s="103"/>
      <c r="M58" s="103"/>
      <c r="N58" s="103"/>
      <c r="O58" s="103"/>
      <c r="P58" s="103"/>
      <c r="Q58" s="103"/>
      <c r="R58" s="103"/>
      <c r="S58" s="103"/>
      <c r="T58" s="68">
        <v>4.7437693950834999E-6</v>
      </c>
      <c r="U58" s="68"/>
      <c r="V58" s="68"/>
      <c r="W58" s="68"/>
      <c r="X58" s="68"/>
      <c r="Y58" s="68"/>
      <c r="Z58" s="68"/>
      <c r="AA58" s="68"/>
      <c r="AB58" s="68"/>
      <c r="AC58" s="94">
        <v>11</v>
      </c>
      <c r="AD58" s="94"/>
      <c r="AE58" s="94"/>
      <c r="AF58" s="94"/>
      <c r="AG58" s="94"/>
      <c r="AH58" s="94"/>
      <c r="AI58" s="94"/>
      <c r="AJ58" s="94"/>
      <c r="AK58" s="68">
        <v>4.8689370667752603E-5</v>
      </c>
      <c r="AL58" s="68"/>
    </row>
    <row r="59" spans="2:41" s="1" customFormat="1" ht="12.75" customHeight="1" x14ac:dyDescent="0.15">
      <c r="B59" s="92" t="s">
        <v>1055</v>
      </c>
      <c r="C59" s="92"/>
      <c r="D59" s="92"/>
      <c r="E59" s="92"/>
      <c r="F59" s="92"/>
      <c r="G59" s="92"/>
      <c r="H59" s="92"/>
      <c r="I59" s="92"/>
      <c r="J59" s="103">
        <v>47728.5</v>
      </c>
      <c r="K59" s="103"/>
      <c r="L59" s="103"/>
      <c r="M59" s="103"/>
      <c r="N59" s="103"/>
      <c r="O59" s="103"/>
      <c r="P59" s="103"/>
      <c r="Q59" s="103"/>
      <c r="R59" s="103"/>
      <c r="S59" s="103"/>
      <c r="T59" s="68">
        <v>3.13171533972794E-6</v>
      </c>
      <c r="U59" s="68"/>
      <c r="V59" s="68"/>
      <c r="W59" s="68"/>
      <c r="X59" s="68"/>
      <c r="Y59" s="68"/>
      <c r="Z59" s="68"/>
      <c r="AA59" s="68"/>
      <c r="AB59" s="68"/>
      <c r="AC59" s="94">
        <v>5</v>
      </c>
      <c r="AD59" s="94"/>
      <c r="AE59" s="94"/>
      <c r="AF59" s="94"/>
      <c r="AG59" s="94"/>
      <c r="AH59" s="94"/>
      <c r="AI59" s="94"/>
      <c r="AJ59" s="94"/>
      <c r="AK59" s="68">
        <v>2.2131532121705699E-5</v>
      </c>
      <c r="AL59" s="68"/>
    </row>
    <row r="60" spans="2:41" s="1" customFormat="1" ht="12.75" customHeight="1" x14ac:dyDescent="0.15">
      <c r="B60" s="101"/>
      <c r="C60" s="101"/>
      <c r="D60" s="101"/>
      <c r="E60" s="101"/>
      <c r="F60" s="101"/>
      <c r="G60" s="101"/>
      <c r="H60" s="101"/>
      <c r="I60" s="101"/>
      <c r="J60" s="101">
        <v>15240369836.469999</v>
      </c>
      <c r="K60" s="101"/>
      <c r="L60" s="101"/>
      <c r="M60" s="101"/>
      <c r="N60" s="101"/>
      <c r="O60" s="101"/>
      <c r="P60" s="101"/>
      <c r="Q60" s="101"/>
      <c r="R60" s="101"/>
      <c r="S60" s="101"/>
      <c r="T60" s="98">
        <v>1</v>
      </c>
      <c r="U60" s="98"/>
      <c r="V60" s="98"/>
      <c r="W60" s="98"/>
      <c r="X60" s="98"/>
      <c r="Y60" s="98"/>
      <c r="Z60" s="98"/>
      <c r="AA60" s="98"/>
      <c r="AB60" s="98"/>
      <c r="AC60" s="97">
        <v>225922</v>
      </c>
      <c r="AD60" s="97"/>
      <c r="AE60" s="97"/>
      <c r="AF60" s="97"/>
      <c r="AG60" s="97"/>
      <c r="AH60" s="97"/>
      <c r="AI60" s="97"/>
      <c r="AJ60" s="97"/>
      <c r="AK60" s="98">
        <v>1</v>
      </c>
      <c r="AL60" s="98"/>
    </row>
    <row r="61" spans="2:41" s="1" customFormat="1" ht="7.9" customHeight="1" x14ac:dyDescent="0.15"/>
    <row r="62" spans="2:41" s="1" customFormat="1" ht="19.149999999999999" customHeight="1" x14ac:dyDescent="0.15">
      <c r="B62" s="70" t="s">
        <v>1150</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row>
    <row r="63" spans="2:41" s="1" customFormat="1" ht="9.6" customHeight="1" x14ac:dyDescent="0.15"/>
    <row r="64" spans="2:41" s="1" customFormat="1" ht="13.35" customHeight="1" x14ac:dyDescent="0.15">
      <c r="B64" s="69" t="s">
        <v>1026</v>
      </c>
      <c r="C64" s="69"/>
      <c r="D64" s="69"/>
      <c r="E64" s="69"/>
      <c r="F64" s="69"/>
      <c r="G64" s="69"/>
      <c r="H64" s="69"/>
      <c r="I64" s="69"/>
      <c r="J64" s="69"/>
      <c r="K64" s="69" t="s">
        <v>1023</v>
      </c>
      <c r="L64" s="69"/>
      <c r="M64" s="69"/>
      <c r="N64" s="69"/>
      <c r="O64" s="69"/>
      <c r="P64" s="69"/>
      <c r="Q64" s="69"/>
      <c r="R64" s="69"/>
      <c r="S64" s="69"/>
      <c r="T64" s="69" t="s">
        <v>1024</v>
      </c>
      <c r="U64" s="69"/>
      <c r="V64" s="69"/>
      <c r="W64" s="69"/>
      <c r="X64" s="69"/>
      <c r="Y64" s="69"/>
      <c r="Z64" s="69"/>
      <c r="AA64" s="69"/>
      <c r="AB64" s="69"/>
      <c r="AC64" s="69" t="s">
        <v>1025</v>
      </c>
      <c r="AD64" s="69"/>
      <c r="AE64" s="69"/>
      <c r="AF64" s="69"/>
      <c r="AG64" s="69"/>
      <c r="AH64" s="69" t="s">
        <v>1024</v>
      </c>
      <c r="AI64" s="69"/>
      <c r="AJ64" s="69"/>
      <c r="AK64" s="69"/>
      <c r="AL64" s="69"/>
      <c r="AM64" s="69"/>
      <c r="AN64" s="69"/>
    </row>
    <row r="65" spans="2:40" s="1" customFormat="1" ht="10.7" customHeight="1" x14ac:dyDescent="0.15">
      <c r="B65" s="92" t="s">
        <v>1056</v>
      </c>
      <c r="C65" s="92"/>
      <c r="D65" s="92"/>
      <c r="E65" s="92"/>
      <c r="F65" s="92"/>
      <c r="G65" s="92"/>
      <c r="H65" s="92"/>
      <c r="I65" s="92"/>
      <c r="J65" s="92"/>
      <c r="K65" s="103">
        <v>2560388.79</v>
      </c>
      <c r="L65" s="103"/>
      <c r="M65" s="103"/>
      <c r="N65" s="103"/>
      <c r="O65" s="103"/>
      <c r="P65" s="103"/>
      <c r="Q65" s="103"/>
      <c r="R65" s="103"/>
      <c r="S65" s="103"/>
      <c r="T65" s="68">
        <v>1.68000436831462E-4</v>
      </c>
      <c r="U65" s="68"/>
      <c r="V65" s="68"/>
      <c r="W65" s="68"/>
      <c r="X65" s="68"/>
      <c r="Y65" s="68"/>
      <c r="Z65" s="68"/>
      <c r="AA65" s="68"/>
      <c r="AB65" s="68"/>
      <c r="AC65" s="94">
        <v>2255</v>
      </c>
      <c r="AD65" s="94"/>
      <c r="AE65" s="94"/>
      <c r="AF65" s="94"/>
      <c r="AG65" s="94"/>
      <c r="AH65" s="68">
        <v>9.9813209868892805E-3</v>
      </c>
      <c r="AI65" s="68"/>
      <c r="AJ65" s="68"/>
      <c r="AK65" s="68"/>
      <c r="AL65" s="68"/>
      <c r="AM65" s="68"/>
      <c r="AN65" s="68"/>
    </row>
    <row r="66" spans="2:40" s="1" customFormat="1" ht="10.7" customHeight="1" x14ac:dyDescent="0.15">
      <c r="B66" s="92" t="s">
        <v>1027</v>
      </c>
      <c r="C66" s="92"/>
      <c r="D66" s="92"/>
      <c r="E66" s="92"/>
      <c r="F66" s="92"/>
      <c r="G66" s="92"/>
      <c r="H66" s="92"/>
      <c r="I66" s="92"/>
      <c r="J66" s="92"/>
      <c r="K66" s="103">
        <v>112875048.45999999</v>
      </c>
      <c r="L66" s="103"/>
      <c r="M66" s="103"/>
      <c r="N66" s="103"/>
      <c r="O66" s="103"/>
      <c r="P66" s="103"/>
      <c r="Q66" s="103"/>
      <c r="R66" s="103"/>
      <c r="S66" s="103"/>
      <c r="T66" s="68">
        <v>7.40631951003519E-3</v>
      </c>
      <c r="U66" s="68"/>
      <c r="V66" s="68"/>
      <c r="W66" s="68"/>
      <c r="X66" s="68"/>
      <c r="Y66" s="68"/>
      <c r="Z66" s="68"/>
      <c r="AA66" s="68"/>
      <c r="AB66" s="68"/>
      <c r="AC66" s="94">
        <v>5417</v>
      </c>
      <c r="AD66" s="94"/>
      <c r="AE66" s="94"/>
      <c r="AF66" s="94"/>
      <c r="AG66" s="94"/>
      <c r="AH66" s="68">
        <v>2.3977301900656001E-2</v>
      </c>
      <c r="AI66" s="68"/>
      <c r="AJ66" s="68"/>
      <c r="AK66" s="68"/>
      <c r="AL66" s="68"/>
      <c r="AM66" s="68"/>
      <c r="AN66" s="68"/>
    </row>
    <row r="67" spans="2:40" s="1" customFormat="1" ht="10.7" customHeight="1" x14ac:dyDescent="0.15">
      <c r="B67" s="92" t="s">
        <v>1028</v>
      </c>
      <c r="C67" s="92"/>
      <c r="D67" s="92"/>
      <c r="E67" s="92"/>
      <c r="F67" s="92"/>
      <c r="G67" s="92"/>
      <c r="H67" s="92"/>
      <c r="I67" s="92"/>
      <c r="J67" s="92"/>
      <c r="K67" s="103">
        <v>140710870.31000099</v>
      </c>
      <c r="L67" s="103"/>
      <c r="M67" s="103"/>
      <c r="N67" s="103"/>
      <c r="O67" s="103"/>
      <c r="P67" s="103"/>
      <c r="Q67" s="103"/>
      <c r="R67" s="103"/>
      <c r="S67" s="103"/>
      <c r="T67" s="68">
        <v>9.2327726833295893E-3</v>
      </c>
      <c r="U67" s="68"/>
      <c r="V67" s="68"/>
      <c r="W67" s="68"/>
      <c r="X67" s="68"/>
      <c r="Y67" s="68"/>
      <c r="Z67" s="68"/>
      <c r="AA67" s="68"/>
      <c r="AB67" s="68"/>
      <c r="AC67" s="94">
        <v>5162</v>
      </c>
      <c r="AD67" s="94"/>
      <c r="AE67" s="94"/>
      <c r="AF67" s="94"/>
      <c r="AG67" s="94"/>
      <c r="AH67" s="68">
        <v>2.2848593762449E-2</v>
      </c>
      <c r="AI67" s="68"/>
      <c r="AJ67" s="68"/>
      <c r="AK67" s="68"/>
      <c r="AL67" s="68"/>
      <c r="AM67" s="68"/>
      <c r="AN67" s="68"/>
    </row>
    <row r="68" spans="2:40" s="1" customFormat="1" ht="10.7" customHeight="1" x14ac:dyDescent="0.15">
      <c r="B68" s="92" t="s">
        <v>1029</v>
      </c>
      <c r="C68" s="92"/>
      <c r="D68" s="92"/>
      <c r="E68" s="92"/>
      <c r="F68" s="92"/>
      <c r="G68" s="92"/>
      <c r="H68" s="92"/>
      <c r="I68" s="92"/>
      <c r="J68" s="92"/>
      <c r="K68" s="103">
        <v>183600262.47999999</v>
      </c>
      <c r="L68" s="103"/>
      <c r="M68" s="103"/>
      <c r="N68" s="103"/>
      <c r="O68" s="103"/>
      <c r="P68" s="103"/>
      <c r="Q68" s="103"/>
      <c r="R68" s="103"/>
      <c r="S68" s="103"/>
      <c r="T68" s="68">
        <v>1.2046968967947699E-2</v>
      </c>
      <c r="U68" s="68"/>
      <c r="V68" s="68"/>
      <c r="W68" s="68"/>
      <c r="X68" s="68"/>
      <c r="Y68" s="68"/>
      <c r="Z68" s="68"/>
      <c r="AA68" s="68"/>
      <c r="AB68" s="68"/>
      <c r="AC68" s="94">
        <v>5210</v>
      </c>
      <c r="AD68" s="94"/>
      <c r="AE68" s="94"/>
      <c r="AF68" s="94"/>
      <c r="AG68" s="94"/>
      <c r="AH68" s="68">
        <v>2.3061056470817399E-2</v>
      </c>
      <c r="AI68" s="68"/>
      <c r="AJ68" s="68"/>
      <c r="AK68" s="68"/>
      <c r="AL68" s="68"/>
      <c r="AM68" s="68"/>
      <c r="AN68" s="68"/>
    </row>
    <row r="69" spans="2:40" s="1" customFormat="1" ht="10.7" customHeight="1" x14ac:dyDescent="0.15">
      <c r="B69" s="92" t="s">
        <v>1030</v>
      </c>
      <c r="C69" s="92"/>
      <c r="D69" s="92"/>
      <c r="E69" s="92"/>
      <c r="F69" s="92"/>
      <c r="G69" s="92"/>
      <c r="H69" s="92"/>
      <c r="I69" s="92"/>
      <c r="J69" s="92"/>
      <c r="K69" s="103">
        <v>304015818.95999902</v>
      </c>
      <c r="L69" s="103"/>
      <c r="M69" s="103"/>
      <c r="N69" s="103"/>
      <c r="O69" s="103"/>
      <c r="P69" s="103"/>
      <c r="Q69" s="103"/>
      <c r="R69" s="103"/>
      <c r="S69" s="103"/>
      <c r="T69" s="68">
        <v>1.9948060461924801E-2</v>
      </c>
      <c r="U69" s="68"/>
      <c r="V69" s="68"/>
      <c r="W69" s="68"/>
      <c r="X69" s="68"/>
      <c r="Y69" s="68"/>
      <c r="Z69" s="68"/>
      <c r="AA69" s="68"/>
      <c r="AB69" s="68"/>
      <c r="AC69" s="94">
        <v>9617</v>
      </c>
      <c r="AD69" s="94"/>
      <c r="AE69" s="94"/>
      <c r="AF69" s="94"/>
      <c r="AG69" s="94"/>
      <c r="AH69" s="68">
        <v>4.2567788882888799E-2</v>
      </c>
      <c r="AI69" s="68"/>
      <c r="AJ69" s="68"/>
      <c r="AK69" s="68"/>
      <c r="AL69" s="68"/>
      <c r="AM69" s="68"/>
      <c r="AN69" s="68"/>
    </row>
    <row r="70" spans="2:40" s="1" customFormat="1" ht="10.7" customHeight="1" x14ac:dyDescent="0.15">
      <c r="B70" s="92" t="s">
        <v>1031</v>
      </c>
      <c r="C70" s="92"/>
      <c r="D70" s="92"/>
      <c r="E70" s="92"/>
      <c r="F70" s="92"/>
      <c r="G70" s="92"/>
      <c r="H70" s="92"/>
      <c r="I70" s="92"/>
      <c r="J70" s="92"/>
      <c r="K70" s="103">
        <v>327345186.78000098</v>
      </c>
      <c r="L70" s="103"/>
      <c r="M70" s="103"/>
      <c r="N70" s="103"/>
      <c r="O70" s="103"/>
      <c r="P70" s="103"/>
      <c r="Q70" s="103"/>
      <c r="R70" s="103"/>
      <c r="S70" s="103"/>
      <c r="T70" s="68">
        <v>2.1478821727584901E-2</v>
      </c>
      <c r="U70" s="68"/>
      <c r="V70" s="68"/>
      <c r="W70" s="68"/>
      <c r="X70" s="68"/>
      <c r="Y70" s="68"/>
      <c r="Z70" s="68"/>
      <c r="AA70" s="68"/>
      <c r="AB70" s="68"/>
      <c r="AC70" s="94">
        <v>10544</v>
      </c>
      <c r="AD70" s="94"/>
      <c r="AE70" s="94"/>
      <c r="AF70" s="94"/>
      <c r="AG70" s="94"/>
      <c r="AH70" s="68">
        <v>4.6670974938253E-2</v>
      </c>
      <c r="AI70" s="68"/>
      <c r="AJ70" s="68"/>
      <c r="AK70" s="68"/>
      <c r="AL70" s="68"/>
      <c r="AM70" s="68"/>
      <c r="AN70" s="68"/>
    </row>
    <row r="71" spans="2:40" s="1" customFormat="1" ht="10.7" customHeight="1" x14ac:dyDescent="0.15">
      <c r="B71" s="92" t="s">
        <v>1032</v>
      </c>
      <c r="C71" s="92"/>
      <c r="D71" s="92"/>
      <c r="E71" s="92"/>
      <c r="F71" s="92"/>
      <c r="G71" s="92"/>
      <c r="H71" s="92"/>
      <c r="I71" s="92"/>
      <c r="J71" s="92"/>
      <c r="K71" s="103">
        <v>296574767.62</v>
      </c>
      <c r="L71" s="103"/>
      <c r="M71" s="103"/>
      <c r="N71" s="103"/>
      <c r="O71" s="103"/>
      <c r="P71" s="103"/>
      <c r="Q71" s="103"/>
      <c r="R71" s="103"/>
      <c r="S71" s="103"/>
      <c r="T71" s="68">
        <v>1.94598143484878E-2</v>
      </c>
      <c r="U71" s="68"/>
      <c r="V71" s="68"/>
      <c r="W71" s="68"/>
      <c r="X71" s="68"/>
      <c r="Y71" s="68"/>
      <c r="Z71" s="68"/>
      <c r="AA71" s="68"/>
      <c r="AB71" s="68"/>
      <c r="AC71" s="94">
        <v>8377</v>
      </c>
      <c r="AD71" s="94"/>
      <c r="AE71" s="94"/>
      <c r="AF71" s="94"/>
      <c r="AG71" s="94"/>
      <c r="AH71" s="68">
        <v>3.7079168916705797E-2</v>
      </c>
      <c r="AI71" s="68"/>
      <c r="AJ71" s="68"/>
      <c r="AK71" s="68"/>
      <c r="AL71" s="68"/>
      <c r="AM71" s="68"/>
      <c r="AN71" s="68"/>
    </row>
    <row r="72" spans="2:40" s="1" customFormat="1" ht="10.7" customHeight="1" x14ac:dyDescent="0.15">
      <c r="B72" s="92" t="s">
        <v>1033</v>
      </c>
      <c r="C72" s="92"/>
      <c r="D72" s="92"/>
      <c r="E72" s="92"/>
      <c r="F72" s="92"/>
      <c r="G72" s="92"/>
      <c r="H72" s="92"/>
      <c r="I72" s="92"/>
      <c r="J72" s="92"/>
      <c r="K72" s="103">
        <v>446114161.45999902</v>
      </c>
      <c r="L72" s="103"/>
      <c r="M72" s="103"/>
      <c r="N72" s="103"/>
      <c r="O72" s="103"/>
      <c r="P72" s="103"/>
      <c r="Q72" s="103"/>
      <c r="R72" s="103"/>
      <c r="S72" s="103"/>
      <c r="T72" s="68">
        <v>2.92718724182436E-2</v>
      </c>
      <c r="U72" s="68"/>
      <c r="V72" s="68"/>
      <c r="W72" s="68"/>
      <c r="X72" s="68"/>
      <c r="Y72" s="68"/>
      <c r="Z72" s="68"/>
      <c r="AA72" s="68"/>
      <c r="AB72" s="68"/>
      <c r="AC72" s="94">
        <v>11017</v>
      </c>
      <c r="AD72" s="94"/>
      <c r="AE72" s="94"/>
      <c r="AF72" s="94"/>
      <c r="AG72" s="94"/>
      <c r="AH72" s="68">
        <v>4.8764617876966398E-2</v>
      </c>
      <c r="AI72" s="68"/>
      <c r="AJ72" s="68"/>
      <c r="AK72" s="68"/>
      <c r="AL72" s="68"/>
      <c r="AM72" s="68"/>
      <c r="AN72" s="68"/>
    </row>
    <row r="73" spans="2:40" s="1" customFormat="1" ht="10.7" customHeight="1" x14ac:dyDescent="0.15">
      <c r="B73" s="92" t="s">
        <v>1034</v>
      </c>
      <c r="C73" s="92"/>
      <c r="D73" s="92"/>
      <c r="E73" s="92"/>
      <c r="F73" s="92"/>
      <c r="G73" s="92"/>
      <c r="H73" s="92"/>
      <c r="I73" s="92"/>
      <c r="J73" s="92"/>
      <c r="K73" s="103">
        <v>593388226.72999895</v>
      </c>
      <c r="L73" s="103"/>
      <c r="M73" s="103"/>
      <c r="N73" s="103"/>
      <c r="O73" s="103"/>
      <c r="P73" s="103"/>
      <c r="Q73" s="103"/>
      <c r="R73" s="103"/>
      <c r="S73" s="103"/>
      <c r="T73" s="68">
        <v>3.8935290488163098E-2</v>
      </c>
      <c r="U73" s="68"/>
      <c r="V73" s="68"/>
      <c r="W73" s="68"/>
      <c r="X73" s="68"/>
      <c r="Y73" s="68"/>
      <c r="Z73" s="68"/>
      <c r="AA73" s="68"/>
      <c r="AB73" s="68"/>
      <c r="AC73" s="94">
        <v>13034</v>
      </c>
      <c r="AD73" s="94"/>
      <c r="AE73" s="94"/>
      <c r="AF73" s="94"/>
      <c r="AG73" s="94"/>
      <c r="AH73" s="68">
        <v>5.7692477934862499E-2</v>
      </c>
      <c r="AI73" s="68"/>
      <c r="AJ73" s="68"/>
      <c r="AK73" s="68"/>
      <c r="AL73" s="68"/>
      <c r="AM73" s="68"/>
      <c r="AN73" s="68"/>
    </row>
    <row r="74" spans="2:40" s="1" customFormat="1" ht="10.7" customHeight="1" x14ac:dyDescent="0.15">
      <c r="B74" s="92" t="s">
        <v>1035</v>
      </c>
      <c r="C74" s="92"/>
      <c r="D74" s="92"/>
      <c r="E74" s="92"/>
      <c r="F74" s="92"/>
      <c r="G74" s="92"/>
      <c r="H74" s="92"/>
      <c r="I74" s="92"/>
      <c r="J74" s="92"/>
      <c r="K74" s="103">
        <v>601287320.25</v>
      </c>
      <c r="L74" s="103"/>
      <c r="M74" s="103"/>
      <c r="N74" s="103"/>
      <c r="O74" s="103"/>
      <c r="P74" s="103"/>
      <c r="Q74" s="103"/>
      <c r="R74" s="103"/>
      <c r="S74" s="103"/>
      <c r="T74" s="68">
        <v>3.9453591133407198E-2</v>
      </c>
      <c r="U74" s="68"/>
      <c r="V74" s="68"/>
      <c r="W74" s="68"/>
      <c r="X74" s="68"/>
      <c r="Y74" s="68"/>
      <c r="Z74" s="68"/>
      <c r="AA74" s="68"/>
      <c r="AB74" s="68"/>
      <c r="AC74" s="94">
        <v>12178</v>
      </c>
      <c r="AD74" s="94"/>
      <c r="AE74" s="94"/>
      <c r="AF74" s="94"/>
      <c r="AG74" s="94"/>
      <c r="AH74" s="68">
        <v>5.39035596356265E-2</v>
      </c>
      <c r="AI74" s="68"/>
      <c r="AJ74" s="68"/>
      <c r="AK74" s="68"/>
      <c r="AL74" s="68"/>
      <c r="AM74" s="68"/>
      <c r="AN74" s="68"/>
    </row>
    <row r="75" spans="2:40" s="1" customFormat="1" ht="10.7" customHeight="1" x14ac:dyDescent="0.15">
      <c r="B75" s="92" t="s">
        <v>1036</v>
      </c>
      <c r="C75" s="92"/>
      <c r="D75" s="92"/>
      <c r="E75" s="92"/>
      <c r="F75" s="92"/>
      <c r="G75" s="92"/>
      <c r="H75" s="92"/>
      <c r="I75" s="92"/>
      <c r="J75" s="92"/>
      <c r="K75" s="103">
        <v>524862321.65000099</v>
      </c>
      <c r="L75" s="103"/>
      <c r="M75" s="103"/>
      <c r="N75" s="103"/>
      <c r="O75" s="103"/>
      <c r="P75" s="103"/>
      <c r="Q75" s="103"/>
      <c r="R75" s="103"/>
      <c r="S75" s="103"/>
      <c r="T75" s="68">
        <v>3.44389491384922E-2</v>
      </c>
      <c r="U75" s="68"/>
      <c r="V75" s="68"/>
      <c r="W75" s="68"/>
      <c r="X75" s="68"/>
      <c r="Y75" s="68"/>
      <c r="Z75" s="68"/>
      <c r="AA75" s="68"/>
      <c r="AB75" s="68"/>
      <c r="AC75" s="94">
        <v>10130</v>
      </c>
      <c r="AD75" s="94"/>
      <c r="AE75" s="94"/>
      <c r="AF75" s="94"/>
      <c r="AG75" s="94"/>
      <c r="AH75" s="68">
        <v>4.4838484078575797E-2</v>
      </c>
      <c r="AI75" s="68"/>
      <c r="AJ75" s="68"/>
      <c r="AK75" s="68"/>
      <c r="AL75" s="68"/>
      <c r="AM75" s="68"/>
      <c r="AN75" s="68"/>
    </row>
    <row r="76" spans="2:40" s="1" customFormat="1" ht="10.7" customHeight="1" x14ac:dyDescent="0.15">
      <c r="B76" s="92" t="s">
        <v>1037</v>
      </c>
      <c r="C76" s="92"/>
      <c r="D76" s="92"/>
      <c r="E76" s="92"/>
      <c r="F76" s="92"/>
      <c r="G76" s="92"/>
      <c r="H76" s="92"/>
      <c r="I76" s="92"/>
      <c r="J76" s="92"/>
      <c r="K76" s="103">
        <v>549824608.63999903</v>
      </c>
      <c r="L76" s="103"/>
      <c r="M76" s="103"/>
      <c r="N76" s="103"/>
      <c r="O76" s="103"/>
      <c r="P76" s="103"/>
      <c r="Q76" s="103"/>
      <c r="R76" s="103"/>
      <c r="S76" s="103"/>
      <c r="T76" s="68">
        <v>3.6076854731194E-2</v>
      </c>
      <c r="U76" s="68"/>
      <c r="V76" s="68"/>
      <c r="W76" s="68"/>
      <c r="X76" s="68"/>
      <c r="Y76" s="68"/>
      <c r="Z76" s="68"/>
      <c r="AA76" s="68"/>
      <c r="AB76" s="68"/>
      <c r="AC76" s="94">
        <v>9190</v>
      </c>
      <c r="AD76" s="94"/>
      <c r="AE76" s="94"/>
      <c r="AF76" s="94"/>
      <c r="AG76" s="94"/>
      <c r="AH76" s="68">
        <v>4.0677756039695097E-2</v>
      </c>
      <c r="AI76" s="68"/>
      <c r="AJ76" s="68"/>
      <c r="AK76" s="68"/>
      <c r="AL76" s="68"/>
      <c r="AM76" s="68"/>
      <c r="AN76" s="68"/>
    </row>
    <row r="77" spans="2:40" s="1" customFormat="1" ht="10.7" customHeight="1" x14ac:dyDescent="0.15">
      <c r="B77" s="92" t="s">
        <v>1038</v>
      </c>
      <c r="C77" s="92"/>
      <c r="D77" s="92"/>
      <c r="E77" s="92"/>
      <c r="F77" s="92"/>
      <c r="G77" s="92"/>
      <c r="H77" s="92"/>
      <c r="I77" s="92"/>
      <c r="J77" s="92"/>
      <c r="K77" s="103">
        <v>686871260.14999998</v>
      </c>
      <c r="L77" s="103"/>
      <c r="M77" s="103"/>
      <c r="N77" s="103"/>
      <c r="O77" s="103"/>
      <c r="P77" s="103"/>
      <c r="Q77" s="103"/>
      <c r="R77" s="103"/>
      <c r="S77" s="103"/>
      <c r="T77" s="68">
        <v>4.50691989446559E-2</v>
      </c>
      <c r="U77" s="68"/>
      <c r="V77" s="68"/>
      <c r="W77" s="68"/>
      <c r="X77" s="68"/>
      <c r="Y77" s="68"/>
      <c r="Z77" s="68"/>
      <c r="AA77" s="68"/>
      <c r="AB77" s="68"/>
      <c r="AC77" s="94">
        <v>10318</v>
      </c>
      <c r="AD77" s="94"/>
      <c r="AE77" s="94"/>
      <c r="AF77" s="94"/>
      <c r="AG77" s="94"/>
      <c r="AH77" s="68">
        <v>4.5670629686351903E-2</v>
      </c>
      <c r="AI77" s="68"/>
      <c r="AJ77" s="68"/>
      <c r="AK77" s="68"/>
      <c r="AL77" s="68"/>
      <c r="AM77" s="68"/>
      <c r="AN77" s="68"/>
    </row>
    <row r="78" spans="2:40" s="1" customFormat="1" ht="10.7" customHeight="1" x14ac:dyDescent="0.15">
      <c r="B78" s="92" t="s">
        <v>1039</v>
      </c>
      <c r="C78" s="92"/>
      <c r="D78" s="92"/>
      <c r="E78" s="92"/>
      <c r="F78" s="92"/>
      <c r="G78" s="92"/>
      <c r="H78" s="92"/>
      <c r="I78" s="92"/>
      <c r="J78" s="92"/>
      <c r="K78" s="103">
        <v>763666229.88</v>
      </c>
      <c r="L78" s="103"/>
      <c r="M78" s="103"/>
      <c r="N78" s="103"/>
      <c r="O78" s="103"/>
      <c r="P78" s="103"/>
      <c r="Q78" s="103"/>
      <c r="R78" s="103"/>
      <c r="S78" s="103"/>
      <c r="T78" s="68">
        <v>5.0108116671326197E-2</v>
      </c>
      <c r="U78" s="68"/>
      <c r="V78" s="68"/>
      <c r="W78" s="68"/>
      <c r="X78" s="68"/>
      <c r="Y78" s="68"/>
      <c r="Z78" s="68"/>
      <c r="AA78" s="68"/>
      <c r="AB78" s="68"/>
      <c r="AC78" s="94">
        <v>10908</v>
      </c>
      <c r="AD78" s="94"/>
      <c r="AE78" s="94"/>
      <c r="AF78" s="94"/>
      <c r="AG78" s="94"/>
      <c r="AH78" s="68">
        <v>4.82821504767132E-2</v>
      </c>
      <c r="AI78" s="68"/>
      <c r="AJ78" s="68"/>
      <c r="AK78" s="68"/>
      <c r="AL78" s="68"/>
      <c r="AM78" s="68"/>
      <c r="AN78" s="68"/>
    </row>
    <row r="79" spans="2:40" s="1" customFormat="1" ht="10.7" customHeight="1" x14ac:dyDescent="0.15">
      <c r="B79" s="92" t="s">
        <v>1040</v>
      </c>
      <c r="C79" s="92"/>
      <c r="D79" s="92"/>
      <c r="E79" s="92"/>
      <c r="F79" s="92"/>
      <c r="G79" s="92"/>
      <c r="H79" s="92"/>
      <c r="I79" s="92"/>
      <c r="J79" s="92"/>
      <c r="K79" s="103">
        <v>860964517.40999997</v>
      </c>
      <c r="L79" s="103"/>
      <c r="M79" s="103"/>
      <c r="N79" s="103"/>
      <c r="O79" s="103"/>
      <c r="P79" s="103"/>
      <c r="Q79" s="103"/>
      <c r="R79" s="103"/>
      <c r="S79" s="103"/>
      <c r="T79" s="68">
        <v>5.6492363810602797E-2</v>
      </c>
      <c r="U79" s="68"/>
      <c r="V79" s="68"/>
      <c r="W79" s="68"/>
      <c r="X79" s="68"/>
      <c r="Y79" s="68"/>
      <c r="Z79" s="68"/>
      <c r="AA79" s="68"/>
      <c r="AB79" s="68"/>
      <c r="AC79" s="94">
        <v>11588</v>
      </c>
      <c r="AD79" s="94"/>
      <c r="AE79" s="94"/>
      <c r="AF79" s="94"/>
      <c r="AG79" s="94"/>
      <c r="AH79" s="68">
        <v>5.1292038845265203E-2</v>
      </c>
      <c r="AI79" s="68"/>
      <c r="AJ79" s="68"/>
      <c r="AK79" s="68"/>
      <c r="AL79" s="68"/>
      <c r="AM79" s="68"/>
      <c r="AN79" s="68"/>
    </row>
    <row r="80" spans="2:40" s="1" customFormat="1" ht="10.7" customHeight="1" x14ac:dyDescent="0.15">
      <c r="B80" s="92" t="s">
        <v>1041</v>
      </c>
      <c r="C80" s="92"/>
      <c r="D80" s="92"/>
      <c r="E80" s="92"/>
      <c r="F80" s="92"/>
      <c r="G80" s="92"/>
      <c r="H80" s="92"/>
      <c r="I80" s="92"/>
      <c r="J80" s="92"/>
      <c r="K80" s="103">
        <v>663003739.02999902</v>
      </c>
      <c r="L80" s="103"/>
      <c r="M80" s="103"/>
      <c r="N80" s="103"/>
      <c r="O80" s="103"/>
      <c r="P80" s="103"/>
      <c r="Q80" s="103"/>
      <c r="R80" s="103"/>
      <c r="S80" s="103"/>
      <c r="T80" s="68">
        <v>4.35031266395806E-2</v>
      </c>
      <c r="U80" s="68"/>
      <c r="V80" s="68"/>
      <c r="W80" s="68"/>
      <c r="X80" s="68"/>
      <c r="Y80" s="68"/>
      <c r="Z80" s="68"/>
      <c r="AA80" s="68"/>
      <c r="AB80" s="68"/>
      <c r="AC80" s="94">
        <v>8680</v>
      </c>
      <c r="AD80" s="94"/>
      <c r="AE80" s="94"/>
      <c r="AF80" s="94"/>
      <c r="AG80" s="94"/>
      <c r="AH80" s="68">
        <v>3.8420339763281103E-2</v>
      </c>
      <c r="AI80" s="68"/>
      <c r="AJ80" s="68"/>
      <c r="AK80" s="68"/>
      <c r="AL80" s="68"/>
      <c r="AM80" s="68"/>
      <c r="AN80" s="68"/>
    </row>
    <row r="81" spans="2:40" s="1" customFormat="1" ht="10.7" customHeight="1" x14ac:dyDescent="0.15">
      <c r="B81" s="92" t="s">
        <v>1042</v>
      </c>
      <c r="C81" s="92"/>
      <c r="D81" s="92"/>
      <c r="E81" s="92"/>
      <c r="F81" s="92"/>
      <c r="G81" s="92"/>
      <c r="H81" s="92"/>
      <c r="I81" s="92"/>
      <c r="J81" s="92"/>
      <c r="K81" s="103">
        <v>698148333.23000097</v>
      </c>
      <c r="L81" s="103"/>
      <c r="M81" s="103"/>
      <c r="N81" s="103"/>
      <c r="O81" s="103"/>
      <c r="P81" s="103"/>
      <c r="Q81" s="103"/>
      <c r="R81" s="103"/>
      <c r="S81" s="103"/>
      <c r="T81" s="68">
        <v>4.5809146413188798E-2</v>
      </c>
      <c r="U81" s="68"/>
      <c r="V81" s="68"/>
      <c r="W81" s="68"/>
      <c r="X81" s="68"/>
      <c r="Y81" s="68"/>
      <c r="Z81" s="68"/>
      <c r="AA81" s="68"/>
      <c r="AB81" s="68"/>
      <c r="AC81" s="94">
        <v>8451</v>
      </c>
      <c r="AD81" s="94"/>
      <c r="AE81" s="94"/>
      <c r="AF81" s="94"/>
      <c r="AG81" s="94"/>
      <c r="AH81" s="68">
        <v>3.7406715592107002E-2</v>
      </c>
      <c r="AI81" s="68"/>
      <c r="AJ81" s="68"/>
      <c r="AK81" s="68"/>
      <c r="AL81" s="68"/>
      <c r="AM81" s="68"/>
      <c r="AN81" s="68"/>
    </row>
    <row r="82" spans="2:40" s="1" customFormat="1" ht="10.7" customHeight="1" x14ac:dyDescent="0.15">
      <c r="B82" s="92" t="s">
        <v>1043</v>
      </c>
      <c r="C82" s="92"/>
      <c r="D82" s="92"/>
      <c r="E82" s="92"/>
      <c r="F82" s="92"/>
      <c r="G82" s="92"/>
      <c r="H82" s="92"/>
      <c r="I82" s="92"/>
      <c r="J82" s="92"/>
      <c r="K82" s="103">
        <v>928700276.03000295</v>
      </c>
      <c r="L82" s="103"/>
      <c r="M82" s="103"/>
      <c r="N82" s="103"/>
      <c r="O82" s="103"/>
      <c r="P82" s="103"/>
      <c r="Q82" s="103"/>
      <c r="R82" s="103"/>
      <c r="S82" s="103"/>
      <c r="T82" s="68">
        <v>6.0936859537859503E-2</v>
      </c>
      <c r="U82" s="68"/>
      <c r="V82" s="68"/>
      <c r="W82" s="68"/>
      <c r="X82" s="68"/>
      <c r="Y82" s="68"/>
      <c r="Z82" s="68"/>
      <c r="AA82" s="68"/>
      <c r="AB82" s="68"/>
      <c r="AC82" s="94">
        <v>10730</v>
      </c>
      <c r="AD82" s="94"/>
      <c r="AE82" s="94"/>
      <c r="AF82" s="94"/>
      <c r="AG82" s="94"/>
      <c r="AH82" s="68">
        <v>4.7494267933180498E-2</v>
      </c>
      <c r="AI82" s="68"/>
      <c r="AJ82" s="68"/>
      <c r="AK82" s="68"/>
      <c r="AL82" s="68"/>
      <c r="AM82" s="68"/>
      <c r="AN82" s="68"/>
    </row>
    <row r="83" spans="2:40" s="1" customFormat="1" ht="10.7" customHeight="1" x14ac:dyDescent="0.15">
      <c r="B83" s="92" t="s">
        <v>1044</v>
      </c>
      <c r="C83" s="92"/>
      <c r="D83" s="92"/>
      <c r="E83" s="92"/>
      <c r="F83" s="92"/>
      <c r="G83" s="92"/>
      <c r="H83" s="92"/>
      <c r="I83" s="92"/>
      <c r="J83" s="92"/>
      <c r="K83" s="103">
        <v>1015470328.3099999</v>
      </c>
      <c r="L83" s="103"/>
      <c r="M83" s="103"/>
      <c r="N83" s="103"/>
      <c r="O83" s="103"/>
      <c r="P83" s="103"/>
      <c r="Q83" s="103"/>
      <c r="R83" s="103"/>
      <c r="S83" s="103"/>
      <c r="T83" s="68">
        <v>6.6630294356767802E-2</v>
      </c>
      <c r="U83" s="68"/>
      <c r="V83" s="68"/>
      <c r="W83" s="68"/>
      <c r="X83" s="68"/>
      <c r="Y83" s="68"/>
      <c r="Z83" s="68"/>
      <c r="AA83" s="68"/>
      <c r="AB83" s="68"/>
      <c r="AC83" s="94">
        <v>11276</v>
      </c>
      <c r="AD83" s="94"/>
      <c r="AE83" s="94"/>
      <c r="AF83" s="94"/>
      <c r="AG83" s="94"/>
      <c r="AH83" s="68">
        <v>4.99110312408707E-2</v>
      </c>
      <c r="AI83" s="68"/>
      <c r="AJ83" s="68"/>
      <c r="AK83" s="68"/>
      <c r="AL83" s="68"/>
      <c r="AM83" s="68"/>
      <c r="AN83" s="68"/>
    </row>
    <row r="84" spans="2:40" s="1" customFormat="1" ht="10.7" customHeight="1" x14ac:dyDescent="0.15">
      <c r="B84" s="92" t="s">
        <v>1045</v>
      </c>
      <c r="C84" s="92"/>
      <c r="D84" s="92"/>
      <c r="E84" s="92"/>
      <c r="F84" s="92"/>
      <c r="G84" s="92"/>
      <c r="H84" s="92"/>
      <c r="I84" s="92"/>
      <c r="J84" s="92"/>
      <c r="K84" s="103">
        <v>1422633973.94999</v>
      </c>
      <c r="L84" s="103"/>
      <c r="M84" s="103"/>
      <c r="N84" s="103"/>
      <c r="O84" s="103"/>
      <c r="P84" s="103"/>
      <c r="Q84" s="103"/>
      <c r="R84" s="103"/>
      <c r="S84" s="103"/>
      <c r="T84" s="68">
        <v>9.3346420671869199E-2</v>
      </c>
      <c r="U84" s="68"/>
      <c r="V84" s="68"/>
      <c r="W84" s="68"/>
      <c r="X84" s="68"/>
      <c r="Y84" s="68"/>
      <c r="Z84" s="68"/>
      <c r="AA84" s="68"/>
      <c r="AB84" s="68"/>
      <c r="AC84" s="94">
        <v>15018</v>
      </c>
      <c r="AD84" s="94"/>
      <c r="AE84" s="94"/>
      <c r="AF84" s="94"/>
      <c r="AG84" s="94"/>
      <c r="AH84" s="68">
        <v>6.6474269880755305E-2</v>
      </c>
      <c r="AI84" s="68"/>
      <c r="AJ84" s="68"/>
      <c r="AK84" s="68"/>
      <c r="AL84" s="68"/>
      <c r="AM84" s="68"/>
      <c r="AN84" s="68"/>
    </row>
    <row r="85" spans="2:40" s="1" customFormat="1" ht="10.7" customHeight="1" x14ac:dyDescent="0.15">
      <c r="B85" s="92" t="s">
        <v>1046</v>
      </c>
      <c r="C85" s="92"/>
      <c r="D85" s="92"/>
      <c r="E85" s="92"/>
      <c r="F85" s="92"/>
      <c r="G85" s="92"/>
      <c r="H85" s="92"/>
      <c r="I85" s="92"/>
      <c r="J85" s="92"/>
      <c r="K85" s="103">
        <v>630528742.299999</v>
      </c>
      <c r="L85" s="103"/>
      <c r="M85" s="103"/>
      <c r="N85" s="103"/>
      <c r="O85" s="103"/>
      <c r="P85" s="103"/>
      <c r="Q85" s="103"/>
      <c r="R85" s="103"/>
      <c r="S85" s="103"/>
      <c r="T85" s="68">
        <v>4.1372273052793798E-2</v>
      </c>
      <c r="U85" s="68"/>
      <c r="V85" s="68"/>
      <c r="W85" s="68"/>
      <c r="X85" s="68"/>
      <c r="Y85" s="68"/>
      <c r="Z85" s="68"/>
      <c r="AA85" s="68"/>
      <c r="AB85" s="68"/>
      <c r="AC85" s="94">
        <v>6684</v>
      </c>
      <c r="AD85" s="94"/>
      <c r="AE85" s="94"/>
      <c r="AF85" s="94"/>
      <c r="AG85" s="94"/>
      <c r="AH85" s="68">
        <v>2.95854321402962E-2</v>
      </c>
      <c r="AI85" s="68"/>
      <c r="AJ85" s="68"/>
      <c r="AK85" s="68"/>
      <c r="AL85" s="68"/>
      <c r="AM85" s="68"/>
      <c r="AN85" s="68"/>
    </row>
    <row r="86" spans="2:40" s="1" customFormat="1" ht="10.7" customHeight="1" x14ac:dyDescent="0.15">
      <c r="B86" s="92" t="s">
        <v>1047</v>
      </c>
      <c r="C86" s="92"/>
      <c r="D86" s="92"/>
      <c r="E86" s="92"/>
      <c r="F86" s="92"/>
      <c r="G86" s="92"/>
      <c r="H86" s="92"/>
      <c r="I86" s="92"/>
      <c r="J86" s="92"/>
      <c r="K86" s="103">
        <v>538890602.54999995</v>
      </c>
      <c r="L86" s="103"/>
      <c r="M86" s="103"/>
      <c r="N86" s="103"/>
      <c r="O86" s="103"/>
      <c r="P86" s="103"/>
      <c r="Q86" s="103"/>
      <c r="R86" s="103"/>
      <c r="S86" s="103"/>
      <c r="T86" s="68">
        <v>3.53594176737392E-2</v>
      </c>
      <c r="U86" s="68"/>
      <c r="V86" s="68"/>
      <c r="W86" s="68"/>
      <c r="X86" s="68"/>
      <c r="Y86" s="68"/>
      <c r="Z86" s="68"/>
      <c r="AA86" s="68"/>
      <c r="AB86" s="68"/>
      <c r="AC86" s="94">
        <v>5610</v>
      </c>
      <c r="AD86" s="94"/>
      <c r="AE86" s="94"/>
      <c r="AF86" s="94"/>
      <c r="AG86" s="94"/>
      <c r="AH86" s="68">
        <v>2.4831579040553799E-2</v>
      </c>
      <c r="AI86" s="68"/>
      <c r="AJ86" s="68"/>
      <c r="AK86" s="68"/>
      <c r="AL86" s="68"/>
      <c r="AM86" s="68"/>
      <c r="AN86" s="68"/>
    </row>
    <row r="87" spans="2:40" s="1" customFormat="1" ht="10.7" customHeight="1" x14ac:dyDescent="0.15">
      <c r="B87" s="92" t="s">
        <v>1048</v>
      </c>
      <c r="C87" s="92"/>
      <c r="D87" s="92"/>
      <c r="E87" s="92"/>
      <c r="F87" s="92"/>
      <c r="G87" s="92"/>
      <c r="H87" s="92"/>
      <c r="I87" s="92"/>
      <c r="J87" s="92"/>
      <c r="K87" s="103">
        <v>580095059.09000003</v>
      </c>
      <c r="L87" s="103"/>
      <c r="M87" s="103"/>
      <c r="N87" s="103"/>
      <c r="O87" s="103"/>
      <c r="P87" s="103"/>
      <c r="Q87" s="103"/>
      <c r="R87" s="103"/>
      <c r="S87" s="103"/>
      <c r="T87" s="68">
        <v>3.8063056560598697E-2</v>
      </c>
      <c r="U87" s="68"/>
      <c r="V87" s="68"/>
      <c r="W87" s="68"/>
      <c r="X87" s="68"/>
      <c r="Y87" s="68"/>
      <c r="Z87" s="68"/>
      <c r="AA87" s="68"/>
      <c r="AB87" s="68"/>
      <c r="AC87" s="94">
        <v>5613</v>
      </c>
      <c r="AD87" s="94"/>
      <c r="AE87" s="94"/>
      <c r="AF87" s="94"/>
      <c r="AG87" s="94"/>
      <c r="AH87" s="68">
        <v>2.4844857959826799E-2</v>
      </c>
      <c r="AI87" s="68"/>
      <c r="AJ87" s="68"/>
      <c r="AK87" s="68"/>
      <c r="AL87" s="68"/>
      <c r="AM87" s="68"/>
      <c r="AN87" s="68"/>
    </row>
    <row r="88" spans="2:40" s="1" customFormat="1" ht="10.7" customHeight="1" x14ac:dyDescent="0.15">
      <c r="B88" s="92" t="s">
        <v>1049</v>
      </c>
      <c r="C88" s="92"/>
      <c r="D88" s="92"/>
      <c r="E88" s="92"/>
      <c r="F88" s="92"/>
      <c r="G88" s="92"/>
      <c r="H88" s="92"/>
      <c r="I88" s="92"/>
      <c r="J88" s="92"/>
      <c r="K88" s="103">
        <v>773744361.91000295</v>
      </c>
      <c r="L88" s="103"/>
      <c r="M88" s="103"/>
      <c r="N88" s="103"/>
      <c r="O88" s="103"/>
      <c r="P88" s="103"/>
      <c r="Q88" s="103"/>
      <c r="R88" s="103"/>
      <c r="S88" s="103"/>
      <c r="T88" s="68">
        <v>5.0769395376380103E-2</v>
      </c>
      <c r="U88" s="68"/>
      <c r="V88" s="68"/>
      <c r="W88" s="68"/>
      <c r="X88" s="68"/>
      <c r="Y88" s="68"/>
      <c r="Z88" s="68"/>
      <c r="AA88" s="68"/>
      <c r="AB88" s="68"/>
      <c r="AC88" s="94">
        <v>6877</v>
      </c>
      <c r="AD88" s="94"/>
      <c r="AE88" s="94"/>
      <c r="AF88" s="94"/>
      <c r="AG88" s="94"/>
      <c r="AH88" s="68">
        <v>3.0439709280194099E-2</v>
      </c>
      <c r="AI88" s="68"/>
      <c r="AJ88" s="68"/>
      <c r="AK88" s="68"/>
      <c r="AL88" s="68"/>
      <c r="AM88" s="68"/>
      <c r="AN88" s="68"/>
    </row>
    <row r="89" spans="2:40" s="1" customFormat="1" ht="10.7" customHeight="1" x14ac:dyDescent="0.15">
      <c r="B89" s="92" t="s">
        <v>1050</v>
      </c>
      <c r="C89" s="92"/>
      <c r="D89" s="92"/>
      <c r="E89" s="92"/>
      <c r="F89" s="92"/>
      <c r="G89" s="92"/>
      <c r="H89" s="92"/>
      <c r="I89" s="92"/>
      <c r="J89" s="92"/>
      <c r="K89" s="103">
        <v>1315344034.98001</v>
      </c>
      <c r="L89" s="103"/>
      <c r="M89" s="103"/>
      <c r="N89" s="103"/>
      <c r="O89" s="103"/>
      <c r="P89" s="103"/>
      <c r="Q89" s="103"/>
      <c r="R89" s="103"/>
      <c r="S89" s="103"/>
      <c r="T89" s="68">
        <v>8.6306569269231595E-2</v>
      </c>
      <c r="U89" s="68"/>
      <c r="V89" s="68"/>
      <c r="W89" s="68"/>
      <c r="X89" s="68"/>
      <c r="Y89" s="68"/>
      <c r="Z89" s="68"/>
      <c r="AA89" s="68"/>
      <c r="AB89" s="68"/>
      <c r="AC89" s="94">
        <v>10079</v>
      </c>
      <c r="AD89" s="94"/>
      <c r="AE89" s="94"/>
      <c r="AF89" s="94"/>
      <c r="AG89" s="94"/>
      <c r="AH89" s="68">
        <v>4.4612742450934398E-2</v>
      </c>
      <c r="AI89" s="68"/>
      <c r="AJ89" s="68"/>
      <c r="AK89" s="68"/>
      <c r="AL89" s="68"/>
      <c r="AM89" s="68"/>
      <c r="AN89" s="68"/>
    </row>
    <row r="90" spans="2:40" s="1" customFormat="1" ht="10.7" customHeight="1" x14ac:dyDescent="0.15">
      <c r="B90" s="92" t="s">
        <v>1051</v>
      </c>
      <c r="C90" s="92"/>
      <c r="D90" s="92"/>
      <c r="E90" s="92"/>
      <c r="F90" s="92"/>
      <c r="G90" s="92"/>
      <c r="H90" s="92"/>
      <c r="I90" s="92"/>
      <c r="J90" s="92"/>
      <c r="K90" s="103">
        <v>247389681.549999</v>
      </c>
      <c r="L90" s="103"/>
      <c r="M90" s="103"/>
      <c r="N90" s="103"/>
      <c r="O90" s="103"/>
      <c r="P90" s="103"/>
      <c r="Q90" s="103"/>
      <c r="R90" s="103"/>
      <c r="S90" s="103"/>
      <c r="T90" s="68">
        <v>1.6232524814325602E-2</v>
      </c>
      <c r="U90" s="68"/>
      <c r="V90" s="68"/>
      <c r="W90" s="68"/>
      <c r="X90" s="68"/>
      <c r="Y90" s="68"/>
      <c r="Z90" s="68"/>
      <c r="AA90" s="68"/>
      <c r="AB90" s="68"/>
      <c r="AC90" s="94">
        <v>1671</v>
      </c>
      <c r="AD90" s="94"/>
      <c r="AE90" s="94"/>
      <c r="AF90" s="94"/>
      <c r="AG90" s="94"/>
      <c r="AH90" s="68">
        <v>7.39635803507405E-3</v>
      </c>
      <c r="AI90" s="68"/>
      <c r="AJ90" s="68"/>
      <c r="AK90" s="68"/>
      <c r="AL90" s="68"/>
      <c r="AM90" s="68"/>
      <c r="AN90" s="68"/>
    </row>
    <row r="91" spans="2:40" s="1" customFormat="1" ht="10.7" customHeight="1" x14ac:dyDescent="0.15">
      <c r="B91" s="92" t="s">
        <v>1054</v>
      </c>
      <c r="C91" s="92"/>
      <c r="D91" s="92"/>
      <c r="E91" s="92"/>
      <c r="F91" s="92"/>
      <c r="G91" s="92"/>
      <c r="H91" s="92"/>
      <c r="I91" s="92"/>
      <c r="J91" s="92"/>
      <c r="K91" s="103">
        <v>11422831.34</v>
      </c>
      <c r="L91" s="103"/>
      <c r="M91" s="103"/>
      <c r="N91" s="103"/>
      <c r="O91" s="103"/>
      <c r="P91" s="103"/>
      <c r="Q91" s="103"/>
      <c r="R91" s="103"/>
      <c r="S91" s="103"/>
      <c r="T91" s="68">
        <v>7.4951142672832803E-4</v>
      </c>
      <c r="U91" s="68"/>
      <c r="V91" s="68"/>
      <c r="W91" s="68"/>
      <c r="X91" s="68"/>
      <c r="Y91" s="68"/>
      <c r="Z91" s="68"/>
      <c r="AA91" s="68"/>
      <c r="AB91" s="68"/>
      <c r="AC91" s="94">
        <v>115</v>
      </c>
      <c r="AD91" s="94"/>
      <c r="AE91" s="94"/>
      <c r="AF91" s="94"/>
      <c r="AG91" s="94"/>
      <c r="AH91" s="68">
        <v>5.0902523879923199E-4</v>
      </c>
      <c r="AI91" s="68"/>
      <c r="AJ91" s="68"/>
      <c r="AK91" s="68"/>
      <c r="AL91" s="68"/>
      <c r="AM91" s="68"/>
      <c r="AN91" s="68"/>
    </row>
    <row r="92" spans="2:40" s="1" customFormat="1" ht="10.7" customHeight="1" x14ac:dyDescent="0.15">
      <c r="B92" s="92" t="s">
        <v>1057</v>
      </c>
      <c r="C92" s="92"/>
      <c r="D92" s="92"/>
      <c r="E92" s="92"/>
      <c r="F92" s="92"/>
      <c r="G92" s="92"/>
      <c r="H92" s="92"/>
      <c r="I92" s="92"/>
      <c r="J92" s="92"/>
      <c r="K92" s="103">
        <v>9176737.6899999995</v>
      </c>
      <c r="L92" s="103"/>
      <c r="M92" s="103"/>
      <c r="N92" s="103"/>
      <c r="O92" s="103"/>
      <c r="P92" s="103"/>
      <c r="Q92" s="103"/>
      <c r="R92" s="103"/>
      <c r="S92" s="103"/>
      <c r="T92" s="68">
        <v>6.0213353012209599E-4</v>
      </c>
      <c r="U92" s="68"/>
      <c r="V92" s="68"/>
      <c r="W92" s="68"/>
      <c r="X92" s="68"/>
      <c r="Y92" s="68"/>
      <c r="Z92" s="68"/>
      <c r="AA92" s="68"/>
      <c r="AB92" s="68"/>
      <c r="AC92" s="94">
        <v>85</v>
      </c>
      <c r="AD92" s="94"/>
      <c r="AE92" s="94"/>
      <c r="AF92" s="94"/>
      <c r="AG92" s="94"/>
      <c r="AH92" s="68">
        <v>3.7623604606899699E-4</v>
      </c>
      <c r="AI92" s="68"/>
      <c r="AJ92" s="68"/>
      <c r="AK92" s="68"/>
      <c r="AL92" s="68"/>
      <c r="AM92" s="68"/>
      <c r="AN92" s="68"/>
    </row>
    <row r="93" spans="2:40" s="1" customFormat="1" ht="10.7" customHeight="1" x14ac:dyDescent="0.15">
      <c r="B93" s="92" t="s">
        <v>1058</v>
      </c>
      <c r="C93" s="92"/>
      <c r="D93" s="92"/>
      <c r="E93" s="92"/>
      <c r="F93" s="92"/>
      <c r="G93" s="92"/>
      <c r="H93" s="92"/>
      <c r="I93" s="92"/>
      <c r="J93" s="92"/>
      <c r="K93" s="103">
        <v>4991320.68</v>
      </c>
      <c r="L93" s="103"/>
      <c r="M93" s="103"/>
      <c r="N93" s="103"/>
      <c r="O93" s="103"/>
      <c r="P93" s="103"/>
      <c r="Q93" s="103"/>
      <c r="R93" s="103"/>
      <c r="S93" s="103"/>
      <c r="T93" s="68">
        <v>3.2750653255512498E-4</v>
      </c>
      <c r="U93" s="68"/>
      <c r="V93" s="68"/>
      <c r="W93" s="68"/>
      <c r="X93" s="68"/>
      <c r="Y93" s="68"/>
      <c r="Z93" s="68"/>
      <c r="AA93" s="68"/>
      <c r="AB93" s="68"/>
      <c r="AC93" s="94">
        <v>39</v>
      </c>
      <c r="AD93" s="94"/>
      <c r="AE93" s="94"/>
      <c r="AF93" s="94"/>
      <c r="AG93" s="94"/>
      <c r="AH93" s="68">
        <v>1.7262595054930499E-4</v>
      </c>
      <c r="AI93" s="68"/>
      <c r="AJ93" s="68"/>
      <c r="AK93" s="68"/>
      <c r="AL93" s="68"/>
      <c r="AM93" s="68"/>
      <c r="AN93" s="68"/>
    </row>
    <row r="94" spans="2:40" s="1" customFormat="1" ht="10.7" customHeight="1" x14ac:dyDescent="0.15">
      <c r="B94" s="92" t="s">
        <v>1055</v>
      </c>
      <c r="C94" s="92"/>
      <c r="D94" s="92"/>
      <c r="E94" s="92"/>
      <c r="F94" s="92"/>
      <c r="G94" s="92"/>
      <c r="H94" s="92"/>
      <c r="I94" s="92"/>
      <c r="J94" s="92"/>
      <c r="K94" s="103">
        <v>5415733.0599999996</v>
      </c>
      <c r="L94" s="103"/>
      <c r="M94" s="103"/>
      <c r="N94" s="103"/>
      <c r="O94" s="103"/>
      <c r="P94" s="103"/>
      <c r="Q94" s="103"/>
      <c r="R94" s="103"/>
      <c r="S94" s="103"/>
      <c r="T94" s="68">
        <v>3.55354438121326E-4</v>
      </c>
      <c r="U94" s="68"/>
      <c r="V94" s="68"/>
      <c r="W94" s="68"/>
      <c r="X94" s="68"/>
      <c r="Y94" s="68"/>
      <c r="Z94" s="68"/>
      <c r="AA94" s="68"/>
      <c r="AB94" s="68"/>
      <c r="AC94" s="94">
        <v>43</v>
      </c>
      <c r="AD94" s="94"/>
      <c r="AE94" s="94"/>
      <c r="AF94" s="94"/>
      <c r="AG94" s="94"/>
      <c r="AH94" s="68">
        <v>1.90331176246669E-4</v>
      </c>
      <c r="AI94" s="68"/>
      <c r="AJ94" s="68"/>
      <c r="AK94" s="68"/>
      <c r="AL94" s="68"/>
      <c r="AM94" s="68"/>
      <c r="AN94" s="68"/>
    </row>
    <row r="95" spans="2:40" s="1" customFormat="1" ht="10.7" customHeight="1" x14ac:dyDescent="0.15">
      <c r="B95" s="92" t="s">
        <v>1053</v>
      </c>
      <c r="C95" s="92"/>
      <c r="D95" s="92"/>
      <c r="E95" s="92"/>
      <c r="F95" s="92"/>
      <c r="G95" s="92"/>
      <c r="H95" s="92"/>
      <c r="I95" s="92"/>
      <c r="J95" s="92"/>
      <c r="K95" s="103">
        <v>569091.19999999995</v>
      </c>
      <c r="L95" s="103"/>
      <c r="M95" s="103"/>
      <c r="N95" s="103"/>
      <c r="O95" s="103"/>
      <c r="P95" s="103"/>
      <c r="Q95" s="103"/>
      <c r="R95" s="103"/>
      <c r="S95" s="103"/>
      <c r="T95" s="68">
        <v>3.7341036084188203E-5</v>
      </c>
      <c r="U95" s="68"/>
      <c r="V95" s="68"/>
      <c r="W95" s="68"/>
      <c r="X95" s="68"/>
      <c r="Y95" s="68"/>
      <c r="Z95" s="68"/>
      <c r="AA95" s="68"/>
      <c r="AB95" s="68"/>
      <c r="AC95" s="94">
        <v>5</v>
      </c>
      <c r="AD95" s="94"/>
      <c r="AE95" s="94"/>
      <c r="AF95" s="94"/>
      <c r="AG95" s="94"/>
      <c r="AH95" s="68">
        <v>2.2131532121705699E-5</v>
      </c>
      <c r="AI95" s="68"/>
      <c r="AJ95" s="68"/>
      <c r="AK95" s="68"/>
      <c r="AL95" s="68"/>
      <c r="AM95" s="68"/>
      <c r="AN95" s="68"/>
    </row>
    <row r="96" spans="2:40" s="1" customFormat="1" ht="10.7" customHeight="1" x14ac:dyDescent="0.15">
      <c r="B96" s="92" t="s">
        <v>1059</v>
      </c>
      <c r="C96" s="92"/>
      <c r="D96" s="92"/>
      <c r="E96" s="92"/>
      <c r="F96" s="92"/>
      <c r="G96" s="92"/>
      <c r="H96" s="92"/>
      <c r="I96" s="92"/>
      <c r="J96" s="92"/>
      <c r="K96" s="103">
        <v>184000</v>
      </c>
      <c r="L96" s="103"/>
      <c r="M96" s="103"/>
      <c r="N96" s="103"/>
      <c r="O96" s="103"/>
      <c r="P96" s="103"/>
      <c r="Q96" s="103"/>
      <c r="R96" s="103"/>
      <c r="S96" s="103"/>
      <c r="T96" s="68">
        <v>1.20731978275022E-5</v>
      </c>
      <c r="U96" s="68"/>
      <c r="V96" s="68"/>
      <c r="W96" s="68"/>
      <c r="X96" s="68"/>
      <c r="Y96" s="68"/>
      <c r="Z96" s="68"/>
      <c r="AA96" s="68"/>
      <c r="AB96" s="68"/>
      <c r="AC96" s="94">
        <v>1</v>
      </c>
      <c r="AD96" s="94"/>
      <c r="AE96" s="94"/>
      <c r="AF96" s="94"/>
      <c r="AG96" s="94"/>
      <c r="AH96" s="68">
        <v>4.4263064243411399E-6</v>
      </c>
      <c r="AI96" s="68"/>
      <c r="AJ96" s="68"/>
      <c r="AK96" s="68"/>
      <c r="AL96" s="68"/>
      <c r="AM96" s="68"/>
      <c r="AN96" s="68"/>
    </row>
    <row r="97" spans="2:41" s="1" customFormat="1" ht="13.35" customHeight="1" x14ac:dyDescent="0.15">
      <c r="B97" s="101"/>
      <c r="C97" s="101"/>
      <c r="D97" s="101"/>
      <c r="E97" s="101"/>
      <c r="F97" s="101"/>
      <c r="G97" s="101"/>
      <c r="H97" s="101"/>
      <c r="I97" s="101"/>
      <c r="J97" s="101"/>
      <c r="K97" s="101">
        <v>15240369836.469999</v>
      </c>
      <c r="L97" s="101"/>
      <c r="M97" s="101"/>
      <c r="N97" s="101"/>
      <c r="O97" s="101"/>
      <c r="P97" s="101"/>
      <c r="Q97" s="101"/>
      <c r="R97" s="101"/>
      <c r="S97" s="101"/>
      <c r="T97" s="98">
        <v>1</v>
      </c>
      <c r="U97" s="98"/>
      <c r="V97" s="98"/>
      <c r="W97" s="98"/>
      <c r="X97" s="98"/>
      <c r="Y97" s="98"/>
      <c r="Z97" s="98"/>
      <c r="AA97" s="98"/>
      <c r="AB97" s="98"/>
      <c r="AC97" s="97">
        <v>225922</v>
      </c>
      <c r="AD97" s="97"/>
      <c r="AE97" s="97"/>
      <c r="AF97" s="97"/>
      <c r="AG97" s="97"/>
      <c r="AH97" s="98">
        <v>1</v>
      </c>
      <c r="AI97" s="98"/>
      <c r="AJ97" s="98"/>
      <c r="AK97" s="98"/>
      <c r="AL97" s="98"/>
      <c r="AM97" s="98"/>
      <c r="AN97" s="98"/>
    </row>
    <row r="98" spans="2:41" s="1" customFormat="1" ht="9" customHeight="1" x14ac:dyDescent="0.15"/>
    <row r="99" spans="2:41" s="1" customFormat="1" ht="19.149999999999999" customHeight="1" x14ac:dyDescent="0.15">
      <c r="B99" s="70" t="s">
        <v>1151</v>
      </c>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row>
    <row r="100" spans="2:41" s="1" customFormat="1" ht="9" customHeight="1" x14ac:dyDescent="0.15"/>
    <row r="101" spans="2:41" s="1" customFormat="1" ht="12.75" customHeight="1" x14ac:dyDescent="0.15">
      <c r="B101" s="69" t="s">
        <v>1026</v>
      </c>
      <c r="C101" s="69"/>
      <c r="D101" s="69"/>
      <c r="E101" s="69"/>
      <c r="F101" s="69"/>
      <c r="G101" s="69"/>
      <c r="H101" s="69"/>
      <c r="I101" s="69"/>
      <c r="J101" s="69" t="s">
        <v>1023</v>
      </c>
      <c r="K101" s="69"/>
      <c r="L101" s="69"/>
      <c r="M101" s="69"/>
      <c r="N101" s="69"/>
      <c r="O101" s="69"/>
      <c r="P101" s="69"/>
      <c r="Q101" s="69"/>
      <c r="R101" s="69"/>
      <c r="S101" s="69"/>
      <c r="T101" s="69" t="s">
        <v>1024</v>
      </c>
      <c r="U101" s="69"/>
      <c r="V101" s="69"/>
      <c r="W101" s="69"/>
      <c r="X101" s="69"/>
      <c r="Y101" s="69"/>
      <c r="Z101" s="69"/>
      <c r="AA101" s="69"/>
      <c r="AB101" s="69"/>
      <c r="AC101" s="69" t="s">
        <v>1025</v>
      </c>
      <c r="AD101" s="69"/>
      <c r="AE101" s="69"/>
      <c r="AF101" s="69"/>
      <c r="AG101" s="69"/>
      <c r="AH101" s="69" t="s">
        <v>1024</v>
      </c>
      <c r="AI101" s="69"/>
      <c r="AJ101" s="69"/>
      <c r="AK101" s="69"/>
      <c r="AL101" s="69"/>
    </row>
    <row r="102" spans="2:41" s="1" customFormat="1" ht="10.7" customHeight="1" x14ac:dyDescent="0.15">
      <c r="B102" s="92" t="s">
        <v>1027</v>
      </c>
      <c r="C102" s="92"/>
      <c r="D102" s="92"/>
      <c r="E102" s="92"/>
      <c r="F102" s="92"/>
      <c r="G102" s="92"/>
      <c r="H102" s="92"/>
      <c r="I102" s="92"/>
      <c r="J102" s="103">
        <v>2207719.31</v>
      </c>
      <c r="K102" s="103"/>
      <c r="L102" s="103"/>
      <c r="M102" s="103"/>
      <c r="N102" s="103"/>
      <c r="O102" s="103"/>
      <c r="P102" s="103"/>
      <c r="Q102" s="103"/>
      <c r="R102" s="103"/>
      <c r="S102" s="103"/>
      <c r="T102" s="68">
        <v>1.44859956397972E-4</v>
      </c>
      <c r="U102" s="68"/>
      <c r="V102" s="68"/>
      <c r="W102" s="68"/>
      <c r="X102" s="68"/>
      <c r="Y102" s="68"/>
      <c r="Z102" s="68"/>
      <c r="AA102" s="68"/>
      <c r="AB102" s="68"/>
      <c r="AC102" s="94">
        <v>19</v>
      </c>
      <c r="AD102" s="94"/>
      <c r="AE102" s="94"/>
      <c r="AF102" s="94"/>
      <c r="AG102" s="94"/>
      <c r="AH102" s="68">
        <v>8.4099822062481695E-5</v>
      </c>
      <c r="AI102" s="68"/>
      <c r="AJ102" s="68"/>
      <c r="AK102" s="68"/>
      <c r="AL102" s="68"/>
    </row>
    <row r="103" spans="2:41" s="1" customFormat="1" ht="10.7" customHeight="1" x14ac:dyDescent="0.15">
      <c r="B103" s="92" t="s">
        <v>1028</v>
      </c>
      <c r="C103" s="92"/>
      <c r="D103" s="92"/>
      <c r="E103" s="92"/>
      <c r="F103" s="92"/>
      <c r="G103" s="92"/>
      <c r="H103" s="92"/>
      <c r="I103" s="92"/>
      <c r="J103" s="103">
        <v>26071990.16</v>
      </c>
      <c r="K103" s="103"/>
      <c r="L103" s="103"/>
      <c r="M103" s="103"/>
      <c r="N103" s="103"/>
      <c r="O103" s="103"/>
      <c r="P103" s="103"/>
      <c r="Q103" s="103"/>
      <c r="R103" s="103"/>
      <c r="S103" s="103"/>
      <c r="T103" s="68">
        <v>1.71071899433898E-3</v>
      </c>
      <c r="U103" s="68"/>
      <c r="V103" s="68"/>
      <c r="W103" s="68"/>
      <c r="X103" s="68"/>
      <c r="Y103" s="68"/>
      <c r="Z103" s="68"/>
      <c r="AA103" s="68"/>
      <c r="AB103" s="68"/>
      <c r="AC103" s="94">
        <v>301</v>
      </c>
      <c r="AD103" s="94"/>
      <c r="AE103" s="94"/>
      <c r="AF103" s="94"/>
      <c r="AG103" s="94"/>
      <c r="AH103" s="68">
        <v>1.33231823372668E-3</v>
      </c>
      <c r="AI103" s="68"/>
      <c r="AJ103" s="68"/>
      <c r="AK103" s="68"/>
      <c r="AL103" s="68"/>
    </row>
    <row r="104" spans="2:41" s="1" customFormat="1" ht="10.7" customHeight="1" x14ac:dyDescent="0.15">
      <c r="B104" s="92" t="s">
        <v>1029</v>
      </c>
      <c r="C104" s="92"/>
      <c r="D104" s="92"/>
      <c r="E104" s="92"/>
      <c r="F104" s="92"/>
      <c r="G104" s="92"/>
      <c r="H104" s="92"/>
      <c r="I104" s="92"/>
      <c r="J104" s="103">
        <v>44340792.159999996</v>
      </c>
      <c r="K104" s="103"/>
      <c r="L104" s="103"/>
      <c r="M104" s="103"/>
      <c r="N104" s="103"/>
      <c r="O104" s="103"/>
      <c r="P104" s="103"/>
      <c r="Q104" s="103"/>
      <c r="R104" s="103"/>
      <c r="S104" s="103"/>
      <c r="T104" s="68">
        <v>2.9094301933469601E-3</v>
      </c>
      <c r="U104" s="68"/>
      <c r="V104" s="68"/>
      <c r="W104" s="68"/>
      <c r="X104" s="68"/>
      <c r="Y104" s="68"/>
      <c r="Z104" s="68"/>
      <c r="AA104" s="68"/>
      <c r="AB104" s="68"/>
      <c r="AC104" s="94">
        <v>434</v>
      </c>
      <c r="AD104" s="94"/>
      <c r="AE104" s="94"/>
      <c r="AF104" s="94"/>
      <c r="AG104" s="94"/>
      <c r="AH104" s="68">
        <v>1.9210169881640599E-3</v>
      </c>
      <c r="AI104" s="68"/>
      <c r="AJ104" s="68"/>
      <c r="AK104" s="68"/>
      <c r="AL104" s="68"/>
    </row>
    <row r="105" spans="2:41" s="1" customFormat="1" ht="10.7" customHeight="1" x14ac:dyDescent="0.15">
      <c r="B105" s="92" t="s">
        <v>1030</v>
      </c>
      <c r="C105" s="92"/>
      <c r="D105" s="92"/>
      <c r="E105" s="92"/>
      <c r="F105" s="92"/>
      <c r="G105" s="92"/>
      <c r="H105" s="92"/>
      <c r="I105" s="92"/>
      <c r="J105" s="103">
        <v>18536858.609999999</v>
      </c>
      <c r="K105" s="103"/>
      <c r="L105" s="103"/>
      <c r="M105" s="103"/>
      <c r="N105" s="103"/>
      <c r="O105" s="103"/>
      <c r="P105" s="103"/>
      <c r="Q105" s="103"/>
      <c r="R105" s="103"/>
      <c r="S105" s="103"/>
      <c r="T105" s="68">
        <v>1.2162997885813501E-3</v>
      </c>
      <c r="U105" s="68"/>
      <c r="V105" s="68"/>
      <c r="W105" s="68"/>
      <c r="X105" s="68"/>
      <c r="Y105" s="68"/>
      <c r="Z105" s="68"/>
      <c r="AA105" s="68"/>
      <c r="AB105" s="68"/>
      <c r="AC105" s="94">
        <v>372</v>
      </c>
      <c r="AD105" s="94"/>
      <c r="AE105" s="94"/>
      <c r="AF105" s="94"/>
      <c r="AG105" s="94"/>
      <c r="AH105" s="68">
        <v>1.6465859898549099E-3</v>
      </c>
      <c r="AI105" s="68"/>
      <c r="AJ105" s="68"/>
      <c r="AK105" s="68"/>
      <c r="AL105" s="68"/>
    </row>
    <row r="106" spans="2:41" s="1" customFormat="1" ht="10.7" customHeight="1" x14ac:dyDescent="0.15">
      <c r="B106" s="92" t="s">
        <v>1031</v>
      </c>
      <c r="C106" s="92"/>
      <c r="D106" s="92"/>
      <c r="E106" s="92"/>
      <c r="F106" s="92"/>
      <c r="G106" s="92"/>
      <c r="H106" s="92"/>
      <c r="I106" s="92"/>
      <c r="J106" s="103">
        <v>307142160.58999997</v>
      </c>
      <c r="K106" s="103"/>
      <c r="L106" s="103"/>
      <c r="M106" s="103"/>
      <c r="N106" s="103"/>
      <c r="O106" s="103"/>
      <c r="P106" s="103"/>
      <c r="Q106" s="103"/>
      <c r="R106" s="103"/>
      <c r="S106" s="103"/>
      <c r="T106" s="68">
        <v>2.0153196010703998E-2</v>
      </c>
      <c r="U106" s="68"/>
      <c r="V106" s="68"/>
      <c r="W106" s="68"/>
      <c r="X106" s="68"/>
      <c r="Y106" s="68"/>
      <c r="Z106" s="68"/>
      <c r="AA106" s="68"/>
      <c r="AB106" s="68"/>
      <c r="AC106" s="94">
        <v>2511</v>
      </c>
      <c r="AD106" s="94"/>
      <c r="AE106" s="94"/>
      <c r="AF106" s="94"/>
      <c r="AG106" s="94"/>
      <c r="AH106" s="68">
        <v>1.1114455431520599E-2</v>
      </c>
      <c r="AI106" s="68"/>
      <c r="AJ106" s="68"/>
      <c r="AK106" s="68"/>
      <c r="AL106" s="68"/>
    </row>
    <row r="107" spans="2:41" s="1" customFormat="1" ht="10.7" customHeight="1" x14ac:dyDescent="0.15">
      <c r="B107" s="92" t="s">
        <v>1032</v>
      </c>
      <c r="C107" s="92"/>
      <c r="D107" s="92"/>
      <c r="E107" s="92"/>
      <c r="F107" s="92"/>
      <c r="G107" s="92"/>
      <c r="H107" s="92"/>
      <c r="I107" s="92"/>
      <c r="J107" s="103">
        <v>27737785.120000001</v>
      </c>
      <c r="K107" s="103"/>
      <c r="L107" s="103"/>
      <c r="M107" s="103"/>
      <c r="N107" s="103"/>
      <c r="O107" s="103"/>
      <c r="P107" s="103"/>
      <c r="Q107" s="103"/>
      <c r="R107" s="103"/>
      <c r="S107" s="103"/>
      <c r="T107" s="68">
        <v>1.8200204731005901E-3</v>
      </c>
      <c r="U107" s="68"/>
      <c r="V107" s="68"/>
      <c r="W107" s="68"/>
      <c r="X107" s="68"/>
      <c r="Y107" s="68"/>
      <c r="Z107" s="68"/>
      <c r="AA107" s="68"/>
      <c r="AB107" s="68"/>
      <c r="AC107" s="94">
        <v>1188</v>
      </c>
      <c r="AD107" s="94"/>
      <c r="AE107" s="94"/>
      <c r="AF107" s="94"/>
      <c r="AG107" s="94"/>
      <c r="AH107" s="68">
        <v>5.2584520321172796E-3</v>
      </c>
      <c r="AI107" s="68"/>
      <c r="AJ107" s="68"/>
      <c r="AK107" s="68"/>
      <c r="AL107" s="68"/>
    </row>
    <row r="108" spans="2:41" s="1" customFormat="1" ht="10.7" customHeight="1" x14ac:dyDescent="0.15">
      <c r="B108" s="92" t="s">
        <v>1033</v>
      </c>
      <c r="C108" s="92"/>
      <c r="D108" s="92"/>
      <c r="E108" s="92"/>
      <c r="F108" s="92"/>
      <c r="G108" s="92"/>
      <c r="H108" s="92"/>
      <c r="I108" s="92"/>
      <c r="J108" s="103">
        <v>58094114.780000001</v>
      </c>
      <c r="K108" s="103"/>
      <c r="L108" s="103"/>
      <c r="M108" s="103"/>
      <c r="N108" s="103"/>
      <c r="O108" s="103"/>
      <c r="P108" s="103"/>
      <c r="Q108" s="103"/>
      <c r="R108" s="103"/>
      <c r="S108" s="103"/>
      <c r="T108" s="68">
        <v>3.8118572845247901E-3</v>
      </c>
      <c r="U108" s="68"/>
      <c r="V108" s="68"/>
      <c r="W108" s="68"/>
      <c r="X108" s="68"/>
      <c r="Y108" s="68"/>
      <c r="Z108" s="68"/>
      <c r="AA108" s="68"/>
      <c r="AB108" s="68"/>
      <c r="AC108" s="94">
        <v>1877</v>
      </c>
      <c r="AD108" s="94"/>
      <c r="AE108" s="94"/>
      <c r="AF108" s="94"/>
      <c r="AG108" s="94"/>
      <c r="AH108" s="68">
        <v>8.30817715848833E-3</v>
      </c>
      <c r="AI108" s="68"/>
      <c r="AJ108" s="68"/>
      <c r="AK108" s="68"/>
      <c r="AL108" s="68"/>
    </row>
    <row r="109" spans="2:41" s="1" customFormat="1" ht="10.7" customHeight="1" x14ac:dyDescent="0.15">
      <c r="B109" s="92" t="s">
        <v>1034</v>
      </c>
      <c r="C109" s="92"/>
      <c r="D109" s="92"/>
      <c r="E109" s="92"/>
      <c r="F109" s="92"/>
      <c r="G109" s="92"/>
      <c r="H109" s="92"/>
      <c r="I109" s="92"/>
      <c r="J109" s="103">
        <v>77645605.630000204</v>
      </c>
      <c r="K109" s="103"/>
      <c r="L109" s="103"/>
      <c r="M109" s="103"/>
      <c r="N109" s="103"/>
      <c r="O109" s="103"/>
      <c r="P109" s="103"/>
      <c r="Q109" s="103"/>
      <c r="R109" s="103"/>
      <c r="S109" s="103"/>
      <c r="T109" s="68">
        <v>5.0947323761261704E-3</v>
      </c>
      <c r="U109" s="68"/>
      <c r="V109" s="68"/>
      <c r="W109" s="68"/>
      <c r="X109" s="68"/>
      <c r="Y109" s="68"/>
      <c r="Z109" s="68"/>
      <c r="AA109" s="68"/>
      <c r="AB109" s="68"/>
      <c r="AC109" s="94">
        <v>2493</v>
      </c>
      <c r="AD109" s="94"/>
      <c r="AE109" s="94"/>
      <c r="AF109" s="94"/>
      <c r="AG109" s="94"/>
      <c r="AH109" s="68">
        <v>1.10347819158825E-2</v>
      </c>
      <c r="AI109" s="68"/>
      <c r="AJ109" s="68"/>
      <c r="AK109" s="68"/>
      <c r="AL109" s="68"/>
    </row>
    <row r="110" spans="2:41" s="1" customFormat="1" ht="10.7" customHeight="1" x14ac:dyDescent="0.15">
      <c r="B110" s="92" t="s">
        <v>1035</v>
      </c>
      <c r="C110" s="92"/>
      <c r="D110" s="92"/>
      <c r="E110" s="92"/>
      <c r="F110" s="92"/>
      <c r="G110" s="92"/>
      <c r="H110" s="92"/>
      <c r="I110" s="92"/>
      <c r="J110" s="103">
        <v>104483167.23</v>
      </c>
      <c r="K110" s="103"/>
      <c r="L110" s="103"/>
      <c r="M110" s="103"/>
      <c r="N110" s="103"/>
      <c r="O110" s="103"/>
      <c r="P110" s="103"/>
      <c r="Q110" s="103"/>
      <c r="R110" s="103"/>
      <c r="S110" s="103"/>
      <c r="T110" s="68">
        <v>6.8556844978901396E-3</v>
      </c>
      <c r="U110" s="68"/>
      <c r="V110" s="68"/>
      <c r="W110" s="68"/>
      <c r="X110" s="68"/>
      <c r="Y110" s="68"/>
      <c r="Z110" s="68"/>
      <c r="AA110" s="68"/>
      <c r="AB110" s="68"/>
      <c r="AC110" s="94">
        <v>2977</v>
      </c>
      <c r="AD110" s="94"/>
      <c r="AE110" s="94"/>
      <c r="AF110" s="94"/>
      <c r="AG110" s="94"/>
      <c r="AH110" s="68">
        <v>1.31771142252636E-2</v>
      </c>
      <c r="AI110" s="68"/>
      <c r="AJ110" s="68"/>
      <c r="AK110" s="68"/>
      <c r="AL110" s="68"/>
    </row>
    <row r="111" spans="2:41" s="1" customFormat="1" ht="10.7" customHeight="1" x14ac:dyDescent="0.15">
      <c r="B111" s="92" t="s">
        <v>1036</v>
      </c>
      <c r="C111" s="92"/>
      <c r="D111" s="92"/>
      <c r="E111" s="92"/>
      <c r="F111" s="92"/>
      <c r="G111" s="92"/>
      <c r="H111" s="92"/>
      <c r="I111" s="92"/>
      <c r="J111" s="103">
        <v>1264722916.99999</v>
      </c>
      <c r="K111" s="103"/>
      <c r="L111" s="103"/>
      <c r="M111" s="103"/>
      <c r="N111" s="103"/>
      <c r="O111" s="103"/>
      <c r="P111" s="103"/>
      <c r="Q111" s="103"/>
      <c r="R111" s="103"/>
      <c r="S111" s="103"/>
      <c r="T111" s="68">
        <v>8.2985054206068401E-2</v>
      </c>
      <c r="U111" s="68"/>
      <c r="V111" s="68"/>
      <c r="W111" s="68"/>
      <c r="X111" s="68"/>
      <c r="Y111" s="68"/>
      <c r="Z111" s="68"/>
      <c r="AA111" s="68"/>
      <c r="AB111" s="68"/>
      <c r="AC111" s="94">
        <v>33258</v>
      </c>
      <c r="AD111" s="94"/>
      <c r="AE111" s="94"/>
      <c r="AF111" s="94"/>
      <c r="AG111" s="94"/>
      <c r="AH111" s="68">
        <v>0.14721009906073801</v>
      </c>
      <c r="AI111" s="68"/>
      <c r="AJ111" s="68"/>
      <c r="AK111" s="68"/>
      <c r="AL111" s="68"/>
    </row>
    <row r="112" spans="2:41" s="1" customFormat="1" ht="10.7" customHeight="1" x14ac:dyDescent="0.15">
      <c r="B112" s="92" t="s">
        <v>1037</v>
      </c>
      <c r="C112" s="92"/>
      <c r="D112" s="92"/>
      <c r="E112" s="92"/>
      <c r="F112" s="92"/>
      <c r="G112" s="92"/>
      <c r="H112" s="92"/>
      <c r="I112" s="92"/>
      <c r="J112" s="103">
        <v>159232086.69999999</v>
      </c>
      <c r="K112" s="103"/>
      <c r="L112" s="103"/>
      <c r="M112" s="103"/>
      <c r="N112" s="103"/>
      <c r="O112" s="103"/>
      <c r="P112" s="103"/>
      <c r="Q112" s="103"/>
      <c r="R112" s="103"/>
      <c r="S112" s="103"/>
      <c r="T112" s="68">
        <v>1.0448046104429801E-2</v>
      </c>
      <c r="U112" s="68"/>
      <c r="V112" s="68"/>
      <c r="W112" s="68"/>
      <c r="X112" s="68"/>
      <c r="Y112" s="68"/>
      <c r="Z112" s="68"/>
      <c r="AA112" s="68"/>
      <c r="AB112" s="68"/>
      <c r="AC112" s="94">
        <v>8561</v>
      </c>
      <c r="AD112" s="94"/>
      <c r="AE112" s="94"/>
      <c r="AF112" s="94"/>
      <c r="AG112" s="94"/>
      <c r="AH112" s="68">
        <v>3.7893609298784499E-2</v>
      </c>
      <c r="AI112" s="68"/>
      <c r="AJ112" s="68"/>
      <c r="AK112" s="68"/>
      <c r="AL112" s="68"/>
    </row>
    <row r="113" spans="2:38" s="1" customFormat="1" ht="10.7" customHeight="1" x14ac:dyDescent="0.15">
      <c r="B113" s="92" t="s">
        <v>1038</v>
      </c>
      <c r="C113" s="92"/>
      <c r="D113" s="92"/>
      <c r="E113" s="92"/>
      <c r="F113" s="92"/>
      <c r="G113" s="92"/>
      <c r="H113" s="92"/>
      <c r="I113" s="92"/>
      <c r="J113" s="103">
        <v>234216606.21000001</v>
      </c>
      <c r="K113" s="103"/>
      <c r="L113" s="103"/>
      <c r="M113" s="103"/>
      <c r="N113" s="103"/>
      <c r="O113" s="103"/>
      <c r="P113" s="103"/>
      <c r="Q113" s="103"/>
      <c r="R113" s="103"/>
      <c r="S113" s="103"/>
      <c r="T113" s="68">
        <v>1.53681707677148E-2</v>
      </c>
      <c r="U113" s="68"/>
      <c r="V113" s="68"/>
      <c r="W113" s="68"/>
      <c r="X113" s="68"/>
      <c r="Y113" s="68"/>
      <c r="Z113" s="68"/>
      <c r="AA113" s="68"/>
      <c r="AB113" s="68"/>
      <c r="AC113" s="94">
        <v>4656</v>
      </c>
      <c r="AD113" s="94"/>
      <c r="AE113" s="94"/>
      <c r="AF113" s="94"/>
      <c r="AG113" s="94"/>
      <c r="AH113" s="68">
        <v>2.0608882711732401E-2</v>
      </c>
      <c r="AI113" s="68"/>
      <c r="AJ113" s="68"/>
      <c r="AK113" s="68"/>
      <c r="AL113" s="68"/>
    </row>
    <row r="114" spans="2:38" s="1" customFormat="1" ht="10.7" customHeight="1" x14ac:dyDescent="0.15">
      <c r="B114" s="92" t="s">
        <v>1039</v>
      </c>
      <c r="C114" s="92"/>
      <c r="D114" s="92"/>
      <c r="E114" s="92"/>
      <c r="F114" s="92"/>
      <c r="G114" s="92"/>
      <c r="H114" s="92"/>
      <c r="I114" s="92"/>
      <c r="J114" s="103">
        <v>732191270.80999804</v>
      </c>
      <c r="K114" s="103"/>
      <c r="L114" s="103"/>
      <c r="M114" s="103"/>
      <c r="N114" s="103"/>
      <c r="O114" s="103"/>
      <c r="P114" s="103"/>
      <c r="Q114" s="103"/>
      <c r="R114" s="103"/>
      <c r="S114" s="103"/>
      <c r="T114" s="68">
        <v>4.80428807611923E-2</v>
      </c>
      <c r="U114" s="68"/>
      <c r="V114" s="68"/>
      <c r="W114" s="68"/>
      <c r="X114" s="68"/>
      <c r="Y114" s="68"/>
      <c r="Z114" s="68"/>
      <c r="AA114" s="68"/>
      <c r="AB114" s="68"/>
      <c r="AC114" s="94">
        <v>13663</v>
      </c>
      <c r="AD114" s="94"/>
      <c r="AE114" s="94"/>
      <c r="AF114" s="94"/>
      <c r="AG114" s="94"/>
      <c r="AH114" s="68">
        <v>6.0476624675773097E-2</v>
      </c>
      <c r="AI114" s="68"/>
      <c r="AJ114" s="68"/>
      <c r="AK114" s="68"/>
      <c r="AL114" s="68"/>
    </row>
    <row r="115" spans="2:38" s="1" customFormat="1" ht="10.7" customHeight="1" x14ac:dyDescent="0.15">
      <c r="B115" s="92" t="s">
        <v>1040</v>
      </c>
      <c r="C115" s="92"/>
      <c r="D115" s="92"/>
      <c r="E115" s="92"/>
      <c r="F115" s="92"/>
      <c r="G115" s="92"/>
      <c r="H115" s="92"/>
      <c r="I115" s="92"/>
      <c r="J115" s="103">
        <v>140118367.88</v>
      </c>
      <c r="K115" s="103"/>
      <c r="L115" s="103"/>
      <c r="M115" s="103"/>
      <c r="N115" s="103"/>
      <c r="O115" s="103"/>
      <c r="P115" s="103"/>
      <c r="Q115" s="103"/>
      <c r="R115" s="103"/>
      <c r="S115" s="103"/>
      <c r="T115" s="68">
        <v>9.1938955145759501E-3</v>
      </c>
      <c r="U115" s="68"/>
      <c r="V115" s="68"/>
      <c r="W115" s="68"/>
      <c r="X115" s="68"/>
      <c r="Y115" s="68"/>
      <c r="Z115" s="68"/>
      <c r="AA115" s="68"/>
      <c r="AB115" s="68"/>
      <c r="AC115" s="94">
        <v>2731</v>
      </c>
      <c r="AD115" s="94"/>
      <c r="AE115" s="94"/>
      <c r="AF115" s="94"/>
      <c r="AG115" s="94"/>
      <c r="AH115" s="68">
        <v>1.20882428448757E-2</v>
      </c>
      <c r="AI115" s="68"/>
      <c r="AJ115" s="68"/>
      <c r="AK115" s="68"/>
      <c r="AL115" s="68"/>
    </row>
    <row r="116" spans="2:38" s="1" customFormat="1" ht="10.7" customHeight="1" x14ac:dyDescent="0.15">
      <c r="B116" s="92" t="s">
        <v>1041</v>
      </c>
      <c r="C116" s="92"/>
      <c r="D116" s="92"/>
      <c r="E116" s="92"/>
      <c r="F116" s="92"/>
      <c r="G116" s="92"/>
      <c r="H116" s="92"/>
      <c r="I116" s="92"/>
      <c r="J116" s="103">
        <v>1848601783.52</v>
      </c>
      <c r="K116" s="103"/>
      <c r="L116" s="103"/>
      <c r="M116" s="103"/>
      <c r="N116" s="103"/>
      <c r="O116" s="103"/>
      <c r="P116" s="103"/>
      <c r="Q116" s="103"/>
      <c r="R116" s="103"/>
      <c r="S116" s="103"/>
      <c r="T116" s="68">
        <v>0.121296386069078</v>
      </c>
      <c r="U116" s="68"/>
      <c r="V116" s="68"/>
      <c r="W116" s="68"/>
      <c r="X116" s="68"/>
      <c r="Y116" s="68"/>
      <c r="Z116" s="68"/>
      <c r="AA116" s="68"/>
      <c r="AB116" s="68"/>
      <c r="AC116" s="94">
        <v>30371</v>
      </c>
      <c r="AD116" s="94"/>
      <c r="AE116" s="94"/>
      <c r="AF116" s="94"/>
      <c r="AG116" s="94"/>
      <c r="AH116" s="68">
        <v>0.134431352413665</v>
      </c>
      <c r="AI116" s="68"/>
      <c r="AJ116" s="68"/>
      <c r="AK116" s="68"/>
      <c r="AL116" s="68"/>
    </row>
    <row r="117" spans="2:38" s="1" customFormat="1" ht="10.7" customHeight="1" x14ac:dyDescent="0.15">
      <c r="B117" s="92" t="s">
        <v>1042</v>
      </c>
      <c r="C117" s="92"/>
      <c r="D117" s="92"/>
      <c r="E117" s="92"/>
      <c r="F117" s="92"/>
      <c r="G117" s="92"/>
      <c r="H117" s="92"/>
      <c r="I117" s="92"/>
      <c r="J117" s="103">
        <v>183550589.88</v>
      </c>
      <c r="K117" s="103"/>
      <c r="L117" s="103"/>
      <c r="M117" s="103"/>
      <c r="N117" s="103"/>
      <c r="O117" s="103"/>
      <c r="P117" s="103"/>
      <c r="Q117" s="103"/>
      <c r="R117" s="103"/>
      <c r="S117" s="103"/>
      <c r="T117" s="68">
        <v>1.20437096900868E-2</v>
      </c>
      <c r="U117" s="68"/>
      <c r="V117" s="68"/>
      <c r="W117" s="68"/>
      <c r="X117" s="68"/>
      <c r="Y117" s="68"/>
      <c r="Z117" s="68"/>
      <c r="AA117" s="68"/>
      <c r="AB117" s="68"/>
      <c r="AC117" s="94">
        <v>2911</v>
      </c>
      <c r="AD117" s="94"/>
      <c r="AE117" s="94"/>
      <c r="AF117" s="94"/>
      <c r="AG117" s="94"/>
      <c r="AH117" s="68">
        <v>1.28849780012571E-2</v>
      </c>
      <c r="AI117" s="68"/>
      <c r="AJ117" s="68"/>
      <c r="AK117" s="68"/>
      <c r="AL117" s="68"/>
    </row>
    <row r="118" spans="2:38" s="1" customFormat="1" ht="10.7" customHeight="1" x14ac:dyDescent="0.15">
      <c r="B118" s="92" t="s">
        <v>1043</v>
      </c>
      <c r="C118" s="92"/>
      <c r="D118" s="92"/>
      <c r="E118" s="92"/>
      <c r="F118" s="92"/>
      <c r="G118" s="92"/>
      <c r="H118" s="92"/>
      <c r="I118" s="92"/>
      <c r="J118" s="103">
        <v>247170354.919999</v>
      </c>
      <c r="K118" s="103"/>
      <c r="L118" s="103"/>
      <c r="M118" s="103"/>
      <c r="N118" s="103"/>
      <c r="O118" s="103"/>
      <c r="P118" s="103"/>
      <c r="Q118" s="103"/>
      <c r="R118" s="103"/>
      <c r="S118" s="103"/>
      <c r="T118" s="68">
        <v>1.6218133652408099E-2</v>
      </c>
      <c r="U118" s="68"/>
      <c r="V118" s="68"/>
      <c r="W118" s="68"/>
      <c r="X118" s="68"/>
      <c r="Y118" s="68"/>
      <c r="Z118" s="68"/>
      <c r="AA118" s="68"/>
      <c r="AB118" s="68"/>
      <c r="AC118" s="94">
        <v>3718</v>
      </c>
      <c r="AD118" s="94"/>
      <c r="AE118" s="94"/>
      <c r="AF118" s="94"/>
      <c r="AG118" s="94"/>
      <c r="AH118" s="68">
        <v>1.64570072857004E-2</v>
      </c>
      <c r="AI118" s="68"/>
      <c r="AJ118" s="68"/>
      <c r="AK118" s="68"/>
      <c r="AL118" s="68"/>
    </row>
    <row r="119" spans="2:38" s="1" customFormat="1" ht="10.7" customHeight="1" x14ac:dyDescent="0.15">
      <c r="B119" s="92" t="s">
        <v>1044</v>
      </c>
      <c r="C119" s="92"/>
      <c r="D119" s="92"/>
      <c r="E119" s="92"/>
      <c r="F119" s="92"/>
      <c r="G119" s="92"/>
      <c r="H119" s="92"/>
      <c r="I119" s="92"/>
      <c r="J119" s="103">
        <v>897793961.439996</v>
      </c>
      <c r="K119" s="103"/>
      <c r="L119" s="103"/>
      <c r="M119" s="103"/>
      <c r="N119" s="103"/>
      <c r="O119" s="103"/>
      <c r="P119" s="103"/>
      <c r="Q119" s="103"/>
      <c r="R119" s="103"/>
      <c r="S119" s="103"/>
      <c r="T119" s="68">
        <v>5.8908935352184701E-2</v>
      </c>
      <c r="U119" s="68"/>
      <c r="V119" s="68"/>
      <c r="W119" s="68"/>
      <c r="X119" s="68"/>
      <c r="Y119" s="68"/>
      <c r="Z119" s="68"/>
      <c r="AA119" s="68"/>
      <c r="AB119" s="68"/>
      <c r="AC119" s="94">
        <v>12163</v>
      </c>
      <c r="AD119" s="94"/>
      <c r="AE119" s="94"/>
      <c r="AF119" s="94"/>
      <c r="AG119" s="94"/>
      <c r="AH119" s="68">
        <v>5.3837165039261302E-2</v>
      </c>
      <c r="AI119" s="68"/>
      <c r="AJ119" s="68"/>
      <c r="AK119" s="68"/>
      <c r="AL119" s="68"/>
    </row>
    <row r="120" spans="2:38" s="1" customFormat="1" ht="10.7" customHeight="1" x14ac:dyDescent="0.15">
      <c r="B120" s="92" t="s">
        <v>1045</v>
      </c>
      <c r="C120" s="92"/>
      <c r="D120" s="92"/>
      <c r="E120" s="92"/>
      <c r="F120" s="92"/>
      <c r="G120" s="92"/>
      <c r="H120" s="92"/>
      <c r="I120" s="92"/>
      <c r="J120" s="103">
        <v>230698371.12000099</v>
      </c>
      <c r="K120" s="103"/>
      <c r="L120" s="103"/>
      <c r="M120" s="103"/>
      <c r="N120" s="103"/>
      <c r="O120" s="103"/>
      <c r="P120" s="103"/>
      <c r="Q120" s="103"/>
      <c r="R120" s="103"/>
      <c r="S120" s="103"/>
      <c r="T120" s="68">
        <v>1.51373210489908E-2</v>
      </c>
      <c r="U120" s="68"/>
      <c r="V120" s="68"/>
      <c r="W120" s="68"/>
      <c r="X120" s="68"/>
      <c r="Y120" s="68"/>
      <c r="Z120" s="68"/>
      <c r="AA120" s="68"/>
      <c r="AB120" s="68"/>
      <c r="AC120" s="94">
        <v>5325</v>
      </c>
      <c r="AD120" s="94"/>
      <c r="AE120" s="94"/>
      <c r="AF120" s="94"/>
      <c r="AG120" s="94"/>
      <c r="AH120" s="68">
        <v>2.3570081709616601E-2</v>
      </c>
      <c r="AI120" s="68"/>
      <c r="AJ120" s="68"/>
      <c r="AK120" s="68"/>
      <c r="AL120" s="68"/>
    </row>
    <row r="121" spans="2:38" s="1" customFormat="1" ht="10.7" customHeight="1" x14ac:dyDescent="0.15">
      <c r="B121" s="92" t="s">
        <v>1046</v>
      </c>
      <c r="C121" s="92"/>
      <c r="D121" s="92"/>
      <c r="E121" s="92"/>
      <c r="F121" s="92"/>
      <c r="G121" s="92"/>
      <c r="H121" s="92"/>
      <c r="I121" s="92"/>
      <c r="J121" s="103">
        <v>3548443804.95999</v>
      </c>
      <c r="K121" s="103"/>
      <c r="L121" s="103"/>
      <c r="M121" s="103"/>
      <c r="N121" s="103"/>
      <c r="O121" s="103"/>
      <c r="P121" s="103"/>
      <c r="Q121" s="103"/>
      <c r="R121" s="103"/>
      <c r="S121" s="103"/>
      <c r="T121" s="68">
        <v>0.23283186976661299</v>
      </c>
      <c r="U121" s="68"/>
      <c r="V121" s="68"/>
      <c r="W121" s="68"/>
      <c r="X121" s="68"/>
      <c r="Y121" s="68"/>
      <c r="Z121" s="68"/>
      <c r="AA121" s="68"/>
      <c r="AB121" s="68"/>
      <c r="AC121" s="94">
        <v>44110</v>
      </c>
      <c r="AD121" s="94"/>
      <c r="AE121" s="94"/>
      <c r="AF121" s="94"/>
      <c r="AG121" s="94"/>
      <c r="AH121" s="68">
        <v>0.19524437637768799</v>
      </c>
      <c r="AI121" s="68"/>
      <c r="AJ121" s="68"/>
      <c r="AK121" s="68"/>
      <c r="AL121" s="68"/>
    </row>
    <row r="122" spans="2:38" s="1" customFormat="1" ht="10.7" customHeight="1" x14ac:dyDescent="0.15">
      <c r="B122" s="92" t="s">
        <v>1047</v>
      </c>
      <c r="C122" s="92"/>
      <c r="D122" s="92"/>
      <c r="E122" s="92"/>
      <c r="F122" s="92"/>
      <c r="G122" s="92"/>
      <c r="H122" s="92"/>
      <c r="I122" s="92"/>
      <c r="J122" s="103">
        <v>323511608.37</v>
      </c>
      <c r="K122" s="103"/>
      <c r="L122" s="103"/>
      <c r="M122" s="103"/>
      <c r="N122" s="103"/>
      <c r="O122" s="103"/>
      <c r="P122" s="103"/>
      <c r="Q122" s="103"/>
      <c r="R122" s="103"/>
      <c r="S122" s="103"/>
      <c r="T122" s="68">
        <v>2.12272806920893E-2</v>
      </c>
      <c r="U122" s="68"/>
      <c r="V122" s="68"/>
      <c r="W122" s="68"/>
      <c r="X122" s="68"/>
      <c r="Y122" s="68"/>
      <c r="Z122" s="68"/>
      <c r="AA122" s="68"/>
      <c r="AB122" s="68"/>
      <c r="AC122" s="94">
        <v>4326</v>
      </c>
      <c r="AD122" s="94"/>
      <c r="AE122" s="94"/>
      <c r="AF122" s="94"/>
      <c r="AG122" s="94"/>
      <c r="AH122" s="68">
        <v>1.91482015916998E-2</v>
      </c>
      <c r="AI122" s="68"/>
      <c r="AJ122" s="68"/>
      <c r="AK122" s="68"/>
      <c r="AL122" s="68"/>
    </row>
    <row r="123" spans="2:38" s="1" customFormat="1" ht="10.7" customHeight="1" x14ac:dyDescent="0.15">
      <c r="B123" s="92" t="s">
        <v>1048</v>
      </c>
      <c r="C123" s="92"/>
      <c r="D123" s="92"/>
      <c r="E123" s="92"/>
      <c r="F123" s="92"/>
      <c r="G123" s="92"/>
      <c r="H123" s="92"/>
      <c r="I123" s="92"/>
      <c r="J123" s="103">
        <v>161131446.28999999</v>
      </c>
      <c r="K123" s="103"/>
      <c r="L123" s="103"/>
      <c r="M123" s="103"/>
      <c r="N123" s="103"/>
      <c r="O123" s="103"/>
      <c r="P123" s="103"/>
      <c r="Q123" s="103"/>
      <c r="R123" s="103"/>
      <c r="S123" s="103"/>
      <c r="T123" s="68">
        <v>1.0572672974406099E-2</v>
      </c>
      <c r="U123" s="68"/>
      <c r="V123" s="68"/>
      <c r="W123" s="68"/>
      <c r="X123" s="68"/>
      <c r="Y123" s="68"/>
      <c r="Z123" s="68"/>
      <c r="AA123" s="68"/>
      <c r="AB123" s="68"/>
      <c r="AC123" s="94">
        <v>2256</v>
      </c>
      <c r="AD123" s="94"/>
      <c r="AE123" s="94"/>
      <c r="AF123" s="94"/>
      <c r="AG123" s="94"/>
      <c r="AH123" s="68">
        <v>9.9857472933136196E-3</v>
      </c>
      <c r="AI123" s="68"/>
      <c r="AJ123" s="68"/>
      <c r="AK123" s="68"/>
      <c r="AL123" s="68"/>
    </row>
    <row r="124" spans="2:38" s="1" customFormat="1" ht="10.7" customHeight="1" x14ac:dyDescent="0.15">
      <c r="B124" s="92" t="s">
        <v>1049</v>
      </c>
      <c r="C124" s="92"/>
      <c r="D124" s="92"/>
      <c r="E124" s="92"/>
      <c r="F124" s="92"/>
      <c r="G124" s="92"/>
      <c r="H124" s="92"/>
      <c r="I124" s="92"/>
      <c r="J124" s="103">
        <v>207843451.69</v>
      </c>
      <c r="K124" s="103"/>
      <c r="L124" s="103"/>
      <c r="M124" s="103"/>
      <c r="N124" s="103"/>
      <c r="O124" s="103"/>
      <c r="P124" s="103"/>
      <c r="Q124" s="103"/>
      <c r="R124" s="103"/>
      <c r="S124" s="103"/>
      <c r="T124" s="68">
        <v>1.36376908119798E-2</v>
      </c>
      <c r="U124" s="68"/>
      <c r="V124" s="68"/>
      <c r="W124" s="68"/>
      <c r="X124" s="68"/>
      <c r="Y124" s="68"/>
      <c r="Z124" s="68"/>
      <c r="AA124" s="68"/>
      <c r="AB124" s="68"/>
      <c r="AC124" s="94">
        <v>2700</v>
      </c>
      <c r="AD124" s="94"/>
      <c r="AE124" s="94"/>
      <c r="AF124" s="94"/>
      <c r="AG124" s="94"/>
      <c r="AH124" s="68">
        <v>1.1951027345721101E-2</v>
      </c>
      <c r="AI124" s="68"/>
      <c r="AJ124" s="68"/>
      <c r="AK124" s="68"/>
      <c r="AL124" s="68"/>
    </row>
    <row r="125" spans="2:38" s="1" customFormat="1" ht="10.7" customHeight="1" x14ac:dyDescent="0.15">
      <c r="B125" s="92" t="s">
        <v>1050</v>
      </c>
      <c r="C125" s="92"/>
      <c r="D125" s="92"/>
      <c r="E125" s="92"/>
      <c r="F125" s="92"/>
      <c r="G125" s="92"/>
      <c r="H125" s="92"/>
      <c r="I125" s="92"/>
      <c r="J125" s="103">
        <v>129846494.95</v>
      </c>
      <c r="K125" s="103"/>
      <c r="L125" s="103"/>
      <c r="M125" s="103"/>
      <c r="N125" s="103"/>
      <c r="O125" s="103"/>
      <c r="P125" s="103"/>
      <c r="Q125" s="103"/>
      <c r="R125" s="103"/>
      <c r="S125" s="103"/>
      <c r="T125" s="68">
        <v>8.5199044605386992E-3</v>
      </c>
      <c r="U125" s="68"/>
      <c r="V125" s="68"/>
      <c r="W125" s="68"/>
      <c r="X125" s="68"/>
      <c r="Y125" s="68"/>
      <c r="Z125" s="68"/>
      <c r="AA125" s="68"/>
      <c r="AB125" s="68"/>
      <c r="AC125" s="94">
        <v>1628</v>
      </c>
      <c r="AD125" s="94"/>
      <c r="AE125" s="94"/>
      <c r="AF125" s="94"/>
      <c r="AG125" s="94"/>
      <c r="AH125" s="68">
        <v>7.2060268588273798E-3</v>
      </c>
      <c r="AI125" s="68"/>
      <c r="AJ125" s="68"/>
      <c r="AK125" s="68"/>
      <c r="AL125" s="68"/>
    </row>
    <row r="126" spans="2:38" s="1" customFormat="1" ht="10.7" customHeight="1" x14ac:dyDescent="0.15">
      <c r="B126" s="92" t="s">
        <v>1051</v>
      </c>
      <c r="C126" s="92"/>
      <c r="D126" s="92"/>
      <c r="E126" s="92"/>
      <c r="F126" s="92"/>
      <c r="G126" s="92"/>
      <c r="H126" s="92"/>
      <c r="I126" s="92"/>
      <c r="J126" s="103">
        <v>3503860464.8299999</v>
      </c>
      <c r="K126" s="103"/>
      <c r="L126" s="103"/>
      <c r="M126" s="103"/>
      <c r="N126" s="103"/>
      <c r="O126" s="103"/>
      <c r="P126" s="103"/>
      <c r="Q126" s="103"/>
      <c r="R126" s="103"/>
      <c r="S126" s="103"/>
      <c r="T126" s="68">
        <v>0.22990652473835099</v>
      </c>
      <c r="U126" s="68"/>
      <c r="V126" s="68"/>
      <c r="W126" s="68"/>
      <c r="X126" s="68"/>
      <c r="Y126" s="68"/>
      <c r="Z126" s="68"/>
      <c r="AA126" s="68"/>
      <c r="AB126" s="68"/>
      <c r="AC126" s="94">
        <v>33082</v>
      </c>
      <c r="AD126" s="94"/>
      <c r="AE126" s="94"/>
      <c r="AF126" s="94"/>
      <c r="AG126" s="94"/>
      <c r="AH126" s="68">
        <v>0.14643106913005399</v>
      </c>
      <c r="AI126" s="68"/>
      <c r="AJ126" s="68"/>
      <c r="AK126" s="68"/>
      <c r="AL126" s="68"/>
    </row>
    <row r="127" spans="2:38" s="1" customFormat="1" ht="10.7" customHeight="1" x14ac:dyDescent="0.15">
      <c r="B127" s="92" t="s">
        <v>1054</v>
      </c>
      <c r="C127" s="92"/>
      <c r="D127" s="92"/>
      <c r="E127" s="92"/>
      <c r="F127" s="92"/>
      <c r="G127" s="92"/>
      <c r="H127" s="92"/>
      <c r="I127" s="92"/>
      <c r="J127" s="103">
        <v>467580647.09999901</v>
      </c>
      <c r="K127" s="103"/>
      <c r="L127" s="103"/>
      <c r="M127" s="103"/>
      <c r="N127" s="103"/>
      <c r="O127" s="103"/>
      <c r="P127" s="103"/>
      <c r="Q127" s="103"/>
      <c r="R127" s="103"/>
      <c r="S127" s="103"/>
      <c r="T127" s="68">
        <v>3.0680400286683701E-2</v>
      </c>
      <c r="U127" s="68"/>
      <c r="V127" s="68"/>
      <c r="W127" s="68"/>
      <c r="X127" s="68"/>
      <c r="Y127" s="68"/>
      <c r="Z127" s="68"/>
      <c r="AA127" s="68"/>
      <c r="AB127" s="68"/>
      <c r="AC127" s="94">
        <v>4505</v>
      </c>
      <c r="AD127" s="94"/>
      <c r="AE127" s="94"/>
      <c r="AF127" s="94"/>
      <c r="AG127" s="94"/>
      <c r="AH127" s="68">
        <v>1.99405104416569E-2</v>
      </c>
      <c r="AI127" s="68"/>
      <c r="AJ127" s="68"/>
      <c r="AK127" s="68"/>
      <c r="AL127" s="68"/>
    </row>
    <row r="128" spans="2:38" s="1" customFormat="1" ht="10.7" customHeight="1" x14ac:dyDescent="0.15">
      <c r="B128" s="92" t="s">
        <v>1057</v>
      </c>
      <c r="C128" s="92"/>
      <c r="D128" s="92"/>
      <c r="E128" s="92"/>
      <c r="F128" s="92"/>
      <c r="G128" s="92"/>
      <c r="H128" s="92"/>
      <c r="I128" s="92"/>
      <c r="J128" s="103">
        <v>23361036.489999998</v>
      </c>
      <c r="K128" s="103"/>
      <c r="L128" s="103"/>
      <c r="M128" s="103"/>
      <c r="N128" s="103"/>
      <c r="O128" s="103"/>
      <c r="P128" s="103"/>
      <c r="Q128" s="103"/>
      <c r="R128" s="103"/>
      <c r="S128" s="103"/>
      <c r="T128" s="68">
        <v>1.5328392119525499E-3</v>
      </c>
      <c r="U128" s="68"/>
      <c r="V128" s="68"/>
      <c r="W128" s="68"/>
      <c r="X128" s="68"/>
      <c r="Y128" s="68"/>
      <c r="Z128" s="68"/>
      <c r="AA128" s="68"/>
      <c r="AB128" s="68"/>
      <c r="AC128" s="94">
        <v>251</v>
      </c>
      <c r="AD128" s="94"/>
      <c r="AE128" s="94"/>
      <c r="AF128" s="94"/>
      <c r="AG128" s="94"/>
      <c r="AH128" s="68">
        <v>1.11100291250963E-3</v>
      </c>
      <c r="AI128" s="68"/>
      <c r="AJ128" s="68"/>
      <c r="AK128" s="68"/>
      <c r="AL128" s="68"/>
    </row>
    <row r="129" spans="2:38" s="1" customFormat="1" ht="10.7" customHeight="1" x14ac:dyDescent="0.15">
      <c r="B129" s="92" t="s">
        <v>1058</v>
      </c>
      <c r="C129" s="92"/>
      <c r="D129" s="92"/>
      <c r="E129" s="92"/>
      <c r="F129" s="92"/>
      <c r="G129" s="92"/>
      <c r="H129" s="92"/>
      <c r="I129" s="92"/>
      <c r="J129" s="103">
        <v>12733665.66</v>
      </c>
      <c r="K129" s="103"/>
      <c r="L129" s="103"/>
      <c r="M129" s="103"/>
      <c r="N129" s="103"/>
      <c r="O129" s="103"/>
      <c r="P129" s="103"/>
      <c r="Q129" s="103"/>
      <c r="R129" s="103"/>
      <c r="S129" s="103"/>
      <c r="T129" s="68">
        <v>8.3552209012202204E-4</v>
      </c>
      <c r="U129" s="68"/>
      <c r="V129" s="68"/>
      <c r="W129" s="68"/>
      <c r="X129" s="68"/>
      <c r="Y129" s="68"/>
      <c r="Z129" s="68"/>
      <c r="AA129" s="68"/>
      <c r="AB129" s="68"/>
      <c r="AC129" s="94">
        <v>148</v>
      </c>
      <c r="AD129" s="94"/>
      <c r="AE129" s="94"/>
      <c r="AF129" s="94"/>
      <c r="AG129" s="94"/>
      <c r="AH129" s="68">
        <v>6.5509335080248898E-4</v>
      </c>
      <c r="AI129" s="68"/>
      <c r="AJ129" s="68"/>
      <c r="AK129" s="68"/>
      <c r="AL129" s="68"/>
    </row>
    <row r="130" spans="2:38" s="1" customFormat="1" ht="10.7" customHeight="1" x14ac:dyDescent="0.15">
      <c r="B130" s="92" t="s">
        <v>1055</v>
      </c>
      <c r="C130" s="92"/>
      <c r="D130" s="92"/>
      <c r="E130" s="92"/>
      <c r="F130" s="92"/>
      <c r="G130" s="92"/>
      <c r="H130" s="92"/>
      <c r="I130" s="92"/>
      <c r="J130" s="103">
        <v>8882441.0099999998</v>
      </c>
      <c r="K130" s="103"/>
      <c r="L130" s="103"/>
      <c r="M130" s="103"/>
      <c r="N130" s="103"/>
      <c r="O130" s="103"/>
      <c r="P130" s="103"/>
      <c r="Q130" s="103"/>
      <c r="R130" s="103"/>
      <c r="S130" s="103"/>
      <c r="T130" s="68">
        <v>5.8282319296113503E-4</v>
      </c>
      <c r="U130" s="68"/>
      <c r="V130" s="68"/>
      <c r="W130" s="68"/>
      <c r="X130" s="68"/>
      <c r="Y130" s="68"/>
      <c r="Z130" s="68"/>
      <c r="AA130" s="68"/>
      <c r="AB130" s="68"/>
      <c r="AC130" s="94">
        <v>102</v>
      </c>
      <c r="AD130" s="94"/>
      <c r="AE130" s="94"/>
      <c r="AF130" s="94"/>
      <c r="AG130" s="94"/>
      <c r="AH130" s="68">
        <v>4.5148325528279699E-4</v>
      </c>
      <c r="AI130" s="68"/>
      <c r="AJ130" s="68"/>
      <c r="AK130" s="68"/>
      <c r="AL130" s="68"/>
    </row>
    <row r="131" spans="2:38" s="1" customFormat="1" ht="10.7" customHeight="1" x14ac:dyDescent="0.15">
      <c r="B131" s="92" t="s">
        <v>1053</v>
      </c>
      <c r="C131" s="92"/>
      <c r="D131" s="92"/>
      <c r="E131" s="92"/>
      <c r="F131" s="92"/>
      <c r="G131" s="92"/>
      <c r="H131" s="92"/>
      <c r="I131" s="92"/>
      <c r="J131" s="103">
        <v>212851768.78</v>
      </c>
      <c r="K131" s="103"/>
      <c r="L131" s="103"/>
      <c r="M131" s="103"/>
      <c r="N131" s="103"/>
      <c r="O131" s="103"/>
      <c r="P131" s="103"/>
      <c r="Q131" s="103"/>
      <c r="R131" s="103"/>
      <c r="S131" s="103"/>
      <c r="T131" s="68">
        <v>1.39663125674712E-2</v>
      </c>
      <c r="U131" s="68"/>
      <c r="V131" s="68"/>
      <c r="W131" s="68"/>
      <c r="X131" s="68"/>
      <c r="Y131" s="68"/>
      <c r="Z131" s="68"/>
      <c r="AA131" s="68"/>
      <c r="AB131" s="68"/>
      <c r="AC131" s="94">
        <v>2845</v>
      </c>
      <c r="AD131" s="94"/>
      <c r="AE131" s="94"/>
      <c r="AF131" s="94"/>
      <c r="AG131" s="94"/>
      <c r="AH131" s="68">
        <v>1.2592841777250599E-2</v>
      </c>
      <c r="AI131" s="68"/>
      <c r="AJ131" s="68"/>
      <c r="AK131" s="68"/>
      <c r="AL131" s="68"/>
    </row>
    <row r="132" spans="2:38" s="1" customFormat="1" ht="10.7" customHeight="1" x14ac:dyDescent="0.15">
      <c r="B132" s="92" t="s">
        <v>1060</v>
      </c>
      <c r="C132" s="92"/>
      <c r="D132" s="92"/>
      <c r="E132" s="92"/>
      <c r="F132" s="92"/>
      <c r="G132" s="92"/>
      <c r="H132" s="92"/>
      <c r="I132" s="92"/>
      <c r="J132" s="103">
        <v>31655874.27</v>
      </c>
      <c r="K132" s="103"/>
      <c r="L132" s="103"/>
      <c r="M132" s="103"/>
      <c r="N132" s="103"/>
      <c r="O132" s="103"/>
      <c r="P132" s="103"/>
      <c r="Q132" s="103"/>
      <c r="R132" s="103"/>
      <c r="S132" s="103"/>
      <c r="T132" s="68">
        <v>2.0771066981752598E-3</v>
      </c>
      <c r="U132" s="68"/>
      <c r="V132" s="68"/>
      <c r="W132" s="68"/>
      <c r="X132" s="68"/>
      <c r="Y132" s="68"/>
      <c r="Z132" s="68"/>
      <c r="AA132" s="68"/>
      <c r="AB132" s="68"/>
      <c r="AC132" s="94">
        <v>381</v>
      </c>
      <c r="AD132" s="94"/>
      <c r="AE132" s="94"/>
      <c r="AF132" s="94"/>
      <c r="AG132" s="94"/>
      <c r="AH132" s="68">
        <v>1.6864227476739799E-3</v>
      </c>
      <c r="AI132" s="68"/>
      <c r="AJ132" s="68"/>
      <c r="AK132" s="68"/>
      <c r="AL132" s="68"/>
    </row>
    <row r="133" spans="2:38" s="1" customFormat="1" ht="10.7" customHeight="1" x14ac:dyDescent="0.15">
      <c r="B133" s="92" t="s">
        <v>1061</v>
      </c>
      <c r="C133" s="92"/>
      <c r="D133" s="92"/>
      <c r="E133" s="92"/>
      <c r="F133" s="92"/>
      <c r="G133" s="92"/>
      <c r="H133" s="92"/>
      <c r="I133" s="92"/>
      <c r="J133" s="103">
        <v>25086.82</v>
      </c>
      <c r="K133" s="103"/>
      <c r="L133" s="103"/>
      <c r="M133" s="103"/>
      <c r="N133" s="103"/>
      <c r="O133" s="103"/>
      <c r="P133" s="103"/>
      <c r="Q133" s="103"/>
      <c r="R133" s="103"/>
      <c r="S133" s="103"/>
      <c r="T133" s="68">
        <v>1.64607685175511E-6</v>
      </c>
      <c r="U133" s="68"/>
      <c r="V133" s="68"/>
      <c r="W133" s="68"/>
      <c r="X133" s="68"/>
      <c r="Y133" s="68"/>
      <c r="Z133" s="68"/>
      <c r="AA133" s="68"/>
      <c r="AB133" s="68"/>
      <c r="AC133" s="94">
        <v>1</v>
      </c>
      <c r="AD133" s="94"/>
      <c r="AE133" s="94"/>
      <c r="AF133" s="94"/>
      <c r="AG133" s="94"/>
      <c r="AH133" s="68">
        <v>4.4263064243411399E-6</v>
      </c>
      <c r="AI133" s="68"/>
      <c r="AJ133" s="68"/>
      <c r="AK133" s="68"/>
      <c r="AL133" s="68"/>
    </row>
    <row r="134" spans="2:38" s="1" customFormat="1" ht="10.7" customHeight="1" x14ac:dyDescent="0.15">
      <c r="B134" s="92" t="s">
        <v>1062</v>
      </c>
      <c r="C134" s="92"/>
      <c r="D134" s="92"/>
      <c r="E134" s="92"/>
      <c r="F134" s="92"/>
      <c r="G134" s="92"/>
      <c r="H134" s="92"/>
      <c r="I134" s="92"/>
      <c r="J134" s="103">
        <v>355218.26</v>
      </c>
      <c r="K134" s="103"/>
      <c r="L134" s="103"/>
      <c r="M134" s="103"/>
      <c r="N134" s="103"/>
      <c r="O134" s="103"/>
      <c r="P134" s="103"/>
      <c r="Q134" s="103"/>
      <c r="R134" s="103"/>
      <c r="S134" s="103"/>
      <c r="T134" s="68">
        <v>2.330771915718E-5</v>
      </c>
      <c r="U134" s="68"/>
      <c r="V134" s="68"/>
      <c r="W134" s="68"/>
      <c r="X134" s="68"/>
      <c r="Y134" s="68"/>
      <c r="Z134" s="68"/>
      <c r="AA134" s="68"/>
      <c r="AB134" s="68"/>
      <c r="AC134" s="94">
        <v>5</v>
      </c>
      <c r="AD134" s="94"/>
      <c r="AE134" s="94"/>
      <c r="AF134" s="94"/>
      <c r="AG134" s="94"/>
      <c r="AH134" s="68">
        <v>2.2131532121705699E-5</v>
      </c>
      <c r="AI134" s="68"/>
      <c r="AJ134" s="68"/>
      <c r="AK134" s="68"/>
      <c r="AL134" s="68"/>
    </row>
    <row r="135" spans="2:38" s="1" customFormat="1" ht="10.7" customHeight="1" x14ac:dyDescent="0.15">
      <c r="B135" s="92" t="s">
        <v>1063</v>
      </c>
      <c r="C135" s="92"/>
      <c r="D135" s="92"/>
      <c r="E135" s="92"/>
      <c r="F135" s="92"/>
      <c r="G135" s="92"/>
      <c r="H135" s="92"/>
      <c r="I135" s="92"/>
      <c r="J135" s="103">
        <v>106292.42</v>
      </c>
      <c r="K135" s="103"/>
      <c r="L135" s="103"/>
      <c r="M135" s="103"/>
      <c r="N135" s="103"/>
      <c r="O135" s="103"/>
      <c r="P135" s="103"/>
      <c r="Q135" s="103"/>
      <c r="R135" s="103"/>
      <c r="S135" s="103"/>
      <c r="T135" s="68">
        <v>6.9743989903475897E-6</v>
      </c>
      <c r="U135" s="68"/>
      <c r="V135" s="68"/>
      <c r="W135" s="68"/>
      <c r="X135" s="68"/>
      <c r="Y135" s="68"/>
      <c r="Z135" s="68"/>
      <c r="AA135" s="68"/>
      <c r="AB135" s="68"/>
      <c r="AC135" s="94">
        <v>2</v>
      </c>
      <c r="AD135" s="94"/>
      <c r="AE135" s="94"/>
      <c r="AF135" s="94"/>
      <c r="AG135" s="94"/>
      <c r="AH135" s="68">
        <v>8.8526128486822899E-6</v>
      </c>
      <c r="AI135" s="68"/>
      <c r="AJ135" s="68"/>
      <c r="AK135" s="68"/>
      <c r="AL135" s="68"/>
    </row>
    <row r="136" spans="2:38" s="1" customFormat="1" ht="10.7" customHeight="1" x14ac:dyDescent="0.15">
      <c r="B136" s="92" t="s">
        <v>1064</v>
      </c>
      <c r="C136" s="92"/>
      <c r="D136" s="92"/>
      <c r="E136" s="92"/>
      <c r="F136" s="92"/>
      <c r="G136" s="92"/>
      <c r="H136" s="92"/>
      <c r="I136" s="92"/>
      <c r="J136" s="103">
        <v>114281.56</v>
      </c>
      <c r="K136" s="103"/>
      <c r="L136" s="103"/>
      <c r="M136" s="103"/>
      <c r="N136" s="103"/>
      <c r="O136" s="103"/>
      <c r="P136" s="103"/>
      <c r="Q136" s="103"/>
      <c r="R136" s="103"/>
      <c r="S136" s="103"/>
      <c r="T136" s="68">
        <v>7.49860805388895E-6</v>
      </c>
      <c r="U136" s="68"/>
      <c r="V136" s="68"/>
      <c r="W136" s="68"/>
      <c r="X136" s="68"/>
      <c r="Y136" s="68"/>
      <c r="Z136" s="68"/>
      <c r="AA136" s="68"/>
      <c r="AB136" s="68"/>
      <c r="AC136" s="94">
        <v>1</v>
      </c>
      <c r="AD136" s="94"/>
      <c r="AE136" s="94"/>
      <c r="AF136" s="94"/>
      <c r="AG136" s="94"/>
      <c r="AH136" s="68">
        <v>4.4263064243411399E-6</v>
      </c>
      <c r="AI136" s="68"/>
      <c r="AJ136" s="68"/>
      <c r="AK136" s="68"/>
      <c r="AL136" s="68"/>
    </row>
    <row r="137" spans="2:38" s="1" customFormat="1" ht="10.7" customHeight="1" x14ac:dyDescent="0.15">
      <c r="B137" s="92" t="s">
        <v>1065</v>
      </c>
      <c r="C137" s="92"/>
      <c r="D137" s="92"/>
      <c r="E137" s="92"/>
      <c r="F137" s="92"/>
      <c r="G137" s="92"/>
      <c r="H137" s="92"/>
      <c r="I137" s="92"/>
      <c r="J137" s="103">
        <v>303065.52</v>
      </c>
      <c r="K137" s="103"/>
      <c r="L137" s="103"/>
      <c r="M137" s="103"/>
      <c r="N137" s="103"/>
      <c r="O137" s="103"/>
      <c r="P137" s="103"/>
      <c r="Q137" s="103"/>
      <c r="R137" s="103"/>
      <c r="S137" s="103"/>
      <c r="T137" s="68">
        <v>1.9885706400298001E-5</v>
      </c>
      <c r="U137" s="68"/>
      <c r="V137" s="68"/>
      <c r="W137" s="68"/>
      <c r="X137" s="68"/>
      <c r="Y137" s="68"/>
      <c r="Z137" s="68"/>
      <c r="AA137" s="68"/>
      <c r="AB137" s="68"/>
      <c r="AC137" s="94">
        <v>4</v>
      </c>
      <c r="AD137" s="94"/>
      <c r="AE137" s="94"/>
      <c r="AF137" s="94"/>
      <c r="AG137" s="94"/>
      <c r="AH137" s="68">
        <v>1.77052256973646E-5</v>
      </c>
      <c r="AI137" s="68"/>
      <c r="AJ137" s="68"/>
      <c r="AK137" s="68"/>
      <c r="AL137" s="68"/>
    </row>
    <row r="138" spans="2:38" s="1" customFormat="1" ht="10.7" customHeight="1" x14ac:dyDescent="0.15">
      <c r="B138" s="92" t="s">
        <v>1066</v>
      </c>
      <c r="C138" s="92"/>
      <c r="D138" s="92"/>
      <c r="E138" s="92"/>
      <c r="F138" s="92"/>
      <c r="G138" s="92"/>
      <c r="H138" s="92"/>
      <c r="I138" s="92"/>
      <c r="J138" s="103">
        <v>277373.39</v>
      </c>
      <c r="K138" s="103"/>
      <c r="L138" s="103"/>
      <c r="M138" s="103"/>
      <c r="N138" s="103"/>
      <c r="O138" s="103"/>
      <c r="P138" s="103"/>
      <c r="Q138" s="103"/>
      <c r="R138" s="103"/>
      <c r="S138" s="103"/>
      <c r="T138" s="68">
        <v>1.81999120084507E-5</v>
      </c>
      <c r="U138" s="68"/>
      <c r="V138" s="68"/>
      <c r="W138" s="68"/>
      <c r="X138" s="68"/>
      <c r="Y138" s="68"/>
      <c r="Z138" s="68"/>
      <c r="AA138" s="68"/>
      <c r="AB138" s="68"/>
      <c r="AC138" s="94">
        <v>3</v>
      </c>
      <c r="AD138" s="94"/>
      <c r="AE138" s="94"/>
      <c r="AF138" s="94"/>
      <c r="AG138" s="94"/>
      <c r="AH138" s="68">
        <v>1.3278919273023399E-5</v>
      </c>
      <c r="AI138" s="68"/>
      <c r="AJ138" s="68"/>
      <c r="AK138" s="68"/>
      <c r="AL138" s="68"/>
    </row>
    <row r="139" spans="2:38" s="1" customFormat="1" ht="10.7" customHeight="1" x14ac:dyDescent="0.15">
      <c r="B139" s="92" t="s">
        <v>1052</v>
      </c>
      <c r="C139" s="92"/>
      <c r="D139" s="92"/>
      <c r="E139" s="92"/>
      <c r="F139" s="92"/>
      <c r="G139" s="92"/>
      <c r="H139" s="92"/>
      <c r="I139" s="92"/>
      <c r="J139" s="103">
        <v>2651289.48</v>
      </c>
      <c r="K139" s="103"/>
      <c r="L139" s="103"/>
      <c r="M139" s="103"/>
      <c r="N139" s="103"/>
      <c r="O139" s="103"/>
      <c r="P139" s="103"/>
      <c r="Q139" s="103"/>
      <c r="R139" s="103"/>
      <c r="S139" s="103"/>
      <c r="T139" s="68">
        <v>1.7396490429356299E-4</v>
      </c>
      <c r="U139" s="68"/>
      <c r="V139" s="68"/>
      <c r="W139" s="68"/>
      <c r="X139" s="68"/>
      <c r="Y139" s="68"/>
      <c r="Z139" s="68"/>
      <c r="AA139" s="68"/>
      <c r="AB139" s="68"/>
      <c r="AC139" s="94">
        <v>37</v>
      </c>
      <c r="AD139" s="94"/>
      <c r="AE139" s="94"/>
      <c r="AF139" s="94"/>
      <c r="AG139" s="94"/>
      <c r="AH139" s="68">
        <v>1.63773337700622E-4</v>
      </c>
      <c r="AI139" s="68"/>
      <c r="AJ139" s="68"/>
      <c r="AK139" s="68"/>
      <c r="AL139" s="68"/>
    </row>
    <row r="140" spans="2:38" s="1" customFormat="1" ht="10.7" customHeight="1" x14ac:dyDescent="0.15">
      <c r="B140" s="92" t="s">
        <v>1067</v>
      </c>
      <c r="C140" s="92"/>
      <c r="D140" s="92"/>
      <c r="E140" s="92"/>
      <c r="F140" s="92"/>
      <c r="G140" s="92"/>
      <c r="H140" s="92"/>
      <c r="I140" s="92"/>
      <c r="J140" s="103">
        <v>90247.12</v>
      </c>
      <c r="K140" s="103"/>
      <c r="L140" s="103"/>
      <c r="M140" s="103"/>
      <c r="N140" s="103"/>
      <c r="O140" s="103"/>
      <c r="P140" s="103"/>
      <c r="Q140" s="103"/>
      <c r="R140" s="103"/>
      <c r="S140" s="103"/>
      <c r="T140" s="68">
        <v>5.9215833321866E-6</v>
      </c>
      <c r="U140" s="68"/>
      <c r="V140" s="68"/>
      <c r="W140" s="68"/>
      <c r="X140" s="68"/>
      <c r="Y140" s="68"/>
      <c r="Z140" s="68"/>
      <c r="AA140" s="68"/>
      <c r="AB140" s="68"/>
      <c r="AC140" s="94">
        <v>4</v>
      </c>
      <c r="AD140" s="94"/>
      <c r="AE140" s="94"/>
      <c r="AF140" s="94"/>
      <c r="AG140" s="94"/>
      <c r="AH140" s="68">
        <v>1.77052256973646E-5</v>
      </c>
      <c r="AI140" s="68"/>
      <c r="AJ140" s="68"/>
      <c r="AK140" s="68"/>
      <c r="AL140" s="68"/>
    </row>
    <row r="141" spans="2:38" s="1" customFormat="1" ht="10.7" customHeight="1" x14ac:dyDescent="0.15">
      <c r="B141" s="92" t="s">
        <v>1068</v>
      </c>
      <c r="C141" s="92"/>
      <c r="D141" s="92"/>
      <c r="E141" s="92"/>
      <c r="F141" s="92"/>
      <c r="G141" s="92"/>
      <c r="H141" s="92"/>
      <c r="I141" s="92"/>
      <c r="J141" s="103">
        <v>3774.43</v>
      </c>
      <c r="K141" s="103"/>
      <c r="L141" s="103"/>
      <c r="M141" s="103"/>
      <c r="N141" s="103"/>
      <c r="O141" s="103"/>
      <c r="P141" s="103"/>
      <c r="Q141" s="103"/>
      <c r="R141" s="103"/>
      <c r="S141" s="103"/>
      <c r="T141" s="68">
        <v>2.4766000041336598E-7</v>
      </c>
      <c r="U141" s="68"/>
      <c r="V141" s="68"/>
      <c r="W141" s="68"/>
      <c r="X141" s="68"/>
      <c r="Y141" s="68"/>
      <c r="Z141" s="68"/>
      <c r="AA141" s="68"/>
      <c r="AB141" s="68"/>
      <c r="AC141" s="94">
        <v>1</v>
      </c>
      <c r="AD141" s="94"/>
      <c r="AE141" s="94"/>
      <c r="AF141" s="94"/>
      <c r="AG141" s="94"/>
      <c r="AH141" s="68">
        <v>4.4263064243411399E-6</v>
      </c>
      <c r="AI141" s="68"/>
      <c r="AJ141" s="68"/>
      <c r="AK141" s="68"/>
      <c r="AL141" s="68"/>
    </row>
    <row r="142" spans="2:38" s="1" customFormat="1" ht="10.7" customHeight="1" x14ac:dyDescent="0.15">
      <c r="B142" s="92" t="s">
        <v>1069</v>
      </c>
      <c r="C142" s="92"/>
      <c r="D142" s="92"/>
      <c r="E142" s="92"/>
      <c r="F142" s="92"/>
      <c r="G142" s="92"/>
      <c r="H142" s="92"/>
      <c r="I142" s="92"/>
      <c r="J142" s="103">
        <v>184000</v>
      </c>
      <c r="K142" s="103"/>
      <c r="L142" s="103"/>
      <c r="M142" s="103"/>
      <c r="N142" s="103"/>
      <c r="O142" s="103"/>
      <c r="P142" s="103"/>
      <c r="Q142" s="103"/>
      <c r="R142" s="103"/>
      <c r="S142" s="103"/>
      <c r="T142" s="68">
        <v>1.20731978275022E-5</v>
      </c>
      <c r="U142" s="68"/>
      <c r="V142" s="68"/>
      <c r="W142" s="68"/>
      <c r="X142" s="68"/>
      <c r="Y142" s="68"/>
      <c r="Z142" s="68"/>
      <c r="AA142" s="68"/>
      <c r="AB142" s="68"/>
      <c r="AC142" s="94">
        <v>1</v>
      </c>
      <c r="AD142" s="94"/>
      <c r="AE142" s="94"/>
      <c r="AF142" s="94"/>
      <c r="AG142" s="94"/>
      <c r="AH142" s="68">
        <v>4.4263064243411399E-6</v>
      </c>
      <c r="AI142" s="68"/>
      <c r="AJ142" s="68"/>
      <c r="AK142" s="68"/>
      <c r="AL142" s="68"/>
    </row>
    <row r="143" spans="2:38" s="1" customFormat="1" ht="12.75" customHeight="1" x14ac:dyDescent="0.15">
      <c r="B143" s="101"/>
      <c r="C143" s="101"/>
      <c r="D143" s="101"/>
      <c r="E143" s="101"/>
      <c r="F143" s="101"/>
      <c r="G143" s="101"/>
      <c r="H143" s="101"/>
      <c r="I143" s="101"/>
      <c r="J143" s="101">
        <v>15240369836.469999</v>
      </c>
      <c r="K143" s="101"/>
      <c r="L143" s="101"/>
      <c r="M143" s="101"/>
      <c r="N143" s="101"/>
      <c r="O143" s="101"/>
      <c r="P143" s="101"/>
      <c r="Q143" s="101"/>
      <c r="R143" s="101"/>
      <c r="S143" s="101"/>
      <c r="T143" s="98">
        <v>1</v>
      </c>
      <c r="U143" s="98"/>
      <c r="V143" s="98"/>
      <c r="W143" s="98"/>
      <c r="X143" s="98"/>
      <c r="Y143" s="98"/>
      <c r="Z143" s="98"/>
      <c r="AA143" s="98"/>
      <c r="AB143" s="98"/>
      <c r="AC143" s="97">
        <v>225922</v>
      </c>
      <c r="AD143" s="97"/>
      <c r="AE143" s="97"/>
      <c r="AF143" s="97"/>
      <c r="AG143" s="97"/>
      <c r="AH143" s="98">
        <v>1</v>
      </c>
      <c r="AI143" s="98"/>
      <c r="AJ143" s="98"/>
      <c r="AK143" s="98"/>
      <c r="AL143" s="98"/>
    </row>
    <row r="144" spans="2:38" s="1" customFormat="1" ht="9" customHeight="1" x14ac:dyDescent="0.15"/>
    <row r="145" spans="2:41" s="1" customFormat="1" ht="19.149999999999999" customHeight="1" x14ac:dyDescent="0.15">
      <c r="B145" s="70" t="s">
        <v>1152</v>
      </c>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row>
    <row r="146" spans="2:41" s="1" customFormat="1" ht="7.9" customHeight="1" x14ac:dyDescent="0.15"/>
    <row r="147" spans="2:41" s="1" customFormat="1" ht="12.75" customHeight="1" x14ac:dyDescent="0.15">
      <c r="B147" s="69" t="s">
        <v>1070</v>
      </c>
      <c r="C147" s="69"/>
      <c r="D147" s="69"/>
      <c r="E147" s="69"/>
      <c r="F147" s="69"/>
      <c r="G147" s="69"/>
      <c r="H147" s="69"/>
      <c r="I147" s="69"/>
      <c r="J147" s="69" t="s">
        <v>1023</v>
      </c>
      <c r="K147" s="69"/>
      <c r="L147" s="69"/>
      <c r="M147" s="69"/>
      <c r="N147" s="69"/>
      <c r="O147" s="69"/>
      <c r="P147" s="69"/>
      <c r="Q147" s="69"/>
      <c r="R147" s="69" t="s">
        <v>1024</v>
      </c>
      <c r="S147" s="69"/>
      <c r="T147" s="69"/>
      <c r="U147" s="69"/>
      <c r="V147" s="69"/>
      <c r="W147" s="69"/>
      <c r="X147" s="69"/>
      <c r="Y147" s="69"/>
      <c r="Z147" s="69"/>
      <c r="AA147" s="69"/>
      <c r="AB147" s="69" t="s">
        <v>1025</v>
      </c>
      <c r="AC147" s="69"/>
      <c r="AD147" s="69"/>
      <c r="AE147" s="69"/>
      <c r="AF147" s="69" t="s">
        <v>1024</v>
      </c>
      <c r="AG147" s="69"/>
      <c r="AH147" s="69"/>
      <c r="AI147" s="69"/>
      <c r="AJ147" s="69"/>
      <c r="AK147" s="69"/>
      <c r="AL147" s="69"/>
      <c r="AM147" s="69"/>
    </row>
    <row r="148" spans="2:41" s="1" customFormat="1" ht="12.2" customHeight="1" x14ac:dyDescent="0.15">
      <c r="B148" s="102">
        <v>1990</v>
      </c>
      <c r="C148" s="102"/>
      <c r="D148" s="102"/>
      <c r="E148" s="102"/>
      <c r="F148" s="102"/>
      <c r="G148" s="102"/>
      <c r="H148" s="102"/>
      <c r="I148" s="102"/>
      <c r="J148" s="103">
        <v>83093.91</v>
      </c>
      <c r="K148" s="103"/>
      <c r="L148" s="103"/>
      <c r="M148" s="103"/>
      <c r="N148" s="103"/>
      <c r="O148" s="103"/>
      <c r="P148" s="103"/>
      <c r="Q148" s="103"/>
      <c r="R148" s="68">
        <v>5.4522239874492696E-6</v>
      </c>
      <c r="S148" s="68"/>
      <c r="T148" s="68"/>
      <c r="U148" s="68"/>
      <c r="V148" s="68"/>
      <c r="W148" s="68"/>
      <c r="X148" s="68"/>
      <c r="Y148" s="68"/>
      <c r="Z148" s="68"/>
      <c r="AA148" s="68"/>
      <c r="AB148" s="94">
        <v>6</v>
      </c>
      <c r="AC148" s="94"/>
      <c r="AD148" s="94"/>
      <c r="AE148" s="94"/>
      <c r="AF148" s="68">
        <v>2.65578385460469E-5</v>
      </c>
      <c r="AG148" s="68"/>
      <c r="AH148" s="68"/>
      <c r="AI148" s="68"/>
      <c r="AJ148" s="68"/>
      <c r="AK148" s="68"/>
      <c r="AL148" s="68"/>
      <c r="AM148" s="68"/>
    </row>
    <row r="149" spans="2:41" s="1" customFormat="1" ht="12.2" customHeight="1" x14ac:dyDescent="0.15">
      <c r="B149" s="102">
        <v>1992</v>
      </c>
      <c r="C149" s="102"/>
      <c r="D149" s="102"/>
      <c r="E149" s="102"/>
      <c r="F149" s="102"/>
      <c r="G149" s="102"/>
      <c r="H149" s="102"/>
      <c r="I149" s="102"/>
      <c r="J149" s="103">
        <v>6933.01</v>
      </c>
      <c r="K149" s="103"/>
      <c r="L149" s="103"/>
      <c r="M149" s="103"/>
      <c r="N149" s="103"/>
      <c r="O149" s="103"/>
      <c r="P149" s="103"/>
      <c r="Q149" s="103"/>
      <c r="R149" s="68">
        <v>4.5491087646766901E-7</v>
      </c>
      <c r="S149" s="68"/>
      <c r="T149" s="68"/>
      <c r="U149" s="68"/>
      <c r="V149" s="68"/>
      <c r="W149" s="68"/>
      <c r="X149" s="68"/>
      <c r="Y149" s="68"/>
      <c r="Z149" s="68"/>
      <c r="AA149" s="68"/>
      <c r="AB149" s="94">
        <v>2</v>
      </c>
      <c r="AC149" s="94"/>
      <c r="AD149" s="94"/>
      <c r="AE149" s="94"/>
      <c r="AF149" s="68">
        <v>8.8526128486822899E-6</v>
      </c>
      <c r="AG149" s="68"/>
      <c r="AH149" s="68"/>
      <c r="AI149" s="68"/>
      <c r="AJ149" s="68"/>
      <c r="AK149" s="68"/>
      <c r="AL149" s="68"/>
      <c r="AM149" s="68"/>
    </row>
    <row r="150" spans="2:41" s="1" customFormat="1" ht="12.2" customHeight="1" x14ac:dyDescent="0.15">
      <c r="B150" s="102">
        <v>1993</v>
      </c>
      <c r="C150" s="102"/>
      <c r="D150" s="102"/>
      <c r="E150" s="102"/>
      <c r="F150" s="102"/>
      <c r="G150" s="102"/>
      <c r="H150" s="102"/>
      <c r="I150" s="102"/>
      <c r="J150" s="103">
        <v>42557.84</v>
      </c>
      <c r="K150" s="103"/>
      <c r="L150" s="103"/>
      <c r="M150" s="103"/>
      <c r="N150" s="103"/>
      <c r="O150" s="103"/>
      <c r="P150" s="103"/>
      <c r="Q150" s="103"/>
      <c r="R150" s="68">
        <v>2.7924414208216699E-6</v>
      </c>
      <c r="S150" s="68"/>
      <c r="T150" s="68"/>
      <c r="U150" s="68"/>
      <c r="V150" s="68"/>
      <c r="W150" s="68"/>
      <c r="X150" s="68"/>
      <c r="Y150" s="68"/>
      <c r="Z150" s="68"/>
      <c r="AA150" s="68"/>
      <c r="AB150" s="94">
        <v>4</v>
      </c>
      <c r="AC150" s="94"/>
      <c r="AD150" s="94"/>
      <c r="AE150" s="94"/>
      <c r="AF150" s="68">
        <v>1.77052256973646E-5</v>
      </c>
      <c r="AG150" s="68"/>
      <c r="AH150" s="68"/>
      <c r="AI150" s="68"/>
      <c r="AJ150" s="68"/>
      <c r="AK150" s="68"/>
      <c r="AL150" s="68"/>
      <c r="AM150" s="68"/>
    </row>
    <row r="151" spans="2:41" s="1" customFormat="1" ht="12.2" customHeight="1" x14ac:dyDescent="0.15">
      <c r="B151" s="102">
        <v>1996</v>
      </c>
      <c r="C151" s="102"/>
      <c r="D151" s="102"/>
      <c r="E151" s="102"/>
      <c r="F151" s="102"/>
      <c r="G151" s="102"/>
      <c r="H151" s="102"/>
      <c r="I151" s="102"/>
      <c r="J151" s="103">
        <v>72296.800000000003</v>
      </c>
      <c r="K151" s="103"/>
      <c r="L151" s="103"/>
      <c r="M151" s="103"/>
      <c r="N151" s="103"/>
      <c r="O151" s="103"/>
      <c r="P151" s="103"/>
      <c r="Q151" s="103"/>
      <c r="R151" s="68">
        <v>4.7437693950834898E-6</v>
      </c>
      <c r="S151" s="68"/>
      <c r="T151" s="68"/>
      <c r="U151" s="68"/>
      <c r="V151" s="68"/>
      <c r="W151" s="68"/>
      <c r="X151" s="68"/>
      <c r="Y151" s="68"/>
      <c r="Z151" s="68"/>
      <c r="AA151" s="68"/>
      <c r="AB151" s="94">
        <v>11</v>
      </c>
      <c r="AC151" s="94"/>
      <c r="AD151" s="94"/>
      <c r="AE151" s="94"/>
      <c r="AF151" s="68">
        <v>4.8689370667752603E-5</v>
      </c>
      <c r="AG151" s="68"/>
      <c r="AH151" s="68"/>
      <c r="AI151" s="68"/>
      <c r="AJ151" s="68"/>
      <c r="AK151" s="68"/>
      <c r="AL151" s="68"/>
      <c r="AM151" s="68"/>
    </row>
    <row r="152" spans="2:41" s="1" customFormat="1" ht="12.2" customHeight="1" x14ac:dyDescent="0.15">
      <c r="B152" s="102">
        <v>1997</v>
      </c>
      <c r="C152" s="102"/>
      <c r="D152" s="102"/>
      <c r="E152" s="102"/>
      <c r="F152" s="102"/>
      <c r="G152" s="102"/>
      <c r="H152" s="102"/>
      <c r="I152" s="102"/>
      <c r="J152" s="103">
        <v>237321.82</v>
      </c>
      <c r="K152" s="103"/>
      <c r="L152" s="103"/>
      <c r="M152" s="103"/>
      <c r="N152" s="103"/>
      <c r="O152" s="103"/>
      <c r="P152" s="103"/>
      <c r="Q152" s="103"/>
      <c r="R152" s="68">
        <v>1.55719200089287E-5</v>
      </c>
      <c r="S152" s="68"/>
      <c r="T152" s="68"/>
      <c r="U152" s="68"/>
      <c r="V152" s="68"/>
      <c r="W152" s="68"/>
      <c r="X152" s="68"/>
      <c r="Y152" s="68"/>
      <c r="Z152" s="68"/>
      <c r="AA152" s="68"/>
      <c r="AB152" s="94">
        <v>21</v>
      </c>
      <c r="AC152" s="94"/>
      <c r="AD152" s="94"/>
      <c r="AE152" s="94"/>
      <c r="AF152" s="68">
        <v>9.2952434911163995E-5</v>
      </c>
      <c r="AG152" s="68"/>
      <c r="AH152" s="68"/>
      <c r="AI152" s="68"/>
      <c r="AJ152" s="68"/>
      <c r="AK152" s="68"/>
      <c r="AL152" s="68"/>
      <c r="AM152" s="68"/>
    </row>
    <row r="153" spans="2:41" s="1" customFormat="1" ht="12.2" customHeight="1" x14ac:dyDescent="0.15">
      <c r="B153" s="102">
        <v>1998</v>
      </c>
      <c r="C153" s="102"/>
      <c r="D153" s="102"/>
      <c r="E153" s="102"/>
      <c r="F153" s="102"/>
      <c r="G153" s="102"/>
      <c r="H153" s="102"/>
      <c r="I153" s="102"/>
      <c r="J153" s="103">
        <v>196693.44</v>
      </c>
      <c r="K153" s="103"/>
      <c r="L153" s="103"/>
      <c r="M153" s="103"/>
      <c r="N153" s="103"/>
      <c r="O153" s="103"/>
      <c r="P153" s="103"/>
      <c r="Q153" s="103"/>
      <c r="R153" s="68">
        <v>1.29060805026736E-5</v>
      </c>
      <c r="S153" s="68"/>
      <c r="T153" s="68"/>
      <c r="U153" s="68"/>
      <c r="V153" s="68"/>
      <c r="W153" s="68"/>
      <c r="X153" s="68"/>
      <c r="Y153" s="68"/>
      <c r="Z153" s="68"/>
      <c r="AA153" s="68"/>
      <c r="AB153" s="94">
        <v>20</v>
      </c>
      <c r="AC153" s="94"/>
      <c r="AD153" s="94"/>
      <c r="AE153" s="94"/>
      <c r="AF153" s="68">
        <v>8.8526128486822906E-5</v>
      </c>
      <c r="AG153" s="68"/>
      <c r="AH153" s="68"/>
      <c r="AI153" s="68"/>
      <c r="AJ153" s="68"/>
      <c r="AK153" s="68"/>
      <c r="AL153" s="68"/>
      <c r="AM153" s="68"/>
    </row>
    <row r="154" spans="2:41" s="1" customFormat="1" ht="12.2" customHeight="1" x14ac:dyDescent="0.15">
      <c r="B154" s="102">
        <v>1999</v>
      </c>
      <c r="C154" s="102"/>
      <c r="D154" s="102"/>
      <c r="E154" s="102"/>
      <c r="F154" s="102"/>
      <c r="G154" s="102"/>
      <c r="H154" s="102"/>
      <c r="I154" s="102"/>
      <c r="J154" s="103">
        <v>1491222.63</v>
      </c>
      <c r="K154" s="103"/>
      <c r="L154" s="103"/>
      <c r="M154" s="103"/>
      <c r="N154" s="103"/>
      <c r="O154" s="103"/>
      <c r="P154" s="103"/>
      <c r="Q154" s="103"/>
      <c r="R154" s="68">
        <v>9.7846879439337798E-5</v>
      </c>
      <c r="S154" s="68"/>
      <c r="T154" s="68"/>
      <c r="U154" s="68"/>
      <c r="V154" s="68"/>
      <c r="W154" s="68"/>
      <c r="X154" s="68"/>
      <c r="Y154" s="68"/>
      <c r="Z154" s="68"/>
      <c r="AA154" s="68"/>
      <c r="AB154" s="94">
        <v>109</v>
      </c>
      <c r="AC154" s="94"/>
      <c r="AD154" s="94"/>
      <c r="AE154" s="94"/>
      <c r="AF154" s="68">
        <v>4.8246740025318502E-4</v>
      </c>
      <c r="AG154" s="68"/>
      <c r="AH154" s="68"/>
      <c r="AI154" s="68"/>
      <c r="AJ154" s="68"/>
      <c r="AK154" s="68"/>
      <c r="AL154" s="68"/>
      <c r="AM154" s="68"/>
    </row>
    <row r="155" spans="2:41" s="1" customFormat="1" ht="12.2" customHeight="1" x14ac:dyDescent="0.15">
      <c r="B155" s="102">
        <v>2000</v>
      </c>
      <c r="C155" s="102"/>
      <c r="D155" s="102"/>
      <c r="E155" s="102"/>
      <c r="F155" s="102"/>
      <c r="G155" s="102"/>
      <c r="H155" s="102"/>
      <c r="I155" s="102"/>
      <c r="J155" s="103">
        <v>699212.09</v>
      </c>
      <c r="K155" s="103"/>
      <c r="L155" s="103"/>
      <c r="M155" s="103"/>
      <c r="N155" s="103"/>
      <c r="O155" s="103"/>
      <c r="P155" s="103"/>
      <c r="Q155" s="103"/>
      <c r="R155" s="68">
        <v>4.5878945032343901E-5</v>
      </c>
      <c r="S155" s="68"/>
      <c r="T155" s="68"/>
      <c r="U155" s="68"/>
      <c r="V155" s="68"/>
      <c r="W155" s="68"/>
      <c r="X155" s="68"/>
      <c r="Y155" s="68"/>
      <c r="Z155" s="68"/>
      <c r="AA155" s="68"/>
      <c r="AB155" s="94">
        <v>45</v>
      </c>
      <c r="AC155" s="94"/>
      <c r="AD155" s="94"/>
      <c r="AE155" s="94"/>
      <c r="AF155" s="68">
        <v>1.9918378909535199E-4</v>
      </c>
      <c r="AG155" s="68"/>
      <c r="AH155" s="68"/>
      <c r="AI155" s="68"/>
      <c r="AJ155" s="68"/>
      <c r="AK155" s="68"/>
      <c r="AL155" s="68"/>
      <c r="AM155" s="68"/>
    </row>
    <row r="156" spans="2:41" s="1" customFormat="1" ht="12.2" customHeight="1" x14ac:dyDescent="0.15">
      <c r="B156" s="102">
        <v>2001</v>
      </c>
      <c r="C156" s="102"/>
      <c r="D156" s="102"/>
      <c r="E156" s="102"/>
      <c r="F156" s="102"/>
      <c r="G156" s="102"/>
      <c r="H156" s="102"/>
      <c r="I156" s="102"/>
      <c r="J156" s="103">
        <v>428866.35</v>
      </c>
      <c r="K156" s="103"/>
      <c r="L156" s="103"/>
      <c r="M156" s="103"/>
      <c r="N156" s="103"/>
      <c r="O156" s="103"/>
      <c r="P156" s="103"/>
      <c r="Q156" s="103"/>
      <c r="R156" s="68">
        <v>2.81401537234174E-5</v>
      </c>
      <c r="S156" s="68"/>
      <c r="T156" s="68"/>
      <c r="U156" s="68"/>
      <c r="V156" s="68"/>
      <c r="W156" s="68"/>
      <c r="X156" s="68"/>
      <c r="Y156" s="68"/>
      <c r="Z156" s="68"/>
      <c r="AA156" s="68"/>
      <c r="AB156" s="94">
        <v>55</v>
      </c>
      <c r="AC156" s="94"/>
      <c r="AD156" s="94"/>
      <c r="AE156" s="94"/>
      <c r="AF156" s="68">
        <v>2.4344685333876299E-4</v>
      </c>
      <c r="AG156" s="68"/>
      <c r="AH156" s="68"/>
      <c r="AI156" s="68"/>
      <c r="AJ156" s="68"/>
      <c r="AK156" s="68"/>
      <c r="AL156" s="68"/>
      <c r="AM156" s="68"/>
    </row>
    <row r="157" spans="2:41" s="1" customFormat="1" ht="12.2" customHeight="1" x14ac:dyDescent="0.15">
      <c r="B157" s="102">
        <v>2002</v>
      </c>
      <c r="C157" s="102"/>
      <c r="D157" s="102"/>
      <c r="E157" s="102"/>
      <c r="F157" s="102"/>
      <c r="G157" s="102"/>
      <c r="H157" s="102"/>
      <c r="I157" s="102"/>
      <c r="J157" s="103">
        <v>3127631.11</v>
      </c>
      <c r="K157" s="103"/>
      <c r="L157" s="103"/>
      <c r="M157" s="103"/>
      <c r="N157" s="103"/>
      <c r="O157" s="103"/>
      <c r="P157" s="103"/>
      <c r="Q157" s="103"/>
      <c r="R157" s="68">
        <v>2.0522015827435E-4</v>
      </c>
      <c r="S157" s="68"/>
      <c r="T157" s="68"/>
      <c r="U157" s="68"/>
      <c r="V157" s="68"/>
      <c r="W157" s="68"/>
      <c r="X157" s="68"/>
      <c r="Y157" s="68"/>
      <c r="Z157" s="68"/>
      <c r="AA157" s="68"/>
      <c r="AB157" s="94">
        <v>173</v>
      </c>
      <c r="AC157" s="94"/>
      <c r="AD157" s="94"/>
      <c r="AE157" s="94"/>
      <c r="AF157" s="68">
        <v>7.6575101141101803E-4</v>
      </c>
      <c r="AG157" s="68"/>
      <c r="AH157" s="68"/>
      <c r="AI157" s="68"/>
      <c r="AJ157" s="68"/>
      <c r="AK157" s="68"/>
      <c r="AL157" s="68"/>
      <c r="AM157" s="68"/>
    </row>
    <row r="158" spans="2:41" s="1" customFormat="1" ht="12.2" customHeight="1" x14ac:dyDescent="0.15">
      <c r="B158" s="102">
        <v>2003</v>
      </c>
      <c r="C158" s="102"/>
      <c r="D158" s="102"/>
      <c r="E158" s="102"/>
      <c r="F158" s="102"/>
      <c r="G158" s="102"/>
      <c r="H158" s="102"/>
      <c r="I158" s="102"/>
      <c r="J158" s="103">
        <v>13995227.619999999</v>
      </c>
      <c r="K158" s="103"/>
      <c r="L158" s="103"/>
      <c r="M158" s="103"/>
      <c r="N158" s="103"/>
      <c r="O158" s="103"/>
      <c r="P158" s="103"/>
      <c r="Q158" s="103"/>
      <c r="R158" s="68">
        <v>9.1829973748468999E-4</v>
      </c>
      <c r="S158" s="68"/>
      <c r="T158" s="68"/>
      <c r="U158" s="68"/>
      <c r="V158" s="68"/>
      <c r="W158" s="68"/>
      <c r="X158" s="68"/>
      <c r="Y158" s="68"/>
      <c r="Z158" s="68"/>
      <c r="AA158" s="68"/>
      <c r="AB158" s="94">
        <v>1253</v>
      </c>
      <c r="AC158" s="94"/>
      <c r="AD158" s="94"/>
      <c r="AE158" s="94"/>
      <c r="AF158" s="68">
        <v>5.5461619496994501E-3</v>
      </c>
      <c r="AG158" s="68"/>
      <c r="AH158" s="68"/>
      <c r="AI158" s="68"/>
      <c r="AJ158" s="68"/>
      <c r="AK158" s="68"/>
      <c r="AL158" s="68"/>
      <c r="AM158" s="68"/>
    </row>
    <row r="159" spans="2:41" s="1" customFormat="1" ht="12.2" customHeight="1" x14ac:dyDescent="0.15">
      <c r="B159" s="102">
        <v>2004</v>
      </c>
      <c r="C159" s="102"/>
      <c r="D159" s="102"/>
      <c r="E159" s="102"/>
      <c r="F159" s="102"/>
      <c r="G159" s="102"/>
      <c r="H159" s="102"/>
      <c r="I159" s="102"/>
      <c r="J159" s="103">
        <v>34152804.669999897</v>
      </c>
      <c r="K159" s="103"/>
      <c r="L159" s="103"/>
      <c r="M159" s="103"/>
      <c r="N159" s="103"/>
      <c r="O159" s="103"/>
      <c r="P159" s="103"/>
      <c r="Q159" s="103"/>
      <c r="R159" s="68">
        <v>2.2409432997008202E-3</v>
      </c>
      <c r="S159" s="68"/>
      <c r="T159" s="68"/>
      <c r="U159" s="68"/>
      <c r="V159" s="68"/>
      <c r="W159" s="68"/>
      <c r="X159" s="68"/>
      <c r="Y159" s="68"/>
      <c r="Z159" s="68"/>
      <c r="AA159" s="68"/>
      <c r="AB159" s="94">
        <v>1937</v>
      </c>
      <c r="AC159" s="94"/>
      <c r="AD159" s="94"/>
      <c r="AE159" s="94"/>
      <c r="AF159" s="68">
        <v>8.5737555439487998E-3</v>
      </c>
      <c r="AG159" s="68"/>
      <c r="AH159" s="68"/>
      <c r="AI159" s="68"/>
      <c r="AJ159" s="68"/>
      <c r="AK159" s="68"/>
      <c r="AL159" s="68"/>
      <c r="AM159" s="68"/>
    </row>
    <row r="160" spans="2:41" s="1" customFormat="1" ht="12.2" customHeight="1" x14ac:dyDescent="0.15">
      <c r="B160" s="102">
        <v>2005</v>
      </c>
      <c r="C160" s="102"/>
      <c r="D160" s="102"/>
      <c r="E160" s="102"/>
      <c r="F160" s="102"/>
      <c r="G160" s="102"/>
      <c r="H160" s="102"/>
      <c r="I160" s="102"/>
      <c r="J160" s="103">
        <v>74378586.340000004</v>
      </c>
      <c r="K160" s="103"/>
      <c r="L160" s="103"/>
      <c r="M160" s="103"/>
      <c r="N160" s="103"/>
      <c r="O160" s="103"/>
      <c r="P160" s="103"/>
      <c r="Q160" s="103"/>
      <c r="R160" s="68">
        <v>4.8803662337650799E-3</v>
      </c>
      <c r="S160" s="68"/>
      <c r="T160" s="68"/>
      <c r="U160" s="68"/>
      <c r="V160" s="68"/>
      <c r="W160" s="68"/>
      <c r="X160" s="68"/>
      <c r="Y160" s="68"/>
      <c r="Z160" s="68"/>
      <c r="AA160" s="68"/>
      <c r="AB160" s="94">
        <v>2651</v>
      </c>
      <c r="AC160" s="94"/>
      <c r="AD160" s="94"/>
      <c r="AE160" s="94"/>
      <c r="AF160" s="68">
        <v>1.1734138330928401E-2</v>
      </c>
      <c r="AG160" s="68"/>
      <c r="AH160" s="68"/>
      <c r="AI160" s="68"/>
      <c r="AJ160" s="68"/>
      <c r="AK160" s="68"/>
      <c r="AL160" s="68"/>
      <c r="AM160" s="68"/>
    </row>
    <row r="161" spans="2:39" s="1" customFormat="1" ht="12.2" customHeight="1" x14ac:dyDescent="0.15">
      <c r="B161" s="102">
        <v>2006</v>
      </c>
      <c r="C161" s="102"/>
      <c r="D161" s="102"/>
      <c r="E161" s="102"/>
      <c r="F161" s="102"/>
      <c r="G161" s="102"/>
      <c r="H161" s="102"/>
      <c r="I161" s="102"/>
      <c r="J161" s="103">
        <v>23148464.149999999</v>
      </c>
      <c r="K161" s="103"/>
      <c r="L161" s="103"/>
      <c r="M161" s="103"/>
      <c r="N161" s="103"/>
      <c r="O161" s="103"/>
      <c r="P161" s="103"/>
      <c r="Q161" s="103"/>
      <c r="R161" s="68">
        <v>1.51889123416192E-3</v>
      </c>
      <c r="S161" s="68"/>
      <c r="T161" s="68"/>
      <c r="U161" s="68"/>
      <c r="V161" s="68"/>
      <c r="W161" s="68"/>
      <c r="X161" s="68"/>
      <c r="Y161" s="68"/>
      <c r="Z161" s="68"/>
      <c r="AA161" s="68"/>
      <c r="AB161" s="94">
        <v>716</v>
      </c>
      <c r="AC161" s="94"/>
      <c r="AD161" s="94"/>
      <c r="AE161" s="94"/>
      <c r="AF161" s="68">
        <v>3.1692353998282602E-3</v>
      </c>
      <c r="AG161" s="68"/>
      <c r="AH161" s="68"/>
      <c r="AI161" s="68"/>
      <c r="AJ161" s="68"/>
      <c r="AK161" s="68"/>
      <c r="AL161" s="68"/>
      <c r="AM161" s="68"/>
    </row>
    <row r="162" spans="2:39" s="1" customFormat="1" ht="12.2" customHeight="1" x14ac:dyDescent="0.15">
      <c r="B162" s="102">
        <v>2007</v>
      </c>
      <c r="C162" s="102"/>
      <c r="D162" s="102"/>
      <c r="E162" s="102"/>
      <c r="F162" s="102"/>
      <c r="G162" s="102"/>
      <c r="H162" s="102"/>
      <c r="I162" s="102"/>
      <c r="J162" s="103">
        <v>16260462.529999999</v>
      </c>
      <c r="K162" s="103"/>
      <c r="L162" s="103"/>
      <c r="M162" s="103"/>
      <c r="N162" s="103"/>
      <c r="O162" s="103"/>
      <c r="P162" s="103"/>
      <c r="Q162" s="103"/>
      <c r="R162" s="68">
        <v>1.06693359180096E-3</v>
      </c>
      <c r="S162" s="68"/>
      <c r="T162" s="68"/>
      <c r="U162" s="68"/>
      <c r="V162" s="68"/>
      <c r="W162" s="68"/>
      <c r="X162" s="68"/>
      <c r="Y162" s="68"/>
      <c r="Z162" s="68"/>
      <c r="AA162" s="68"/>
      <c r="AB162" s="94">
        <v>421</v>
      </c>
      <c r="AC162" s="94"/>
      <c r="AD162" s="94"/>
      <c r="AE162" s="94"/>
      <c r="AF162" s="68">
        <v>1.86347500464762E-3</v>
      </c>
      <c r="AG162" s="68"/>
      <c r="AH162" s="68"/>
      <c r="AI162" s="68"/>
      <c r="AJ162" s="68"/>
      <c r="AK162" s="68"/>
      <c r="AL162" s="68"/>
      <c r="AM162" s="68"/>
    </row>
    <row r="163" spans="2:39" s="1" customFormat="1" ht="12.2" customHeight="1" x14ac:dyDescent="0.15">
      <c r="B163" s="102">
        <v>2008</v>
      </c>
      <c r="C163" s="102"/>
      <c r="D163" s="102"/>
      <c r="E163" s="102"/>
      <c r="F163" s="102"/>
      <c r="G163" s="102"/>
      <c r="H163" s="102"/>
      <c r="I163" s="102"/>
      <c r="J163" s="103">
        <v>20577192.870000001</v>
      </c>
      <c r="K163" s="103"/>
      <c r="L163" s="103"/>
      <c r="M163" s="103"/>
      <c r="N163" s="103"/>
      <c r="O163" s="103"/>
      <c r="P163" s="103"/>
      <c r="Q163" s="103"/>
      <c r="R163" s="68">
        <v>1.35017674051184E-3</v>
      </c>
      <c r="S163" s="68"/>
      <c r="T163" s="68"/>
      <c r="U163" s="68"/>
      <c r="V163" s="68"/>
      <c r="W163" s="68"/>
      <c r="X163" s="68"/>
      <c r="Y163" s="68"/>
      <c r="Z163" s="68"/>
      <c r="AA163" s="68"/>
      <c r="AB163" s="94">
        <v>643</v>
      </c>
      <c r="AC163" s="94"/>
      <c r="AD163" s="94"/>
      <c r="AE163" s="94"/>
      <c r="AF163" s="68">
        <v>2.8461150308513599E-3</v>
      </c>
      <c r="AG163" s="68"/>
      <c r="AH163" s="68"/>
      <c r="AI163" s="68"/>
      <c r="AJ163" s="68"/>
      <c r="AK163" s="68"/>
      <c r="AL163" s="68"/>
      <c r="AM163" s="68"/>
    </row>
    <row r="164" spans="2:39" s="1" customFormat="1" ht="12.2" customHeight="1" x14ac:dyDescent="0.15">
      <c r="B164" s="102">
        <v>2009</v>
      </c>
      <c r="C164" s="102"/>
      <c r="D164" s="102"/>
      <c r="E164" s="102"/>
      <c r="F164" s="102"/>
      <c r="G164" s="102"/>
      <c r="H164" s="102"/>
      <c r="I164" s="102"/>
      <c r="J164" s="103">
        <v>169958261.71000001</v>
      </c>
      <c r="K164" s="103"/>
      <c r="L164" s="103"/>
      <c r="M164" s="103"/>
      <c r="N164" s="103"/>
      <c r="O164" s="103"/>
      <c r="P164" s="103"/>
      <c r="Q164" s="103"/>
      <c r="R164" s="68">
        <v>1.1151846282843599E-2</v>
      </c>
      <c r="S164" s="68"/>
      <c r="T164" s="68"/>
      <c r="U164" s="68"/>
      <c r="V164" s="68"/>
      <c r="W164" s="68"/>
      <c r="X164" s="68"/>
      <c r="Y164" s="68"/>
      <c r="Z164" s="68"/>
      <c r="AA164" s="68"/>
      <c r="AB164" s="94">
        <v>4142</v>
      </c>
      <c r="AC164" s="94"/>
      <c r="AD164" s="94"/>
      <c r="AE164" s="94"/>
      <c r="AF164" s="68">
        <v>1.8333761209621002E-2</v>
      </c>
      <c r="AG164" s="68"/>
      <c r="AH164" s="68"/>
      <c r="AI164" s="68"/>
      <c r="AJ164" s="68"/>
      <c r="AK164" s="68"/>
      <c r="AL164" s="68"/>
      <c r="AM164" s="68"/>
    </row>
    <row r="165" spans="2:39" s="1" customFormat="1" ht="12.2" customHeight="1" x14ac:dyDescent="0.15">
      <c r="B165" s="102">
        <v>2010</v>
      </c>
      <c r="C165" s="102"/>
      <c r="D165" s="102"/>
      <c r="E165" s="102"/>
      <c r="F165" s="102"/>
      <c r="G165" s="102"/>
      <c r="H165" s="102"/>
      <c r="I165" s="102"/>
      <c r="J165" s="103">
        <v>292405282.37</v>
      </c>
      <c r="K165" s="103"/>
      <c r="L165" s="103"/>
      <c r="M165" s="103"/>
      <c r="N165" s="103"/>
      <c r="O165" s="103"/>
      <c r="P165" s="103"/>
      <c r="Q165" s="103"/>
      <c r="R165" s="68">
        <v>1.9186232716628601E-2</v>
      </c>
      <c r="S165" s="68"/>
      <c r="T165" s="68"/>
      <c r="U165" s="68"/>
      <c r="V165" s="68"/>
      <c r="W165" s="68"/>
      <c r="X165" s="68"/>
      <c r="Y165" s="68"/>
      <c r="Z165" s="68"/>
      <c r="AA165" s="68"/>
      <c r="AB165" s="94">
        <v>6854</v>
      </c>
      <c r="AC165" s="94"/>
      <c r="AD165" s="94"/>
      <c r="AE165" s="94"/>
      <c r="AF165" s="68">
        <v>3.0337904232434199E-2</v>
      </c>
      <c r="AG165" s="68"/>
      <c r="AH165" s="68"/>
      <c r="AI165" s="68"/>
      <c r="AJ165" s="68"/>
      <c r="AK165" s="68"/>
      <c r="AL165" s="68"/>
      <c r="AM165" s="68"/>
    </row>
    <row r="166" spans="2:39" s="1" customFormat="1" ht="12.2" customHeight="1" x14ac:dyDescent="0.15">
      <c r="B166" s="102">
        <v>2011</v>
      </c>
      <c r="C166" s="102"/>
      <c r="D166" s="102"/>
      <c r="E166" s="102"/>
      <c r="F166" s="102"/>
      <c r="G166" s="102"/>
      <c r="H166" s="102"/>
      <c r="I166" s="102"/>
      <c r="J166" s="103">
        <v>181934043.919999</v>
      </c>
      <c r="K166" s="103"/>
      <c r="L166" s="103"/>
      <c r="M166" s="103"/>
      <c r="N166" s="103"/>
      <c r="O166" s="103"/>
      <c r="P166" s="103"/>
      <c r="Q166" s="103"/>
      <c r="R166" s="68">
        <v>1.19376396945849E-2</v>
      </c>
      <c r="S166" s="68"/>
      <c r="T166" s="68"/>
      <c r="U166" s="68"/>
      <c r="V166" s="68"/>
      <c r="W166" s="68"/>
      <c r="X166" s="68"/>
      <c r="Y166" s="68"/>
      <c r="Z166" s="68"/>
      <c r="AA166" s="68"/>
      <c r="AB166" s="94">
        <v>9150</v>
      </c>
      <c r="AC166" s="94"/>
      <c r="AD166" s="94"/>
      <c r="AE166" s="94"/>
      <c r="AF166" s="68">
        <v>4.0500703782721498E-2</v>
      </c>
      <c r="AG166" s="68"/>
      <c r="AH166" s="68"/>
      <c r="AI166" s="68"/>
      <c r="AJ166" s="68"/>
      <c r="AK166" s="68"/>
      <c r="AL166" s="68"/>
      <c r="AM166" s="68"/>
    </row>
    <row r="167" spans="2:39" s="1" customFormat="1" ht="12.2" customHeight="1" x14ac:dyDescent="0.15">
      <c r="B167" s="102">
        <v>2012</v>
      </c>
      <c r="C167" s="102"/>
      <c r="D167" s="102"/>
      <c r="E167" s="102"/>
      <c r="F167" s="102"/>
      <c r="G167" s="102"/>
      <c r="H167" s="102"/>
      <c r="I167" s="102"/>
      <c r="J167" s="103">
        <v>52565697.439999901</v>
      </c>
      <c r="K167" s="103"/>
      <c r="L167" s="103"/>
      <c r="M167" s="103"/>
      <c r="N167" s="103"/>
      <c r="O167" s="103"/>
      <c r="P167" s="103"/>
      <c r="Q167" s="103"/>
      <c r="R167" s="68">
        <v>3.4491090442051401E-3</v>
      </c>
      <c r="S167" s="68"/>
      <c r="T167" s="68"/>
      <c r="U167" s="68"/>
      <c r="V167" s="68"/>
      <c r="W167" s="68"/>
      <c r="X167" s="68"/>
      <c r="Y167" s="68"/>
      <c r="Z167" s="68"/>
      <c r="AA167" s="68"/>
      <c r="AB167" s="94">
        <v>1769</v>
      </c>
      <c r="AC167" s="94"/>
      <c r="AD167" s="94"/>
      <c r="AE167" s="94"/>
      <c r="AF167" s="68">
        <v>7.8301360646594806E-3</v>
      </c>
      <c r="AG167" s="68"/>
      <c r="AH167" s="68"/>
      <c r="AI167" s="68"/>
      <c r="AJ167" s="68"/>
      <c r="AK167" s="68"/>
      <c r="AL167" s="68"/>
      <c r="AM167" s="68"/>
    </row>
    <row r="168" spans="2:39" s="1" customFormat="1" ht="12.2" customHeight="1" x14ac:dyDescent="0.15">
      <c r="B168" s="102">
        <v>2013</v>
      </c>
      <c r="C168" s="102"/>
      <c r="D168" s="102"/>
      <c r="E168" s="102"/>
      <c r="F168" s="102"/>
      <c r="G168" s="102"/>
      <c r="H168" s="102"/>
      <c r="I168" s="102"/>
      <c r="J168" s="103">
        <v>88966157.879999906</v>
      </c>
      <c r="K168" s="103"/>
      <c r="L168" s="103"/>
      <c r="M168" s="103"/>
      <c r="N168" s="103"/>
      <c r="O168" s="103"/>
      <c r="P168" s="103"/>
      <c r="Q168" s="103"/>
      <c r="R168" s="68">
        <v>5.8375327393371404E-3</v>
      </c>
      <c r="S168" s="68"/>
      <c r="T168" s="68"/>
      <c r="U168" s="68"/>
      <c r="V168" s="68"/>
      <c r="W168" s="68"/>
      <c r="X168" s="68"/>
      <c r="Y168" s="68"/>
      <c r="Z168" s="68"/>
      <c r="AA168" s="68"/>
      <c r="AB168" s="94">
        <v>2263</v>
      </c>
      <c r="AC168" s="94"/>
      <c r="AD168" s="94"/>
      <c r="AE168" s="94"/>
      <c r="AF168" s="68">
        <v>1.0016731438284E-2</v>
      </c>
      <c r="AG168" s="68"/>
      <c r="AH168" s="68"/>
      <c r="AI168" s="68"/>
      <c r="AJ168" s="68"/>
      <c r="AK168" s="68"/>
      <c r="AL168" s="68"/>
      <c r="AM168" s="68"/>
    </row>
    <row r="169" spans="2:39" s="1" customFormat="1" ht="12.2" customHeight="1" x14ac:dyDescent="0.15">
      <c r="B169" s="102">
        <v>2014</v>
      </c>
      <c r="C169" s="102"/>
      <c r="D169" s="102"/>
      <c r="E169" s="102"/>
      <c r="F169" s="102"/>
      <c r="G169" s="102"/>
      <c r="H169" s="102"/>
      <c r="I169" s="102"/>
      <c r="J169" s="103">
        <v>226509221.25</v>
      </c>
      <c r="K169" s="103"/>
      <c r="L169" s="103"/>
      <c r="M169" s="103"/>
      <c r="N169" s="103"/>
      <c r="O169" s="103"/>
      <c r="P169" s="103"/>
      <c r="Q169" s="103"/>
      <c r="R169" s="68">
        <v>1.48624491190474E-2</v>
      </c>
      <c r="S169" s="68"/>
      <c r="T169" s="68"/>
      <c r="U169" s="68"/>
      <c r="V169" s="68"/>
      <c r="W169" s="68"/>
      <c r="X169" s="68"/>
      <c r="Y169" s="68"/>
      <c r="Z169" s="68"/>
      <c r="AA169" s="68"/>
      <c r="AB169" s="94">
        <v>5088</v>
      </c>
      <c r="AC169" s="94"/>
      <c r="AD169" s="94"/>
      <c r="AE169" s="94"/>
      <c r="AF169" s="68">
        <v>2.2521047087047701E-2</v>
      </c>
      <c r="AG169" s="68"/>
      <c r="AH169" s="68"/>
      <c r="AI169" s="68"/>
      <c r="AJ169" s="68"/>
      <c r="AK169" s="68"/>
      <c r="AL169" s="68"/>
      <c r="AM169" s="68"/>
    </row>
    <row r="170" spans="2:39" s="1" customFormat="1" ht="12.2" customHeight="1" x14ac:dyDescent="0.15">
      <c r="B170" s="102">
        <v>2015</v>
      </c>
      <c r="C170" s="102"/>
      <c r="D170" s="102"/>
      <c r="E170" s="102"/>
      <c r="F170" s="102"/>
      <c r="G170" s="102"/>
      <c r="H170" s="102"/>
      <c r="I170" s="102"/>
      <c r="J170" s="103">
        <v>904912321.26999795</v>
      </c>
      <c r="K170" s="103"/>
      <c r="L170" s="103"/>
      <c r="M170" s="103"/>
      <c r="N170" s="103"/>
      <c r="O170" s="103"/>
      <c r="P170" s="103"/>
      <c r="Q170" s="103"/>
      <c r="R170" s="68">
        <v>5.9376007995852902E-2</v>
      </c>
      <c r="S170" s="68"/>
      <c r="T170" s="68"/>
      <c r="U170" s="68"/>
      <c r="V170" s="68"/>
      <c r="W170" s="68"/>
      <c r="X170" s="68"/>
      <c r="Y170" s="68"/>
      <c r="Z170" s="68"/>
      <c r="AA170" s="68"/>
      <c r="AB170" s="94">
        <v>18768</v>
      </c>
      <c r="AC170" s="94"/>
      <c r="AD170" s="94"/>
      <c r="AE170" s="94"/>
      <c r="AF170" s="68">
        <v>8.3072918972034601E-2</v>
      </c>
      <c r="AG170" s="68"/>
      <c r="AH170" s="68"/>
      <c r="AI170" s="68"/>
      <c r="AJ170" s="68"/>
      <c r="AK170" s="68"/>
      <c r="AL170" s="68"/>
      <c r="AM170" s="68"/>
    </row>
    <row r="171" spans="2:39" s="1" customFormat="1" ht="12.2" customHeight="1" x14ac:dyDescent="0.15">
      <c r="B171" s="102">
        <v>2016</v>
      </c>
      <c r="C171" s="102"/>
      <c r="D171" s="102"/>
      <c r="E171" s="102"/>
      <c r="F171" s="102"/>
      <c r="G171" s="102"/>
      <c r="H171" s="102"/>
      <c r="I171" s="102"/>
      <c r="J171" s="103">
        <v>1922899595.6700101</v>
      </c>
      <c r="K171" s="103"/>
      <c r="L171" s="103"/>
      <c r="M171" s="103"/>
      <c r="N171" s="103"/>
      <c r="O171" s="103"/>
      <c r="P171" s="103"/>
      <c r="Q171" s="103"/>
      <c r="R171" s="68">
        <v>0.126171452287761</v>
      </c>
      <c r="S171" s="68"/>
      <c r="T171" s="68"/>
      <c r="U171" s="68"/>
      <c r="V171" s="68"/>
      <c r="W171" s="68"/>
      <c r="X171" s="68"/>
      <c r="Y171" s="68"/>
      <c r="Z171" s="68"/>
      <c r="AA171" s="68"/>
      <c r="AB171" s="94">
        <v>34584</v>
      </c>
      <c r="AC171" s="94"/>
      <c r="AD171" s="94"/>
      <c r="AE171" s="94"/>
      <c r="AF171" s="68">
        <v>0.15307938137941399</v>
      </c>
      <c r="AG171" s="68"/>
      <c r="AH171" s="68"/>
      <c r="AI171" s="68"/>
      <c r="AJ171" s="68"/>
      <c r="AK171" s="68"/>
      <c r="AL171" s="68"/>
      <c r="AM171" s="68"/>
    </row>
    <row r="172" spans="2:39" s="1" customFormat="1" ht="12.2" customHeight="1" x14ac:dyDescent="0.15">
      <c r="B172" s="102">
        <v>2017</v>
      </c>
      <c r="C172" s="102"/>
      <c r="D172" s="102"/>
      <c r="E172" s="102"/>
      <c r="F172" s="102"/>
      <c r="G172" s="102"/>
      <c r="H172" s="102"/>
      <c r="I172" s="102"/>
      <c r="J172" s="103">
        <v>1417285689.21999</v>
      </c>
      <c r="K172" s="103"/>
      <c r="L172" s="103"/>
      <c r="M172" s="103"/>
      <c r="N172" s="103"/>
      <c r="O172" s="103"/>
      <c r="P172" s="103"/>
      <c r="Q172" s="103"/>
      <c r="R172" s="68">
        <v>9.2995491869787103E-2</v>
      </c>
      <c r="S172" s="68"/>
      <c r="T172" s="68"/>
      <c r="U172" s="68"/>
      <c r="V172" s="68"/>
      <c r="W172" s="68"/>
      <c r="X172" s="68"/>
      <c r="Y172" s="68"/>
      <c r="Z172" s="68"/>
      <c r="AA172" s="68"/>
      <c r="AB172" s="94">
        <v>20550</v>
      </c>
      <c r="AC172" s="94"/>
      <c r="AD172" s="94"/>
      <c r="AE172" s="94"/>
      <c r="AF172" s="68">
        <v>9.0960597020210504E-2</v>
      </c>
      <c r="AG172" s="68"/>
      <c r="AH172" s="68"/>
      <c r="AI172" s="68"/>
      <c r="AJ172" s="68"/>
      <c r="AK172" s="68"/>
      <c r="AL172" s="68"/>
      <c r="AM172" s="68"/>
    </row>
    <row r="173" spans="2:39" s="1" customFormat="1" ht="12.2" customHeight="1" x14ac:dyDescent="0.15">
      <c r="B173" s="102">
        <v>2018</v>
      </c>
      <c r="C173" s="102"/>
      <c r="D173" s="102"/>
      <c r="E173" s="102"/>
      <c r="F173" s="102"/>
      <c r="G173" s="102"/>
      <c r="H173" s="102"/>
      <c r="I173" s="102"/>
      <c r="J173" s="103">
        <v>2240696804.1499801</v>
      </c>
      <c r="K173" s="103"/>
      <c r="L173" s="103"/>
      <c r="M173" s="103"/>
      <c r="N173" s="103"/>
      <c r="O173" s="103"/>
      <c r="P173" s="103"/>
      <c r="Q173" s="103"/>
      <c r="R173" s="68">
        <v>0.14702378145627501</v>
      </c>
      <c r="S173" s="68"/>
      <c r="T173" s="68"/>
      <c r="U173" s="68"/>
      <c r="V173" s="68"/>
      <c r="W173" s="68"/>
      <c r="X173" s="68"/>
      <c r="Y173" s="68"/>
      <c r="Z173" s="68"/>
      <c r="AA173" s="68"/>
      <c r="AB173" s="94">
        <v>30050</v>
      </c>
      <c r="AC173" s="94"/>
      <c r="AD173" s="94"/>
      <c r="AE173" s="94"/>
      <c r="AF173" s="68">
        <v>0.13301050805145101</v>
      </c>
      <c r="AG173" s="68"/>
      <c r="AH173" s="68"/>
      <c r="AI173" s="68"/>
      <c r="AJ173" s="68"/>
      <c r="AK173" s="68"/>
      <c r="AL173" s="68"/>
      <c r="AM173" s="68"/>
    </row>
    <row r="174" spans="2:39" s="1" customFormat="1" ht="12.2" customHeight="1" x14ac:dyDescent="0.15">
      <c r="B174" s="102">
        <v>2019</v>
      </c>
      <c r="C174" s="102"/>
      <c r="D174" s="102"/>
      <c r="E174" s="102"/>
      <c r="F174" s="102"/>
      <c r="G174" s="102"/>
      <c r="H174" s="102"/>
      <c r="I174" s="102"/>
      <c r="J174" s="103">
        <v>4466653090.8200197</v>
      </c>
      <c r="K174" s="103"/>
      <c r="L174" s="103"/>
      <c r="M174" s="103"/>
      <c r="N174" s="103"/>
      <c r="O174" s="103"/>
      <c r="P174" s="103"/>
      <c r="Q174" s="103"/>
      <c r="R174" s="68">
        <v>0.29308036082768701</v>
      </c>
      <c r="S174" s="68"/>
      <c r="T174" s="68"/>
      <c r="U174" s="68"/>
      <c r="V174" s="68"/>
      <c r="W174" s="68"/>
      <c r="X174" s="68"/>
      <c r="Y174" s="68"/>
      <c r="Z174" s="68"/>
      <c r="AA174" s="68"/>
      <c r="AB174" s="94">
        <v>52323</v>
      </c>
      <c r="AC174" s="94"/>
      <c r="AD174" s="94"/>
      <c r="AE174" s="94"/>
      <c r="AF174" s="68">
        <v>0.231597631040802</v>
      </c>
      <c r="AG174" s="68"/>
      <c r="AH174" s="68"/>
      <c r="AI174" s="68"/>
      <c r="AJ174" s="68"/>
      <c r="AK174" s="68"/>
      <c r="AL174" s="68"/>
      <c r="AM174" s="68"/>
    </row>
    <row r="175" spans="2:39" s="1" customFormat="1" ht="12.2" customHeight="1" x14ac:dyDescent="0.15">
      <c r="B175" s="102">
        <v>2020</v>
      </c>
      <c r="C175" s="102"/>
      <c r="D175" s="102"/>
      <c r="E175" s="102"/>
      <c r="F175" s="102"/>
      <c r="G175" s="102"/>
      <c r="H175" s="102"/>
      <c r="I175" s="102"/>
      <c r="J175" s="103">
        <v>2558203597.3099999</v>
      </c>
      <c r="K175" s="103"/>
      <c r="L175" s="103"/>
      <c r="M175" s="103"/>
      <c r="N175" s="103"/>
      <c r="O175" s="103"/>
      <c r="P175" s="103"/>
      <c r="Q175" s="103"/>
      <c r="R175" s="68">
        <v>0.16785705496386599</v>
      </c>
      <c r="S175" s="68"/>
      <c r="T175" s="68"/>
      <c r="U175" s="68"/>
      <c r="V175" s="68"/>
      <c r="W175" s="68"/>
      <c r="X175" s="68"/>
      <c r="Y175" s="68"/>
      <c r="Z175" s="68"/>
      <c r="AA175" s="68"/>
      <c r="AB175" s="94">
        <v>27154</v>
      </c>
      <c r="AC175" s="94"/>
      <c r="AD175" s="94"/>
      <c r="AE175" s="94"/>
      <c r="AF175" s="68">
        <v>0.12019192464655901</v>
      </c>
      <c r="AG175" s="68"/>
      <c r="AH175" s="68"/>
      <c r="AI175" s="68"/>
      <c r="AJ175" s="68"/>
      <c r="AK175" s="68"/>
      <c r="AL175" s="68"/>
      <c r="AM175" s="68"/>
    </row>
    <row r="176" spans="2:39" s="1" customFormat="1" ht="12.2" customHeight="1" x14ac:dyDescent="0.15">
      <c r="B176" s="102">
        <v>2021</v>
      </c>
      <c r="C176" s="102"/>
      <c r="D176" s="102"/>
      <c r="E176" s="102"/>
      <c r="F176" s="102"/>
      <c r="G176" s="102"/>
      <c r="H176" s="102"/>
      <c r="I176" s="102"/>
      <c r="J176" s="103">
        <v>528481506.27999902</v>
      </c>
      <c r="K176" s="103"/>
      <c r="L176" s="103"/>
      <c r="M176" s="103"/>
      <c r="N176" s="103"/>
      <c r="O176" s="103"/>
      <c r="P176" s="103"/>
      <c r="Q176" s="103"/>
      <c r="R176" s="68">
        <v>3.4676422682036898E-2</v>
      </c>
      <c r="S176" s="68"/>
      <c r="T176" s="68"/>
      <c r="U176" s="68"/>
      <c r="V176" s="68"/>
      <c r="W176" s="68"/>
      <c r="X176" s="68"/>
      <c r="Y176" s="68"/>
      <c r="Z176" s="68"/>
      <c r="AA176" s="68"/>
      <c r="AB176" s="94">
        <v>5160</v>
      </c>
      <c r="AC176" s="94"/>
      <c r="AD176" s="94"/>
      <c r="AE176" s="94"/>
      <c r="AF176" s="68">
        <v>2.2839741149600301E-2</v>
      </c>
      <c r="AG176" s="68"/>
      <c r="AH176" s="68"/>
      <c r="AI176" s="68"/>
      <c r="AJ176" s="68"/>
      <c r="AK176" s="68"/>
      <c r="AL176" s="68"/>
      <c r="AM176" s="68"/>
    </row>
    <row r="177" spans="2:41" s="1" customFormat="1" ht="12.2" customHeight="1" x14ac:dyDescent="0.15">
      <c r="B177" s="101"/>
      <c r="C177" s="101"/>
      <c r="D177" s="101"/>
      <c r="E177" s="101"/>
      <c r="F177" s="101"/>
      <c r="G177" s="101"/>
      <c r="H177" s="101"/>
      <c r="I177" s="101"/>
      <c r="J177" s="101">
        <v>15240369836.469999</v>
      </c>
      <c r="K177" s="101"/>
      <c r="L177" s="101"/>
      <c r="M177" s="101"/>
      <c r="N177" s="101"/>
      <c r="O177" s="101"/>
      <c r="P177" s="101"/>
      <c r="Q177" s="101"/>
      <c r="R177" s="98">
        <v>1</v>
      </c>
      <c r="S177" s="98"/>
      <c r="T177" s="98"/>
      <c r="U177" s="98"/>
      <c r="V177" s="98"/>
      <c r="W177" s="98"/>
      <c r="X177" s="98"/>
      <c r="Y177" s="98"/>
      <c r="Z177" s="98"/>
      <c r="AA177" s="98"/>
      <c r="AB177" s="97">
        <v>225922</v>
      </c>
      <c r="AC177" s="97"/>
      <c r="AD177" s="97"/>
      <c r="AE177" s="97"/>
      <c r="AF177" s="98">
        <v>1</v>
      </c>
      <c r="AG177" s="98"/>
      <c r="AH177" s="98"/>
      <c r="AI177" s="98"/>
      <c r="AJ177" s="98"/>
      <c r="AK177" s="98"/>
      <c r="AL177" s="98"/>
      <c r="AM177" s="98"/>
    </row>
    <row r="178" spans="2:41" s="1" customFormat="1" ht="9" customHeight="1" x14ac:dyDescent="0.15"/>
    <row r="179" spans="2:41" s="1" customFormat="1" ht="19.149999999999999" customHeight="1" x14ac:dyDescent="0.15">
      <c r="B179" s="70" t="s">
        <v>1153</v>
      </c>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row>
    <row r="180" spans="2:41" s="1" customFormat="1" ht="7.9" customHeight="1" x14ac:dyDescent="0.15"/>
    <row r="181" spans="2:41" s="1" customFormat="1" ht="11.1" customHeight="1" x14ac:dyDescent="0.15">
      <c r="B181" s="69" t="s">
        <v>1071</v>
      </c>
      <c r="C181" s="69"/>
      <c r="D181" s="69"/>
      <c r="E181" s="69"/>
      <c r="F181" s="69"/>
      <c r="G181" s="69"/>
      <c r="H181" s="69"/>
      <c r="I181" s="69" t="s">
        <v>1023</v>
      </c>
      <c r="J181" s="69"/>
      <c r="K181" s="69"/>
      <c r="L181" s="69"/>
      <c r="M181" s="69"/>
      <c r="N181" s="69"/>
      <c r="O181" s="69"/>
      <c r="P181" s="69"/>
      <c r="Q181" s="69"/>
      <c r="R181" s="69"/>
      <c r="S181" s="69" t="s">
        <v>1024</v>
      </c>
      <c r="T181" s="69"/>
      <c r="U181" s="69"/>
      <c r="V181" s="69"/>
      <c r="W181" s="69"/>
      <c r="X181" s="69"/>
      <c r="Y181" s="69"/>
      <c r="Z181" s="69"/>
      <c r="AA181" s="69"/>
      <c r="AB181" s="69" t="s">
        <v>1072</v>
      </c>
      <c r="AC181" s="69"/>
      <c r="AD181" s="69"/>
      <c r="AE181" s="69"/>
      <c r="AF181" s="69"/>
      <c r="AG181" s="69" t="s">
        <v>1024</v>
      </c>
      <c r="AH181" s="69"/>
      <c r="AI181" s="69"/>
      <c r="AJ181" s="69"/>
      <c r="AK181" s="69"/>
      <c r="AL181" s="69"/>
      <c r="AM181" s="69"/>
    </row>
    <row r="182" spans="2:41" s="1" customFormat="1" ht="10.7" customHeight="1" x14ac:dyDescent="0.15">
      <c r="B182" s="92" t="s">
        <v>1073</v>
      </c>
      <c r="C182" s="92"/>
      <c r="D182" s="92"/>
      <c r="E182" s="92"/>
      <c r="F182" s="92"/>
      <c r="G182" s="92"/>
      <c r="H182" s="92"/>
      <c r="I182" s="103">
        <v>2286380274.8400002</v>
      </c>
      <c r="J182" s="103"/>
      <c r="K182" s="103"/>
      <c r="L182" s="103"/>
      <c r="M182" s="103"/>
      <c r="N182" s="103"/>
      <c r="O182" s="103"/>
      <c r="P182" s="103"/>
      <c r="Q182" s="103"/>
      <c r="R182" s="103"/>
      <c r="S182" s="68">
        <v>0.15002131177740299</v>
      </c>
      <c r="T182" s="68"/>
      <c r="U182" s="68"/>
      <c r="V182" s="68"/>
      <c r="W182" s="68"/>
      <c r="X182" s="68"/>
      <c r="Y182" s="68"/>
      <c r="Z182" s="68"/>
      <c r="AA182" s="68"/>
      <c r="AB182" s="94">
        <v>48526</v>
      </c>
      <c r="AC182" s="94"/>
      <c r="AD182" s="94"/>
      <c r="AE182" s="94"/>
      <c r="AF182" s="94"/>
      <c r="AG182" s="68">
        <v>0.44535200668128999</v>
      </c>
      <c r="AH182" s="68"/>
      <c r="AI182" s="68"/>
      <c r="AJ182" s="68"/>
      <c r="AK182" s="68"/>
      <c r="AL182" s="68"/>
      <c r="AM182" s="68"/>
    </row>
    <row r="183" spans="2:41" s="1" customFormat="1" ht="10.7" customHeight="1" x14ac:dyDescent="0.15">
      <c r="B183" s="92" t="s">
        <v>1074</v>
      </c>
      <c r="C183" s="92"/>
      <c r="D183" s="92"/>
      <c r="E183" s="92"/>
      <c r="F183" s="92"/>
      <c r="G183" s="92"/>
      <c r="H183" s="92"/>
      <c r="I183" s="103">
        <v>5195607367.31001</v>
      </c>
      <c r="J183" s="103"/>
      <c r="K183" s="103"/>
      <c r="L183" s="103"/>
      <c r="M183" s="103"/>
      <c r="N183" s="103"/>
      <c r="O183" s="103"/>
      <c r="P183" s="103"/>
      <c r="Q183" s="103"/>
      <c r="R183" s="103"/>
      <c r="S183" s="68">
        <v>0.34091084554109602</v>
      </c>
      <c r="T183" s="68"/>
      <c r="U183" s="68"/>
      <c r="V183" s="68"/>
      <c r="W183" s="68"/>
      <c r="X183" s="68"/>
      <c r="Y183" s="68"/>
      <c r="Z183" s="68"/>
      <c r="AA183" s="68"/>
      <c r="AB183" s="94">
        <v>35579</v>
      </c>
      <c r="AC183" s="94"/>
      <c r="AD183" s="94"/>
      <c r="AE183" s="94"/>
      <c r="AF183" s="94"/>
      <c r="AG183" s="68">
        <v>0.32652967575554598</v>
      </c>
      <c r="AH183" s="68"/>
      <c r="AI183" s="68"/>
      <c r="AJ183" s="68"/>
      <c r="AK183" s="68"/>
      <c r="AL183" s="68"/>
      <c r="AM183" s="68"/>
    </row>
    <row r="184" spans="2:41" s="1" customFormat="1" ht="10.7" customHeight="1" x14ac:dyDescent="0.15">
      <c r="B184" s="92" t="s">
        <v>1075</v>
      </c>
      <c r="C184" s="92"/>
      <c r="D184" s="92"/>
      <c r="E184" s="92"/>
      <c r="F184" s="92"/>
      <c r="G184" s="92"/>
      <c r="H184" s="92"/>
      <c r="I184" s="103">
        <v>4019149268.9200101</v>
      </c>
      <c r="J184" s="103"/>
      <c r="K184" s="103"/>
      <c r="L184" s="103"/>
      <c r="M184" s="103"/>
      <c r="N184" s="103"/>
      <c r="O184" s="103"/>
      <c r="P184" s="103"/>
      <c r="Q184" s="103"/>
      <c r="R184" s="103"/>
      <c r="S184" s="68">
        <v>0.26371730555397899</v>
      </c>
      <c r="T184" s="68"/>
      <c r="U184" s="68"/>
      <c r="V184" s="68"/>
      <c r="W184" s="68"/>
      <c r="X184" s="68"/>
      <c r="Y184" s="68"/>
      <c r="Z184" s="68"/>
      <c r="AA184" s="68"/>
      <c r="AB184" s="94">
        <v>16587</v>
      </c>
      <c r="AC184" s="94"/>
      <c r="AD184" s="94"/>
      <c r="AE184" s="94"/>
      <c r="AF184" s="94"/>
      <c r="AG184" s="68">
        <v>0.15222877910445001</v>
      </c>
      <c r="AH184" s="68"/>
      <c r="AI184" s="68"/>
      <c r="AJ184" s="68"/>
      <c r="AK184" s="68"/>
      <c r="AL184" s="68"/>
      <c r="AM184" s="68"/>
    </row>
    <row r="185" spans="2:41" s="1" customFormat="1" ht="10.7" customHeight="1" x14ac:dyDescent="0.15">
      <c r="B185" s="92" t="s">
        <v>1076</v>
      </c>
      <c r="C185" s="92"/>
      <c r="D185" s="92"/>
      <c r="E185" s="92"/>
      <c r="F185" s="92"/>
      <c r="G185" s="92"/>
      <c r="H185" s="92"/>
      <c r="I185" s="103">
        <v>1714975292.52</v>
      </c>
      <c r="J185" s="103"/>
      <c r="K185" s="103"/>
      <c r="L185" s="103"/>
      <c r="M185" s="103"/>
      <c r="N185" s="103"/>
      <c r="O185" s="103"/>
      <c r="P185" s="103"/>
      <c r="Q185" s="103"/>
      <c r="R185" s="103"/>
      <c r="S185" s="68">
        <v>0.112528456390611</v>
      </c>
      <c r="T185" s="68"/>
      <c r="U185" s="68"/>
      <c r="V185" s="68"/>
      <c r="W185" s="68"/>
      <c r="X185" s="68"/>
      <c r="Y185" s="68"/>
      <c r="Z185" s="68"/>
      <c r="AA185" s="68"/>
      <c r="AB185" s="94">
        <v>5055</v>
      </c>
      <c r="AC185" s="94"/>
      <c r="AD185" s="94"/>
      <c r="AE185" s="94"/>
      <c r="AF185" s="94"/>
      <c r="AG185" s="68">
        <v>4.63927460283955E-2</v>
      </c>
      <c r="AH185" s="68"/>
      <c r="AI185" s="68"/>
      <c r="AJ185" s="68"/>
      <c r="AK185" s="68"/>
      <c r="AL185" s="68"/>
      <c r="AM185" s="68"/>
    </row>
    <row r="186" spans="2:41" s="1" customFormat="1" ht="10.7" customHeight="1" x14ac:dyDescent="0.15">
      <c r="B186" s="92" t="s">
        <v>1077</v>
      </c>
      <c r="C186" s="92"/>
      <c r="D186" s="92"/>
      <c r="E186" s="92"/>
      <c r="F186" s="92"/>
      <c r="G186" s="92"/>
      <c r="H186" s="92"/>
      <c r="I186" s="103">
        <v>2024257632.8800001</v>
      </c>
      <c r="J186" s="103"/>
      <c r="K186" s="103"/>
      <c r="L186" s="103"/>
      <c r="M186" s="103"/>
      <c r="N186" s="103"/>
      <c r="O186" s="103"/>
      <c r="P186" s="103"/>
      <c r="Q186" s="103"/>
      <c r="R186" s="103"/>
      <c r="S186" s="68">
        <v>0.13282208073691101</v>
      </c>
      <c r="T186" s="68"/>
      <c r="U186" s="68"/>
      <c r="V186" s="68"/>
      <c r="W186" s="68"/>
      <c r="X186" s="68"/>
      <c r="Y186" s="68"/>
      <c r="Z186" s="68"/>
      <c r="AA186" s="68"/>
      <c r="AB186" s="94">
        <v>3214</v>
      </c>
      <c r="AC186" s="94"/>
      <c r="AD186" s="94"/>
      <c r="AE186" s="94"/>
      <c r="AF186" s="94"/>
      <c r="AG186" s="68">
        <v>2.9496792430319101E-2</v>
      </c>
      <c r="AH186" s="68"/>
      <c r="AI186" s="68"/>
      <c r="AJ186" s="68"/>
      <c r="AK186" s="68"/>
      <c r="AL186" s="68"/>
      <c r="AM186" s="68"/>
    </row>
    <row r="187" spans="2:41" s="1" customFormat="1" ht="12.2" customHeight="1" x14ac:dyDescent="0.15">
      <c r="B187" s="101"/>
      <c r="C187" s="101"/>
      <c r="D187" s="101"/>
      <c r="E187" s="101"/>
      <c r="F187" s="101"/>
      <c r="G187" s="101"/>
      <c r="H187" s="101"/>
      <c r="I187" s="101">
        <v>15240369836.469999</v>
      </c>
      <c r="J187" s="101"/>
      <c r="K187" s="101"/>
      <c r="L187" s="101"/>
      <c r="M187" s="101"/>
      <c r="N187" s="101"/>
      <c r="O187" s="101"/>
      <c r="P187" s="101"/>
      <c r="Q187" s="101"/>
      <c r="R187" s="101"/>
      <c r="S187" s="98">
        <v>1</v>
      </c>
      <c r="T187" s="98"/>
      <c r="U187" s="98"/>
      <c r="V187" s="98"/>
      <c r="W187" s="98"/>
      <c r="X187" s="98"/>
      <c r="Y187" s="98"/>
      <c r="Z187" s="98"/>
      <c r="AA187" s="98"/>
      <c r="AB187" s="97">
        <v>108961</v>
      </c>
      <c r="AC187" s="97"/>
      <c r="AD187" s="97"/>
      <c r="AE187" s="97"/>
      <c r="AF187" s="97"/>
      <c r="AG187" s="98">
        <v>1</v>
      </c>
      <c r="AH187" s="98"/>
      <c r="AI187" s="98"/>
      <c r="AJ187" s="98"/>
      <c r="AK187" s="98"/>
      <c r="AL187" s="98"/>
      <c r="AM187" s="98"/>
    </row>
    <row r="188" spans="2:41" s="1" customFormat="1" ht="9" customHeight="1" x14ac:dyDescent="0.15"/>
    <row r="189" spans="2:41" s="1" customFormat="1" ht="19.149999999999999" customHeight="1" x14ac:dyDescent="0.15">
      <c r="B189" s="70" t="s">
        <v>1154</v>
      </c>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row>
    <row r="190" spans="2:41" s="1" customFormat="1" ht="7.9" customHeight="1" x14ac:dyDescent="0.15"/>
    <row r="191" spans="2:41" s="1" customFormat="1" ht="11.1" customHeight="1" x14ac:dyDescent="0.15">
      <c r="B191" s="101"/>
      <c r="C191" s="101"/>
      <c r="D191" s="101"/>
      <c r="E191" s="101"/>
      <c r="F191" s="101"/>
      <c r="G191" s="101"/>
      <c r="H191" s="69" t="s">
        <v>1023</v>
      </c>
      <c r="I191" s="69"/>
      <c r="J191" s="69"/>
      <c r="K191" s="69"/>
      <c r="L191" s="69"/>
      <c r="M191" s="69"/>
      <c r="N191" s="69"/>
      <c r="O191" s="69"/>
      <c r="P191" s="69"/>
      <c r="Q191" s="69"/>
      <c r="R191" s="69" t="s">
        <v>1024</v>
      </c>
      <c r="S191" s="69"/>
      <c r="T191" s="69"/>
      <c r="U191" s="69"/>
      <c r="V191" s="69"/>
      <c r="W191" s="69"/>
      <c r="X191" s="69"/>
      <c r="Y191" s="69"/>
      <c r="Z191" s="69"/>
      <c r="AA191" s="69" t="s">
        <v>1025</v>
      </c>
      <c r="AB191" s="69"/>
      <c r="AC191" s="69"/>
      <c r="AD191" s="69"/>
      <c r="AE191" s="69"/>
      <c r="AF191" s="69"/>
      <c r="AG191" s="69"/>
      <c r="AH191" s="69"/>
      <c r="AI191" s="69"/>
      <c r="AJ191" s="69" t="s">
        <v>1024</v>
      </c>
      <c r="AK191" s="69"/>
      <c r="AL191" s="69"/>
      <c r="AM191" s="69"/>
    </row>
    <row r="192" spans="2:41" s="1" customFormat="1" ht="11.1" customHeight="1" x14ac:dyDescent="0.15">
      <c r="B192" s="92" t="s">
        <v>1078</v>
      </c>
      <c r="C192" s="92"/>
      <c r="D192" s="92"/>
      <c r="E192" s="92"/>
      <c r="F192" s="92"/>
      <c r="G192" s="92"/>
      <c r="H192" s="103">
        <v>74782811.439999893</v>
      </c>
      <c r="I192" s="103"/>
      <c r="J192" s="103"/>
      <c r="K192" s="103"/>
      <c r="L192" s="103"/>
      <c r="M192" s="103"/>
      <c r="N192" s="103"/>
      <c r="O192" s="103"/>
      <c r="P192" s="103"/>
      <c r="Q192" s="103"/>
      <c r="R192" s="68">
        <v>4.9068895468038698E-3</v>
      </c>
      <c r="S192" s="68"/>
      <c r="T192" s="68"/>
      <c r="U192" s="68"/>
      <c r="V192" s="68"/>
      <c r="W192" s="68"/>
      <c r="X192" s="68"/>
      <c r="Y192" s="68"/>
      <c r="Z192" s="68"/>
      <c r="AA192" s="94">
        <v>1853</v>
      </c>
      <c r="AB192" s="94"/>
      <c r="AC192" s="94"/>
      <c r="AD192" s="94"/>
      <c r="AE192" s="94"/>
      <c r="AF192" s="94"/>
      <c r="AG192" s="94"/>
      <c r="AH192" s="94"/>
      <c r="AI192" s="94"/>
      <c r="AJ192" s="68">
        <v>8.2019458043041393E-3</v>
      </c>
      <c r="AK192" s="68"/>
      <c r="AL192" s="68"/>
      <c r="AM192" s="68"/>
    </row>
    <row r="193" spans="2:39" s="1" customFormat="1" ht="11.1" customHeight="1" x14ac:dyDescent="0.15">
      <c r="B193" s="92" t="s">
        <v>1079</v>
      </c>
      <c r="C193" s="92"/>
      <c r="D193" s="92"/>
      <c r="E193" s="92"/>
      <c r="F193" s="92"/>
      <c r="G193" s="92"/>
      <c r="H193" s="103">
        <v>632410201.78999996</v>
      </c>
      <c r="I193" s="103"/>
      <c r="J193" s="103"/>
      <c r="K193" s="103"/>
      <c r="L193" s="103"/>
      <c r="M193" s="103"/>
      <c r="N193" s="103"/>
      <c r="O193" s="103"/>
      <c r="P193" s="103"/>
      <c r="Q193" s="103"/>
      <c r="R193" s="68">
        <v>4.1495725404028398E-2</v>
      </c>
      <c r="S193" s="68"/>
      <c r="T193" s="68"/>
      <c r="U193" s="68"/>
      <c r="V193" s="68"/>
      <c r="W193" s="68"/>
      <c r="X193" s="68"/>
      <c r="Y193" s="68"/>
      <c r="Z193" s="68"/>
      <c r="AA193" s="94">
        <v>10321</v>
      </c>
      <c r="AB193" s="94"/>
      <c r="AC193" s="94"/>
      <c r="AD193" s="94"/>
      <c r="AE193" s="94"/>
      <c r="AF193" s="94"/>
      <c r="AG193" s="94"/>
      <c r="AH193" s="94"/>
      <c r="AI193" s="94"/>
      <c r="AJ193" s="68">
        <v>4.5683908605624997E-2</v>
      </c>
      <c r="AK193" s="68"/>
      <c r="AL193" s="68"/>
      <c r="AM193" s="68"/>
    </row>
    <row r="194" spans="2:39" s="1" customFormat="1" ht="11.1" customHeight="1" x14ac:dyDescent="0.15">
      <c r="B194" s="92" t="s">
        <v>1080</v>
      </c>
      <c r="C194" s="92"/>
      <c r="D194" s="92"/>
      <c r="E194" s="92"/>
      <c r="F194" s="92"/>
      <c r="G194" s="92"/>
      <c r="H194" s="103">
        <v>4461623886.3400097</v>
      </c>
      <c r="I194" s="103"/>
      <c r="J194" s="103"/>
      <c r="K194" s="103"/>
      <c r="L194" s="103"/>
      <c r="M194" s="103"/>
      <c r="N194" s="103"/>
      <c r="O194" s="103"/>
      <c r="P194" s="103"/>
      <c r="Q194" s="103"/>
      <c r="R194" s="68">
        <v>0.29275036854180397</v>
      </c>
      <c r="S194" s="68"/>
      <c r="T194" s="68"/>
      <c r="U194" s="68"/>
      <c r="V194" s="68"/>
      <c r="W194" s="68"/>
      <c r="X194" s="68"/>
      <c r="Y194" s="68"/>
      <c r="Z194" s="68"/>
      <c r="AA194" s="94">
        <v>55819</v>
      </c>
      <c r="AB194" s="94"/>
      <c r="AC194" s="94"/>
      <c r="AD194" s="94"/>
      <c r="AE194" s="94"/>
      <c r="AF194" s="94"/>
      <c r="AG194" s="94"/>
      <c r="AH194" s="94"/>
      <c r="AI194" s="94"/>
      <c r="AJ194" s="68">
        <v>0.247071998300298</v>
      </c>
      <c r="AK194" s="68"/>
      <c r="AL194" s="68"/>
      <c r="AM194" s="68"/>
    </row>
    <row r="195" spans="2:39" s="1" customFormat="1" ht="11.1" customHeight="1" x14ac:dyDescent="0.15">
      <c r="B195" s="92" t="s">
        <v>1081</v>
      </c>
      <c r="C195" s="92"/>
      <c r="D195" s="92"/>
      <c r="E195" s="92"/>
      <c r="F195" s="92"/>
      <c r="G195" s="92"/>
      <c r="H195" s="103">
        <v>7891087963.2800503</v>
      </c>
      <c r="I195" s="103"/>
      <c r="J195" s="103"/>
      <c r="K195" s="103"/>
      <c r="L195" s="103"/>
      <c r="M195" s="103"/>
      <c r="N195" s="103"/>
      <c r="O195" s="103"/>
      <c r="P195" s="103"/>
      <c r="Q195" s="103"/>
      <c r="R195" s="68">
        <v>0.51777535899402805</v>
      </c>
      <c r="S195" s="68"/>
      <c r="T195" s="68"/>
      <c r="U195" s="68"/>
      <c r="V195" s="68"/>
      <c r="W195" s="68"/>
      <c r="X195" s="68"/>
      <c r="Y195" s="68"/>
      <c r="Z195" s="68"/>
      <c r="AA195" s="94">
        <v>108884</v>
      </c>
      <c r="AB195" s="94"/>
      <c r="AC195" s="94"/>
      <c r="AD195" s="94"/>
      <c r="AE195" s="94"/>
      <c r="AF195" s="94"/>
      <c r="AG195" s="94"/>
      <c r="AH195" s="94"/>
      <c r="AI195" s="94"/>
      <c r="AJ195" s="68">
        <v>0.48195394870796099</v>
      </c>
      <c r="AK195" s="68"/>
      <c r="AL195" s="68"/>
      <c r="AM195" s="68"/>
    </row>
    <row r="196" spans="2:39" s="1" customFormat="1" ht="11.1" customHeight="1" x14ac:dyDescent="0.15">
      <c r="B196" s="92" t="s">
        <v>1082</v>
      </c>
      <c r="C196" s="92"/>
      <c r="D196" s="92"/>
      <c r="E196" s="92"/>
      <c r="F196" s="92"/>
      <c r="G196" s="92"/>
      <c r="H196" s="103">
        <v>1347960639.9600101</v>
      </c>
      <c r="I196" s="103"/>
      <c r="J196" s="103"/>
      <c r="K196" s="103"/>
      <c r="L196" s="103"/>
      <c r="M196" s="103"/>
      <c r="N196" s="103"/>
      <c r="O196" s="103"/>
      <c r="P196" s="103"/>
      <c r="Q196" s="103"/>
      <c r="R196" s="68">
        <v>8.8446714510454202E-2</v>
      </c>
      <c r="S196" s="68"/>
      <c r="T196" s="68"/>
      <c r="U196" s="68"/>
      <c r="V196" s="68"/>
      <c r="W196" s="68"/>
      <c r="X196" s="68"/>
      <c r="Y196" s="68"/>
      <c r="Z196" s="68"/>
      <c r="AA196" s="94">
        <v>25266</v>
      </c>
      <c r="AB196" s="94"/>
      <c r="AC196" s="94"/>
      <c r="AD196" s="94"/>
      <c r="AE196" s="94"/>
      <c r="AF196" s="94"/>
      <c r="AG196" s="94"/>
      <c r="AH196" s="94"/>
      <c r="AI196" s="94"/>
      <c r="AJ196" s="68">
        <v>0.11183505811740301</v>
      </c>
      <c r="AK196" s="68"/>
      <c r="AL196" s="68"/>
      <c r="AM196" s="68"/>
    </row>
    <row r="197" spans="2:39" s="1" customFormat="1" ht="11.1" customHeight="1" x14ac:dyDescent="0.15">
      <c r="B197" s="92" t="s">
        <v>1083</v>
      </c>
      <c r="C197" s="92"/>
      <c r="D197" s="92"/>
      <c r="E197" s="92"/>
      <c r="F197" s="92"/>
      <c r="G197" s="92"/>
      <c r="H197" s="103">
        <v>601090361.53000295</v>
      </c>
      <c r="I197" s="103"/>
      <c r="J197" s="103"/>
      <c r="K197" s="103"/>
      <c r="L197" s="103"/>
      <c r="M197" s="103"/>
      <c r="N197" s="103"/>
      <c r="O197" s="103"/>
      <c r="P197" s="103"/>
      <c r="Q197" s="103"/>
      <c r="R197" s="68">
        <v>3.9440667646502899E-2</v>
      </c>
      <c r="S197" s="68"/>
      <c r="T197" s="68"/>
      <c r="U197" s="68"/>
      <c r="V197" s="68"/>
      <c r="W197" s="68"/>
      <c r="X197" s="68"/>
      <c r="Y197" s="68"/>
      <c r="Z197" s="68"/>
      <c r="AA197" s="94">
        <v>14666</v>
      </c>
      <c r="AB197" s="94"/>
      <c r="AC197" s="94"/>
      <c r="AD197" s="94"/>
      <c r="AE197" s="94"/>
      <c r="AF197" s="94"/>
      <c r="AG197" s="94"/>
      <c r="AH197" s="94"/>
      <c r="AI197" s="94"/>
      <c r="AJ197" s="68">
        <v>6.4916210019387202E-2</v>
      </c>
      <c r="AK197" s="68"/>
      <c r="AL197" s="68"/>
      <c r="AM197" s="68"/>
    </row>
    <row r="198" spans="2:39" s="1" customFormat="1" ht="11.1" customHeight="1" x14ac:dyDescent="0.15">
      <c r="B198" s="92" t="s">
        <v>1084</v>
      </c>
      <c r="C198" s="92"/>
      <c r="D198" s="92"/>
      <c r="E198" s="92"/>
      <c r="F198" s="92"/>
      <c r="G198" s="92"/>
      <c r="H198" s="103">
        <v>140213687.50999999</v>
      </c>
      <c r="I198" s="103"/>
      <c r="J198" s="103"/>
      <c r="K198" s="103"/>
      <c r="L198" s="103"/>
      <c r="M198" s="103"/>
      <c r="N198" s="103"/>
      <c r="O198" s="103"/>
      <c r="P198" s="103"/>
      <c r="Q198" s="103"/>
      <c r="R198" s="68">
        <v>9.2001499316945509E-3</v>
      </c>
      <c r="S198" s="68"/>
      <c r="T198" s="68"/>
      <c r="U198" s="68"/>
      <c r="V198" s="68"/>
      <c r="W198" s="68"/>
      <c r="X198" s="68"/>
      <c r="Y198" s="68"/>
      <c r="Z198" s="68"/>
      <c r="AA198" s="94">
        <v>4874</v>
      </c>
      <c r="AB198" s="94"/>
      <c r="AC198" s="94"/>
      <c r="AD198" s="94"/>
      <c r="AE198" s="94"/>
      <c r="AF198" s="94"/>
      <c r="AG198" s="94"/>
      <c r="AH198" s="94"/>
      <c r="AI198" s="94"/>
      <c r="AJ198" s="68">
        <v>2.1573817512238701E-2</v>
      </c>
      <c r="AK198" s="68"/>
      <c r="AL198" s="68"/>
      <c r="AM198" s="68"/>
    </row>
    <row r="199" spans="2:39" s="1" customFormat="1" ht="11.1" customHeight="1" x14ac:dyDescent="0.15">
      <c r="B199" s="92" t="s">
        <v>1085</v>
      </c>
      <c r="C199" s="92"/>
      <c r="D199" s="92"/>
      <c r="E199" s="92"/>
      <c r="F199" s="92"/>
      <c r="G199" s="92"/>
      <c r="H199" s="103">
        <v>53964499.909999996</v>
      </c>
      <c r="I199" s="103"/>
      <c r="J199" s="103"/>
      <c r="K199" s="103"/>
      <c r="L199" s="103"/>
      <c r="M199" s="103"/>
      <c r="N199" s="103"/>
      <c r="O199" s="103"/>
      <c r="P199" s="103"/>
      <c r="Q199" s="103"/>
      <c r="R199" s="68">
        <v>3.5408917558459401E-3</v>
      </c>
      <c r="S199" s="68"/>
      <c r="T199" s="68"/>
      <c r="U199" s="68"/>
      <c r="V199" s="68"/>
      <c r="W199" s="68"/>
      <c r="X199" s="68"/>
      <c r="Y199" s="68"/>
      <c r="Z199" s="68"/>
      <c r="AA199" s="94">
        <v>2180</v>
      </c>
      <c r="AB199" s="94"/>
      <c r="AC199" s="94"/>
      <c r="AD199" s="94"/>
      <c r="AE199" s="94"/>
      <c r="AF199" s="94"/>
      <c r="AG199" s="94"/>
      <c r="AH199" s="94"/>
      <c r="AI199" s="94"/>
      <c r="AJ199" s="68">
        <v>9.6493480050636894E-3</v>
      </c>
      <c r="AK199" s="68"/>
      <c r="AL199" s="68"/>
      <c r="AM199" s="68"/>
    </row>
    <row r="200" spans="2:39" s="1" customFormat="1" ht="11.1" customHeight="1" x14ac:dyDescent="0.15">
      <c r="B200" s="92" t="s">
        <v>1086</v>
      </c>
      <c r="C200" s="92"/>
      <c r="D200" s="92"/>
      <c r="E200" s="92"/>
      <c r="F200" s="92"/>
      <c r="G200" s="92"/>
      <c r="H200" s="103">
        <v>22163809.039999999</v>
      </c>
      <c r="I200" s="103"/>
      <c r="J200" s="103"/>
      <c r="K200" s="103"/>
      <c r="L200" s="103"/>
      <c r="M200" s="103"/>
      <c r="N200" s="103"/>
      <c r="O200" s="103"/>
      <c r="P200" s="103"/>
      <c r="Q200" s="103"/>
      <c r="R200" s="68">
        <v>1.4542828866896799E-3</v>
      </c>
      <c r="S200" s="68"/>
      <c r="T200" s="68"/>
      <c r="U200" s="68"/>
      <c r="V200" s="68"/>
      <c r="W200" s="68"/>
      <c r="X200" s="68"/>
      <c r="Y200" s="68"/>
      <c r="Z200" s="68"/>
      <c r="AA200" s="94">
        <v>1092</v>
      </c>
      <c r="AB200" s="94"/>
      <c r="AC200" s="94"/>
      <c r="AD200" s="94"/>
      <c r="AE200" s="94"/>
      <c r="AF200" s="94"/>
      <c r="AG200" s="94"/>
      <c r="AH200" s="94"/>
      <c r="AI200" s="94"/>
      <c r="AJ200" s="68">
        <v>4.8335266153805298E-3</v>
      </c>
      <c r="AK200" s="68"/>
      <c r="AL200" s="68"/>
      <c r="AM200" s="68"/>
    </row>
    <row r="201" spans="2:39" s="1" customFormat="1" ht="11.1" customHeight="1" x14ac:dyDescent="0.15">
      <c r="B201" s="92" t="s">
        <v>1087</v>
      </c>
      <c r="C201" s="92"/>
      <c r="D201" s="92"/>
      <c r="E201" s="92"/>
      <c r="F201" s="92"/>
      <c r="G201" s="92"/>
      <c r="H201" s="103">
        <v>9130497.5199999996</v>
      </c>
      <c r="I201" s="103"/>
      <c r="J201" s="103"/>
      <c r="K201" s="103"/>
      <c r="L201" s="103"/>
      <c r="M201" s="103"/>
      <c r="N201" s="103"/>
      <c r="O201" s="103"/>
      <c r="P201" s="103"/>
      <c r="Q201" s="103"/>
      <c r="R201" s="68">
        <v>5.9909947186129295E-4</v>
      </c>
      <c r="S201" s="68"/>
      <c r="T201" s="68"/>
      <c r="U201" s="68"/>
      <c r="V201" s="68"/>
      <c r="W201" s="68"/>
      <c r="X201" s="68"/>
      <c r="Y201" s="68"/>
      <c r="Z201" s="68"/>
      <c r="AA201" s="94">
        <v>577</v>
      </c>
      <c r="AB201" s="94"/>
      <c r="AC201" s="94"/>
      <c r="AD201" s="94"/>
      <c r="AE201" s="94"/>
      <c r="AF201" s="94"/>
      <c r="AG201" s="94"/>
      <c r="AH201" s="94"/>
      <c r="AI201" s="94"/>
      <c r="AJ201" s="68">
        <v>2.5539788068448398E-3</v>
      </c>
      <c r="AK201" s="68"/>
      <c r="AL201" s="68"/>
      <c r="AM201" s="68"/>
    </row>
    <row r="202" spans="2:39" s="1" customFormat="1" ht="11.1" customHeight="1" x14ac:dyDescent="0.15">
      <c r="B202" s="92" t="s">
        <v>1088</v>
      </c>
      <c r="C202" s="92"/>
      <c r="D202" s="92"/>
      <c r="E202" s="92"/>
      <c r="F202" s="92"/>
      <c r="G202" s="92"/>
      <c r="H202" s="103">
        <v>4667999.18</v>
      </c>
      <c r="I202" s="103"/>
      <c r="J202" s="103"/>
      <c r="K202" s="103"/>
      <c r="L202" s="103"/>
      <c r="M202" s="103"/>
      <c r="N202" s="103"/>
      <c r="O202" s="103"/>
      <c r="P202" s="103"/>
      <c r="Q202" s="103"/>
      <c r="R202" s="68">
        <v>3.0629172586281499E-4</v>
      </c>
      <c r="S202" s="68"/>
      <c r="T202" s="68"/>
      <c r="U202" s="68"/>
      <c r="V202" s="68"/>
      <c r="W202" s="68"/>
      <c r="X202" s="68"/>
      <c r="Y202" s="68"/>
      <c r="Z202" s="68"/>
      <c r="AA202" s="94">
        <v>256</v>
      </c>
      <c r="AB202" s="94"/>
      <c r="AC202" s="94"/>
      <c r="AD202" s="94"/>
      <c r="AE202" s="94"/>
      <c r="AF202" s="94"/>
      <c r="AG202" s="94"/>
      <c r="AH202" s="94"/>
      <c r="AI202" s="94"/>
      <c r="AJ202" s="68">
        <v>1.1331344446313301E-3</v>
      </c>
      <c r="AK202" s="68"/>
      <c r="AL202" s="68"/>
      <c r="AM202" s="68"/>
    </row>
    <row r="203" spans="2:39" s="1" customFormat="1" ht="11.1" customHeight="1" x14ac:dyDescent="0.15">
      <c r="B203" s="92" t="s">
        <v>1089</v>
      </c>
      <c r="C203" s="92"/>
      <c r="D203" s="92"/>
      <c r="E203" s="92"/>
      <c r="F203" s="92"/>
      <c r="G203" s="92"/>
      <c r="H203" s="103">
        <v>976123.75</v>
      </c>
      <c r="I203" s="103"/>
      <c r="J203" s="103"/>
      <c r="K203" s="103"/>
      <c r="L203" s="103"/>
      <c r="M203" s="103"/>
      <c r="N203" s="103"/>
      <c r="O203" s="103"/>
      <c r="P203" s="103"/>
      <c r="Q203" s="103"/>
      <c r="R203" s="68">
        <v>6.4048560531919905E-5</v>
      </c>
      <c r="S203" s="68"/>
      <c r="T203" s="68"/>
      <c r="U203" s="68"/>
      <c r="V203" s="68"/>
      <c r="W203" s="68"/>
      <c r="X203" s="68"/>
      <c r="Y203" s="68"/>
      <c r="Z203" s="68"/>
      <c r="AA203" s="94">
        <v>89</v>
      </c>
      <c r="AB203" s="94"/>
      <c r="AC203" s="94"/>
      <c r="AD203" s="94"/>
      <c r="AE203" s="94"/>
      <c r="AF203" s="94"/>
      <c r="AG203" s="94"/>
      <c r="AH203" s="94"/>
      <c r="AI203" s="94"/>
      <c r="AJ203" s="68">
        <v>3.9394127176636199E-4</v>
      </c>
      <c r="AK203" s="68"/>
      <c r="AL203" s="68"/>
      <c r="AM203" s="68"/>
    </row>
    <row r="204" spans="2:39" s="1" customFormat="1" ht="11.1" customHeight="1" x14ac:dyDescent="0.15">
      <c r="B204" s="92" t="s">
        <v>1090</v>
      </c>
      <c r="C204" s="92"/>
      <c r="D204" s="92"/>
      <c r="E204" s="92"/>
      <c r="F204" s="92"/>
      <c r="G204" s="92"/>
      <c r="H204" s="103">
        <v>170130.06</v>
      </c>
      <c r="I204" s="103"/>
      <c r="J204" s="103"/>
      <c r="K204" s="103"/>
      <c r="L204" s="103"/>
      <c r="M204" s="103"/>
      <c r="N204" s="103"/>
      <c r="O204" s="103"/>
      <c r="P204" s="103"/>
      <c r="Q204" s="103"/>
      <c r="R204" s="68">
        <v>1.11631188629609E-5</v>
      </c>
      <c r="S204" s="68"/>
      <c r="T204" s="68"/>
      <c r="U204" s="68"/>
      <c r="V204" s="68"/>
      <c r="W204" s="68"/>
      <c r="X204" s="68"/>
      <c r="Y204" s="68"/>
      <c r="Z204" s="68"/>
      <c r="AA204" s="94">
        <v>29</v>
      </c>
      <c r="AB204" s="94"/>
      <c r="AC204" s="94"/>
      <c r="AD204" s="94"/>
      <c r="AE204" s="94"/>
      <c r="AF204" s="94"/>
      <c r="AG204" s="94"/>
      <c r="AH204" s="94"/>
      <c r="AI204" s="94"/>
      <c r="AJ204" s="68">
        <v>1.2836288630589299E-4</v>
      </c>
      <c r="AK204" s="68"/>
      <c r="AL204" s="68"/>
      <c r="AM204" s="68"/>
    </row>
    <row r="205" spans="2:39" s="1" customFormat="1" ht="11.1" customHeight="1" x14ac:dyDescent="0.15">
      <c r="B205" s="92" t="s">
        <v>1091</v>
      </c>
      <c r="C205" s="92"/>
      <c r="D205" s="92"/>
      <c r="E205" s="92"/>
      <c r="F205" s="92"/>
      <c r="G205" s="92"/>
      <c r="H205" s="103">
        <v>38665.54</v>
      </c>
      <c r="I205" s="103"/>
      <c r="J205" s="103"/>
      <c r="K205" s="103"/>
      <c r="L205" s="103"/>
      <c r="M205" s="103"/>
      <c r="N205" s="103"/>
      <c r="O205" s="103"/>
      <c r="P205" s="103"/>
      <c r="Q205" s="103"/>
      <c r="R205" s="68">
        <v>2.5370473561260799E-6</v>
      </c>
      <c r="S205" s="68"/>
      <c r="T205" s="68"/>
      <c r="U205" s="68"/>
      <c r="V205" s="68"/>
      <c r="W205" s="68"/>
      <c r="X205" s="68"/>
      <c r="Y205" s="68"/>
      <c r="Z205" s="68"/>
      <c r="AA205" s="94">
        <v>10</v>
      </c>
      <c r="AB205" s="94"/>
      <c r="AC205" s="94"/>
      <c r="AD205" s="94"/>
      <c r="AE205" s="94"/>
      <c r="AF205" s="94"/>
      <c r="AG205" s="94"/>
      <c r="AH205" s="94"/>
      <c r="AI205" s="94"/>
      <c r="AJ205" s="68">
        <v>4.4263064243411399E-5</v>
      </c>
      <c r="AK205" s="68"/>
      <c r="AL205" s="68"/>
      <c r="AM205" s="68"/>
    </row>
    <row r="206" spans="2:39" s="1" customFormat="1" ht="11.1" customHeight="1" x14ac:dyDescent="0.15">
      <c r="B206" s="92" t="s">
        <v>1092</v>
      </c>
      <c r="C206" s="92"/>
      <c r="D206" s="92"/>
      <c r="E206" s="92"/>
      <c r="F206" s="92"/>
      <c r="G206" s="92"/>
      <c r="H206" s="103">
        <v>18096.23</v>
      </c>
      <c r="I206" s="103"/>
      <c r="J206" s="103"/>
      <c r="K206" s="103"/>
      <c r="L206" s="103"/>
      <c r="M206" s="103"/>
      <c r="N206" s="103"/>
      <c r="O206" s="103"/>
      <c r="P206" s="103"/>
      <c r="Q206" s="103"/>
      <c r="R206" s="68">
        <v>1.1873878517498901E-6</v>
      </c>
      <c r="S206" s="68"/>
      <c r="T206" s="68"/>
      <c r="U206" s="68"/>
      <c r="V206" s="68"/>
      <c r="W206" s="68"/>
      <c r="X206" s="68"/>
      <c r="Y206" s="68"/>
      <c r="Z206" s="68"/>
      <c r="AA206" s="94">
        <v>1</v>
      </c>
      <c r="AB206" s="94"/>
      <c r="AC206" s="94"/>
      <c r="AD206" s="94"/>
      <c r="AE206" s="94"/>
      <c r="AF206" s="94"/>
      <c r="AG206" s="94"/>
      <c r="AH206" s="94"/>
      <c r="AI206" s="94"/>
      <c r="AJ206" s="68">
        <v>4.4263064243411399E-6</v>
      </c>
      <c r="AK206" s="68"/>
      <c r="AL206" s="68"/>
      <c r="AM206" s="68"/>
    </row>
    <row r="207" spans="2:39" s="1" customFormat="1" ht="11.1" customHeight="1" x14ac:dyDescent="0.15">
      <c r="B207" s="92" t="s">
        <v>1093</v>
      </c>
      <c r="C207" s="92"/>
      <c r="D207" s="92"/>
      <c r="E207" s="92"/>
      <c r="F207" s="92"/>
      <c r="G207" s="92"/>
      <c r="H207" s="103">
        <v>42042.74</v>
      </c>
      <c r="I207" s="103"/>
      <c r="J207" s="103"/>
      <c r="K207" s="103"/>
      <c r="L207" s="103"/>
      <c r="M207" s="103"/>
      <c r="N207" s="103"/>
      <c r="O207" s="103"/>
      <c r="P207" s="103"/>
      <c r="Q207" s="103"/>
      <c r="R207" s="68">
        <v>2.7586430284252101E-6</v>
      </c>
      <c r="S207" s="68"/>
      <c r="T207" s="68"/>
      <c r="U207" s="68"/>
      <c r="V207" s="68"/>
      <c r="W207" s="68"/>
      <c r="X207" s="68"/>
      <c r="Y207" s="68"/>
      <c r="Z207" s="68"/>
      <c r="AA207" s="94">
        <v>2</v>
      </c>
      <c r="AB207" s="94"/>
      <c r="AC207" s="94"/>
      <c r="AD207" s="94"/>
      <c r="AE207" s="94"/>
      <c r="AF207" s="94"/>
      <c r="AG207" s="94"/>
      <c r="AH207" s="94"/>
      <c r="AI207" s="94"/>
      <c r="AJ207" s="68">
        <v>8.8526128486822899E-6</v>
      </c>
      <c r="AK207" s="68"/>
      <c r="AL207" s="68"/>
      <c r="AM207" s="68"/>
    </row>
    <row r="208" spans="2:39" s="1" customFormat="1" ht="11.1" customHeight="1" x14ac:dyDescent="0.15">
      <c r="B208" s="92" t="s">
        <v>1094</v>
      </c>
      <c r="C208" s="92"/>
      <c r="D208" s="92"/>
      <c r="E208" s="92"/>
      <c r="F208" s="92"/>
      <c r="G208" s="92"/>
      <c r="H208" s="103">
        <v>3333.83</v>
      </c>
      <c r="I208" s="103"/>
      <c r="J208" s="103"/>
      <c r="K208" s="103"/>
      <c r="L208" s="103"/>
      <c r="M208" s="103"/>
      <c r="N208" s="103"/>
      <c r="O208" s="103"/>
      <c r="P208" s="103"/>
      <c r="Q208" s="103"/>
      <c r="R208" s="68">
        <v>2.1874994083294299E-7</v>
      </c>
      <c r="S208" s="68"/>
      <c r="T208" s="68"/>
      <c r="U208" s="68"/>
      <c r="V208" s="68"/>
      <c r="W208" s="68"/>
      <c r="X208" s="68"/>
      <c r="Y208" s="68"/>
      <c r="Z208" s="68"/>
      <c r="AA208" s="94">
        <v>2</v>
      </c>
      <c r="AB208" s="94"/>
      <c r="AC208" s="94"/>
      <c r="AD208" s="94"/>
      <c r="AE208" s="94"/>
      <c r="AF208" s="94"/>
      <c r="AG208" s="94"/>
      <c r="AH208" s="94"/>
      <c r="AI208" s="94"/>
      <c r="AJ208" s="68">
        <v>8.8526128486822899E-6</v>
      </c>
      <c r="AK208" s="68"/>
      <c r="AL208" s="68"/>
      <c r="AM208" s="68"/>
    </row>
    <row r="209" spans="2:41" s="1" customFormat="1" ht="11.1" customHeight="1" x14ac:dyDescent="0.15">
      <c r="B209" s="92" t="s">
        <v>1095</v>
      </c>
      <c r="C209" s="92"/>
      <c r="D209" s="92"/>
      <c r="E209" s="92"/>
      <c r="F209" s="92"/>
      <c r="G209" s="92"/>
      <c r="H209" s="103">
        <v>25086.82</v>
      </c>
      <c r="I209" s="103"/>
      <c r="J209" s="103"/>
      <c r="K209" s="103"/>
      <c r="L209" s="103"/>
      <c r="M209" s="103"/>
      <c r="N209" s="103"/>
      <c r="O209" s="103"/>
      <c r="P209" s="103"/>
      <c r="Q209" s="103"/>
      <c r="R209" s="68">
        <v>1.6460768517551E-6</v>
      </c>
      <c r="S209" s="68"/>
      <c r="T209" s="68"/>
      <c r="U209" s="68"/>
      <c r="V209" s="68"/>
      <c r="W209" s="68"/>
      <c r="X209" s="68"/>
      <c r="Y209" s="68"/>
      <c r="Z209" s="68"/>
      <c r="AA209" s="94">
        <v>1</v>
      </c>
      <c r="AB209" s="94"/>
      <c r="AC209" s="94"/>
      <c r="AD209" s="94"/>
      <c r="AE209" s="94"/>
      <c r="AF209" s="94"/>
      <c r="AG209" s="94"/>
      <c r="AH209" s="94"/>
      <c r="AI209" s="94"/>
      <c r="AJ209" s="68">
        <v>4.4263064243411399E-6</v>
      </c>
      <c r="AK209" s="68"/>
      <c r="AL209" s="68"/>
      <c r="AM209" s="68"/>
    </row>
    <row r="210" spans="2:41" s="1" customFormat="1" ht="11.1" customHeight="1" x14ac:dyDescent="0.15">
      <c r="B210" s="101"/>
      <c r="C210" s="101"/>
      <c r="D210" s="101"/>
      <c r="E210" s="101"/>
      <c r="F210" s="101"/>
      <c r="G210" s="101"/>
      <c r="H210" s="101">
        <v>15240369836.4701</v>
      </c>
      <c r="I210" s="101"/>
      <c r="J210" s="101"/>
      <c r="K210" s="101"/>
      <c r="L210" s="101"/>
      <c r="M210" s="101"/>
      <c r="N210" s="101"/>
      <c r="O210" s="101"/>
      <c r="P210" s="101"/>
      <c r="Q210" s="101"/>
      <c r="R210" s="98">
        <v>1</v>
      </c>
      <c r="S210" s="98"/>
      <c r="T210" s="98"/>
      <c r="U210" s="98"/>
      <c r="V210" s="98"/>
      <c r="W210" s="98"/>
      <c r="X210" s="98"/>
      <c r="Y210" s="98"/>
      <c r="Z210" s="98"/>
      <c r="AA210" s="97">
        <v>225922</v>
      </c>
      <c r="AB210" s="97"/>
      <c r="AC210" s="97"/>
      <c r="AD210" s="97"/>
      <c r="AE210" s="97"/>
      <c r="AF210" s="97"/>
      <c r="AG210" s="97"/>
      <c r="AH210" s="97"/>
      <c r="AI210" s="97"/>
      <c r="AJ210" s="98">
        <v>1</v>
      </c>
      <c r="AK210" s="98"/>
      <c r="AL210" s="98"/>
      <c r="AM210" s="98"/>
    </row>
    <row r="211" spans="2:41" s="1" customFormat="1" ht="9" customHeight="1" x14ac:dyDescent="0.15"/>
    <row r="212" spans="2:41" s="1" customFormat="1" ht="19.149999999999999" customHeight="1" x14ac:dyDescent="0.15">
      <c r="B212" s="70" t="s">
        <v>1155</v>
      </c>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row>
    <row r="213" spans="2:41" s="1" customFormat="1" ht="7.9" customHeight="1" x14ac:dyDescent="0.15"/>
    <row r="214" spans="2:41" s="1" customFormat="1" ht="12.75" customHeight="1" x14ac:dyDescent="0.15">
      <c r="B214" s="101"/>
      <c r="C214" s="101"/>
      <c r="D214" s="101"/>
      <c r="E214" s="101"/>
      <c r="F214" s="101"/>
      <c r="G214" s="69" t="s">
        <v>1023</v>
      </c>
      <c r="H214" s="69"/>
      <c r="I214" s="69"/>
      <c r="J214" s="69"/>
      <c r="K214" s="69"/>
      <c r="L214" s="69"/>
      <c r="M214" s="69"/>
      <c r="N214" s="69"/>
      <c r="O214" s="69"/>
      <c r="P214" s="69"/>
      <c r="Q214" s="69" t="s">
        <v>1024</v>
      </c>
      <c r="R214" s="69"/>
      <c r="S214" s="69"/>
      <c r="T214" s="69"/>
      <c r="U214" s="69"/>
      <c r="V214" s="69"/>
      <c r="W214" s="69"/>
      <c r="X214" s="69"/>
      <c r="Y214" s="69"/>
      <c r="Z214" s="69" t="s">
        <v>1025</v>
      </c>
      <c r="AA214" s="69"/>
      <c r="AB214" s="69"/>
      <c r="AC214" s="69"/>
      <c r="AD214" s="69"/>
      <c r="AE214" s="69"/>
      <c r="AF214" s="69"/>
      <c r="AG214" s="69"/>
      <c r="AH214" s="69" t="s">
        <v>1024</v>
      </c>
      <c r="AI214" s="69"/>
      <c r="AJ214" s="69"/>
      <c r="AK214" s="69"/>
      <c r="AL214" s="69"/>
      <c r="AM214" s="69"/>
    </row>
    <row r="215" spans="2:41" s="1" customFormat="1" ht="11.1" customHeight="1" x14ac:dyDescent="0.15">
      <c r="B215" s="92" t="s">
        <v>896</v>
      </c>
      <c r="C215" s="92"/>
      <c r="D215" s="92"/>
      <c r="E215" s="92"/>
      <c r="F215" s="92"/>
      <c r="G215" s="103">
        <v>12607141190.18</v>
      </c>
      <c r="H215" s="103"/>
      <c r="I215" s="103"/>
      <c r="J215" s="103"/>
      <c r="K215" s="103"/>
      <c r="L215" s="103"/>
      <c r="M215" s="103"/>
      <c r="N215" s="103"/>
      <c r="O215" s="103"/>
      <c r="P215" s="103"/>
      <c r="Q215" s="68">
        <v>0.82722016102334295</v>
      </c>
      <c r="R215" s="68"/>
      <c r="S215" s="68"/>
      <c r="T215" s="68"/>
      <c r="U215" s="68"/>
      <c r="V215" s="68"/>
      <c r="W215" s="68"/>
      <c r="X215" s="68"/>
      <c r="Y215" s="68"/>
      <c r="Z215" s="94">
        <v>185055</v>
      </c>
      <c r="AA215" s="94"/>
      <c r="AB215" s="94"/>
      <c r="AC215" s="94"/>
      <c r="AD215" s="94"/>
      <c r="AE215" s="94"/>
      <c r="AF215" s="94"/>
      <c r="AG215" s="94"/>
      <c r="AH215" s="68">
        <v>0.81911013535645105</v>
      </c>
      <c r="AI215" s="68"/>
      <c r="AJ215" s="68"/>
      <c r="AK215" s="68"/>
      <c r="AL215" s="68"/>
      <c r="AM215" s="68"/>
    </row>
    <row r="216" spans="2:41" s="1" customFormat="1" ht="11.1" customHeight="1" x14ac:dyDescent="0.15">
      <c r="B216" s="92" t="s">
        <v>1096</v>
      </c>
      <c r="C216" s="92"/>
      <c r="D216" s="92"/>
      <c r="E216" s="92"/>
      <c r="F216" s="92"/>
      <c r="G216" s="103">
        <v>28144333.100000001</v>
      </c>
      <c r="H216" s="103"/>
      <c r="I216" s="103"/>
      <c r="J216" s="103"/>
      <c r="K216" s="103"/>
      <c r="L216" s="103"/>
      <c r="M216" s="103"/>
      <c r="N216" s="103"/>
      <c r="O216" s="103"/>
      <c r="P216" s="103"/>
      <c r="Q216" s="68">
        <v>1.84669620238814E-3</v>
      </c>
      <c r="R216" s="68"/>
      <c r="S216" s="68"/>
      <c r="T216" s="68"/>
      <c r="U216" s="68"/>
      <c r="V216" s="68"/>
      <c r="W216" s="68"/>
      <c r="X216" s="68"/>
      <c r="Y216" s="68"/>
      <c r="Z216" s="94">
        <v>1447</v>
      </c>
      <c r="AA216" s="94"/>
      <c r="AB216" s="94"/>
      <c r="AC216" s="94"/>
      <c r="AD216" s="94"/>
      <c r="AE216" s="94"/>
      <c r="AF216" s="94"/>
      <c r="AG216" s="94"/>
      <c r="AH216" s="68">
        <v>6.40486539602164E-3</v>
      </c>
      <c r="AI216" s="68"/>
      <c r="AJ216" s="68"/>
      <c r="AK216" s="68"/>
      <c r="AL216" s="68"/>
      <c r="AM216" s="68"/>
    </row>
    <row r="217" spans="2:41" s="1" customFormat="1" ht="11.1" customHeight="1" x14ac:dyDescent="0.15">
      <c r="B217" s="92" t="s">
        <v>1097</v>
      </c>
      <c r="C217" s="92"/>
      <c r="D217" s="92"/>
      <c r="E217" s="92"/>
      <c r="F217" s="92"/>
      <c r="G217" s="103">
        <v>2605084313.18998</v>
      </c>
      <c r="H217" s="103"/>
      <c r="I217" s="103"/>
      <c r="J217" s="103"/>
      <c r="K217" s="103"/>
      <c r="L217" s="103"/>
      <c r="M217" s="103"/>
      <c r="N217" s="103"/>
      <c r="O217" s="103"/>
      <c r="P217" s="103"/>
      <c r="Q217" s="68">
        <v>0.17093314277426799</v>
      </c>
      <c r="R217" s="68"/>
      <c r="S217" s="68"/>
      <c r="T217" s="68"/>
      <c r="U217" s="68"/>
      <c r="V217" s="68"/>
      <c r="W217" s="68"/>
      <c r="X217" s="68"/>
      <c r="Y217" s="68"/>
      <c r="Z217" s="94">
        <v>39420</v>
      </c>
      <c r="AA217" s="94"/>
      <c r="AB217" s="94"/>
      <c r="AC217" s="94"/>
      <c r="AD217" s="94"/>
      <c r="AE217" s="94"/>
      <c r="AF217" s="94"/>
      <c r="AG217" s="94"/>
      <c r="AH217" s="68">
        <v>0.174484999247528</v>
      </c>
      <c r="AI217" s="68"/>
      <c r="AJ217" s="68"/>
      <c r="AK217" s="68"/>
      <c r="AL217" s="68"/>
      <c r="AM217" s="68"/>
    </row>
    <row r="218" spans="2:41" s="1" customFormat="1" ht="12.75" customHeight="1" x14ac:dyDescent="0.15">
      <c r="B218" s="101"/>
      <c r="C218" s="101"/>
      <c r="D218" s="101"/>
      <c r="E218" s="101"/>
      <c r="F218" s="101"/>
      <c r="G218" s="101">
        <v>15240369836.469999</v>
      </c>
      <c r="H218" s="101"/>
      <c r="I218" s="101"/>
      <c r="J218" s="101"/>
      <c r="K218" s="101"/>
      <c r="L218" s="101"/>
      <c r="M218" s="101"/>
      <c r="N218" s="101"/>
      <c r="O218" s="101"/>
      <c r="P218" s="101"/>
      <c r="Q218" s="98">
        <v>1</v>
      </c>
      <c r="R218" s="98"/>
      <c r="S218" s="98"/>
      <c r="T218" s="98"/>
      <c r="U218" s="98"/>
      <c r="V218" s="98"/>
      <c r="W218" s="98"/>
      <c r="X218" s="98"/>
      <c r="Y218" s="98"/>
      <c r="Z218" s="97">
        <v>225922</v>
      </c>
      <c r="AA218" s="97"/>
      <c r="AB218" s="97"/>
      <c r="AC218" s="97"/>
      <c r="AD218" s="97"/>
      <c r="AE218" s="97"/>
      <c r="AF218" s="97"/>
      <c r="AG218" s="97"/>
      <c r="AH218" s="98">
        <v>1</v>
      </c>
      <c r="AI218" s="98"/>
      <c r="AJ218" s="98"/>
      <c r="AK218" s="98"/>
      <c r="AL218" s="98"/>
      <c r="AM218" s="98"/>
    </row>
    <row r="219" spans="2:41" s="1" customFormat="1" ht="9" customHeight="1" x14ac:dyDescent="0.15"/>
    <row r="220" spans="2:41" s="1" customFormat="1" ht="19.149999999999999" customHeight="1" x14ac:dyDescent="0.15">
      <c r="B220" s="70" t="s">
        <v>1156</v>
      </c>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row>
    <row r="221" spans="2:41" s="1" customFormat="1" ht="7.9" customHeight="1" x14ac:dyDescent="0.15"/>
    <row r="222" spans="2:41" s="1" customFormat="1" ht="12.75" customHeight="1" x14ac:dyDescent="0.15">
      <c r="B222" s="101"/>
      <c r="C222" s="101"/>
      <c r="D222" s="101"/>
      <c r="E222" s="101"/>
      <c r="F222" s="69" t="s">
        <v>1023</v>
      </c>
      <c r="G222" s="69"/>
      <c r="H222" s="69"/>
      <c r="I222" s="69"/>
      <c r="J222" s="69"/>
      <c r="K222" s="69"/>
      <c r="L222" s="69"/>
      <c r="M222" s="69"/>
      <c r="N222" s="69"/>
      <c r="O222" s="69"/>
      <c r="P222" s="69" t="s">
        <v>1024</v>
      </c>
      <c r="Q222" s="69"/>
      <c r="R222" s="69"/>
      <c r="S222" s="69"/>
      <c r="T222" s="69"/>
      <c r="U222" s="69"/>
      <c r="V222" s="69"/>
      <c r="W222" s="69"/>
      <c r="X222" s="69"/>
      <c r="Y222" s="69" t="s">
        <v>1025</v>
      </c>
      <c r="Z222" s="69"/>
      <c r="AA222" s="69"/>
      <c r="AB222" s="69"/>
      <c r="AC222" s="69"/>
      <c r="AD222" s="69"/>
      <c r="AE222" s="69"/>
      <c r="AF222" s="69"/>
      <c r="AG222" s="69"/>
      <c r="AH222" s="69" t="s">
        <v>1024</v>
      </c>
      <c r="AI222" s="69"/>
      <c r="AJ222" s="69"/>
      <c r="AK222" s="69"/>
      <c r="AL222" s="69"/>
      <c r="AM222" s="69"/>
    </row>
    <row r="223" spans="2:41" s="1" customFormat="1" ht="12.2" customHeight="1" x14ac:dyDescent="0.15">
      <c r="B223" s="92" t="s">
        <v>1098</v>
      </c>
      <c r="C223" s="92"/>
      <c r="D223" s="92"/>
      <c r="E223" s="92"/>
      <c r="F223" s="103">
        <v>182016690.49000001</v>
      </c>
      <c r="G223" s="103"/>
      <c r="H223" s="103"/>
      <c r="I223" s="103"/>
      <c r="J223" s="103"/>
      <c r="K223" s="103"/>
      <c r="L223" s="103"/>
      <c r="M223" s="103"/>
      <c r="N223" s="103"/>
      <c r="O223" s="103"/>
      <c r="P223" s="68">
        <v>1.1943062566266399E-2</v>
      </c>
      <c r="Q223" s="68"/>
      <c r="R223" s="68"/>
      <c r="S223" s="68"/>
      <c r="T223" s="68"/>
      <c r="U223" s="68"/>
      <c r="V223" s="68"/>
      <c r="W223" s="68"/>
      <c r="X223" s="68"/>
      <c r="Y223" s="94">
        <v>3645</v>
      </c>
      <c r="Z223" s="94"/>
      <c r="AA223" s="94"/>
      <c r="AB223" s="94"/>
      <c r="AC223" s="94"/>
      <c r="AD223" s="94"/>
      <c r="AE223" s="94"/>
      <c r="AF223" s="94"/>
      <c r="AG223" s="94"/>
      <c r="AH223" s="68">
        <v>1.6133886916723499E-2</v>
      </c>
      <c r="AI223" s="68"/>
      <c r="AJ223" s="68"/>
      <c r="AK223" s="68"/>
      <c r="AL223" s="68"/>
      <c r="AM223" s="68"/>
    </row>
    <row r="224" spans="2:41" s="1" customFormat="1" ht="12.2" customHeight="1" x14ac:dyDescent="0.15">
      <c r="B224" s="92" t="s">
        <v>1099</v>
      </c>
      <c r="C224" s="92"/>
      <c r="D224" s="92"/>
      <c r="E224" s="92"/>
      <c r="F224" s="103">
        <v>875295410.73000002</v>
      </c>
      <c r="G224" s="103"/>
      <c r="H224" s="103"/>
      <c r="I224" s="103"/>
      <c r="J224" s="103"/>
      <c r="K224" s="103"/>
      <c r="L224" s="103"/>
      <c r="M224" s="103"/>
      <c r="N224" s="103"/>
      <c r="O224" s="103"/>
      <c r="P224" s="68">
        <v>5.7432688322000401E-2</v>
      </c>
      <c r="Q224" s="68"/>
      <c r="R224" s="68"/>
      <c r="S224" s="68"/>
      <c r="T224" s="68"/>
      <c r="U224" s="68"/>
      <c r="V224" s="68"/>
      <c r="W224" s="68"/>
      <c r="X224" s="68"/>
      <c r="Y224" s="94">
        <v>18133</v>
      </c>
      <c r="Z224" s="94"/>
      <c r="AA224" s="94"/>
      <c r="AB224" s="94"/>
      <c r="AC224" s="94"/>
      <c r="AD224" s="94"/>
      <c r="AE224" s="94"/>
      <c r="AF224" s="94"/>
      <c r="AG224" s="94"/>
      <c r="AH224" s="68">
        <v>8.0262214392577996E-2</v>
      </c>
      <c r="AI224" s="68"/>
      <c r="AJ224" s="68"/>
      <c r="AK224" s="68"/>
      <c r="AL224" s="68"/>
      <c r="AM224" s="68"/>
    </row>
    <row r="225" spans="2:39" s="1" customFormat="1" ht="12.2" customHeight="1" x14ac:dyDescent="0.15">
      <c r="B225" s="92" t="s">
        <v>1100</v>
      </c>
      <c r="C225" s="92"/>
      <c r="D225" s="92"/>
      <c r="E225" s="92"/>
      <c r="F225" s="103">
        <v>336269364.13999897</v>
      </c>
      <c r="G225" s="103"/>
      <c r="H225" s="103"/>
      <c r="I225" s="103"/>
      <c r="J225" s="103"/>
      <c r="K225" s="103"/>
      <c r="L225" s="103"/>
      <c r="M225" s="103"/>
      <c r="N225" s="103"/>
      <c r="O225" s="103"/>
      <c r="P225" s="68">
        <v>2.2064383459731399E-2</v>
      </c>
      <c r="Q225" s="68"/>
      <c r="R225" s="68"/>
      <c r="S225" s="68"/>
      <c r="T225" s="68"/>
      <c r="U225" s="68"/>
      <c r="V225" s="68"/>
      <c r="W225" s="68"/>
      <c r="X225" s="68"/>
      <c r="Y225" s="94">
        <v>3751</v>
      </c>
      <c r="Z225" s="94"/>
      <c r="AA225" s="94"/>
      <c r="AB225" s="94"/>
      <c r="AC225" s="94"/>
      <c r="AD225" s="94"/>
      <c r="AE225" s="94"/>
      <c r="AF225" s="94"/>
      <c r="AG225" s="94"/>
      <c r="AH225" s="68">
        <v>1.6603075397703601E-2</v>
      </c>
      <c r="AI225" s="68"/>
      <c r="AJ225" s="68"/>
      <c r="AK225" s="68"/>
      <c r="AL225" s="68"/>
      <c r="AM225" s="68"/>
    </row>
    <row r="226" spans="2:39" s="1" customFormat="1" ht="12.2" customHeight="1" x14ac:dyDescent="0.15">
      <c r="B226" s="92" t="s">
        <v>1101</v>
      </c>
      <c r="C226" s="92"/>
      <c r="D226" s="92"/>
      <c r="E226" s="92"/>
      <c r="F226" s="103">
        <v>266634914.96000099</v>
      </c>
      <c r="G226" s="103"/>
      <c r="H226" s="103"/>
      <c r="I226" s="103"/>
      <c r="J226" s="103"/>
      <c r="K226" s="103"/>
      <c r="L226" s="103"/>
      <c r="M226" s="103"/>
      <c r="N226" s="103"/>
      <c r="O226" s="103"/>
      <c r="P226" s="68">
        <v>1.74953047610397E-2</v>
      </c>
      <c r="Q226" s="68"/>
      <c r="R226" s="68"/>
      <c r="S226" s="68"/>
      <c r="T226" s="68"/>
      <c r="U226" s="68"/>
      <c r="V226" s="68"/>
      <c r="W226" s="68"/>
      <c r="X226" s="68"/>
      <c r="Y226" s="94">
        <v>2984</v>
      </c>
      <c r="Z226" s="94"/>
      <c r="AA226" s="94"/>
      <c r="AB226" s="94"/>
      <c r="AC226" s="94"/>
      <c r="AD226" s="94"/>
      <c r="AE226" s="94"/>
      <c r="AF226" s="94"/>
      <c r="AG226" s="94"/>
      <c r="AH226" s="68">
        <v>1.3208098370233999E-2</v>
      </c>
      <c r="AI226" s="68"/>
      <c r="AJ226" s="68"/>
      <c r="AK226" s="68"/>
      <c r="AL226" s="68"/>
      <c r="AM226" s="68"/>
    </row>
    <row r="227" spans="2:39" s="1" customFormat="1" ht="12.2" customHeight="1" x14ac:dyDescent="0.15">
      <c r="B227" s="92" t="s">
        <v>1102</v>
      </c>
      <c r="C227" s="92"/>
      <c r="D227" s="92"/>
      <c r="E227" s="92"/>
      <c r="F227" s="103">
        <v>125757426.84999999</v>
      </c>
      <c r="G227" s="103"/>
      <c r="H227" s="103"/>
      <c r="I227" s="103"/>
      <c r="J227" s="103"/>
      <c r="K227" s="103"/>
      <c r="L227" s="103"/>
      <c r="M227" s="103"/>
      <c r="N227" s="103"/>
      <c r="O227" s="103"/>
      <c r="P227" s="68">
        <v>8.2515994165091693E-3</v>
      </c>
      <c r="Q227" s="68"/>
      <c r="R227" s="68"/>
      <c r="S227" s="68"/>
      <c r="T227" s="68"/>
      <c r="U227" s="68"/>
      <c r="V227" s="68"/>
      <c r="W227" s="68"/>
      <c r="X227" s="68"/>
      <c r="Y227" s="94">
        <v>1700</v>
      </c>
      <c r="Z227" s="94"/>
      <c r="AA227" s="94"/>
      <c r="AB227" s="94"/>
      <c r="AC227" s="94"/>
      <c r="AD227" s="94"/>
      <c r="AE227" s="94"/>
      <c r="AF227" s="94"/>
      <c r="AG227" s="94"/>
      <c r="AH227" s="68">
        <v>7.5247209213799501E-3</v>
      </c>
      <c r="AI227" s="68"/>
      <c r="AJ227" s="68"/>
      <c r="AK227" s="68"/>
      <c r="AL227" s="68"/>
      <c r="AM227" s="68"/>
    </row>
    <row r="228" spans="2:39" s="1" customFormat="1" ht="12.2" customHeight="1" x14ac:dyDescent="0.15">
      <c r="B228" s="92" t="s">
        <v>1103</v>
      </c>
      <c r="C228" s="92"/>
      <c r="D228" s="92"/>
      <c r="E228" s="92"/>
      <c r="F228" s="103">
        <v>171049776.63</v>
      </c>
      <c r="G228" s="103"/>
      <c r="H228" s="103"/>
      <c r="I228" s="103"/>
      <c r="J228" s="103"/>
      <c r="K228" s="103"/>
      <c r="L228" s="103"/>
      <c r="M228" s="103"/>
      <c r="N228" s="103"/>
      <c r="O228" s="103"/>
      <c r="P228" s="68">
        <v>1.12234662587177E-2</v>
      </c>
      <c r="Q228" s="68"/>
      <c r="R228" s="68"/>
      <c r="S228" s="68"/>
      <c r="T228" s="68"/>
      <c r="U228" s="68"/>
      <c r="V228" s="68"/>
      <c r="W228" s="68"/>
      <c r="X228" s="68"/>
      <c r="Y228" s="94">
        <v>2062</v>
      </c>
      <c r="Z228" s="94"/>
      <c r="AA228" s="94"/>
      <c r="AB228" s="94"/>
      <c r="AC228" s="94"/>
      <c r="AD228" s="94"/>
      <c r="AE228" s="94"/>
      <c r="AF228" s="94"/>
      <c r="AG228" s="94"/>
      <c r="AH228" s="68">
        <v>9.1270438469914401E-3</v>
      </c>
      <c r="AI228" s="68"/>
      <c r="AJ228" s="68"/>
      <c r="AK228" s="68"/>
      <c r="AL228" s="68"/>
      <c r="AM228" s="68"/>
    </row>
    <row r="229" spans="2:39" s="1" customFormat="1" ht="12.2" customHeight="1" x14ac:dyDescent="0.15">
      <c r="B229" s="92" t="s">
        <v>1104</v>
      </c>
      <c r="C229" s="92"/>
      <c r="D229" s="92"/>
      <c r="E229" s="92"/>
      <c r="F229" s="103">
        <v>80308552.019999996</v>
      </c>
      <c r="G229" s="103"/>
      <c r="H229" s="103"/>
      <c r="I229" s="103"/>
      <c r="J229" s="103"/>
      <c r="K229" s="103"/>
      <c r="L229" s="103"/>
      <c r="M229" s="103"/>
      <c r="N229" s="103"/>
      <c r="O229" s="103"/>
      <c r="P229" s="68">
        <v>5.2694621509658196E-3</v>
      </c>
      <c r="Q229" s="68"/>
      <c r="R229" s="68"/>
      <c r="S229" s="68"/>
      <c r="T229" s="68"/>
      <c r="U229" s="68"/>
      <c r="V229" s="68"/>
      <c r="W229" s="68"/>
      <c r="X229" s="68"/>
      <c r="Y229" s="94">
        <v>904</v>
      </c>
      <c r="Z229" s="94"/>
      <c r="AA229" s="94"/>
      <c r="AB229" s="94"/>
      <c r="AC229" s="94"/>
      <c r="AD229" s="94"/>
      <c r="AE229" s="94"/>
      <c r="AF229" s="94"/>
      <c r="AG229" s="94"/>
      <c r="AH229" s="68">
        <v>4.0013810076043902E-3</v>
      </c>
      <c r="AI229" s="68"/>
      <c r="AJ229" s="68"/>
      <c r="AK229" s="68"/>
      <c r="AL229" s="68"/>
      <c r="AM229" s="68"/>
    </row>
    <row r="230" spans="2:39" s="1" customFormat="1" ht="12.2" customHeight="1" x14ac:dyDescent="0.15">
      <c r="B230" s="92" t="s">
        <v>1105</v>
      </c>
      <c r="C230" s="92"/>
      <c r="D230" s="92"/>
      <c r="E230" s="92"/>
      <c r="F230" s="103">
        <v>47050330.159999996</v>
      </c>
      <c r="G230" s="103"/>
      <c r="H230" s="103"/>
      <c r="I230" s="103"/>
      <c r="J230" s="103"/>
      <c r="K230" s="103"/>
      <c r="L230" s="103"/>
      <c r="M230" s="103"/>
      <c r="N230" s="103"/>
      <c r="O230" s="103"/>
      <c r="P230" s="68">
        <v>3.08721708625529E-3</v>
      </c>
      <c r="Q230" s="68"/>
      <c r="R230" s="68"/>
      <c r="S230" s="68"/>
      <c r="T230" s="68"/>
      <c r="U230" s="68"/>
      <c r="V230" s="68"/>
      <c r="W230" s="68"/>
      <c r="X230" s="68"/>
      <c r="Y230" s="94">
        <v>547</v>
      </c>
      <c r="Z230" s="94"/>
      <c r="AA230" s="94"/>
      <c r="AB230" s="94"/>
      <c r="AC230" s="94"/>
      <c r="AD230" s="94"/>
      <c r="AE230" s="94"/>
      <c r="AF230" s="94"/>
      <c r="AG230" s="94"/>
      <c r="AH230" s="68">
        <v>2.4211896141146101E-3</v>
      </c>
      <c r="AI230" s="68"/>
      <c r="AJ230" s="68"/>
      <c r="AK230" s="68"/>
      <c r="AL230" s="68"/>
      <c r="AM230" s="68"/>
    </row>
    <row r="231" spans="2:39" s="1" customFormat="1" ht="12.2" customHeight="1" x14ac:dyDescent="0.15">
      <c r="B231" s="92" t="s">
        <v>1106</v>
      </c>
      <c r="C231" s="92"/>
      <c r="D231" s="92"/>
      <c r="E231" s="92"/>
      <c r="F231" s="103">
        <v>93876903.769999996</v>
      </c>
      <c r="G231" s="103"/>
      <c r="H231" s="103"/>
      <c r="I231" s="103"/>
      <c r="J231" s="103"/>
      <c r="K231" s="103"/>
      <c r="L231" s="103"/>
      <c r="M231" s="103"/>
      <c r="N231" s="103"/>
      <c r="O231" s="103"/>
      <c r="P231" s="68">
        <v>6.1597523404814999E-3</v>
      </c>
      <c r="Q231" s="68"/>
      <c r="R231" s="68"/>
      <c r="S231" s="68"/>
      <c r="T231" s="68"/>
      <c r="U231" s="68"/>
      <c r="V231" s="68"/>
      <c r="W231" s="68"/>
      <c r="X231" s="68"/>
      <c r="Y231" s="94">
        <v>872</v>
      </c>
      <c r="Z231" s="94"/>
      <c r="AA231" s="94"/>
      <c r="AB231" s="94"/>
      <c r="AC231" s="94"/>
      <c r="AD231" s="94"/>
      <c r="AE231" s="94"/>
      <c r="AF231" s="94"/>
      <c r="AG231" s="94"/>
      <c r="AH231" s="68">
        <v>3.8597392020254802E-3</v>
      </c>
      <c r="AI231" s="68"/>
      <c r="AJ231" s="68"/>
      <c r="AK231" s="68"/>
      <c r="AL231" s="68"/>
      <c r="AM231" s="68"/>
    </row>
    <row r="232" spans="2:39" s="1" customFormat="1" ht="12.2" customHeight="1" x14ac:dyDescent="0.15">
      <c r="B232" s="92" t="s">
        <v>1107</v>
      </c>
      <c r="C232" s="92"/>
      <c r="D232" s="92"/>
      <c r="E232" s="92"/>
      <c r="F232" s="103">
        <v>10519938.1</v>
      </c>
      <c r="G232" s="103"/>
      <c r="H232" s="103"/>
      <c r="I232" s="103"/>
      <c r="J232" s="103"/>
      <c r="K232" s="103"/>
      <c r="L232" s="103"/>
      <c r="M232" s="103"/>
      <c r="N232" s="103"/>
      <c r="O232" s="103"/>
      <c r="P232" s="68">
        <v>6.9026790116509496E-4</v>
      </c>
      <c r="Q232" s="68"/>
      <c r="R232" s="68"/>
      <c r="S232" s="68"/>
      <c r="T232" s="68"/>
      <c r="U232" s="68"/>
      <c r="V232" s="68"/>
      <c r="W232" s="68"/>
      <c r="X232" s="68"/>
      <c r="Y232" s="94">
        <v>109</v>
      </c>
      <c r="Z232" s="94"/>
      <c r="AA232" s="94"/>
      <c r="AB232" s="94"/>
      <c r="AC232" s="94"/>
      <c r="AD232" s="94"/>
      <c r="AE232" s="94"/>
      <c r="AF232" s="94"/>
      <c r="AG232" s="94"/>
      <c r="AH232" s="68">
        <v>4.8246740025318502E-4</v>
      </c>
      <c r="AI232" s="68"/>
      <c r="AJ232" s="68"/>
      <c r="AK232" s="68"/>
      <c r="AL232" s="68"/>
      <c r="AM232" s="68"/>
    </row>
    <row r="233" spans="2:39" s="1" customFormat="1" ht="12.2" customHeight="1" x14ac:dyDescent="0.15">
      <c r="B233" s="92" t="s">
        <v>1108</v>
      </c>
      <c r="C233" s="92"/>
      <c r="D233" s="92"/>
      <c r="E233" s="92"/>
      <c r="F233" s="103">
        <v>6485458.8399999999</v>
      </c>
      <c r="G233" s="103"/>
      <c r="H233" s="103"/>
      <c r="I233" s="103"/>
      <c r="J233" s="103"/>
      <c r="K233" s="103"/>
      <c r="L233" s="103"/>
      <c r="M233" s="103"/>
      <c r="N233" s="103"/>
      <c r="O233" s="103"/>
      <c r="P233" s="68">
        <v>4.2554471509479802E-4</v>
      </c>
      <c r="Q233" s="68"/>
      <c r="R233" s="68"/>
      <c r="S233" s="68"/>
      <c r="T233" s="68"/>
      <c r="U233" s="68"/>
      <c r="V233" s="68"/>
      <c r="W233" s="68"/>
      <c r="X233" s="68"/>
      <c r="Y233" s="94">
        <v>38</v>
      </c>
      <c r="Z233" s="94"/>
      <c r="AA233" s="94"/>
      <c r="AB233" s="94"/>
      <c r="AC233" s="94"/>
      <c r="AD233" s="94"/>
      <c r="AE233" s="94"/>
      <c r="AF233" s="94"/>
      <c r="AG233" s="94"/>
      <c r="AH233" s="68">
        <v>1.6819964412496301E-4</v>
      </c>
      <c r="AI233" s="68"/>
      <c r="AJ233" s="68"/>
      <c r="AK233" s="68"/>
      <c r="AL233" s="68"/>
      <c r="AM233" s="68"/>
    </row>
    <row r="234" spans="2:39" s="1" customFormat="1" ht="12.2" customHeight="1" x14ac:dyDescent="0.15">
      <c r="B234" s="92" t="s">
        <v>1109</v>
      </c>
      <c r="C234" s="92"/>
      <c r="D234" s="92"/>
      <c r="E234" s="92"/>
      <c r="F234" s="103">
        <v>85252649.019999906</v>
      </c>
      <c r="G234" s="103"/>
      <c r="H234" s="103"/>
      <c r="I234" s="103"/>
      <c r="J234" s="103"/>
      <c r="K234" s="103"/>
      <c r="L234" s="103"/>
      <c r="M234" s="103"/>
      <c r="N234" s="103"/>
      <c r="O234" s="103"/>
      <c r="P234" s="68">
        <v>5.59387009204929E-3</v>
      </c>
      <c r="Q234" s="68"/>
      <c r="R234" s="68"/>
      <c r="S234" s="68"/>
      <c r="T234" s="68"/>
      <c r="U234" s="68"/>
      <c r="V234" s="68"/>
      <c r="W234" s="68"/>
      <c r="X234" s="68"/>
      <c r="Y234" s="94">
        <v>1094</v>
      </c>
      <c r="Z234" s="94"/>
      <c r="AA234" s="94"/>
      <c r="AB234" s="94"/>
      <c r="AC234" s="94"/>
      <c r="AD234" s="94"/>
      <c r="AE234" s="94"/>
      <c r="AF234" s="94"/>
      <c r="AG234" s="94"/>
      <c r="AH234" s="68">
        <v>4.8423792282292098E-3</v>
      </c>
      <c r="AI234" s="68"/>
      <c r="AJ234" s="68"/>
      <c r="AK234" s="68"/>
      <c r="AL234" s="68"/>
      <c r="AM234" s="68"/>
    </row>
    <row r="235" spans="2:39" s="1" customFormat="1" ht="12.2" customHeight="1" x14ac:dyDescent="0.15">
      <c r="B235" s="92" t="s">
        <v>1110</v>
      </c>
      <c r="C235" s="92"/>
      <c r="D235" s="92"/>
      <c r="E235" s="92"/>
      <c r="F235" s="103">
        <v>266333736.24000001</v>
      </c>
      <c r="G235" s="103"/>
      <c r="H235" s="103"/>
      <c r="I235" s="103"/>
      <c r="J235" s="103"/>
      <c r="K235" s="103"/>
      <c r="L235" s="103"/>
      <c r="M235" s="103"/>
      <c r="N235" s="103"/>
      <c r="O235" s="103"/>
      <c r="P235" s="68">
        <v>1.74755428574093E-2</v>
      </c>
      <c r="Q235" s="68"/>
      <c r="R235" s="68"/>
      <c r="S235" s="68"/>
      <c r="T235" s="68"/>
      <c r="U235" s="68"/>
      <c r="V235" s="68"/>
      <c r="W235" s="68"/>
      <c r="X235" s="68"/>
      <c r="Y235" s="94">
        <v>2764</v>
      </c>
      <c r="Z235" s="94"/>
      <c r="AA235" s="94"/>
      <c r="AB235" s="94"/>
      <c r="AC235" s="94"/>
      <c r="AD235" s="94"/>
      <c r="AE235" s="94"/>
      <c r="AF235" s="94"/>
      <c r="AG235" s="94"/>
      <c r="AH235" s="68">
        <v>1.2234310956878901E-2</v>
      </c>
      <c r="AI235" s="68"/>
      <c r="AJ235" s="68"/>
      <c r="AK235" s="68"/>
      <c r="AL235" s="68"/>
      <c r="AM235" s="68"/>
    </row>
    <row r="236" spans="2:39" s="1" customFormat="1" ht="12.2" customHeight="1" x14ac:dyDescent="0.15">
      <c r="B236" s="92" t="s">
        <v>1111</v>
      </c>
      <c r="C236" s="92"/>
      <c r="D236" s="92"/>
      <c r="E236" s="92"/>
      <c r="F236" s="103">
        <v>21103992.940000001</v>
      </c>
      <c r="G236" s="103"/>
      <c r="H236" s="103"/>
      <c r="I236" s="103"/>
      <c r="J236" s="103"/>
      <c r="K236" s="103"/>
      <c r="L236" s="103"/>
      <c r="M236" s="103"/>
      <c r="N236" s="103"/>
      <c r="O236" s="103"/>
      <c r="P236" s="68">
        <v>1.38474283540668E-3</v>
      </c>
      <c r="Q236" s="68"/>
      <c r="R236" s="68"/>
      <c r="S236" s="68"/>
      <c r="T236" s="68"/>
      <c r="U236" s="68"/>
      <c r="V236" s="68"/>
      <c r="W236" s="68"/>
      <c r="X236" s="68"/>
      <c r="Y236" s="94">
        <v>186</v>
      </c>
      <c r="Z236" s="94"/>
      <c r="AA236" s="94"/>
      <c r="AB236" s="94"/>
      <c r="AC236" s="94"/>
      <c r="AD236" s="94"/>
      <c r="AE236" s="94"/>
      <c r="AF236" s="94"/>
      <c r="AG236" s="94"/>
      <c r="AH236" s="68">
        <v>8.2329299492745302E-4</v>
      </c>
      <c r="AI236" s="68"/>
      <c r="AJ236" s="68"/>
      <c r="AK236" s="68"/>
      <c r="AL236" s="68"/>
      <c r="AM236" s="68"/>
    </row>
    <row r="237" spans="2:39" s="1" customFormat="1" ht="12.2" customHeight="1" x14ac:dyDescent="0.15">
      <c r="B237" s="92" t="s">
        <v>1112</v>
      </c>
      <c r="C237" s="92"/>
      <c r="D237" s="92"/>
      <c r="E237" s="92"/>
      <c r="F237" s="103">
        <v>4215271.62</v>
      </c>
      <c r="G237" s="103"/>
      <c r="H237" s="103"/>
      <c r="I237" s="103"/>
      <c r="J237" s="103"/>
      <c r="K237" s="103"/>
      <c r="L237" s="103"/>
      <c r="M237" s="103"/>
      <c r="N237" s="103"/>
      <c r="O237" s="103"/>
      <c r="P237" s="68">
        <v>2.7658591393975898E-4</v>
      </c>
      <c r="Q237" s="68"/>
      <c r="R237" s="68"/>
      <c r="S237" s="68"/>
      <c r="T237" s="68"/>
      <c r="U237" s="68"/>
      <c r="V237" s="68"/>
      <c r="W237" s="68"/>
      <c r="X237" s="68"/>
      <c r="Y237" s="94">
        <v>27</v>
      </c>
      <c r="Z237" s="94"/>
      <c r="AA237" s="94"/>
      <c r="AB237" s="94"/>
      <c r="AC237" s="94"/>
      <c r="AD237" s="94"/>
      <c r="AE237" s="94"/>
      <c r="AF237" s="94"/>
      <c r="AG237" s="94"/>
      <c r="AH237" s="68">
        <v>1.19510273457211E-4</v>
      </c>
      <c r="AI237" s="68"/>
      <c r="AJ237" s="68"/>
      <c r="AK237" s="68"/>
      <c r="AL237" s="68"/>
      <c r="AM237" s="68"/>
    </row>
    <row r="238" spans="2:39" s="1" customFormat="1" ht="12.2" customHeight="1" x14ac:dyDescent="0.15">
      <c r="B238" s="92" t="s">
        <v>1113</v>
      </c>
      <c r="C238" s="92"/>
      <c r="D238" s="92"/>
      <c r="E238" s="92"/>
      <c r="F238" s="103">
        <v>12668199419.959999</v>
      </c>
      <c r="G238" s="103"/>
      <c r="H238" s="103"/>
      <c r="I238" s="103"/>
      <c r="J238" s="103"/>
      <c r="K238" s="103"/>
      <c r="L238" s="103"/>
      <c r="M238" s="103"/>
      <c r="N238" s="103"/>
      <c r="O238" s="103"/>
      <c r="P238" s="68">
        <v>0.83122650932296804</v>
      </c>
      <c r="Q238" s="68"/>
      <c r="R238" s="68"/>
      <c r="S238" s="68"/>
      <c r="T238" s="68"/>
      <c r="U238" s="68"/>
      <c r="V238" s="68"/>
      <c r="W238" s="68"/>
      <c r="X238" s="68"/>
      <c r="Y238" s="94">
        <v>187106</v>
      </c>
      <c r="Z238" s="94"/>
      <c r="AA238" s="94"/>
      <c r="AB238" s="94"/>
      <c r="AC238" s="94"/>
      <c r="AD238" s="94"/>
      <c r="AE238" s="94"/>
      <c r="AF238" s="94"/>
      <c r="AG238" s="94"/>
      <c r="AH238" s="68">
        <v>0.82818848983277404</v>
      </c>
      <c r="AI238" s="68"/>
      <c r="AJ238" s="68"/>
      <c r="AK238" s="68"/>
      <c r="AL238" s="68"/>
      <c r="AM238" s="68"/>
    </row>
    <row r="239" spans="2:39" s="1" customFormat="1" ht="12.75" customHeight="1" x14ac:dyDescent="0.15">
      <c r="B239" s="101"/>
      <c r="C239" s="101"/>
      <c r="D239" s="101"/>
      <c r="E239" s="101"/>
      <c r="F239" s="101">
        <v>15240369836.469999</v>
      </c>
      <c r="G239" s="101"/>
      <c r="H239" s="101"/>
      <c r="I239" s="101"/>
      <c r="J239" s="101"/>
      <c r="K239" s="101"/>
      <c r="L239" s="101"/>
      <c r="M239" s="101"/>
      <c r="N239" s="101"/>
      <c r="O239" s="101"/>
      <c r="P239" s="98">
        <v>1</v>
      </c>
      <c r="Q239" s="98"/>
      <c r="R239" s="98"/>
      <c r="S239" s="98"/>
      <c r="T239" s="98"/>
      <c r="U239" s="98"/>
      <c r="V239" s="98"/>
      <c r="W239" s="98"/>
      <c r="X239" s="98"/>
      <c r="Y239" s="97">
        <v>225922</v>
      </c>
      <c r="Z239" s="97"/>
      <c r="AA239" s="97"/>
      <c r="AB239" s="97"/>
      <c r="AC239" s="97"/>
      <c r="AD239" s="97"/>
      <c r="AE239" s="97"/>
      <c r="AF239" s="97"/>
      <c r="AG239" s="97"/>
      <c r="AH239" s="98">
        <v>1</v>
      </c>
      <c r="AI239" s="98"/>
      <c r="AJ239" s="98"/>
      <c r="AK239" s="98"/>
      <c r="AL239" s="98"/>
      <c r="AM239" s="98"/>
    </row>
    <row r="240" spans="2:39" s="1" customFormat="1" ht="9" customHeight="1" x14ac:dyDescent="0.15"/>
    <row r="241" spans="2:41" s="1" customFormat="1" ht="19.149999999999999" customHeight="1" x14ac:dyDescent="0.15">
      <c r="B241" s="70" t="s">
        <v>1157</v>
      </c>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row>
    <row r="242" spans="2:41" s="1" customFormat="1" ht="7.9" customHeight="1" x14ac:dyDescent="0.15"/>
    <row r="243" spans="2:41" s="1" customFormat="1" ht="12.2" customHeight="1" x14ac:dyDescent="0.15">
      <c r="B243" s="101"/>
      <c r="C243" s="101"/>
      <c r="D243" s="101"/>
      <c r="E243" s="69" t="s">
        <v>1023</v>
      </c>
      <c r="F243" s="69"/>
      <c r="G243" s="69"/>
      <c r="H243" s="69"/>
      <c r="I243" s="69"/>
      <c r="J243" s="69"/>
      <c r="K243" s="69"/>
      <c r="L243" s="69"/>
      <c r="M243" s="69"/>
      <c r="N243" s="69"/>
      <c r="O243" s="69" t="s">
        <v>1024</v>
      </c>
      <c r="P243" s="69"/>
      <c r="Q243" s="69"/>
      <c r="R243" s="69"/>
      <c r="S243" s="69"/>
      <c r="T243" s="69"/>
      <c r="U243" s="69"/>
      <c r="V243" s="69"/>
      <c r="W243" s="69"/>
      <c r="X243" s="69" t="s">
        <v>1025</v>
      </c>
      <c r="Y243" s="69"/>
      <c r="Z243" s="69"/>
      <c r="AA243" s="69"/>
      <c r="AB243" s="69"/>
      <c r="AC243" s="69"/>
      <c r="AD243" s="69"/>
      <c r="AE243" s="69"/>
      <c r="AF243" s="69"/>
      <c r="AG243" s="69" t="s">
        <v>1024</v>
      </c>
      <c r="AH243" s="69"/>
      <c r="AI243" s="69"/>
      <c r="AJ243" s="69"/>
      <c r="AK243" s="69"/>
      <c r="AL243" s="69"/>
      <c r="AM243" s="69"/>
    </row>
    <row r="244" spans="2:41" s="1" customFormat="1" ht="12.2" customHeight="1" x14ac:dyDescent="0.15">
      <c r="B244" s="92" t="s">
        <v>1114</v>
      </c>
      <c r="C244" s="92"/>
      <c r="D244" s="92"/>
      <c r="E244" s="103">
        <v>15240237251.710199</v>
      </c>
      <c r="F244" s="103"/>
      <c r="G244" s="103"/>
      <c r="H244" s="103"/>
      <c r="I244" s="103"/>
      <c r="J244" s="103"/>
      <c r="K244" s="103"/>
      <c r="L244" s="103"/>
      <c r="M244" s="103"/>
      <c r="N244" s="103"/>
      <c r="O244" s="68">
        <v>0.99999130042371498</v>
      </c>
      <c r="P244" s="68"/>
      <c r="Q244" s="68"/>
      <c r="R244" s="68"/>
      <c r="S244" s="68"/>
      <c r="T244" s="68"/>
      <c r="U244" s="68"/>
      <c r="V244" s="68"/>
      <c r="W244" s="68"/>
      <c r="X244" s="94">
        <v>225910</v>
      </c>
      <c r="Y244" s="94"/>
      <c r="Z244" s="94"/>
      <c r="AA244" s="94"/>
      <c r="AB244" s="94"/>
      <c r="AC244" s="94"/>
      <c r="AD244" s="94"/>
      <c r="AE244" s="94"/>
      <c r="AF244" s="94"/>
      <c r="AG244" s="68">
        <v>0.99994688432290801</v>
      </c>
      <c r="AH244" s="68"/>
      <c r="AI244" s="68"/>
      <c r="AJ244" s="68"/>
      <c r="AK244" s="68"/>
      <c r="AL244" s="68"/>
      <c r="AM244" s="68"/>
    </row>
    <row r="245" spans="2:41" s="1" customFormat="1" ht="12.2" customHeight="1" x14ac:dyDescent="0.15">
      <c r="B245" s="92" t="s">
        <v>1115</v>
      </c>
      <c r="C245" s="92"/>
      <c r="D245" s="92"/>
      <c r="E245" s="103">
        <v>132584.76</v>
      </c>
      <c r="F245" s="103"/>
      <c r="G245" s="103"/>
      <c r="H245" s="103"/>
      <c r="I245" s="103"/>
      <c r="J245" s="103"/>
      <c r="K245" s="103"/>
      <c r="L245" s="103"/>
      <c r="M245" s="103"/>
      <c r="N245" s="103"/>
      <c r="O245" s="68">
        <v>8.6995762847384802E-6</v>
      </c>
      <c r="P245" s="68"/>
      <c r="Q245" s="68"/>
      <c r="R245" s="68"/>
      <c r="S245" s="68"/>
      <c r="T245" s="68"/>
      <c r="U245" s="68"/>
      <c r="V245" s="68"/>
      <c r="W245" s="68"/>
      <c r="X245" s="94">
        <v>12</v>
      </c>
      <c r="Y245" s="94"/>
      <c r="Z245" s="94"/>
      <c r="AA245" s="94"/>
      <c r="AB245" s="94"/>
      <c r="AC245" s="94"/>
      <c r="AD245" s="94"/>
      <c r="AE245" s="94"/>
      <c r="AF245" s="94"/>
      <c r="AG245" s="68">
        <v>5.3115677092093699E-5</v>
      </c>
      <c r="AH245" s="68"/>
      <c r="AI245" s="68"/>
      <c r="AJ245" s="68"/>
      <c r="AK245" s="68"/>
      <c r="AL245" s="68"/>
      <c r="AM245" s="68"/>
    </row>
    <row r="246" spans="2:41" s="1" customFormat="1" ht="12.2" customHeight="1" x14ac:dyDescent="0.15">
      <c r="B246" s="101"/>
      <c r="C246" s="101"/>
      <c r="D246" s="101"/>
      <c r="E246" s="101">
        <v>15240369836.4702</v>
      </c>
      <c r="F246" s="101"/>
      <c r="G246" s="101"/>
      <c r="H246" s="101"/>
      <c r="I246" s="101"/>
      <c r="J246" s="101"/>
      <c r="K246" s="101"/>
      <c r="L246" s="101"/>
      <c r="M246" s="101"/>
      <c r="N246" s="101"/>
      <c r="O246" s="98">
        <v>1</v>
      </c>
      <c r="P246" s="98"/>
      <c r="Q246" s="98"/>
      <c r="R246" s="98"/>
      <c r="S246" s="98"/>
      <c r="T246" s="98"/>
      <c r="U246" s="98"/>
      <c r="V246" s="98"/>
      <c r="W246" s="98"/>
      <c r="X246" s="97">
        <v>225922</v>
      </c>
      <c r="Y246" s="97"/>
      <c r="Z246" s="97"/>
      <c r="AA246" s="97"/>
      <c r="AB246" s="97"/>
      <c r="AC246" s="97"/>
      <c r="AD246" s="97"/>
      <c r="AE246" s="97"/>
      <c r="AF246" s="97"/>
      <c r="AG246" s="98">
        <v>1</v>
      </c>
      <c r="AH246" s="98"/>
      <c r="AI246" s="98"/>
      <c r="AJ246" s="98"/>
      <c r="AK246" s="98"/>
      <c r="AL246" s="98"/>
      <c r="AM246" s="98"/>
    </row>
    <row r="247" spans="2:41" s="1" customFormat="1" ht="17.649999999999999" customHeight="1" x14ac:dyDescent="0.15"/>
    <row r="248" spans="2:41" s="1" customFormat="1" ht="19.149999999999999" customHeight="1" x14ac:dyDescent="0.15">
      <c r="B248" s="70" t="s">
        <v>1158</v>
      </c>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row>
    <row r="249" spans="2:41" s="1" customFormat="1" ht="6.95" customHeight="1" x14ac:dyDescent="0.15"/>
    <row r="250" spans="2:41" s="1" customFormat="1" ht="13.35" customHeight="1" x14ac:dyDescent="0.15">
      <c r="B250" s="101"/>
      <c r="C250" s="101"/>
      <c r="D250" s="69" t="s">
        <v>1023</v>
      </c>
      <c r="E250" s="69"/>
      <c r="F250" s="69"/>
      <c r="G250" s="69"/>
      <c r="H250" s="69"/>
      <c r="I250" s="69"/>
      <c r="J250" s="69"/>
      <c r="K250" s="69"/>
      <c r="L250" s="69"/>
      <c r="M250" s="69"/>
      <c r="N250" s="69" t="s">
        <v>1024</v>
      </c>
      <c r="O250" s="69"/>
      <c r="P250" s="69"/>
      <c r="Q250" s="69"/>
      <c r="R250" s="69"/>
      <c r="S250" s="69"/>
      <c r="T250" s="69"/>
      <c r="U250" s="69"/>
      <c r="V250" s="69"/>
      <c r="W250" s="69" t="s">
        <v>1025</v>
      </c>
      <c r="X250" s="69"/>
      <c r="Y250" s="69"/>
      <c r="Z250" s="69"/>
      <c r="AA250" s="69"/>
      <c r="AB250" s="69"/>
      <c r="AC250" s="69"/>
      <c r="AD250" s="69"/>
      <c r="AE250" s="69" t="s">
        <v>1024</v>
      </c>
      <c r="AF250" s="69"/>
      <c r="AG250" s="69"/>
      <c r="AH250" s="69"/>
      <c r="AI250" s="69"/>
      <c r="AJ250" s="69"/>
      <c r="AK250" s="69"/>
      <c r="AL250" s="69"/>
    </row>
    <row r="251" spans="2:41" s="1" customFormat="1" ht="12.2" customHeight="1" x14ac:dyDescent="0.15">
      <c r="B251" s="92" t="s">
        <v>1116</v>
      </c>
      <c r="C251" s="92"/>
      <c r="D251" s="103">
        <v>14377282767.9902</v>
      </c>
      <c r="E251" s="103"/>
      <c r="F251" s="103"/>
      <c r="G251" s="103"/>
      <c r="H251" s="103"/>
      <c r="I251" s="103"/>
      <c r="J251" s="103"/>
      <c r="K251" s="103"/>
      <c r="L251" s="103"/>
      <c r="M251" s="103"/>
      <c r="N251" s="68">
        <v>0.94336836456457696</v>
      </c>
      <c r="O251" s="68"/>
      <c r="P251" s="68"/>
      <c r="Q251" s="68"/>
      <c r="R251" s="68"/>
      <c r="S251" s="68"/>
      <c r="T251" s="68"/>
      <c r="U251" s="68"/>
      <c r="V251" s="68"/>
      <c r="W251" s="94">
        <v>217493</v>
      </c>
      <c r="X251" s="94"/>
      <c r="Y251" s="94"/>
      <c r="Z251" s="94"/>
      <c r="AA251" s="94"/>
      <c r="AB251" s="94"/>
      <c r="AC251" s="94"/>
      <c r="AD251" s="94"/>
      <c r="AE251" s="68">
        <v>0.96269066314922802</v>
      </c>
      <c r="AF251" s="68"/>
      <c r="AG251" s="68"/>
      <c r="AH251" s="68"/>
      <c r="AI251" s="68"/>
      <c r="AJ251" s="68"/>
      <c r="AK251" s="68"/>
      <c r="AL251" s="68"/>
    </row>
    <row r="252" spans="2:41" s="1" customFormat="1" ht="12.2" customHeight="1" x14ac:dyDescent="0.15">
      <c r="B252" s="92" t="s">
        <v>1117</v>
      </c>
      <c r="C252" s="92"/>
      <c r="D252" s="103">
        <v>711945077.98999906</v>
      </c>
      <c r="E252" s="103"/>
      <c r="F252" s="103"/>
      <c r="G252" s="103"/>
      <c r="H252" s="103"/>
      <c r="I252" s="103"/>
      <c r="J252" s="103"/>
      <c r="K252" s="103"/>
      <c r="L252" s="103"/>
      <c r="M252" s="103"/>
      <c r="N252" s="68">
        <v>4.6714422657008897E-2</v>
      </c>
      <c r="O252" s="68"/>
      <c r="P252" s="68"/>
      <c r="Q252" s="68"/>
      <c r="R252" s="68"/>
      <c r="S252" s="68"/>
      <c r="T252" s="68"/>
      <c r="U252" s="68"/>
      <c r="V252" s="68"/>
      <c r="W252" s="94">
        <v>4716</v>
      </c>
      <c r="X252" s="94"/>
      <c r="Y252" s="94"/>
      <c r="Z252" s="94"/>
      <c r="AA252" s="94"/>
      <c r="AB252" s="94"/>
      <c r="AC252" s="94"/>
      <c r="AD252" s="94"/>
      <c r="AE252" s="68">
        <v>2.0874461097192799E-2</v>
      </c>
      <c r="AF252" s="68"/>
      <c r="AG252" s="68"/>
      <c r="AH252" s="68"/>
      <c r="AI252" s="68"/>
      <c r="AJ252" s="68"/>
      <c r="AK252" s="68"/>
      <c r="AL252" s="68"/>
    </row>
    <row r="253" spans="2:41" s="1" customFormat="1" ht="12.2" customHeight="1" x14ac:dyDescent="0.15">
      <c r="B253" s="92" t="s">
        <v>1118</v>
      </c>
      <c r="C253" s="92"/>
      <c r="D253" s="103">
        <v>151141990.49000001</v>
      </c>
      <c r="E253" s="103"/>
      <c r="F253" s="103"/>
      <c r="G253" s="103"/>
      <c r="H253" s="103"/>
      <c r="I253" s="103"/>
      <c r="J253" s="103"/>
      <c r="K253" s="103"/>
      <c r="L253" s="103"/>
      <c r="M253" s="103"/>
      <c r="N253" s="68">
        <v>9.9172127784141594E-3</v>
      </c>
      <c r="O253" s="68"/>
      <c r="P253" s="68"/>
      <c r="Q253" s="68"/>
      <c r="R253" s="68"/>
      <c r="S253" s="68"/>
      <c r="T253" s="68"/>
      <c r="U253" s="68"/>
      <c r="V253" s="68"/>
      <c r="W253" s="94">
        <v>3713</v>
      </c>
      <c r="X253" s="94"/>
      <c r="Y253" s="94"/>
      <c r="Z253" s="94"/>
      <c r="AA253" s="94"/>
      <c r="AB253" s="94"/>
      <c r="AC253" s="94"/>
      <c r="AD253" s="94"/>
      <c r="AE253" s="68">
        <v>1.6434875753578701E-2</v>
      </c>
      <c r="AF253" s="68"/>
      <c r="AG253" s="68"/>
      <c r="AH253" s="68"/>
      <c r="AI253" s="68"/>
      <c r="AJ253" s="68"/>
      <c r="AK253" s="68"/>
      <c r="AL253" s="68"/>
    </row>
    <row r="254" spans="2:41" s="1" customFormat="1" ht="12.2" customHeight="1" x14ac:dyDescent="0.15">
      <c r="B254" s="101"/>
      <c r="C254" s="101"/>
      <c r="D254" s="101">
        <v>15240369836.4702</v>
      </c>
      <c r="E254" s="101"/>
      <c r="F254" s="101"/>
      <c r="G254" s="101"/>
      <c r="H254" s="101"/>
      <c r="I254" s="101"/>
      <c r="J254" s="101"/>
      <c r="K254" s="101"/>
      <c r="L254" s="101"/>
      <c r="M254" s="101"/>
      <c r="N254" s="98">
        <v>1</v>
      </c>
      <c r="O254" s="98"/>
      <c r="P254" s="98"/>
      <c r="Q254" s="98"/>
      <c r="R254" s="98"/>
      <c r="S254" s="98"/>
      <c r="T254" s="98"/>
      <c r="U254" s="98"/>
      <c r="V254" s="98"/>
      <c r="W254" s="97">
        <v>225922</v>
      </c>
      <c r="X254" s="97"/>
      <c r="Y254" s="97"/>
      <c r="Z254" s="97"/>
      <c r="AA254" s="97"/>
      <c r="AB254" s="97"/>
      <c r="AC254" s="97"/>
      <c r="AD254" s="97"/>
      <c r="AE254" s="98">
        <v>1</v>
      </c>
      <c r="AF254" s="98"/>
      <c r="AG254" s="98"/>
      <c r="AH254" s="98"/>
      <c r="AI254" s="98"/>
      <c r="AJ254" s="98"/>
      <c r="AK254" s="98"/>
      <c r="AL254" s="98"/>
    </row>
    <row r="255" spans="2:41" s="1" customFormat="1" ht="9" customHeight="1" x14ac:dyDescent="0.15"/>
    <row r="256" spans="2:41" s="1" customFormat="1" ht="19.149999999999999" customHeight="1" x14ac:dyDescent="0.15">
      <c r="B256" s="70" t="s">
        <v>1159</v>
      </c>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c r="AN256" s="70"/>
      <c r="AO256" s="70"/>
    </row>
    <row r="257" spans="2:38" s="1" customFormat="1" ht="7.9" customHeight="1" x14ac:dyDescent="0.15"/>
    <row r="258" spans="2:38" s="1" customFormat="1" ht="12.75" customHeight="1" x14ac:dyDescent="0.15">
      <c r="B258" s="31"/>
      <c r="C258" s="69" t="s">
        <v>1023</v>
      </c>
      <c r="D258" s="69"/>
      <c r="E258" s="69"/>
      <c r="F258" s="69"/>
      <c r="G258" s="69"/>
      <c r="H258" s="69"/>
      <c r="I258" s="69"/>
      <c r="J258" s="69"/>
      <c r="K258" s="69"/>
      <c r="L258" s="69"/>
      <c r="M258" s="69" t="s">
        <v>1024</v>
      </c>
      <c r="N258" s="69"/>
      <c r="O258" s="69"/>
      <c r="P258" s="69"/>
      <c r="Q258" s="69"/>
      <c r="R258" s="69"/>
      <c r="S258" s="69"/>
      <c r="T258" s="69"/>
      <c r="U258" s="69"/>
      <c r="V258" s="69" t="s">
        <v>1025</v>
      </c>
      <c r="W258" s="69"/>
      <c r="X258" s="69"/>
      <c r="Y258" s="69"/>
      <c r="Z258" s="69"/>
      <c r="AA258" s="69"/>
      <c r="AB258" s="69"/>
      <c r="AC258" s="69"/>
      <c r="AD258" s="69" t="s">
        <v>1024</v>
      </c>
      <c r="AE258" s="69"/>
      <c r="AF258" s="69"/>
      <c r="AG258" s="69"/>
      <c r="AH258" s="69"/>
      <c r="AI258" s="69"/>
      <c r="AJ258" s="69"/>
      <c r="AK258" s="69"/>
      <c r="AL258" s="69"/>
    </row>
    <row r="259" spans="2:38" s="1" customFormat="1" ht="11.1" customHeight="1" x14ac:dyDescent="0.15">
      <c r="B259" s="12" t="s">
        <v>86</v>
      </c>
      <c r="C259" s="103">
        <v>20437467.120000001</v>
      </c>
      <c r="D259" s="103"/>
      <c r="E259" s="103"/>
      <c r="F259" s="103"/>
      <c r="G259" s="103"/>
      <c r="H259" s="103"/>
      <c r="I259" s="103"/>
      <c r="J259" s="103"/>
      <c r="K259" s="103"/>
      <c r="L259" s="103"/>
      <c r="M259" s="68">
        <v>1.34100860670018E-3</v>
      </c>
      <c r="N259" s="68"/>
      <c r="O259" s="68"/>
      <c r="P259" s="68"/>
      <c r="Q259" s="68"/>
      <c r="R259" s="68"/>
      <c r="S259" s="68"/>
      <c r="T259" s="68"/>
      <c r="U259" s="68"/>
      <c r="V259" s="94">
        <v>1569</v>
      </c>
      <c r="W259" s="94"/>
      <c r="X259" s="94"/>
      <c r="Y259" s="94"/>
      <c r="Z259" s="94"/>
      <c r="AA259" s="94"/>
      <c r="AB259" s="94"/>
      <c r="AC259" s="94"/>
      <c r="AD259" s="68">
        <v>6.9448747797912604E-3</v>
      </c>
      <c r="AE259" s="68"/>
      <c r="AF259" s="68"/>
      <c r="AG259" s="68"/>
      <c r="AH259" s="68"/>
      <c r="AI259" s="68"/>
      <c r="AJ259" s="68"/>
      <c r="AK259" s="68"/>
      <c r="AL259" s="68"/>
    </row>
    <row r="260" spans="2:38" s="1" customFormat="1" ht="11.1" customHeight="1" x14ac:dyDescent="0.15">
      <c r="B260" s="12" t="s">
        <v>1119</v>
      </c>
      <c r="C260" s="103">
        <v>950614612.07000196</v>
      </c>
      <c r="D260" s="103"/>
      <c r="E260" s="103"/>
      <c r="F260" s="103"/>
      <c r="G260" s="103"/>
      <c r="H260" s="103"/>
      <c r="I260" s="103"/>
      <c r="J260" s="103"/>
      <c r="K260" s="103"/>
      <c r="L260" s="103"/>
      <c r="M260" s="68">
        <v>6.23747732023665E-2</v>
      </c>
      <c r="N260" s="68"/>
      <c r="O260" s="68"/>
      <c r="P260" s="68"/>
      <c r="Q260" s="68"/>
      <c r="R260" s="68"/>
      <c r="S260" s="68"/>
      <c r="T260" s="68"/>
      <c r="U260" s="68"/>
      <c r="V260" s="94">
        <v>23079</v>
      </c>
      <c r="W260" s="94"/>
      <c r="X260" s="94"/>
      <c r="Y260" s="94"/>
      <c r="Z260" s="94"/>
      <c r="AA260" s="94"/>
      <c r="AB260" s="94"/>
      <c r="AC260" s="94"/>
      <c r="AD260" s="68">
        <v>0.10215472596736901</v>
      </c>
      <c r="AE260" s="68"/>
      <c r="AF260" s="68"/>
      <c r="AG260" s="68"/>
      <c r="AH260" s="68"/>
      <c r="AI260" s="68"/>
      <c r="AJ260" s="68"/>
      <c r="AK260" s="68"/>
      <c r="AL260" s="68"/>
    </row>
    <row r="261" spans="2:38" s="1" customFormat="1" ht="11.1" customHeight="1" x14ac:dyDescent="0.15">
      <c r="B261" s="12" t="s">
        <v>1120</v>
      </c>
      <c r="C261" s="103">
        <v>989715870.5</v>
      </c>
      <c r="D261" s="103"/>
      <c r="E261" s="103"/>
      <c r="F261" s="103"/>
      <c r="G261" s="103"/>
      <c r="H261" s="103"/>
      <c r="I261" s="103"/>
      <c r="J261" s="103"/>
      <c r="K261" s="103"/>
      <c r="L261" s="103"/>
      <c r="M261" s="68">
        <v>6.4940410312853705E-2</v>
      </c>
      <c r="N261" s="68"/>
      <c r="O261" s="68"/>
      <c r="P261" s="68"/>
      <c r="Q261" s="68"/>
      <c r="R261" s="68"/>
      <c r="S261" s="68"/>
      <c r="T261" s="68"/>
      <c r="U261" s="68"/>
      <c r="V261" s="94">
        <v>24091</v>
      </c>
      <c r="W261" s="94"/>
      <c r="X261" s="94"/>
      <c r="Y261" s="94"/>
      <c r="Z261" s="94"/>
      <c r="AA261" s="94"/>
      <c r="AB261" s="94"/>
      <c r="AC261" s="94"/>
      <c r="AD261" s="68">
        <v>0.106634148068803</v>
      </c>
      <c r="AE261" s="68"/>
      <c r="AF261" s="68"/>
      <c r="AG261" s="68"/>
      <c r="AH261" s="68"/>
      <c r="AI261" s="68"/>
      <c r="AJ261" s="68"/>
      <c r="AK261" s="68"/>
      <c r="AL261" s="68"/>
    </row>
    <row r="262" spans="2:38" s="1" customFormat="1" ht="11.1" customHeight="1" x14ac:dyDescent="0.15">
      <c r="B262" s="12" t="s">
        <v>1121</v>
      </c>
      <c r="C262" s="103">
        <v>1243669279.1199999</v>
      </c>
      <c r="D262" s="103"/>
      <c r="E262" s="103"/>
      <c r="F262" s="103"/>
      <c r="G262" s="103"/>
      <c r="H262" s="103"/>
      <c r="I262" s="103"/>
      <c r="J262" s="103"/>
      <c r="K262" s="103"/>
      <c r="L262" s="103"/>
      <c r="M262" s="68">
        <v>8.1603615428276099E-2</v>
      </c>
      <c r="N262" s="68"/>
      <c r="O262" s="68"/>
      <c r="P262" s="68"/>
      <c r="Q262" s="68"/>
      <c r="R262" s="68"/>
      <c r="S262" s="68"/>
      <c r="T262" s="68"/>
      <c r="U262" s="68"/>
      <c r="V262" s="94">
        <v>25702</v>
      </c>
      <c r="W262" s="94"/>
      <c r="X262" s="94"/>
      <c r="Y262" s="94"/>
      <c r="Z262" s="94"/>
      <c r="AA262" s="94"/>
      <c r="AB262" s="94"/>
      <c r="AC262" s="94"/>
      <c r="AD262" s="68">
        <v>0.113764927718416</v>
      </c>
      <c r="AE262" s="68"/>
      <c r="AF262" s="68"/>
      <c r="AG262" s="68"/>
      <c r="AH262" s="68"/>
      <c r="AI262" s="68"/>
      <c r="AJ262" s="68"/>
      <c r="AK262" s="68"/>
      <c r="AL262" s="68"/>
    </row>
    <row r="263" spans="2:38" s="1" customFormat="1" ht="11.1" customHeight="1" x14ac:dyDescent="0.15">
      <c r="B263" s="12" t="s">
        <v>1122</v>
      </c>
      <c r="C263" s="103">
        <v>1471891561.1500001</v>
      </c>
      <c r="D263" s="103"/>
      <c r="E263" s="103"/>
      <c r="F263" s="103"/>
      <c r="G263" s="103"/>
      <c r="H263" s="103"/>
      <c r="I263" s="103"/>
      <c r="J263" s="103"/>
      <c r="K263" s="103"/>
      <c r="L263" s="103"/>
      <c r="M263" s="68">
        <v>9.6578467382581898E-2</v>
      </c>
      <c r="N263" s="68"/>
      <c r="O263" s="68"/>
      <c r="P263" s="68"/>
      <c r="Q263" s="68"/>
      <c r="R263" s="68"/>
      <c r="S263" s="68"/>
      <c r="T263" s="68"/>
      <c r="U263" s="68"/>
      <c r="V263" s="94">
        <v>25935</v>
      </c>
      <c r="W263" s="94"/>
      <c r="X263" s="94"/>
      <c r="Y263" s="94"/>
      <c r="Z263" s="94"/>
      <c r="AA263" s="94"/>
      <c r="AB263" s="94"/>
      <c r="AC263" s="94"/>
      <c r="AD263" s="68">
        <v>0.114796257115288</v>
      </c>
      <c r="AE263" s="68"/>
      <c r="AF263" s="68"/>
      <c r="AG263" s="68"/>
      <c r="AH263" s="68"/>
      <c r="AI263" s="68"/>
      <c r="AJ263" s="68"/>
      <c r="AK263" s="68"/>
      <c r="AL263" s="68"/>
    </row>
    <row r="264" spans="2:38" s="1" customFormat="1" ht="11.1" customHeight="1" x14ac:dyDescent="0.15">
      <c r="B264" s="12" t="s">
        <v>1123</v>
      </c>
      <c r="C264" s="103">
        <v>1571081388.6199901</v>
      </c>
      <c r="D264" s="103"/>
      <c r="E264" s="103"/>
      <c r="F264" s="103"/>
      <c r="G264" s="103"/>
      <c r="H264" s="103"/>
      <c r="I264" s="103"/>
      <c r="J264" s="103"/>
      <c r="K264" s="103"/>
      <c r="L264" s="103"/>
      <c r="M264" s="68">
        <v>0.103086828303892</v>
      </c>
      <c r="N264" s="68"/>
      <c r="O264" s="68"/>
      <c r="P264" s="68"/>
      <c r="Q264" s="68"/>
      <c r="R264" s="68"/>
      <c r="S264" s="68"/>
      <c r="T264" s="68"/>
      <c r="U264" s="68"/>
      <c r="V264" s="94">
        <v>24777</v>
      </c>
      <c r="W264" s="94"/>
      <c r="X264" s="94"/>
      <c r="Y264" s="94"/>
      <c r="Z264" s="94"/>
      <c r="AA264" s="94"/>
      <c r="AB264" s="94"/>
      <c r="AC264" s="94"/>
      <c r="AD264" s="68">
        <v>0.10967059427590101</v>
      </c>
      <c r="AE264" s="68"/>
      <c r="AF264" s="68"/>
      <c r="AG264" s="68"/>
      <c r="AH264" s="68"/>
      <c r="AI264" s="68"/>
      <c r="AJ264" s="68"/>
      <c r="AK264" s="68"/>
      <c r="AL264" s="68"/>
    </row>
    <row r="265" spans="2:38" s="1" customFormat="1" ht="11.1" customHeight="1" x14ac:dyDescent="0.15">
      <c r="B265" s="12" t="s">
        <v>1124</v>
      </c>
      <c r="C265" s="103">
        <v>1681865147.6199999</v>
      </c>
      <c r="D265" s="103"/>
      <c r="E265" s="103"/>
      <c r="F265" s="103"/>
      <c r="G265" s="103"/>
      <c r="H265" s="103"/>
      <c r="I265" s="103"/>
      <c r="J265" s="103"/>
      <c r="K265" s="103"/>
      <c r="L265" s="103"/>
      <c r="M265" s="68">
        <v>0.110355927426073</v>
      </c>
      <c r="N265" s="68"/>
      <c r="O265" s="68"/>
      <c r="P265" s="68"/>
      <c r="Q265" s="68"/>
      <c r="R265" s="68"/>
      <c r="S265" s="68"/>
      <c r="T265" s="68"/>
      <c r="U265" s="68"/>
      <c r="V265" s="94">
        <v>23875</v>
      </c>
      <c r="W265" s="94"/>
      <c r="X265" s="94"/>
      <c r="Y265" s="94"/>
      <c r="Z265" s="94"/>
      <c r="AA265" s="94"/>
      <c r="AB265" s="94"/>
      <c r="AC265" s="94"/>
      <c r="AD265" s="68">
        <v>0.10567806588114501</v>
      </c>
      <c r="AE265" s="68"/>
      <c r="AF265" s="68"/>
      <c r="AG265" s="68"/>
      <c r="AH265" s="68"/>
      <c r="AI265" s="68"/>
      <c r="AJ265" s="68"/>
      <c r="AK265" s="68"/>
      <c r="AL265" s="68"/>
    </row>
    <row r="266" spans="2:38" s="1" customFormat="1" ht="11.1" customHeight="1" x14ac:dyDescent="0.15">
      <c r="B266" s="12" t="s">
        <v>1125</v>
      </c>
      <c r="C266" s="103">
        <v>1854430406.5899899</v>
      </c>
      <c r="D266" s="103"/>
      <c r="E266" s="103"/>
      <c r="F266" s="103"/>
      <c r="G266" s="103"/>
      <c r="H266" s="103"/>
      <c r="I266" s="103"/>
      <c r="J266" s="103"/>
      <c r="K266" s="103"/>
      <c r="L266" s="103"/>
      <c r="M266" s="68">
        <v>0.121678832370089</v>
      </c>
      <c r="N266" s="68"/>
      <c r="O266" s="68"/>
      <c r="P266" s="68"/>
      <c r="Q266" s="68"/>
      <c r="R266" s="68"/>
      <c r="S266" s="68"/>
      <c r="T266" s="68"/>
      <c r="U266" s="68"/>
      <c r="V266" s="94">
        <v>23168</v>
      </c>
      <c r="W266" s="94"/>
      <c r="X266" s="94"/>
      <c r="Y266" s="94"/>
      <c r="Z266" s="94"/>
      <c r="AA266" s="94"/>
      <c r="AB266" s="94"/>
      <c r="AC266" s="94"/>
      <c r="AD266" s="68">
        <v>0.102548667239136</v>
      </c>
      <c r="AE266" s="68"/>
      <c r="AF266" s="68"/>
      <c r="AG266" s="68"/>
      <c r="AH266" s="68"/>
      <c r="AI266" s="68"/>
      <c r="AJ266" s="68"/>
      <c r="AK266" s="68"/>
      <c r="AL266" s="68"/>
    </row>
    <row r="267" spans="2:38" s="1" customFormat="1" ht="11.1" customHeight="1" x14ac:dyDescent="0.15">
      <c r="B267" s="12" t="s">
        <v>1126</v>
      </c>
      <c r="C267" s="103">
        <v>2010096131.8200099</v>
      </c>
      <c r="D267" s="103"/>
      <c r="E267" s="103"/>
      <c r="F267" s="103"/>
      <c r="G267" s="103"/>
      <c r="H267" s="103"/>
      <c r="I267" s="103"/>
      <c r="J267" s="103"/>
      <c r="K267" s="103"/>
      <c r="L267" s="103"/>
      <c r="M267" s="68">
        <v>0.13189287093347801</v>
      </c>
      <c r="N267" s="68"/>
      <c r="O267" s="68"/>
      <c r="P267" s="68"/>
      <c r="Q267" s="68"/>
      <c r="R267" s="68"/>
      <c r="S267" s="68"/>
      <c r="T267" s="68"/>
      <c r="U267" s="68"/>
      <c r="V267" s="94">
        <v>22383</v>
      </c>
      <c r="W267" s="94"/>
      <c r="X267" s="94"/>
      <c r="Y267" s="94"/>
      <c r="Z267" s="94"/>
      <c r="AA267" s="94"/>
      <c r="AB267" s="94"/>
      <c r="AC267" s="94"/>
      <c r="AD267" s="68">
        <v>9.9074016696027806E-2</v>
      </c>
      <c r="AE267" s="68"/>
      <c r="AF267" s="68"/>
      <c r="AG267" s="68"/>
      <c r="AH267" s="68"/>
      <c r="AI267" s="68"/>
      <c r="AJ267" s="68"/>
      <c r="AK267" s="68"/>
      <c r="AL267" s="68"/>
    </row>
    <row r="268" spans="2:38" s="1" customFormat="1" ht="11.1" customHeight="1" x14ac:dyDescent="0.15">
      <c r="B268" s="12" t="s">
        <v>1127</v>
      </c>
      <c r="C268" s="103">
        <v>1956530966.25</v>
      </c>
      <c r="D268" s="103"/>
      <c r="E268" s="103"/>
      <c r="F268" s="103"/>
      <c r="G268" s="103"/>
      <c r="H268" s="103"/>
      <c r="I268" s="103"/>
      <c r="J268" s="103"/>
      <c r="K268" s="103"/>
      <c r="L268" s="103"/>
      <c r="M268" s="68">
        <v>0.12837818158244699</v>
      </c>
      <c r="N268" s="68"/>
      <c r="O268" s="68"/>
      <c r="P268" s="68"/>
      <c r="Q268" s="68"/>
      <c r="R268" s="68"/>
      <c r="S268" s="68"/>
      <c r="T268" s="68"/>
      <c r="U268" s="68"/>
      <c r="V268" s="94">
        <v>18861</v>
      </c>
      <c r="W268" s="94"/>
      <c r="X268" s="94"/>
      <c r="Y268" s="94"/>
      <c r="Z268" s="94"/>
      <c r="AA268" s="94"/>
      <c r="AB268" s="94"/>
      <c r="AC268" s="94"/>
      <c r="AD268" s="68">
        <v>8.3484565469498298E-2</v>
      </c>
      <c r="AE268" s="68"/>
      <c r="AF268" s="68"/>
      <c r="AG268" s="68"/>
      <c r="AH268" s="68"/>
      <c r="AI268" s="68"/>
      <c r="AJ268" s="68"/>
      <c r="AK268" s="68"/>
      <c r="AL268" s="68"/>
    </row>
    <row r="269" spans="2:38" s="1" customFormat="1" ht="11.1" customHeight="1" x14ac:dyDescent="0.15">
      <c r="B269" s="12" t="s">
        <v>1128</v>
      </c>
      <c r="C269" s="103">
        <v>1102826358.71</v>
      </c>
      <c r="D269" s="103"/>
      <c r="E269" s="103"/>
      <c r="F269" s="103"/>
      <c r="G269" s="103"/>
      <c r="H269" s="103"/>
      <c r="I269" s="103"/>
      <c r="J269" s="103"/>
      <c r="K269" s="103"/>
      <c r="L269" s="103"/>
      <c r="M269" s="68">
        <v>7.2362178250487894E-2</v>
      </c>
      <c r="N269" s="68"/>
      <c r="O269" s="68"/>
      <c r="P269" s="68"/>
      <c r="Q269" s="68"/>
      <c r="R269" s="68"/>
      <c r="S269" s="68"/>
      <c r="T269" s="68"/>
      <c r="U269" s="68"/>
      <c r="V269" s="94">
        <v>8738</v>
      </c>
      <c r="W269" s="94"/>
      <c r="X269" s="94"/>
      <c r="Y269" s="94"/>
      <c r="Z269" s="94"/>
      <c r="AA269" s="94"/>
      <c r="AB269" s="94"/>
      <c r="AC269" s="94"/>
      <c r="AD269" s="68">
        <v>3.8677065535892903E-2</v>
      </c>
      <c r="AE269" s="68"/>
      <c r="AF269" s="68"/>
      <c r="AG269" s="68"/>
      <c r="AH269" s="68"/>
      <c r="AI269" s="68"/>
      <c r="AJ269" s="68"/>
      <c r="AK269" s="68"/>
      <c r="AL269" s="68"/>
    </row>
    <row r="270" spans="2:38" s="1" customFormat="1" ht="11.1" customHeight="1" x14ac:dyDescent="0.15">
      <c r="B270" s="12" t="s">
        <v>1129</v>
      </c>
      <c r="C270" s="103">
        <v>81927856.980000004</v>
      </c>
      <c r="D270" s="103"/>
      <c r="E270" s="103"/>
      <c r="F270" s="103"/>
      <c r="G270" s="103"/>
      <c r="H270" s="103"/>
      <c r="I270" s="103"/>
      <c r="J270" s="103"/>
      <c r="K270" s="103"/>
      <c r="L270" s="103"/>
      <c r="M270" s="68">
        <v>5.3757131788198303E-3</v>
      </c>
      <c r="N270" s="68"/>
      <c r="O270" s="68"/>
      <c r="P270" s="68"/>
      <c r="Q270" s="68"/>
      <c r="R270" s="68"/>
      <c r="S270" s="68"/>
      <c r="T270" s="68"/>
      <c r="U270" s="68"/>
      <c r="V270" s="94">
        <v>870</v>
      </c>
      <c r="W270" s="94"/>
      <c r="X270" s="94"/>
      <c r="Y270" s="94"/>
      <c r="Z270" s="94"/>
      <c r="AA270" s="94"/>
      <c r="AB270" s="94"/>
      <c r="AC270" s="94"/>
      <c r="AD270" s="68">
        <v>3.8508865891768002E-3</v>
      </c>
      <c r="AE270" s="68"/>
      <c r="AF270" s="68"/>
      <c r="AG270" s="68"/>
      <c r="AH270" s="68"/>
      <c r="AI270" s="68"/>
      <c r="AJ270" s="68"/>
      <c r="AK270" s="68"/>
      <c r="AL270" s="68"/>
    </row>
    <row r="271" spans="2:38" s="1" customFormat="1" ht="11.1" customHeight="1" x14ac:dyDescent="0.15">
      <c r="B271" s="12" t="s">
        <v>1130</v>
      </c>
      <c r="C271" s="103">
        <v>40670852.75</v>
      </c>
      <c r="D271" s="103"/>
      <c r="E271" s="103"/>
      <c r="F271" s="103"/>
      <c r="G271" s="103"/>
      <c r="H271" s="103"/>
      <c r="I271" s="103"/>
      <c r="J271" s="103"/>
      <c r="K271" s="103"/>
      <c r="L271" s="103"/>
      <c r="M271" s="68">
        <v>2.66862636447806E-3</v>
      </c>
      <c r="N271" s="68"/>
      <c r="O271" s="68"/>
      <c r="P271" s="68"/>
      <c r="Q271" s="68"/>
      <c r="R271" s="68"/>
      <c r="S271" s="68"/>
      <c r="T271" s="68"/>
      <c r="U271" s="68"/>
      <c r="V271" s="94">
        <v>439</v>
      </c>
      <c r="W271" s="94"/>
      <c r="X271" s="94"/>
      <c r="Y271" s="94"/>
      <c r="Z271" s="94"/>
      <c r="AA271" s="94"/>
      <c r="AB271" s="94"/>
      <c r="AC271" s="94"/>
      <c r="AD271" s="68">
        <v>1.94314852028576E-3</v>
      </c>
      <c r="AE271" s="68"/>
      <c r="AF271" s="68"/>
      <c r="AG271" s="68"/>
      <c r="AH271" s="68"/>
      <c r="AI271" s="68"/>
      <c r="AJ271" s="68"/>
      <c r="AK271" s="68"/>
      <c r="AL271" s="68"/>
    </row>
    <row r="272" spans="2:38" s="1" customFormat="1" ht="11.1" customHeight="1" x14ac:dyDescent="0.15">
      <c r="B272" s="12" t="s">
        <v>1131</v>
      </c>
      <c r="C272" s="103">
        <v>264611937.16999999</v>
      </c>
      <c r="D272" s="103"/>
      <c r="E272" s="103"/>
      <c r="F272" s="103"/>
      <c r="G272" s="103"/>
      <c r="H272" s="103"/>
      <c r="I272" s="103"/>
      <c r="J272" s="103"/>
      <c r="K272" s="103"/>
      <c r="L272" s="103"/>
      <c r="M272" s="68">
        <v>1.7362566657456498E-2</v>
      </c>
      <c r="N272" s="68"/>
      <c r="O272" s="68"/>
      <c r="P272" s="68"/>
      <c r="Q272" s="68"/>
      <c r="R272" s="68"/>
      <c r="S272" s="68"/>
      <c r="T272" s="68"/>
      <c r="U272" s="68"/>
      <c r="V272" s="94">
        <v>2435</v>
      </c>
      <c r="W272" s="94"/>
      <c r="X272" s="94"/>
      <c r="Y272" s="94"/>
      <c r="Z272" s="94"/>
      <c r="AA272" s="94"/>
      <c r="AB272" s="94"/>
      <c r="AC272" s="94"/>
      <c r="AD272" s="68">
        <v>1.07780561432707E-2</v>
      </c>
      <c r="AE272" s="68"/>
      <c r="AF272" s="68"/>
      <c r="AG272" s="68"/>
      <c r="AH272" s="68"/>
      <c r="AI272" s="68"/>
      <c r="AJ272" s="68"/>
      <c r="AK272" s="68"/>
      <c r="AL272" s="68"/>
    </row>
    <row r="273" spans="2:41" s="1" customFormat="1" ht="12.75" customHeight="1" x14ac:dyDescent="0.15">
      <c r="B273" s="32"/>
      <c r="C273" s="101">
        <v>15240369836.469999</v>
      </c>
      <c r="D273" s="101"/>
      <c r="E273" s="101"/>
      <c r="F273" s="101"/>
      <c r="G273" s="101"/>
      <c r="H273" s="101"/>
      <c r="I273" s="101"/>
      <c r="J273" s="101"/>
      <c r="K273" s="101"/>
      <c r="L273" s="101"/>
      <c r="M273" s="98">
        <v>1</v>
      </c>
      <c r="N273" s="98"/>
      <c r="O273" s="98"/>
      <c r="P273" s="98"/>
      <c r="Q273" s="98"/>
      <c r="R273" s="98"/>
      <c r="S273" s="98"/>
      <c r="T273" s="98"/>
      <c r="U273" s="98"/>
      <c r="V273" s="97">
        <v>225922</v>
      </c>
      <c r="W273" s="97"/>
      <c r="X273" s="97"/>
      <c r="Y273" s="97"/>
      <c r="Z273" s="97"/>
      <c r="AA273" s="97"/>
      <c r="AB273" s="97"/>
      <c r="AC273" s="97"/>
      <c r="AD273" s="98">
        <v>1</v>
      </c>
      <c r="AE273" s="98"/>
      <c r="AF273" s="98"/>
      <c r="AG273" s="98"/>
      <c r="AH273" s="98"/>
      <c r="AI273" s="98"/>
      <c r="AJ273" s="98"/>
      <c r="AK273" s="98"/>
      <c r="AL273" s="98"/>
    </row>
    <row r="274" spans="2:41" s="1" customFormat="1" ht="9" customHeight="1" x14ac:dyDescent="0.15"/>
    <row r="275" spans="2:41" s="1" customFormat="1" ht="19.149999999999999" customHeight="1" x14ac:dyDescent="0.15">
      <c r="B275" s="70" t="s">
        <v>1160</v>
      </c>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c r="AO275" s="70"/>
    </row>
    <row r="276" spans="2:41" s="1" customFormat="1" ht="7.9" customHeight="1" x14ac:dyDescent="0.15"/>
    <row r="277" spans="2:41" s="1" customFormat="1" ht="13.35" customHeight="1" x14ac:dyDescent="0.15">
      <c r="B277" s="101"/>
      <c r="C277" s="101"/>
      <c r="D277" s="69" t="s">
        <v>1023</v>
      </c>
      <c r="E277" s="69"/>
      <c r="F277" s="69"/>
      <c r="G277" s="69"/>
      <c r="H277" s="69"/>
      <c r="I277" s="69"/>
      <c r="J277" s="69"/>
      <c r="K277" s="69"/>
      <c r="L277" s="69"/>
      <c r="M277" s="69"/>
      <c r="N277" s="69" t="s">
        <v>1024</v>
      </c>
      <c r="O277" s="69"/>
      <c r="P277" s="69"/>
      <c r="Q277" s="69"/>
      <c r="R277" s="69"/>
      <c r="S277" s="69"/>
      <c r="T277" s="69"/>
      <c r="U277" s="69"/>
      <c r="V277" s="69"/>
      <c r="W277" s="69" t="s">
        <v>1025</v>
      </c>
      <c r="X277" s="69"/>
      <c r="Y277" s="69"/>
      <c r="Z277" s="69"/>
      <c r="AA277" s="69"/>
      <c r="AB277" s="69"/>
      <c r="AC277" s="69"/>
      <c r="AD277" s="69"/>
      <c r="AE277" s="69" t="s">
        <v>1024</v>
      </c>
      <c r="AF277" s="69"/>
      <c r="AG277" s="69"/>
      <c r="AH277" s="69"/>
      <c r="AI277" s="69"/>
      <c r="AJ277" s="69"/>
      <c r="AK277" s="69"/>
      <c r="AL277" s="69"/>
      <c r="AM277" s="33"/>
    </row>
    <row r="278" spans="2:41" s="1" customFormat="1" ht="11.1" customHeight="1" x14ac:dyDescent="0.15">
      <c r="B278" s="92" t="s">
        <v>1132</v>
      </c>
      <c r="C278" s="92"/>
      <c r="D278" s="103">
        <v>244490489.230001</v>
      </c>
      <c r="E278" s="103"/>
      <c r="F278" s="103"/>
      <c r="G278" s="103"/>
      <c r="H278" s="103"/>
      <c r="I278" s="103"/>
      <c r="J278" s="103"/>
      <c r="K278" s="103"/>
      <c r="L278" s="103"/>
      <c r="M278" s="103"/>
      <c r="N278" s="68">
        <v>1.6042293714220598E-2</v>
      </c>
      <c r="O278" s="68"/>
      <c r="P278" s="68"/>
      <c r="Q278" s="68"/>
      <c r="R278" s="68"/>
      <c r="S278" s="68"/>
      <c r="T278" s="68"/>
      <c r="U278" s="68"/>
      <c r="V278" s="68"/>
      <c r="W278" s="94">
        <v>14771</v>
      </c>
      <c r="X278" s="94"/>
      <c r="Y278" s="94"/>
      <c r="Z278" s="94"/>
      <c r="AA278" s="94"/>
      <c r="AB278" s="94"/>
      <c r="AC278" s="94"/>
      <c r="AD278" s="94"/>
      <c r="AE278" s="68">
        <v>6.5380972193942996E-2</v>
      </c>
      <c r="AF278" s="68"/>
      <c r="AG278" s="68"/>
      <c r="AH278" s="68"/>
      <c r="AI278" s="68"/>
      <c r="AJ278" s="68"/>
      <c r="AK278" s="68"/>
      <c r="AL278" s="68"/>
      <c r="AM278" s="34">
        <v>1</v>
      </c>
    </row>
    <row r="279" spans="2:41" s="1" customFormat="1" ht="11.1" customHeight="1" x14ac:dyDescent="0.15">
      <c r="B279" s="92" t="s">
        <v>1133</v>
      </c>
      <c r="C279" s="92"/>
      <c r="D279" s="103">
        <v>343758231.80999899</v>
      </c>
      <c r="E279" s="103"/>
      <c r="F279" s="103"/>
      <c r="G279" s="103"/>
      <c r="H279" s="103"/>
      <c r="I279" s="103"/>
      <c r="J279" s="103"/>
      <c r="K279" s="103"/>
      <c r="L279" s="103"/>
      <c r="M279" s="103"/>
      <c r="N279" s="68">
        <v>2.2555767051491701E-2</v>
      </c>
      <c r="O279" s="68"/>
      <c r="P279" s="68"/>
      <c r="Q279" s="68"/>
      <c r="R279" s="68"/>
      <c r="S279" s="68"/>
      <c r="T279" s="68"/>
      <c r="U279" s="68"/>
      <c r="V279" s="68"/>
      <c r="W279" s="94">
        <v>13768</v>
      </c>
      <c r="X279" s="94"/>
      <c r="Y279" s="94"/>
      <c r="Z279" s="94"/>
      <c r="AA279" s="94"/>
      <c r="AB279" s="94"/>
      <c r="AC279" s="94"/>
      <c r="AD279" s="94"/>
      <c r="AE279" s="68">
        <v>6.0941386850328898E-2</v>
      </c>
      <c r="AF279" s="68"/>
      <c r="AG279" s="68"/>
      <c r="AH279" s="68"/>
      <c r="AI279" s="68"/>
      <c r="AJ279" s="68"/>
      <c r="AK279" s="68"/>
      <c r="AL279" s="68"/>
      <c r="AM279" s="34">
        <v>2</v>
      </c>
    </row>
    <row r="280" spans="2:41" s="1" customFormat="1" ht="11.1" customHeight="1" x14ac:dyDescent="0.15">
      <c r="B280" s="92" t="s">
        <v>1134</v>
      </c>
      <c r="C280" s="92"/>
      <c r="D280" s="103">
        <v>721934764.66999602</v>
      </c>
      <c r="E280" s="103"/>
      <c r="F280" s="103"/>
      <c r="G280" s="103"/>
      <c r="H280" s="103"/>
      <c r="I280" s="103"/>
      <c r="J280" s="103"/>
      <c r="K280" s="103"/>
      <c r="L280" s="103"/>
      <c r="M280" s="103"/>
      <c r="N280" s="68">
        <v>4.7369898002239799E-2</v>
      </c>
      <c r="O280" s="68"/>
      <c r="P280" s="68"/>
      <c r="Q280" s="68"/>
      <c r="R280" s="68"/>
      <c r="S280" s="68"/>
      <c r="T280" s="68"/>
      <c r="U280" s="68"/>
      <c r="V280" s="68"/>
      <c r="W280" s="94">
        <v>18387</v>
      </c>
      <c r="X280" s="94"/>
      <c r="Y280" s="94"/>
      <c r="Z280" s="94"/>
      <c r="AA280" s="94"/>
      <c r="AB280" s="94"/>
      <c r="AC280" s="94"/>
      <c r="AD280" s="94"/>
      <c r="AE280" s="68">
        <v>8.1386496224360602E-2</v>
      </c>
      <c r="AF280" s="68"/>
      <c r="AG280" s="68"/>
      <c r="AH280" s="68"/>
      <c r="AI280" s="68"/>
      <c r="AJ280" s="68"/>
      <c r="AK280" s="68"/>
      <c r="AL280" s="68"/>
      <c r="AM280" s="34">
        <v>3</v>
      </c>
    </row>
    <row r="281" spans="2:41" s="1" customFormat="1" ht="11.1" customHeight="1" x14ac:dyDescent="0.15">
      <c r="B281" s="92" t="s">
        <v>1135</v>
      </c>
      <c r="C281" s="92"/>
      <c r="D281" s="103">
        <v>1542260000.23</v>
      </c>
      <c r="E281" s="103"/>
      <c r="F281" s="103"/>
      <c r="G281" s="103"/>
      <c r="H281" s="103"/>
      <c r="I281" s="103"/>
      <c r="J281" s="103"/>
      <c r="K281" s="103"/>
      <c r="L281" s="103"/>
      <c r="M281" s="103"/>
      <c r="N281" s="68">
        <v>0.101195706979459</v>
      </c>
      <c r="O281" s="68"/>
      <c r="P281" s="68"/>
      <c r="Q281" s="68"/>
      <c r="R281" s="68"/>
      <c r="S281" s="68"/>
      <c r="T281" s="68"/>
      <c r="U281" s="68"/>
      <c r="V281" s="68"/>
      <c r="W281" s="94">
        <v>26720</v>
      </c>
      <c r="X281" s="94"/>
      <c r="Y281" s="94"/>
      <c r="Z281" s="94"/>
      <c r="AA281" s="94"/>
      <c r="AB281" s="94"/>
      <c r="AC281" s="94"/>
      <c r="AD281" s="94"/>
      <c r="AE281" s="68">
        <v>0.118270907658395</v>
      </c>
      <c r="AF281" s="68"/>
      <c r="AG281" s="68"/>
      <c r="AH281" s="68"/>
      <c r="AI281" s="68"/>
      <c r="AJ281" s="68"/>
      <c r="AK281" s="68"/>
      <c r="AL281" s="68"/>
      <c r="AM281" s="34">
        <v>4</v>
      </c>
    </row>
    <row r="282" spans="2:41" s="1" customFormat="1" ht="11.1" customHeight="1" x14ac:dyDescent="0.15">
      <c r="B282" s="92" t="s">
        <v>1136</v>
      </c>
      <c r="C282" s="92"/>
      <c r="D282" s="103">
        <v>2912877945.3300099</v>
      </c>
      <c r="E282" s="103"/>
      <c r="F282" s="103"/>
      <c r="G282" s="103"/>
      <c r="H282" s="103"/>
      <c r="I282" s="103"/>
      <c r="J282" s="103"/>
      <c r="K282" s="103"/>
      <c r="L282" s="103"/>
      <c r="M282" s="103"/>
      <c r="N282" s="68">
        <v>0.19112908522465999</v>
      </c>
      <c r="O282" s="68"/>
      <c r="P282" s="68"/>
      <c r="Q282" s="68"/>
      <c r="R282" s="68"/>
      <c r="S282" s="68"/>
      <c r="T282" s="68"/>
      <c r="U282" s="68"/>
      <c r="V282" s="68"/>
      <c r="W282" s="94">
        <v>35667</v>
      </c>
      <c r="X282" s="94"/>
      <c r="Y282" s="94"/>
      <c r="Z282" s="94"/>
      <c r="AA282" s="94"/>
      <c r="AB282" s="94"/>
      <c r="AC282" s="94"/>
      <c r="AD282" s="94"/>
      <c r="AE282" s="68">
        <v>0.157873071236976</v>
      </c>
      <c r="AF282" s="68"/>
      <c r="AG282" s="68"/>
      <c r="AH282" s="68"/>
      <c r="AI282" s="68"/>
      <c r="AJ282" s="68"/>
      <c r="AK282" s="68"/>
      <c r="AL282" s="68"/>
      <c r="AM282" s="34">
        <v>5</v>
      </c>
    </row>
    <row r="283" spans="2:41" s="1" customFormat="1" ht="11.1" customHeight="1" x14ac:dyDescent="0.15">
      <c r="B283" s="92" t="s">
        <v>1137</v>
      </c>
      <c r="C283" s="92"/>
      <c r="D283" s="103">
        <v>759372152.00000095</v>
      </c>
      <c r="E283" s="103"/>
      <c r="F283" s="103"/>
      <c r="G283" s="103"/>
      <c r="H283" s="103"/>
      <c r="I283" s="103"/>
      <c r="J283" s="103"/>
      <c r="K283" s="103"/>
      <c r="L283" s="103"/>
      <c r="M283" s="103"/>
      <c r="N283" s="68">
        <v>4.9826359868435303E-2</v>
      </c>
      <c r="O283" s="68"/>
      <c r="P283" s="68"/>
      <c r="Q283" s="68"/>
      <c r="R283" s="68"/>
      <c r="S283" s="68"/>
      <c r="T283" s="68"/>
      <c r="U283" s="68"/>
      <c r="V283" s="68"/>
      <c r="W283" s="94">
        <v>15117</v>
      </c>
      <c r="X283" s="94"/>
      <c r="Y283" s="94"/>
      <c r="Z283" s="94"/>
      <c r="AA283" s="94"/>
      <c r="AB283" s="94"/>
      <c r="AC283" s="94"/>
      <c r="AD283" s="94"/>
      <c r="AE283" s="68">
        <v>6.6912474216765105E-2</v>
      </c>
      <c r="AF283" s="68"/>
      <c r="AG283" s="68"/>
      <c r="AH283" s="68"/>
      <c r="AI283" s="68"/>
      <c r="AJ283" s="68"/>
      <c r="AK283" s="68"/>
      <c r="AL283" s="68"/>
      <c r="AM283" s="34">
        <v>6</v>
      </c>
    </row>
    <row r="284" spans="2:41" s="1" customFormat="1" ht="11.1" customHeight="1" x14ac:dyDescent="0.15">
      <c r="B284" s="92" t="s">
        <v>1138</v>
      </c>
      <c r="C284" s="92"/>
      <c r="D284" s="103">
        <v>750831781.49000096</v>
      </c>
      <c r="E284" s="103"/>
      <c r="F284" s="103"/>
      <c r="G284" s="103"/>
      <c r="H284" s="103"/>
      <c r="I284" s="103"/>
      <c r="J284" s="103"/>
      <c r="K284" s="103"/>
      <c r="L284" s="103"/>
      <c r="M284" s="103"/>
      <c r="N284" s="68">
        <v>4.9265981701655998E-2</v>
      </c>
      <c r="O284" s="68"/>
      <c r="P284" s="68"/>
      <c r="Q284" s="68"/>
      <c r="R284" s="68"/>
      <c r="S284" s="68"/>
      <c r="T284" s="68"/>
      <c r="U284" s="68"/>
      <c r="V284" s="68"/>
      <c r="W284" s="94">
        <v>12936</v>
      </c>
      <c r="X284" s="94"/>
      <c r="Y284" s="94"/>
      <c r="Z284" s="94"/>
      <c r="AA284" s="94"/>
      <c r="AB284" s="94"/>
      <c r="AC284" s="94"/>
      <c r="AD284" s="94"/>
      <c r="AE284" s="68">
        <v>5.7258699905277002E-2</v>
      </c>
      <c r="AF284" s="68"/>
      <c r="AG284" s="68"/>
      <c r="AH284" s="68"/>
      <c r="AI284" s="68"/>
      <c r="AJ284" s="68"/>
      <c r="AK284" s="68"/>
      <c r="AL284" s="68"/>
      <c r="AM284" s="34">
        <v>7</v>
      </c>
    </row>
    <row r="285" spans="2:41" s="1" customFormat="1" ht="11.1" customHeight="1" x14ac:dyDescent="0.15">
      <c r="B285" s="92" t="s">
        <v>1139</v>
      </c>
      <c r="C285" s="92"/>
      <c r="D285" s="103">
        <v>780308791.30000103</v>
      </c>
      <c r="E285" s="103"/>
      <c r="F285" s="103"/>
      <c r="G285" s="103"/>
      <c r="H285" s="103"/>
      <c r="I285" s="103"/>
      <c r="J285" s="103"/>
      <c r="K285" s="103"/>
      <c r="L285" s="103"/>
      <c r="M285" s="103"/>
      <c r="N285" s="68">
        <v>5.1200121760348098E-2</v>
      </c>
      <c r="O285" s="68"/>
      <c r="P285" s="68"/>
      <c r="Q285" s="68"/>
      <c r="R285" s="68"/>
      <c r="S285" s="68"/>
      <c r="T285" s="68"/>
      <c r="U285" s="68"/>
      <c r="V285" s="68"/>
      <c r="W285" s="94">
        <v>12483</v>
      </c>
      <c r="X285" s="94"/>
      <c r="Y285" s="94"/>
      <c r="Z285" s="94"/>
      <c r="AA285" s="94"/>
      <c r="AB285" s="94"/>
      <c r="AC285" s="94"/>
      <c r="AD285" s="94"/>
      <c r="AE285" s="68">
        <v>5.5253583095050497E-2</v>
      </c>
      <c r="AF285" s="68"/>
      <c r="AG285" s="68"/>
      <c r="AH285" s="68"/>
      <c r="AI285" s="68"/>
      <c r="AJ285" s="68"/>
      <c r="AK285" s="68"/>
      <c r="AL285" s="68"/>
      <c r="AM285" s="34">
        <v>8</v>
      </c>
    </row>
    <row r="286" spans="2:41" s="1" customFormat="1" ht="11.1" customHeight="1" x14ac:dyDescent="0.15">
      <c r="B286" s="92" t="s">
        <v>1140</v>
      </c>
      <c r="C286" s="92"/>
      <c r="D286" s="103">
        <v>876352035.38000298</v>
      </c>
      <c r="E286" s="103"/>
      <c r="F286" s="103"/>
      <c r="G286" s="103"/>
      <c r="H286" s="103"/>
      <c r="I286" s="103"/>
      <c r="J286" s="103"/>
      <c r="K286" s="103"/>
      <c r="L286" s="103"/>
      <c r="M286" s="103"/>
      <c r="N286" s="68">
        <v>5.7502018965635802E-2</v>
      </c>
      <c r="O286" s="68"/>
      <c r="P286" s="68"/>
      <c r="Q286" s="68"/>
      <c r="R286" s="68"/>
      <c r="S286" s="68"/>
      <c r="T286" s="68"/>
      <c r="U286" s="68"/>
      <c r="V286" s="68"/>
      <c r="W286" s="94">
        <v>12449</v>
      </c>
      <c r="X286" s="94"/>
      <c r="Y286" s="94"/>
      <c r="Z286" s="94"/>
      <c r="AA286" s="94"/>
      <c r="AB286" s="94"/>
      <c r="AC286" s="94"/>
      <c r="AD286" s="94"/>
      <c r="AE286" s="68">
        <v>5.5103088676622898E-2</v>
      </c>
      <c r="AF286" s="68"/>
      <c r="AG286" s="68"/>
      <c r="AH286" s="68"/>
      <c r="AI286" s="68"/>
      <c r="AJ286" s="68"/>
      <c r="AK286" s="68"/>
      <c r="AL286" s="68"/>
      <c r="AM286" s="34">
        <v>9</v>
      </c>
    </row>
    <row r="287" spans="2:41" s="1" customFormat="1" ht="11.1" customHeight="1" x14ac:dyDescent="0.15">
      <c r="B287" s="92" t="s">
        <v>1141</v>
      </c>
      <c r="C287" s="92"/>
      <c r="D287" s="103">
        <v>926353779.85000098</v>
      </c>
      <c r="E287" s="103"/>
      <c r="F287" s="103"/>
      <c r="G287" s="103"/>
      <c r="H287" s="103"/>
      <c r="I287" s="103"/>
      <c r="J287" s="103"/>
      <c r="K287" s="103"/>
      <c r="L287" s="103"/>
      <c r="M287" s="103"/>
      <c r="N287" s="68">
        <v>6.0782893708605901E-2</v>
      </c>
      <c r="O287" s="68"/>
      <c r="P287" s="68"/>
      <c r="Q287" s="68"/>
      <c r="R287" s="68"/>
      <c r="S287" s="68"/>
      <c r="T287" s="68"/>
      <c r="U287" s="68"/>
      <c r="V287" s="68"/>
      <c r="W287" s="94">
        <v>11137</v>
      </c>
      <c r="X287" s="94"/>
      <c r="Y287" s="94"/>
      <c r="Z287" s="94"/>
      <c r="AA287" s="94"/>
      <c r="AB287" s="94"/>
      <c r="AC287" s="94"/>
      <c r="AD287" s="94"/>
      <c r="AE287" s="68">
        <v>4.92957746478873E-2</v>
      </c>
      <c r="AF287" s="68"/>
      <c r="AG287" s="68"/>
      <c r="AH287" s="68"/>
      <c r="AI287" s="68"/>
      <c r="AJ287" s="68"/>
      <c r="AK287" s="68"/>
      <c r="AL287" s="68"/>
      <c r="AM287" s="34">
        <v>10</v>
      </c>
    </row>
    <row r="288" spans="2:41" s="1" customFormat="1" ht="11.1" customHeight="1" x14ac:dyDescent="0.15">
      <c r="B288" s="92" t="s">
        <v>1142</v>
      </c>
      <c r="C288" s="92"/>
      <c r="D288" s="103">
        <v>2586324851.9200001</v>
      </c>
      <c r="E288" s="103"/>
      <c r="F288" s="103"/>
      <c r="G288" s="103"/>
      <c r="H288" s="103"/>
      <c r="I288" s="103"/>
      <c r="J288" s="103"/>
      <c r="K288" s="103"/>
      <c r="L288" s="103"/>
      <c r="M288" s="103"/>
      <c r="N288" s="68">
        <v>0.16970223686638899</v>
      </c>
      <c r="O288" s="68"/>
      <c r="P288" s="68"/>
      <c r="Q288" s="68"/>
      <c r="R288" s="68"/>
      <c r="S288" s="68"/>
      <c r="T288" s="68"/>
      <c r="U288" s="68"/>
      <c r="V288" s="68"/>
      <c r="W288" s="94">
        <v>29537</v>
      </c>
      <c r="X288" s="94"/>
      <c r="Y288" s="94"/>
      <c r="Z288" s="94"/>
      <c r="AA288" s="94"/>
      <c r="AB288" s="94"/>
      <c r="AC288" s="94"/>
      <c r="AD288" s="94"/>
      <c r="AE288" s="68">
        <v>0.130739812855764</v>
      </c>
      <c r="AF288" s="68"/>
      <c r="AG288" s="68"/>
      <c r="AH288" s="68"/>
      <c r="AI288" s="68"/>
      <c r="AJ288" s="68"/>
      <c r="AK288" s="68"/>
      <c r="AL288" s="68"/>
      <c r="AM288" s="34">
        <v>11</v>
      </c>
    </row>
    <row r="289" spans="2:41" s="1" customFormat="1" ht="11.1" customHeight="1" x14ac:dyDescent="0.15">
      <c r="B289" s="92" t="s">
        <v>1143</v>
      </c>
      <c r="C289" s="92"/>
      <c r="D289" s="103">
        <v>1127683139.98</v>
      </c>
      <c r="E289" s="103"/>
      <c r="F289" s="103"/>
      <c r="G289" s="103"/>
      <c r="H289" s="103"/>
      <c r="I289" s="103"/>
      <c r="J289" s="103"/>
      <c r="K289" s="103"/>
      <c r="L289" s="103"/>
      <c r="M289" s="103"/>
      <c r="N289" s="68">
        <v>7.3993161063681506E-2</v>
      </c>
      <c r="O289" s="68"/>
      <c r="P289" s="68"/>
      <c r="Q289" s="68"/>
      <c r="R289" s="68"/>
      <c r="S289" s="68"/>
      <c r="T289" s="68"/>
      <c r="U289" s="68"/>
      <c r="V289" s="68"/>
      <c r="W289" s="94">
        <v>10718</v>
      </c>
      <c r="X289" s="94"/>
      <c r="Y289" s="94"/>
      <c r="Z289" s="94"/>
      <c r="AA289" s="94"/>
      <c r="AB289" s="94"/>
      <c r="AC289" s="94"/>
      <c r="AD289" s="94"/>
      <c r="AE289" s="68">
        <v>4.7441152256088401E-2</v>
      </c>
      <c r="AF289" s="68"/>
      <c r="AG289" s="68"/>
      <c r="AH289" s="68"/>
      <c r="AI289" s="68"/>
      <c r="AJ289" s="68"/>
      <c r="AK289" s="68"/>
      <c r="AL289" s="68"/>
      <c r="AM289" s="34">
        <v>12</v>
      </c>
    </row>
    <row r="290" spans="2:41" s="1" customFormat="1" ht="11.1" customHeight="1" x14ac:dyDescent="0.15">
      <c r="B290" s="92" t="s">
        <v>1144</v>
      </c>
      <c r="C290" s="92"/>
      <c r="D290" s="103">
        <v>463298725.24000001</v>
      </c>
      <c r="E290" s="103"/>
      <c r="F290" s="103"/>
      <c r="G290" s="103"/>
      <c r="H290" s="103"/>
      <c r="I290" s="103"/>
      <c r="J290" s="103"/>
      <c r="K290" s="103"/>
      <c r="L290" s="103"/>
      <c r="M290" s="103"/>
      <c r="N290" s="68">
        <v>3.03994411035441E-2</v>
      </c>
      <c r="O290" s="68"/>
      <c r="P290" s="68"/>
      <c r="Q290" s="68"/>
      <c r="R290" s="68"/>
      <c r="S290" s="68"/>
      <c r="T290" s="68"/>
      <c r="U290" s="68"/>
      <c r="V290" s="68"/>
      <c r="W290" s="94">
        <v>4166</v>
      </c>
      <c r="X290" s="94"/>
      <c r="Y290" s="94"/>
      <c r="Z290" s="94"/>
      <c r="AA290" s="94"/>
      <c r="AB290" s="94"/>
      <c r="AC290" s="94"/>
      <c r="AD290" s="94"/>
      <c r="AE290" s="68">
        <v>1.8439992563805199E-2</v>
      </c>
      <c r="AF290" s="68"/>
      <c r="AG290" s="68"/>
      <c r="AH290" s="68"/>
      <c r="AI290" s="68"/>
      <c r="AJ290" s="68"/>
      <c r="AK290" s="68"/>
      <c r="AL290" s="68"/>
      <c r="AM290" s="34">
        <v>13</v>
      </c>
    </row>
    <row r="291" spans="2:41" s="1" customFormat="1" ht="11.1" customHeight="1" x14ac:dyDescent="0.15">
      <c r="B291" s="92" t="s">
        <v>1145</v>
      </c>
      <c r="C291" s="92"/>
      <c r="D291" s="103">
        <v>1204523148.04</v>
      </c>
      <c r="E291" s="103"/>
      <c r="F291" s="103"/>
      <c r="G291" s="103"/>
      <c r="H291" s="103"/>
      <c r="I291" s="103"/>
      <c r="J291" s="103"/>
      <c r="K291" s="103"/>
      <c r="L291" s="103"/>
      <c r="M291" s="103"/>
      <c r="N291" s="68">
        <v>7.9035033989634101E-2</v>
      </c>
      <c r="O291" s="68"/>
      <c r="P291" s="68"/>
      <c r="Q291" s="68"/>
      <c r="R291" s="68"/>
      <c r="S291" s="68"/>
      <c r="T291" s="68"/>
      <c r="U291" s="68"/>
      <c r="V291" s="68"/>
      <c r="W291" s="94">
        <v>8066</v>
      </c>
      <c r="X291" s="94"/>
      <c r="Y291" s="94"/>
      <c r="Z291" s="94"/>
      <c r="AA291" s="94"/>
      <c r="AB291" s="94"/>
      <c r="AC291" s="94"/>
      <c r="AD291" s="94"/>
      <c r="AE291" s="68">
        <v>3.5702587618735702E-2</v>
      </c>
      <c r="AF291" s="68"/>
      <c r="AG291" s="68"/>
      <c r="AH291" s="68"/>
      <c r="AI291" s="68"/>
      <c r="AJ291" s="68"/>
      <c r="AK291" s="68"/>
      <c r="AL291" s="68"/>
      <c r="AM291" s="34">
        <v>14</v>
      </c>
    </row>
    <row r="292" spans="2:41" s="1" customFormat="1" ht="11.1" customHeight="1" x14ac:dyDescent="0.15">
      <c r="B292" s="101"/>
      <c r="C292" s="101"/>
      <c r="D292" s="101">
        <v>15240369836.469999</v>
      </c>
      <c r="E292" s="101"/>
      <c r="F292" s="101"/>
      <c r="G292" s="101"/>
      <c r="H292" s="101"/>
      <c r="I292" s="101"/>
      <c r="J292" s="101"/>
      <c r="K292" s="101"/>
      <c r="L292" s="101"/>
      <c r="M292" s="101"/>
      <c r="N292" s="98">
        <v>1</v>
      </c>
      <c r="O292" s="98"/>
      <c r="P292" s="98"/>
      <c r="Q292" s="98"/>
      <c r="R292" s="98"/>
      <c r="S292" s="98"/>
      <c r="T292" s="98"/>
      <c r="U292" s="98"/>
      <c r="V292" s="98"/>
      <c r="W292" s="97">
        <v>225922</v>
      </c>
      <c r="X292" s="97"/>
      <c r="Y292" s="97"/>
      <c r="Z292" s="97"/>
      <c r="AA292" s="97"/>
      <c r="AB292" s="97"/>
      <c r="AC292" s="97"/>
      <c r="AD292" s="97"/>
      <c r="AE292" s="98">
        <v>1</v>
      </c>
      <c r="AF292" s="98"/>
      <c r="AG292" s="98"/>
      <c r="AH292" s="98"/>
      <c r="AI292" s="98"/>
      <c r="AJ292" s="98"/>
      <c r="AK292" s="98"/>
      <c r="AL292" s="98"/>
      <c r="AM292" s="35"/>
    </row>
    <row r="293" spans="2:41" s="1" customFormat="1" ht="9" customHeight="1" x14ac:dyDescent="0.15"/>
    <row r="294" spans="2:41" s="1" customFormat="1" ht="19.149999999999999" customHeight="1" x14ac:dyDescent="0.15">
      <c r="B294" s="70" t="s">
        <v>1161</v>
      </c>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c r="AN294" s="70"/>
      <c r="AO294" s="70"/>
    </row>
    <row r="295" spans="2:41" s="1" customFormat="1" ht="7.9" customHeight="1" x14ac:dyDescent="0.15"/>
    <row r="296" spans="2:41" s="1" customFormat="1" ht="10.7" customHeight="1" x14ac:dyDescent="0.15">
      <c r="B296" s="69" t="s">
        <v>1026</v>
      </c>
      <c r="C296" s="69"/>
      <c r="D296" s="69" t="s">
        <v>1023</v>
      </c>
      <c r="E296" s="69"/>
      <c r="F296" s="69"/>
      <c r="G296" s="69"/>
      <c r="H296" s="69"/>
      <c r="I296" s="69"/>
      <c r="J296" s="69"/>
      <c r="K296" s="69"/>
      <c r="L296" s="69"/>
      <c r="M296" s="69"/>
      <c r="N296" s="69" t="s">
        <v>1024</v>
      </c>
      <c r="O296" s="69"/>
      <c r="P296" s="69"/>
      <c r="Q296" s="69"/>
      <c r="R296" s="69"/>
      <c r="S296" s="69"/>
      <c r="T296" s="69"/>
      <c r="U296" s="69"/>
      <c r="V296" s="69"/>
      <c r="W296" s="69" t="s">
        <v>1025</v>
      </c>
      <c r="X296" s="69"/>
      <c r="Y296" s="69"/>
      <c r="Z296" s="69"/>
      <c r="AA296" s="69"/>
      <c r="AB296" s="69"/>
      <c r="AC296" s="69"/>
      <c r="AD296" s="69"/>
      <c r="AE296" s="69" t="s">
        <v>1024</v>
      </c>
      <c r="AF296" s="69"/>
      <c r="AG296" s="69"/>
      <c r="AH296" s="69"/>
      <c r="AI296" s="69"/>
      <c r="AJ296" s="69"/>
      <c r="AK296" s="69"/>
      <c r="AL296" s="69"/>
    </row>
    <row r="297" spans="2:41" s="1" customFormat="1" ht="10.7" customHeight="1" x14ac:dyDescent="0.15">
      <c r="B297" s="92" t="s">
        <v>1146</v>
      </c>
      <c r="C297" s="92"/>
      <c r="D297" s="103">
        <v>329313799.74000001</v>
      </c>
      <c r="E297" s="103"/>
      <c r="F297" s="103"/>
      <c r="G297" s="103"/>
      <c r="H297" s="103"/>
      <c r="I297" s="103"/>
      <c r="J297" s="103"/>
      <c r="K297" s="103"/>
      <c r="L297" s="103"/>
      <c r="M297" s="103"/>
      <c r="N297" s="68">
        <v>2.1607992671671E-2</v>
      </c>
      <c r="O297" s="68"/>
      <c r="P297" s="68"/>
      <c r="Q297" s="68"/>
      <c r="R297" s="68"/>
      <c r="S297" s="68"/>
      <c r="T297" s="68"/>
      <c r="U297" s="68"/>
      <c r="V297" s="68"/>
      <c r="W297" s="94">
        <v>14743</v>
      </c>
      <c r="X297" s="94"/>
      <c r="Y297" s="94"/>
      <c r="Z297" s="94"/>
      <c r="AA297" s="94"/>
      <c r="AB297" s="94"/>
      <c r="AC297" s="94"/>
      <c r="AD297" s="94"/>
      <c r="AE297" s="68">
        <v>6.5257035614061501E-2</v>
      </c>
      <c r="AF297" s="68"/>
      <c r="AG297" s="68"/>
      <c r="AH297" s="68"/>
      <c r="AI297" s="68"/>
      <c r="AJ297" s="68"/>
      <c r="AK297" s="68"/>
      <c r="AL297" s="68"/>
    </row>
    <row r="298" spans="2:41" s="1" customFormat="1" ht="10.7" customHeight="1" x14ac:dyDescent="0.15">
      <c r="B298" s="92" t="s">
        <v>1028</v>
      </c>
      <c r="C298" s="92"/>
      <c r="D298" s="103">
        <v>459205125.61000103</v>
      </c>
      <c r="E298" s="103"/>
      <c r="F298" s="103"/>
      <c r="G298" s="103"/>
      <c r="H298" s="103"/>
      <c r="I298" s="103"/>
      <c r="J298" s="103"/>
      <c r="K298" s="103"/>
      <c r="L298" s="103"/>
      <c r="M298" s="103"/>
      <c r="N298" s="68">
        <v>3.01308387222421E-2</v>
      </c>
      <c r="O298" s="68"/>
      <c r="P298" s="68"/>
      <c r="Q298" s="68"/>
      <c r="R298" s="68"/>
      <c r="S298" s="68"/>
      <c r="T298" s="68"/>
      <c r="U298" s="68"/>
      <c r="V298" s="68"/>
      <c r="W298" s="94">
        <v>13692</v>
      </c>
      <c r="X298" s="94"/>
      <c r="Y298" s="94"/>
      <c r="Z298" s="94"/>
      <c r="AA298" s="94"/>
      <c r="AB298" s="94"/>
      <c r="AC298" s="94"/>
      <c r="AD298" s="94"/>
      <c r="AE298" s="68">
        <v>6.0604987562078903E-2</v>
      </c>
      <c r="AF298" s="68"/>
      <c r="AG298" s="68"/>
      <c r="AH298" s="68"/>
      <c r="AI298" s="68"/>
      <c r="AJ298" s="68"/>
      <c r="AK298" s="68"/>
      <c r="AL298" s="68"/>
    </row>
    <row r="299" spans="2:41" s="1" customFormat="1" ht="10.7" customHeight="1" x14ac:dyDescent="0.15">
      <c r="B299" s="92" t="s">
        <v>1029</v>
      </c>
      <c r="C299" s="92"/>
      <c r="D299" s="103">
        <v>608256172.23999703</v>
      </c>
      <c r="E299" s="103"/>
      <c r="F299" s="103"/>
      <c r="G299" s="103"/>
      <c r="H299" s="103"/>
      <c r="I299" s="103"/>
      <c r="J299" s="103"/>
      <c r="K299" s="103"/>
      <c r="L299" s="103"/>
      <c r="M299" s="103"/>
      <c r="N299" s="68">
        <v>3.9910853789417097E-2</v>
      </c>
      <c r="O299" s="68"/>
      <c r="P299" s="68"/>
      <c r="Q299" s="68"/>
      <c r="R299" s="68"/>
      <c r="S299" s="68"/>
      <c r="T299" s="68"/>
      <c r="U299" s="68"/>
      <c r="V299" s="68"/>
      <c r="W299" s="94">
        <v>18606</v>
      </c>
      <c r="X299" s="94"/>
      <c r="Y299" s="94"/>
      <c r="Z299" s="94"/>
      <c r="AA299" s="94"/>
      <c r="AB299" s="94"/>
      <c r="AC299" s="94"/>
      <c r="AD299" s="94"/>
      <c r="AE299" s="68">
        <v>8.2355857331291304E-2</v>
      </c>
      <c r="AF299" s="68"/>
      <c r="AG299" s="68"/>
      <c r="AH299" s="68"/>
      <c r="AI299" s="68"/>
      <c r="AJ299" s="68"/>
      <c r="AK299" s="68"/>
      <c r="AL299" s="68"/>
    </row>
    <row r="300" spans="2:41" s="1" customFormat="1" ht="10.7" customHeight="1" x14ac:dyDescent="0.15">
      <c r="B300" s="92" t="s">
        <v>1030</v>
      </c>
      <c r="C300" s="92"/>
      <c r="D300" s="103">
        <v>952772319.76000202</v>
      </c>
      <c r="E300" s="103"/>
      <c r="F300" s="103"/>
      <c r="G300" s="103"/>
      <c r="H300" s="103"/>
      <c r="I300" s="103"/>
      <c r="J300" s="103"/>
      <c r="K300" s="103"/>
      <c r="L300" s="103"/>
      <c r="M300" s="103"/>
      <c r="N300" s="68">
        <v>6.2516351636036499E-2</v>
      </c>
      <c r="O300" s="68"/>
      <c r="P300" s="68"/>
      <c r="Q300" s="68"/>
      <c r="R300" s="68"/>
      <c r="S300" s="68"/>
      <c r="T300" s="68"/>
      <c r="U300" s="68"/>
      <c r="V300" s="68"/>
      <c r="W300" s="94">
        <v>22271</v>
      </c>
      <c r="X300" s="94"/>
      <c r="Y300" s="94"/>
      <c r="Z300" s="94"/>
      <c r="AA300" s="94"/>
      <c r="AB300" s="94"/>
      <c r="AC300" s="94"/>
      <c r="AD300" s="94"/>
      <c r="AE300" s="68">
        <v>9.8578270376501603E-2</v>
      </c>
      <c r="AF300" s="68"/>
      <c r="AG300" s="68"/>
      <c r="AH300" s="68"/>
      <c r="AI300" s="68"/>
      <c r="AJ300" s="68"/>
      <c r="AK300" s="68"/>
      <c r="AL300" s="68"/>
    </row>
    <row r="301" spans="2:41" s="1" customFormat="1" ht="10.7" customHeight="1" x14ac:dyDescent="0.15">
      <c r="B301" s="92" t="s">
        <v>1031</v>
      </c>
      <c r="C301" s="92"/>
      <c r="D301" s="103">
        <v>1085745561.9100001</v>
      </c>
      <c r="E301" s="103"/>
      <c r="F301" s="103"/>
      <c r="G301" s="103"/>
      <c r="H301" s="103"/>
      <c r="I301" s="103"/>
      <c r="J301" s="103"/>
      <c r="K301" s="103"/>
      <c r="L301" s="103"/>
      <c r="M301" s="103"/>
      <c r="N301" s="68">
        <v>7.1241418256912895E-2</v>
      </c>
      <c r="O301" s="68"/>
      <c r="P301" s="68"/>
      <c r="Q301" s="68"/>
      <c r="R301" s="68"/>
      <c r="S301" s="68"/>
      <c r="T301" s="68"/>
      <c r="U301" s="68"/>
      <c r="V301" s="68"/>
      <c r="W301" s="94">
        <v>21736</v>
      </c>
      <c r="X301" s="94"/>
      <c r="Y301" s="94"/>
      <c r="Z301" s="94"/>
      <c r="AA301" s="94"/>
      <c r="AB301" s="94"/>
      <c r="AC301" s="94"/>
      <c r="AD301" s="94"/>
      <c r="AE301" s="68">
        <v>9.6210196439479104E-2</v>
      </c>
      <c r="AF301" s="68"/>
      <c r="AG301" s="68"/>
      <c r="AH301" s="68"/>
      <c r="AI301" s="68"/>
      <c r="AJ301" s="68"/>
      <c r="AK301" s="68"/>
      <c r="AL301" s="68"/>
    </row>
    <row r="302" spans="2:41" s="1" customFormat="1" ht="10.7" customHeight="1" x14ac:dyDescent="0.15">
      <c r="B302" s="92" t="s">
        <v>1032</v>
      </c>
      <c r="C302" s="92"/>
      <c r="D302" s="103">
        <v>1137351385.1300001</v>
      </c>
      <c r="E302" s="103"/>
      <c r="F302" s="103"/>
      <c r="G302" s="103"/>
      <c r="H302" s="103"/>
      <c r="I302" s="103"/>
      <c r="J302" s="103"/>
      <c r="K302" s="103"/>
      <c r="L302" s="103"/>
      <c r="M302" s="103"/>
      <c r="N302" s="68">
        <v>7.4627544956838002E-2</v>
      </c>
      <c r="O302" s="68"/>
      <c r="P302" s="68"/>
      <c r="Q302" s="68"/>
      <c r="R302" s="68"/>
      <c r="S302" s="68"/>
      <c r="T302" s="68"/>
      <c r="U302" s="68"/>
      <c r="V302" s="68"/>
      <c r="W302" s="94">
        <v>18592</v>
      </c>
      <c r="X302" s="94"/>
      <c r="Y302" s="94"/>
      <c r="Z302" s="94"/>
      <c r="AA302" s="94"/>
      <c r="AB302" s="94"/>
      <c r="AC302" s="94"/>
      <c r="AD302" s="94"/>
      <c r="AE302" s="68">
        <v>8.2293889041350599E-2</v>
      </c>
      <c r="AF302" s="68"/>
      <c r="AG302" s="68"/>
      <c r="AH302" s="68"/>
      <c r="AI302" s="68"/>
      <c r="AJ302" s="68"/>
      <c r="AK302" s="68"/>
      <c r="AL302" s="68"/>
    </row>
    <row r="303" spans="2:41" s="1" customFormat="1" ht="10.7" customHeight="1" x14ac:dyDescent="0.15">
      <c r="B303" s="92" t="s">
        <v>1033</v>
      </c>
      <c r="C303" s="92"/>
      <c r="D303" s="103">
        <v>1534079395.4100001</v>
      </c>
      <c r="E303" s="103"/>
      <c r="F303" s="103"/>
      <c r="G303" s="103"/>
      <c r="H303" s="103"/>
      <c r="I303" s="103"/>
      <c r="J303" s="103"/>
      <c r="K303" s="103"/>
      <c r="L303" s="103"/>
      <c r="M303" s="103"/>
      <c r="N303" s="68">
        <v>0.100658934912391</v>
      </c>
      <c r="O303" s="68"/>
      <c r="P303" s="68"/>
      <c r="Q303" s="68"/>
      <c r="R303" s="68"/>
      <c r="S303" s="68"/>
      <c r="T303" s="68"/>
      <c r="U303" s="68"/>
      <c r="V303" s="68"/>
      <c r="W303" s="94">
        <v>21463</v>
      </c>
      <c r="X303" s="94"/>
      <c r="Y303" s="94"/>
      <c r="Z303" s="94"/>
      <c r="AA303" s="94"/>
      <c r="AB303" s="94"/>
      <c r="AC303" s="94"/>
      <c r="AD303" s="94"/>
      <c r="AE303" s="68">
        <v>9.5001814785634006E-2</v>
      </c>
      <c r="AF303" s="68"/>
      <c r="AG303" s="68"/>
      <c r="AH303" s="68"/>
      <c r="AI303" s="68"/>
      <c r="AJ303" s="68"/>
      <c r="AK303" s="68"/>
      <c r="AL303" s="68"/>
    </row>
    <row r="304" spans="2:41" s="1" customFormat="1" ht="10.7" customHeight="1" x14ac:dyDescent="0.15">
      <c r="B304" s="92" t="s">
        <v>1034</v>
      </c>
      <c r="C304" s="92"/>
      <c r="D304" s="103">
        <v>1259395567.5899999</v>
      </c>
      <c r="E304" s="103"/>
      <c r="F304" s="103"/>
      <c r="G304" s="103"/>
      <c r="H304" s="103"/>
      <c r="I304" s="103"/>
      <c r="J304" s="103"/>
      <c r="K304" s="103"/>
      <c r="L304" s="103"/>
      <c r="M304" s="103"/>
      <c r="N304" s="68">
        <v>8.2635499079312905E-2</v>
      </c>
      <c r="O304" s="68"/>
      <c r="P304" s="68"/>
      <c r="Q304" s="68"/>
      <c r="R304" s="68"/>
      <c r="S304" s="68"/>
      <c r="T304" s="68"/>
      <c r="U304" s="68"/>
      <c r="V304" s="68"/>
      <c r="W304" s="94">
        <v>16177</v>
      </c>
      <c r="X304" s="94"/>
      <c r="Y304" s="94"/>
      <c r="Z304" s="94"/>
      <c r="AA304" s="94"/>
      <c r="AB304" s="94"/>
      <c r="AC304" s="94"/>
      <c r="AD304" s="94"/>
      <c r="AE304" s="68">
        <v>7.16043590265667E-2</v>
      </c>
      <c r="AF304" s="68"/>
      <c r="AG304" s="68"/>
      <c r="AH304" s="68"/>
      <c r="AI304" s="68"/>
      <c r="AJ304" s="68"/>
      <c r="AK304" s="68"/>
      <c r="AL304" s="68"/>
    </row>
    <row r="305" spans="2:41" s="1" customFormat="1" ht="10.7" customHeight="1" x14ac:dyDescent="0.15">
      <c r="B305" s="92" t="s">
        <v>1035</v>
      </c>
      <c r="C305" s="92"/>
      <c r="D305" s="103">
        <v>1504617444.6400001</v>
      </c>
      <c r="E305" s="103"/>
      <c r="F305" s="103"/>
      <c r="G305" s="103"/>
      <c r="H305" s="103"/>
      <c r="I305" s="103"/>
      <c r="J305" s="103"/>
      <c r="K305" s="103"/>
      <c r="L305" s="103"/>
      <c r="M305" s="103"/>
      <c r="N305" s="68">
        <v>9.8725782955704E-2</v>
      </c>
      <c r="O305" s="68"/>
      <c r="P305" s="68"/>
      <c r="Q305" s="68"/>
      <c r="R305" s="68"/>
      <c r="S305" s="68"/>
      <c r="T305" s="68"/>
      <c r="U305" s="68"/>
      <c r="V305" s="68"/>
      <c r="W305" s="94">
        <v>17554</v>
      </c>
      <c r="X305" s="94"/>
      <c r="Y305" s="94"/>
      <c r="Z305" s="94"/>
      <c r="AA305" s="94"/>
      <c r="AB305" s="94"/>
      <c r="AC305" s="94"/>
      <c r="AD305" s="94"/>
      <c r="AE305" s="68">
        <v>7.7699382972884506E-2</v>
      </c>
      <c r="AF305" s="68"/>
      <c r="AG305" s="68"/>
      <c r="AH305" s="68"/>
      <c r="AI305" s="68"/>
      <c r="AJ305" s="68"/>
      <c r="AK305" s="68"/>
      <c r="AL305" s="68"/>
    </row>
    <row r="306" spans="2:41" s="1" customFormat="1" ht="10.7" customHeight="1" x14ac:dyDescent="0.15">
      <c r="B306" s="92" t="s">
        <v>1036</v>
      </c>
      <c r="C306" s="92"/>
      <c r="D306" s="103">
        <v>2332063746.6699901</v>
      </c>
      <c r="E306" s="103"/>
      <c r="F306" s="103"/>
      <c r="G306" s="103"/>
      <c r="H306" s="103"/>
      <c r="I306" s="103"/>
      <c r="J306" s="103"/>
      <c r="K306" s="103"/>
      <c r="L306" s="103"/>
      <c r="M306" s="103"/>
      <c r="N306" s="68">
        <v>0.153018842173331</v>
      </c>
      <c r="O306" s="68"/>
      <c r="P306" s="68"/>
      <c r="Q306" s="68"/>
      <c r="R306" s="68"/>
      <c r="S306" s="68"/>
      <c r="T306" s="68"/>
      <c r="U306" s="68"/>
      <c r="V306" s="68"/>
      <c r="W306" s="94">
        <v>24967</v>
      </c>
      <c r="X306" s="94"/>
      <c r="Y306" s="94"/>
      <c r="Z306" s="94"/>
      <c r="AA306" s="94"/>
      <c r="AB306" s="94"/>
      <c r="AC306" s="94"/>
      <c r="AD306" s="94"/>
      <c r="AE306" s="68">
        <v>0.11051159249652499</v>
      </c>
      <c r="AF306" s="68"/>
      <c r="AG306" s="68"/>
      <c r="AH306" s="68"/>
      <c r="AI306" s="68"/>
      <c r="AJ306" s="68"/>
      <c r="AK306" s="68"/>
      <c r="AL306" s="68"/>
    </row>
    <row r="307" spans="2:41" s="1" customFormat="1" ht="10.7" customHeight="1" x14ac:dyDescent="0.15">
      <c r="B307" s="92" t="s">
        <v>1037</v>
      </c>
      <c r="C307" s="92"/>
      <c r="D307" s="103">
        <v>977733659.18999898</v>
      </c>
      <c r="E307" s="103"/>
      <c r="F307" s="103"/>
      <c r="G307" s="103"/>
      <c r="H307" s="103"/>
      <c r="I307" s="103"/>
      <c r="J307" s="103"/>
      <c r="K307" s="103"/>
      <c r="L307" s="103"/>
      <c r="M307" s="103"/>
      <c r="N307" s="68">
        <v>6.4154195054394E-2</v>
      </c>
      <c r="O307" s="68"/>
      <c r="P307" s="68"/>
      <c r="Q307" s="68"/>
      <c r="R307" s="68"/>
      <c r="S307" s="68"/>
      <c r="T307" s="68"/>
      <c r="U307" s="68"/>
      <c r="V307" s="68"/>
      <c r="W307" s="94">
        <v>10334</v>
      </c>
      <c r="X307" s="94"/>
      <c r="Y307" s="94"/>
      <c r="Z307" s="94"/>
      <c r="AA307" s="94"/>
      <c r="AB307" s="94"/>
      <c r="AC307" s="94"/>
      <c r="AD307" s="94"/>
      <c r="AE307" s="68">
        <v>4.5741450589141398E-2</v>
      </c>
      <c r="AF307" s="68"/>
      <c r="AG307" s="68"/>
      <c r="AH307" s="68"/>
      <c r="AI307" s="68"/>
      <c r="AJ307" s="68"/>
      <c r="AK307" s="68"/>
      <c r="AL307" s="68"/>
    </row>
    <row r="308" spans="2:41" s="1" customFormat="1" ht="10.7" customHeight="1" x14ac:dyDescent="0.15">
      <c r="B308" s="92" t="s">
        <v>1038</v>
      </c>
      <c r="C308" s="92"/>
      <c r="D308" s="103">
        <v>1106241852.1900001</v>
      </c>
      <c r="E308" s="103"/>
      <c r="F308" s="103"/>
      <c r="G308" s="103"/>
      <c r="H308" s="103"/>
      <c r="I308" s="103"/>
      <c r="J308" s="103"/>
      <c r="K308" s="103"/>
      <c r="L308" s="103"/>
      <c r="M308" s="103"/>
      <c r="N308" s="68">
        <v>7.2586286557349597E-2</v>
      </c>
      <c r="O308" s="68"/>
      <c r="P308" s="68"/>
      <c r="Q308" s="68"/>
      <c r="R308" s="68"/>
      <c r="S308" s="68"/>
      <c r="T308" s="68"/>
      <c r="U308" s="68"/>
      <c r="V308" s="68"/>
      <c r="W308" s="94">
        <v>10615</v>
      </c>
      <c r="X308" s="94"/>
      <c r="Y308" s="94"/>
      <c r="Z308" s="94"/>
      <c r="AA308" s="94"/>
      <c r="AB308" s="94"/>
      <c r="AC308" s="94"/>
      <c r="AD308" s="94"/>
      <c r="AE308" s="68">
        <v>4.6985242694381202E-2</v>
      </c>
      <c r="AF308" s="68"/>
      <c r="AG308" s="68"/>
      <c r="AH308" s="68"/>
      <c r="AI308" s="68"/>
      <c r="AJ308" s="68"/>
      <c r="AK308" s="68"/>
      <c r="AL308" s="68"/>
    </row>
    <row r="309" spans="2:41" s="1" customFormat="1" ht="10.7" customHeight="1" x14ac:dyDescent="0.15">
      <c r="B309" s="92" t="s">
        <v>1039</v>
      </c>
      <c r="C309" s="92"/>
      <c r="D309" s="103">
        <v>1900085642.7100101</v>
      </c>
      <c r="E309" s="103"/>
      <c r="F309" s="103"/>
      <c r="G309" s="103"/>
      <c r="H309" s="103"/>
      <c r="I309" s="103"/>
      <c r="J309" s="103"/>
      <c r="K309" s="103"/>
      <c r="L309" s="103"/>
      <c r="M309" s="103"/>
      <c r="N309" s="68">
        <v>0.124674510074102</v>
      </c>
      <c r="O309" s="68"/>
      <c r="P309" s="68"/>
      <c r="Q309" s="68"/>
      <c r="R309" s="68"/>
      <c r="S309" s="68"/>
      <c r="T309" s="68"/>
      <c r="U309" s="68"/>
      <c r="V309" s="68"/>
      <c r="W309" s="94">
        <v>14695</v>
      </c>
      <c r="X309" s="94"/>
      <c r="Y309" s="94"/>
      <c r="Z309" s="94"/>
      <c r="AA309" s="94"/>
      <c r="AB309" s="94"/>
      <c r="AC309" s="94"/>
      <c r="AD309" s="94"/>
      <c r="AE309" s="68">
        <v>6.5044572905693099E-2</v>
      </c>
      <c r="AF309" s="68"/>
      <c r="AG309" s="68"/>
      <c r="AH309" s="68"/>
      <c r="AI309" s="68"/>
      <c r="AJ309" s="68"/>
      <c r="AK309" s="68"/>
      <c r="AL309" s="68"/>
    </row>
    <row r="310" spans="2:41" s="1" customFormat="1" ht="10.7" customHeight="1" x14ac:dyDescent="0.15">
      <c r="B310" s="92" t="s">
        <v>1040</v>
      </c>
      <c r="C310" s="92"/>
      <c r="D310" s="103">
        <v>32717283.66</v>
      </c>
      <c r="E310" s="103"/>
      <c r="F310" s="103"/>
      <c r="G310" s="103"/>
      <c r="H310" s="103"/>
      <c r="I310" s="103"/>
      <c r="J310" s="103"/>
      <c r="K310" s="103"/>
      <c r="L310" s="103"/>
      <c r="M310" s="103"/>
      <c r="N310" s="68">
        <v>2.1467512935091598E-3</v>
      </c>
      <c r="O310" s="68"/>
      <c r="P310" s="68"/>
      <c r="Q310" s="68"/>
      <c r="R310" s="68"/>
      <c r="S310" s="68"/>
      <c r="T310" s="68"/>
      <c r="U310" s="68"/>
      <c r="V310" s="68"/>
      <c r="W310" s="94">
        <v>290</v>
      </c>
      <c r="X310" s="94"/>
      <c r="Y310" s="94"/>
      <c r="Z310" s="94"/>
      <c r="AA310" s="94"/>
      <c r="AB310" s="94"/>
      <c r="AC310" s="94"/>
      <c r="AD310" s="94"/>
      <c r="AE310" s="68">
        <v>1.2836288630589301E-3</v>
      </c>
      <c r="AF310" s="68"/>
      <c r="AG310" s="68"/>
      <c r="AH310" s="68"/>
      <c r="AI310" s="68"/>
      <c r="AJ310" s="68"/>
      <c r="AK310" s="68"/>
      <c r="AL310" s="68"/>
    </row>
    <row r="311" spans="2:41" s="1" customFormat="1" ht="10.7" customHeight="1" x14ac:dyDescent="0.15">
      <c r="B311" s="92" t="s">
        <v>1041</v>
      </c>
      <c r="C311" s="92"/>
      <c r="D311" s="103">
        <v>16346497.91</v>
      </c>
      <c r="E311" s="103"/>
      <c r="F311" s="103"/>
      <c r="G311" s="103"/>
      <c r="H311" s="103"/>
      <c r="I311" s="103"/>
      <c r="J311" s="103"/>
      <c r="K311" s="103"/>
      <c r="L311" s="103"/>
      <c r="M311" s="103"/>
      <c r="N311" s="68">
        <v>1.0725788209471801E-3</v>
      </c>
      <c r="O311" s="68"/>
      <c r="P311" s="68"/>
      <c r="Q311" s="68"/>
      <c r="R311" s="68"/>
      <c r="S311" s="68"/>
      <c r="T311" s="68"/>
      <c r="U311" s="68"/>
      <c r="V311" s="68"/>
      <c r="W311" s="94">
        <v>144</v>
      </c>
      <c r="X311" s="94"/>
      <c r="Y311" s="94"/>
      <c r="Z311" s="94"/>
      <c r="AA311" s="94"/>
      <c r="AB311" s="94"/>
      <c r="AC311" s="94"/>
      <c r="AD311" s="94"/>
      <c r="AE311" s="68">
        <v>6.3738812510512495E-4</v>
      </c>
      <c r="AF311" s="68"/>
      <c r="AG311" s="68"/>
      <c r="AH311" s="68"/>
      <c r="AI311" s="68"/>
      <c r="AJ311" s="68"/>
      <c r="AK311" s="68"/>
      <c r="AL311" s="68"/>
    </row>
    <row r="312" spans="2:41" s="1" customFormat="1" ht="10.7" customHeight="1" x14ac:dyDescent="0.15">
      <c r="B312" s="92" t="s">
        <v>1042</v>
      </c>
      <c r="C312" s="92"/>
      <c r="D312" s="103">
        <v>3896622.85</v>
      </c>
      <c r="E312" s="103"/>
      <c r="F312" s="103"/>
      <c r="G312" s="103"/>
      <c r="H312" s="103"/>
      <c r="I312" s="103"/>
      <c r="J312" s="103"/>
      <c r="K312" s="103"/>
      <c r="L312" s="103"/>
      <c r="M312" s="103"/>
      <c r="N312" s="68">
        <v>2.5567770938704102E-4</v>
      </c>
      <c r="O312" s="68"/>
      <c r="P312" s="68"/>
      <c r="Q312" s="68"/>
      <c r="R312" s="68"/>
      <c r="S312" s="68"/>
      <c r="T312" s="68"/>
      <c r="U312" s="68"/>
      <c r="V312" s="68"/>
      <c r="W312" s="94">
        <v>39</v>
      </c>
      <c r="X312" s="94"/>
      <c r="Y312" s="94"/>
      <c r="Z312" s="94"/>
      <c r="AA312" s="94"/>
      <c r="AB312" s="94"/>
      <c r="AC312" s="94"/>
      <c r="AD312" s="94"/>
      <c r="AE312" s="68">
        <v>1.7262595054930499E-4</v>
      </c>
      <c r="AF312" s="68"/>
      <c r="AG312" s="68"/>
      <c r="AH312" s="68"/>
      <c r="AI312" s="68"/>
      <c r="AJ312" s="68"/>
      <c r="AK312" s="68"/>
      <c r="AL312" s="68"/>
    </row>
    <row r="313" spans="2:41" s="1" customFormat="1" ht="10.7" customHeight="1" x14ac:dyDescent="0.15">
      <c r="B313" s="92" t="s">
        <v>1043</v>
      </c>
      <c r="C313" s="92"/>
      <c r="D313" s="103">
        <v>212875.73</v>
      </c>
      <c r="E313" s="103"/>
      <c r="F313" s="103"/>
      <c r="G313" s="103"/>
      <c r="H313" s="103"/>
      <c r="I313" s="103"/>
      <c r="J313" s="103"/>
      <c r="K313" s="103"/>
      <c r="L313" s="103"/>
      <c r="M313" s="103"/>
      <c r="N313" s="68">
        <v>1.3967884787847599E-5</v>
      </c>
      <c r="O313" s="68"/>
      <c r="P313" s="68"/>
      <c r="Q313" s="68"/>
      <c r="R313" s="68"/>
      <c r="S313" s="68"/>
      <c r="T313" s="68"/>
      <c r="U313" s="68"/>
      <c r="V313" s="68"/>
      <c r="W313" s="94">
        <v>1</v>
      </c>
      <c r="X313" s="94"/>
      <c r="Y313" s="94"/>
      <c r="Z313" s="94"/>
      <c r="AA313" s="94"/>
      <c r="AB313" s="94"/>
      <c r="AC313" s="94"/>
      <c r="AD313" s="94"/>
      <c r="AE313" s="68">
        <v>4.4263064243411399E-6</v>
      </c>
      <c r="AF313" s="68"/>
      <c r="AG313" s="68"/>
      <c r="AH313" s="68"/>
      <c r="AI313" s="68"/>
      <c r="AJ313" s="68"/>
      <c r="AK313" s="68"/>
      <c r="AL313" s="68"/>
    </row>
    <row r="314" spans="2:41" s="1" customFormat="1" ht="10.7" customHeight="1" x14ac:dyDescent="0.15">
      <c r="B314" s="92" t="s">
        <v>1044</v>
      </c>
      <c r="C314" s="92"/>
      <c r="D314" s="103">
        <v>150883.53</v>
      </c>
      <c r="E314" s="103"/>
      <c r="F314" s="103"/>
      <c r="G314" s="103"/>
      <c r="H314" s="103"/>
      <c r="I314" s="103"/>
      <c r="J314" s="103"/>
      <c r="K314" s="103"/>
      <c r="L314" s="103"/>
      <c r="M314" s="103"/>
      <c r="N314" s="68">
        <v>9.9002538402275395E-6</v>
      </c>
      <c r="O314" s="68"/>
      <c r="P314" s="68"/>
      <c r="Q314" s="68"/>
      <c r="R314" s="68"/>
      <c r="S314" s="68"/>
      <c r="T314" s="68"/>
      <c r="U314" s="68"/>
      <c r="V314" s="68"/>
      <c r="W314" s="94">
        <v>2</v>
      </c>
      <c r="X314" s="94"/>
      <c r="Y314" s="94"/>
      <c r="Z314" s="94"/>
      <c r="AA314" s="94"/>
      <c r="AB314" s="94"/>
      <c r="AC314" s="94"/>
      <c r="AD314" s="94"/>
      <c r="AE314" s="68">
        <v>8.8526128486822899E-6</v>
      </c>
      <c r="AF314" s="68"/>
      <c r="AG314" s="68"/>
      <c r="AH314" s="68"/>
      <c r="AI314" s="68"/>
      <c r="AJ314" s="68"/>
      <c r="AK314" s="68"/>
      <c r="AL314" s="68"/>
    </row>
    <row r="315" spans="2:41" s="1" customFormat="1" ht="10.7" customHeight="1" x14ac:dyDescent="0.15">
      <c r="B315" s="92" t="s">
        <v>1049</v>
      </c>
      <c r="C315" s="92"/>
      <c r="D315" s="103">
        <v>184000</v>
      </c>
      <c r="E315" s="103"/>
      <c r="F315" s="103"/>
      <c r="G315" s="103"/>
      <c r="H315" s="103"/>
      <c r="I315" s="103"/>
      <c r="J315" s="103"/>
      <c r="K315" s="103"/>
      <c r="L315" s="103"/>
      <c r="M315" s="103"/>
      <c r="N315" s="68">
        <v>1.20731978275022E-5</v>
      </c>
      <c r="O315" s="68"/>
      <c r="P315" s="68"/>
      <c r="Q315" s="68"/>
      <c r="R315" s="68"/>
      <c r="S315" s="68"/>
      <c r="T315" s="68"/>
      <c r="U315" s="68"/>
      <c r="V315" s="68"/>
      <c r="W315" s="94">
        <v>1</v>
      </c>
      <c r="X315" s="94"/>
      <c r="Y315" s="94"/>
      <c r="Z315" s="94"/>
      <c r="AA315" s="94"/>
      <c r="AB315" s="94"/>
      <c r="AC315" s="94"/>
      <c r="AD315" s="94"/>
      <c r="AE315" s="68">
        <v>4.4263064243411399E-6</v>
      </c>
      <c r="AF315" s="68"/>
      <c r="AG315" s="68"/>
      <c r="AH315" s="68"/>
      <c r="AI315" s="68"/>
      <c r="AJ315" s="68"/>
      <c r="AK315" s="68"/>
      <c r="AL315" s="68"/>
    </row>
    <row r="316" spans="2:41" s="1" customFormat="1" ht="9.6" customHeight="1" x14ac:dyDescent="0.15">
      <c r="B316" s="101"/>
      <c r="C316" s="101"/>
      <c r="D316" s="101">
        <v>15240369836.469999</v>
      </c>
      <c r="E316" s="101"/>
      <c r="F316" s="101"/>
      <c r="G316" s="101"/>
      <c r="H316" s="101"/>
      <c r="I316" s="101"/>
      <c r="J316" s="101"/>
      <c r="K316" s="101"/>
      <c r="L316" s="101"/>
      <c r="M316" s="101"/>
      <c r="N316" s="98">
        <v>1</v>
      </c>
      <c r="O316" s="98"/>
      <c r="P316" s="98"/>
      <c r="Q316" s="98"/>
      <c r="R316" s="98"/>
      <c r="S316" s="98"/>
      <c r="T316" s="98"/>
      <c r="U316" s="98"/>
      <c r="V316" s="98"/>
      <c r="W316" s="97">
        <v>225922</v>
      </c>
      <c r="X316" s="97"/>
      <c r="Y316" s="97"/>
      <c r="Z316" s="97"/>
      <c r="AA316" s="97"/>
      <c r="AB316" s="97"/>
      <c r="AC316" s="97"/>
      <c r="AD316" s="97"/>
      <c r="AE316" s="98">
        <v>1</v>
      </c>
      <c r="AF316" s="98"/>
      <c r="AG316" s="98"/>
      <c r="AH316" s="98"/>
      <c r="AI316" s="98"/>
      <c r="AJ316" s="98"/>
      <c r="AK316" s="98"/>
      <c r="AL316" s="98"/>
    </row>
    <row r="317" spans="2:41" s="1" customFormat="1" ht="9" customHeight="1" x14ac:dyDescent="0.15"/>
    <row r="318" spans="2:41" s="1" customFormat="1" ht="19.149999999999999" customHeight="1" x14ac:dyDescent="0.15">
      <c r="B318" s="70" t="s">
        <v>1162</v>
      </c>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c r="AG318" s="70"/>
      <c r="AH318" s="70"/>
      <c r="AI318" s="70"/>
      <c r="AJ318" s="70"/>
      <c r="AK318" s="70"/>
      <c r="AL318" s="70"/>
      <c r="AM318" s="70"/>
      <c r="AN318" s="70"/>
      <c r="AO318" s="70"/>
    </row>
    <row r="319" spans="2:41" s="1" customFormat="1" ht="7.9" customHeight="1" x14ac:dyDescent="0.15"/>
    <row r="320" spans="2:41" s="1" customFormat="1" ht="12.2" customHeight="1" x14ac:dyDescent="0.15">
      <c r="B320" s="69" t="s">
        <v>1026</v>
      </c>
      <c r="C320" s="69"/>
      <c r="D320" s="69" t="s">
        <v>1023</v>
      </c>
      <c r="E320" s="69"/>
      <c r="F320" s="69"/>
      <c r="G320" s="69"/>
      <c r="H320" s="69"/>
      <c r="I320" s="69"/>
      <c r="J320" s="69"/>
      <c r="K320" s="69"/>
      <c r="L320" s="69"/>
      <c r="M320" s="69"/>
      <c r="N320" s="69" t="s">
        <v>1024</v>
      </c>
      <c r="O320" s="69"/>
      <c r="P320" s="69"/>
      <c r="Q320" s="69"/>
      <c r="R320" s="69"/>
      <c r="S320" s="69"/>
      <c r="T320" s="69"/>
      <c r="U320" s="69"/>
      <c r="V320" s="69"/>
      <c r="W320" s="69" t="s">
        <v>1025</v>
      </c>
      <c r="X320" s="69"/>
      <c r="Y320" s="69"/>
      <c r="Z320" s="69"/>
      <c r="AA320" s="69"/>
      <c r="AB320" s="69"/>
      <c r="AC320" s="69"/>
      <c r="AD320" s="69"/>
      <c r="AE320" s="69" t="s">
        <v>1024</v>
      </c>
      <c r="AF320" s="69"/>
      <c r="AG320" s="69"/>
      <c r="AH320" s="69"/>
      <c r="AI320" s="69"/>
      <c r="AJ320" s="69"/>
      <c r="AK320" s="69"/>
      <c r="AL320" s="69"/>
      <c r="AM320" s="69"/>
    </row>
    <row r="321" spans="2:39" s="1" customFormat="1" ht="12.2" customHeight="1" x14ac:dyDescent="0.15">
      <c r="B321" s="92" t="s">
        <v>1113</v>
      </c>
      <c r="C321" s="92"/>
      <c r="D321" s="103">
        <v>12668199419.959999</v>
      </c>
      <c r="E321" s="103"/>
      <c r="F321" s="103"/>
      <c r="G321" s="103"/>
      <c r="H321" s="103"/>
      <c r="I321" s="103"/>
      <c r="J321" s="103"/>
      <c r="K321" s="103"/>
      <c r="L321" s="103"/>
      <c r="M321" s="103"/>
      <c r="N321" s="68">
        <v>0.83122650932296704</v>
      </c>
      <c r="O321" s="68"/>
      <c r="P321" s="68"/>
      <c r="Q321" s="68"/>
      <c r="R321" s="68"/>
      <c r="S321" s="68"/>
      <c r="T321" s="68"/>
      <c r="U321" s="68"/>
      <c r="V321" s="68"/>
      <c r="W321" s="94">
        <v>187106</v>
      </c>
      <c r="X321" s="94"/>
      <c r="Y321" s="94"/>
      <c r="Z321" s="94"/>
      <c r="AA321" s="94"/>
      <c r="AB321" s="94"/>
      <c r="AC321" s="94"/>
      <c r="AD321" s="94"/>
      <c r="AE321" s="68">
        <v>0.82818848983277404</v>
      </c>
      <c r="AF321" s="68"/>
      <c r="AG321" s="68"/>
      <c r="AH321" s="68"/>
      <c r="AI321" s="68"/>
      <c r="AJ321" s="68"/>
      <c r="AK321" s="68"/>
      <c r="AL321" s="68"/>
      <c r="AM321" s="68"/>
    </row>
    <row r="322" spans="2:39" s="1" customFormat="1" ht="12.2" customHeight="1" x14ac:dyDescent="0.15">
      <c r="B322" s="92" t="s">
        <v>1146</v>
      </c>
      <c r="C322" s="92"/>
      <c r="D322" s="103">
        <v>1337270859.1500101</v>
      </c>
      <c r="E322" s="103"/>
      <c r="F322" s="103"/>
      <c r="G322" s="103"/>
      <c r="H322" s="103"/>
      <c r="I322" s="103"/>
      <c r="J322" s="103"/>
      <c r="K322" s="103"/>
      <c r="L322" s="103"/>
      <c r="M322" s="103"/>
      <c r="N322" s="68">
        <v>8.7745302344955797E-2</v>
      </c>
      <c r="O322" s="68"/>
      <c r="P322" s="68"/>
      <c r="Q322" s="68"/>
      <c r="R322" s="68"/>
      <c r="S322" s="68"/>
      <c r="T322" s="68"/>
      <c r="U322" s="68"/>
      <c r="V322" s="68"/>
      <c r="W322" s="94">
        <v>25110</v>
      </c>
      <c r="X322" s="94"/>
      <c r="Y322" s="94"/>
      <c r="Z322" s="94"/>
      <c r="AA322" s="94"/>
      <c r="AB322" s="94"/>
      <c r="AC322" s="94"/>
      <c r="AD322" s="94"/>
      <c r="AE322" s="68">
        <v>0.11114455431520601</v>
      </c>
      <c r="AF322" s="68"/>
      <c r="AG322" s="68"/>
      <c r="AH322" s="68"/>
      <c r="AI322" s="68"/>
      <c r="AJ322" s="68"/>
      <c r="AK322" s="68"/>
      <c r="AL322" s="68"/>
      <c r="AM322" s="68"/>
    </row>
    <row r="323" spans="2:39" s="1" customFormat="1" ht="12.2" customHeight="1" x14ac:dyDescent="0.15">
      <c r="B323" s="92" t="s">
        <v>1028</v>
      </c>
      <c r="C323" s="92"/>
      <c r="D323" s="103">
        <v>440316883.11000103</v>
      </c>
      <c r="E323" s="103"/>
      <c r="F323" s="103"/>
      <c r="G323" s="103"/>
      <c r="H323" s="103"/>
      <c r="I323" s="103"/>
      <c r="J323" s="103"/>
      <c r="K323" s="103"/>
      <c r="L323" s="103"/>
      <c r="M323" s="103"/>
      <c r="N323" s="68">
        <v>2.8891482807479298E-2</v>
      </c>
      <c r="O323" s="68"/>
      <c r="P323" s="68"/>
      <c r="Q323" s="68"/>
      <c r="R323" s="68"/>
      <c r="S323" s="68"/>
      <c r="T323" s="68"/>
      <c r="U323" s="68"/>
      <c r="V323" s="68"/>
      <c r="W323" s="94">
        <v>5047</v>
      </c>
      <c r="X323" s="94"/>
      <c r="Y323" s="94"/>
      <c r="Z323" s="94"/>
      <c r="AA323" s="94"/>
      <c r="AB323" s="94"/>
      <c r="AC323" s="94"/>
      <c r="AD323" s="94"/>
      <c r="AE323" s="68">
        <v>2.2339568523649801E-2</v>
      </c>
      <c r="AF323" s="68"/>
      <c r="AG323" s="68"/>
      <c r="AH323" s="68"/>
      <c r="AI323" s="68"/>
      <c r="AJ323" s="68"/>
      <c r="AK323" s="68"/>
      <c r="AL323" s="68"/>
      <c r="AM323" s="68"/>
    </row>
    <row r="324" spans="2:39" s="1" customFormat="1" ht="12.2" customHeight="1" x14ac:dyDescent="0.15">
      <c r="B324" s="92" t="s">
        <v>1029</v>
      </c>
      <c r="C324" s="92"/>
      <c r="D324" s="103">
        <v>245565384.28</v>
      </c>
      <c r="E324" s="103"/>
      <c r="F324" s="103"/>
      <c r="G324" s="103"/>
      <c r="H324" s="103"/>
      <c r="I324" s="103"/>
      <c r="J324" s="103"/>
      <c r="K324" s="103"/>
      <c r="L324" s="103"/>
      <c r="M324" s="103"/>
      <c r="N324" s="68">
        <v>1.61128231739078E-2</v>
      </c>
      <c r="O324" s="68"/>
      <c r="P324" s="68"/>
      <c r="Q324" s="68"/>
      <c r="R324" s="68"/>
      <c r="S324" s="68"/>
      <c r="T324" s="68"/>
      <c r="U324" s="68"/>
      <c r="V324" s="68"/>
      <c r="W324" s="94">
        <v>2885</v>
      </c>
      <c r="X324" s="94"/>
      <c r="Y324" s="94"/>
      <c r="Z324" s="94"/>
      <c r="AA324" s="94"/>
      <c r="AB324" s="94"/>
      <c r="AC324" s="94"/>
      <c r="AD324" s="94"/>
      <c r="AE324" s="68">
        <v>1.27698940342242E-2</v>
      </c>
      <c r="AF324" s="68"/>
      <c r="AG324" s="68"/>
      <c r="AH324" s="68"/>
      <c r="AI324" s="68"/>
      <c r="AJ324" s="68"/>
      <c r="AK324" s="68"/>
      <c r="AL324" s="68"/>
      <c r="AM324" s="68"/>
    </row>
    <row r="325" spans="2:39" s="1" customFormat="1" ht="12.2" customHeight="1" x14ac:dyDescent="0.15">
      <c r="B325" s="92" t="s">
        <v>1030</v>
      </c>
      <c r="C325" s="92"/>
      <c r="D325" s="103">
        <v>110880563.68000001</v>
      </c>
      <c r="E325" s="103"/>
      <c r="F325" s="103"/>
      <c r="G325" s="103"/>
      <c r="H325" s="103"/>
      <c r="I325" s="103"/>
      <c r="J325" s="103"/>
      <c r="K325" s="103"/>
      <c r="L325" s="103"/>
      <c r="M325" s="103"/>
      <c r="N325" s="68">
        <v>7.2754509811608402E-3</v>
      </c>
      <c r="O325" s="68"/>
      <c r="P325" s="68"/>
      <c r="Q325" s="68"/>
      <c r="R325" s="68"/>
      <c r="S325" s="68"/>
      <c r="T325" s="68"/>
      <c r="U325" s="68"/>
      <c r="V325" s="68"/>
      <c r="W325" s="94">
        <v>1187</v>
      </c>
      <c r="X325" s="94"/>
      <c r="Y325" s="94"/>
      <c r="Z325" s="94"/>
      <c r="AA325" s="94"/>
      <c r="AB325" s="94"/>
      <c r="AC325" s="94"/>
      <c r="AD325" s="94"/>
      <c r="AE325" s="68">
        <v>5.2540257256929396E-3</v>
      </c>
      <c r="AF325" s="68"/>
      <c r="AG325" s="68"/>
      <c r="AH325" s="68"/>
      <c r="AI325" s="68"/>
      <c r="AJ325" s="68"/>
      <c r="AK325" s="68"/>
      <c r="AL325" s="68"/>
      <c r="AM325" s="68"/>
    </row>
    <row r="326" spans="2:39" s="1" customFormat="1" ht="12.2" customHeight="1" x14ac:dyDescent="0.15">
      <c r="B326" s="92" t="s">
        <v>1031</v>
      </c>
      <c r="C326" s="92"/>
      <c r="D326" s="103">
        <v>61231076.470000103</v>
      </c>
      <c r="E326" s="103"/>
      <c r="F326" s="103"/>
      <c r="G326" s="103"/>
      <c r="H326" s="103"/>
      <c r="I326" s="103"/>
      <c r="J326" s="103"/>
      <c r="K326" s="103"/>
      <c r="L326" s="103"/>
      <c r="M326" s="103"/>
      <c r="N326" s="68">
        <v>4.0176896707240497E-3</v>
      </c>
      <c r="O326" s="68"/>
      <c r="P326" s="68"/>
      <c r="Q326" s="68"/>
      <c r="R326" s="68"/>
      <c r="S326" s="68"/>
      <c r="T326" s="68"/>
      <c r="U326" s="68"/>
      <c r="V326" s="68"/>
      <c r="W326" s="94">
        <v>521</v>
      </c>
      <c r="X326" s="94"/>
      <c r="Y326" s="94"/>
      <c r="Z326" s="94"/>
      <c r="AA326" s="94"/>
      <c r="AB326" s="94"/>
      <c r="AC326" s="94"/>
      <c r="AD326" s="94"/>
      <c r="AE326" s="68">
        <v>2.3061056470817399E-3</v>
      </c>
      <c r="AF326" s="68"/>
      <c r="AG326" s="68"/>
      <c r="AH326" s="68"/>
      <c r="AI326" s="68"/>
      <c r="AJ326" s="68"/>
      <c r="AK326" s="68"/>
      <c r="AL326" s="68"/>
      <c r="AM326" s="68"/>
    </row>
    <row r="327" spans="2:39" s="1" customFormat="1" ht="12.2" customHeight="1" x14ac:dyDescent="0.15">
      <c r="B327" s="92" t="s">
        <v>1032</v>
      </c>
      <c r="C327" s="92"/>
      <c r="D327" s="103">
        <v>94224.52</v>
      </c>
      <c r="E327" s="103"/>
      <c r="F327" s="103"/>
      <c r="G327" s="103"/>
      <c r="H327" s="103"/>
      <c r="I327" s="103"/>
      <c r="J327" s="103"/>
      <c r="K327" s="103"/>
      <c r="L327" s="103"/>
      <c r="M327" s="103"/>
      <c r="N327" s="68">
        <v>6.18256125087737E-6</v>
      </c>
      <c r="O327" s="68"/>
      <c r="P327" s="68"/>
      <c r="Q327" s="68"/>
      <c r="R327" s="68"/>
      <c r="S327" s="68"/>
      <c r="T327" s="68"/>
      <c r="U327" s="68"/>
      <c r="V327" s="68"/>
      <c r="W327" s="94">
        <v>1</v>
      </c>
      <c r="X327" s="94"/>
      <c r="Y327" s="94"/>
      <c r="Z327" s="94"/>
      <c r="AA327" s="94"/>
      <c r="AB327" s="94"/>
      <c r="AC327" s="94"/>
      <c r="AD327" s="94"/>
      <c r="AE327" s="68">
        <v>4.4263064243411399E-6</v>
      </c>
      <c r="AF327" s="68"/>
      <c r="AG327" s="68"/>
      <c r="AH327" s="68"/>
      <c r="AI327" s="68"/>
      <c r="AJ327" s="68"/>
      <c r="AK327" s="68"/>
      <c r="AL327" s="68"/>
      <c r="AM327" s="68"/>
    </row>
    <row r="328" spans="2:39" s="1" customFormat="1" ht="12.2" customHeight="1" x14ac:dyDescent="0.15">
      <c r="B328" s="92" t="s">
        <v>1034</v>
      </c>
      <c r="C328" s="92"/>
      <c r="D328" s="103">
        <v>9645855.1600000095</v>
      </c>
      <c r="E328" s="103"/>
      <c r="F328" s="103"/>
      <c r="G328" s="103"/>
      <c r="H328" s="103"/>
      <c r="I328" s="103"/>
      <c r="J328" s="103"/>
      <c r="K328" s="103"/>
      <c r="L328" s="103"/>
      <c r="M328" s="103"/>
      <c r="N328" s="68">
        <v>6.3291476935930905E-4</v>
      </c>
      <c r="O328" s="68"/>
      <c r="P328" s="68"/>
      <c r="Q328" s="68"/>
      <c r="R328" s="68"/>
      <c r="S328" s="68"/>
      <c r="T328" s="68"/>
      <c r="U328" s="68"/>
      <c r="V328" s="68"/>
      <c r="W328" s="94">
        <v>72</v>
      </c>
      <c r="X328" s="94"/>
      <c r="Y328" s="94"/>
      <c r="Z328" s="94"/>
      <c r="AA328" s="94"/>
      <c r="AB328" s="94"/>
      <c r="AC328" s="94"/>
      <c r="AD328" s="94"/>
      <c r="AE328" s="68">
        <v>3.1869406255256199E-4</v>
      </c>
      <c r="AF328" s="68"/>
      <c r="AG328" s="68"/>
      <c r="AH328" s="68"/>
      <c r="AI328" s="68"/>
      <c r="AJ328" s="68"/>
      <c r="AK328" s="68"/>
      <c r="AL328" s="68"/>
      <c r="AM328" s="68"/>
    </row>
    <row r="329" spans="2:39" s="1" customFormat="1" ht="12.2" customHeight="1" x14ac:dyDescent="0.15">
      <c r="B329" s="92" t="s">
        <v>1033</v>
      </c>
      <c r="C329" s="92"/>
      <c r="D329" s="103">
        <v>367165570.13999897</v>
      </c>
      <c r="E329" s="103"/>
      <c r="F329" s="103"/>
      <c r="G329" s="103"/>
      <c r="H329" s="103"/>
      <c r="I329" s="103"/>
      <c r="J329" s="103"/>
      <c r="K329" s="103"/>
      <c r="L329" s="103"/>
      <c r="M329" s="103"/>
      <c r="N329" s="68">
        <v>2.40916443681948E-2</v>
      </c>
      <c r="O329" s="68"/>
      <c r="P329" s="68"/>
      <c r="Q329" s="68"/>
      <c r="R329" s="68"/>
      <c r="S329" s="68"/>
      <c r="T329" s="68"/>
      <c r="U329" s="68"/>
      <c r="V329" s="68"/>
      <c r="W329" s="94">
        <v>3993</v>
      </c>
      <c r="X329" s="94"/>
      <c r="Y329" s="94"/>
      <c r="Z329" s="94"/>
      <c r="AA329" s="94"/>
      <c r="AB329" s="94"/>
      <c r="AC329" s="94"/>
      <c r="AD329" s="94"/>
      <c r="AE329" s="68">
        <v>1.76742415523942E-2</v>
      </c>
      <c r="AF329" s="68"/>
      <c r="AG329" s="68"/>
      <c r="AH329" s="68"/>
      <c r="AI329" s="68"/>
      <c r="AJ329" s="68"/>
      <c r="AK329" s="68"/>
      <c r="AL329" s="68"/>
      <c r="AM329" s="68"/>
    </row>
    <row r="330" spans="2:39" s="1" customFormat="1" ht="9.6" customHeight="1" x14ac:dyDescent="0.15">
      <c r="B330" s="101"/>
      <c r="C330" s="101"/>
      <c r="D330" s="101">
        <v>15240369836.469999</v>
      </c>
      <c r="E330" s="101"/>
      <c r="F330" s="101"/>
      <c r="G330" s="101"/>
      <c r="H330" s="101"/>
      <c r="I330" s="101"/>
      <c r="J330" s="101"/>
      <c r="K330" s="101"/>
      <c r="L330" s="101"/>
      <c r="M330" s="101"/>
      <c r="N330" s="98">
        <v>1</v>
      </c>
      <c r="O330" s="98"/>
      <c r="P330" s="98"/>
      <c r="Q330" s="98"/>
      <c r="R330" s="98"/>
      <c r="S330" s="98"/>
      <c r="T330" s="98"/>
      <c r="U330" s="98"/>
      <c r="V330" s="98"/>
      <c r="W330" s="97">
        <v>225922</v>
      </c>
      <c r="X330" s="97"/>
      <c r="Y330" s="97"/>
      <c r="Z330" s="97"/>
      <c r="AA330" s="97"/>
      <c r="AB330" s="97"/>
      <c r="AC330" s="97"/>
      <c r="AD330" s="97"/>
      <c r="AE330" s="98">
        <v>1</v>
      </c>
      <c r="AF330" s="98"/>
      <c r="AG330" s="98"/>
      <c r="AH330" s="98"/>
      <c r="AI330" s="98"/>
      <c r="AJ330" s="98"/>
      <c r="AK330" s="98"/>
      <c r="AL330" s="98"/>
      <c r="AM330" s="98"/>
    </row>
    <row r="331" spans="2:39" s="1" customFormat="1" ht="28.7" customHeight="1" x14ac:dyDescent="0.15"/>
  </sheetData>
  <mergeCells count="1370">
    <mergeCell ref="W323:AD323"/>
    <mergeCell ref="W324:AD324"/>
    <mergeCell ref="W325:AD325"/>
    <mergeCell ref="W326:AD326"/>
    <mergeCell ref="W327:AD327"/>
    <mergeCell ref="W328:AD328"/>
    <mergeCell ref="W329:AD329"/>
    <mergeCell ref="W330:AD330"/>
    <mergeCell ref="X243:AF243"/>
    <mergeCell ref="X244:AF244"/>
    <mergeCell ref="X245:AF245"/>
    <mergeCell ref="X246:AF246"/>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Y239:AG239"/>
    <mergeCell ref="W303:AD303"/>
    <mergeCell ref="W304:AD304"/>
    <mergeCell ref="W305:AD305"/>
    <mergeCell ref="W306:AD306"/>
    <mergeCell ref="W307:AD307"/>
    <mergeCell ref="W308:AD308"/>
    <mergeCell ref="W309:AD309"/>
    <mergeCell ref="W310:AD310"/>
    <mergeCell ref="W311:AD311"/>
    <mergeCell ref="W312:AD312"/>
    <mergeCell ref="W313:AD313"/>
    <mergeCell ref="W314:AD314"/>
    <mergeCell ref="W315:AD315"/>
    <mergeCell ref="W316:AD316"/>
    <mergeCell ref="W320:AD320"/>
    <mergeCell ref="W321:AD321"/>
    <mergeCell ref="W322:AD322"/>
    <mergeCell ref="W283:AD283"/>
    <mergeCell ref="W284:AD284"/>
    <mergeCell ref="W285:AD285"/>
    <mergeCell ref="W286:AD286"/>
    <mergeCell ref="W287:AD287"/>
    <mergeCell ref="W288:AD288"/>
    <mergeCell ref="W289:AD289"/>
    <mergeCell ref="W290:AD290"/>
    <mergeCell ref="W291:AD291"/>
    <mergeCell ref="W292:AD292"/>
    <mergeCell ref="W296:AD296"/>
    <mergeCell ref="W297:AD297"/>
    <mergeCell ref="W298:AD298"/>
    <mergeCell ref="W299:AD299"/>
    <mergeCell ref="W300:AD300"/>
    <mergeCell ref="W301:AD301"/>
    <mergeCell ref="W302:AD302"/>
    <mergeCell ref="V268:AC268"/>
    <mergeCell ref="V269:AC269"/>
    <mergeCell ref="V270:AC270"/>
    <mergeCell ref="V271:AC271"/>
    <mergeCell ref="V272:AC272"/>
    <mergeCell ref="V273:AC273"/>
    <mergeCell ref="W250:AD250"/>
    <mergeCell ref="W251:AD251"/>
    <mergeCell ref="W252:AD252"/>
    <mergeCell ref="W253:AD253"/>
    <mergeCell ref="W254:AD254"/>
    <mergeCell ref="W277:AD277"/>
    <mergeCell ref="W278:AD278"/>
    <mergeCell ref="W279:AD279"/>
    <mergeCell ref="W280:AD280"/>
    <mergeCell ref="W281:AD281"/>
    <mergeCell ref="W282:AD282"/>
    <mergeCell ref="T91:AB91"/>
    <mergeCell ref="T92:AB92"/>
    <mergeCell ref="T93:AB93"/>
    <mergeCell ref="T94:AB94"/>
    <mergeCell ref="T95:AB95"/>
    <mergeCell ref="T96:AB96"/>
    <mergeCell ref="T97:AB97"/>
    <mergeCell ref="V258:AC258"/>
    <mergeCell ref="V259:AC259"/>
    <mergeCell ref="V260:AC260"/>
    <mergeCell ref="V261:AC261"/>
    <mergeCell ref="V262:AC262"/>
    <mergeCell ref="V263:AC263"/>
    <mergeCell ref="V264:AC264"/>
    <mergeCell ref="V265:AC265"/>
    <mergeCell ref="V266:AC266"/>
    <mergeCell ref="V267:AC267"/>
    <mergeCell ref="Z214:AG214"/>
    <mergeCell ref="Z215:AG215"/>
    <mergeCell ref="Z216:AG216"/>
    <mergeCell ref="Z217:AG217"/>
    <mergeCell ref="Z218:AG218"/>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54:AB54"/>
    <mergeCell ref="T55:AB55"/>
    <mergeCell ref="T56:AB56"/>
    <mergeCell ref="T57:AB57"/>
    <mergeCell ref="T58:AB58"/>
    <mergeCell ref="T59:AB59"/>
    <mergeCell ref="T60:AB60"/>
    <mergeCell ref="T64:AB64"/>
    <mergeCell ref="T65:AB65"/>
    <mergeCell ref="T66:AB66"/>
    <mergeCell ref="T67:AB67"/>
    <mergeCell ref="T68:AB68"/>
    <mergeCell ref="T69:AB69"/>
    <mergeCell ref="T70:AB70"/>
    <mergeCell ref="T71:AB71"/>
    <mergeCell ref="T72:AB72"/>
    <mergeCell ref="T73:AB73"/>
    <mergeCell ref="T134:AB134"/>
    <mergeCell ref="T135:AB135"/>
    <mergeCell ref="T136:AB136"/>
    <mergeCell ref="T137:AB137"/>
    <mergeCell ref="T138:AB138"/>
    <mergeCell ref="T139:AB139"/>
    <mergeCell ref="T14:AB14"/>
    <mergeCell ref="T140:AB140"/>
    <mergeCell ref="T141:AB141"/>
    <mergeCell ref="T142:AB142"/>
    <mergeCell ref="T143:AB143"/>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118:AB118"/>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39:AB39"/>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R198:Z198"/>
    <mergeCell ref="R199:Z199"/>
    <mergeCell ref="R200:Z200"/>
    <mergeCell ref="R201:Z201"/>
    <mergeCell ref="R202:Z202"/>
    <mergeCell ref="R203:Z203"/>
    <mergeCell ref="R204:Z204"/>
    <mergeCell ref="R205:Z205"/>
    <mergeCell ref="R206:Z206"/>
    <mergeCell ref="R207:Z207"/>
    <mergeCell ref="R208:Z208"/>
    <mergeCell ref="R209:Z209"/>
    <mergeCell ref="R210:Z210"/>
    <mergeCell ref="S181:AA181"/>
    <mergeCell ref="S182:AA182"/>
    <mergeCell ref="S183:AA183"/>
    <mergeCell ref="S184:AA184"/>
    <mergeCell ref="S185:AA185"/>
    <mergeCell ref="S186:AA186"/>
    <mergeCell ref="S187:AA187"/>
    <mergeCell ref="R168:AA168"/>
    <mergeCell ref="R169:AA169"/>
    <mergeCell ref="R170:AA170"/>
    <mergeCell ref="R171:AA171"/>
    <mergeCell ref="R172:AA172"/>
    <mergeCell ref="R173:AA173"/>
    <mergeCell ref="R174:AA174"/>
    <mergeCell ref="R175:AA175"/>
    <mergeCell ref="R176:AA176"/>
    <mergeCell ref="R177:AA177"/>
    <mergeCell ref="R191:Z191"/>
    <mergeCell ref="R192:Z192"/>
    <mergeCell ref="R193:Z193"/>
    <mergeCell ref="R194:Z194"/>
    <mergeCell ref="R195:Z195"/>
    <mergeCell ref="R196:Z196"/>
    <mergeCell ref="R197:Z197"/>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N320:V320"/>
    <mergeCell ref="N321:V321"/>
    <mergeCell ref="N322:V322"/>
    <mergeCell ref="N323:V323"/>
    <mergeCell ref="N324:V324"/>
    <mergeCell ref="N325:V325"/>
    <mergeCell ref="N326:V326"/>
    <mergeCell ref="N327:V327"/>
    <mergeCell ref="N328:V328"/>
    <mergeCell ref="N329:V329"/>
    <mergeCell ref="N330:V330"/>
    <mergeCell ref="O243:W243"/>
    <mergeCell ref="O244:W244"/>
    <mergeCell ref="O245:W245"/>
    <mergeCell ref="O246:W246"/>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P238:X238"/>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314:V314"/>
    <mergeCell ref="N315:V315"/>
    <mergeCell ref="N316:V316"/>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2:V292"/>
    <mergeCell ref="N296:V296"/>
    <mergeCell ref="N297:V297"/>
    <mergeCell ref="N298:V298"/>
    <mergeCell ref="N299:V299"/>
    <mergeCell ref="K88:S88"/>
    <mergeCell ref="K89:S89"/>
    <mergeCell ref="K90:S90"/>
    <mergeCell ref="K91:S91"/>
    <mergeCell ref="K92:S92"/>
    <mergeCell ref="K93:S93"/>
    <mergeCell ref="K94:S94"/>
    <mergeCell ref="K95:S95"/>
    <mergeCell ref="K96:S96"/>
    <mergeCell ref="K97:S97"/>
    <mergeCell ref="L2:AO2"/>
    <mergeCell ref="L8:T8"/>
    <mergeCell ref="M258:U258"/>
    <mergeCell ref="M259:U259"/>
    <mergeCell ref="M260:U260"/>
    <mergeCell ref="M261:U261"/>
    <mergeCell ref="M262:U262"/>
    <mergeCell ref="N250:V250"/>
    <mergeCell ref="N251:V251"/>
    <mergeCell ref="N252:V252"/>
    <mergeCell ref="N253:V253"/>
    <mergeCell ref="N254:V254"/>
    <mergeCell ref="P239:X239"/>
    <mergeCell ref="Q214:Y214"/>
    <mergeCell ref="Q215:Y215"/>
    <mergeCell ref="Q216:Y216"/>
    <mergeCell ref="Q217:Y217"/>
    <mergeCell ref="Q218:Y218"/>
    <mergeCell ref="R147:AA147"/>
    <mergeCell ref="R148:AA148"/>
    <mergeCell ref="R149:AA149"/>
    <mergeCell ref="R150:AA150"/>
    <mergeCell ref="J171:Q171"/>
    <mergeCell ref="J172:Q172"/>
    <mergeCell ref="J173:Q173"/>
    <mergeCell ref="J174:Q174"/>
    <mergeCell ref="J175:Q175"/>
    <mergeCell ref="J176:Q176"/>
    <mergeCell ref="J177:Q17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J44:S44"/>
    <mergeCell ref="J45:S45"/>
    <mergeCell ref="J156:Q156"/>
    <mergeCell ref="J157:Q157"/>
    <mergeCell ref="J158:Q158"/>
    <mergeCell ref="J159:Q159"/>
    <mergeCell ref="J16:S16"/>
    <mergeCell ref="J160:Q160"/>
    <mergeCell ref="J161:Q161"/>
    <mergeCell ref="J162:Q162"/>
    <mergeCell ref="J163:Q163"/>
    <mergeCell ref="J164:Q164"/>
    <mergeCell ref="J165:Q165"/>
    <mergeCell ref="J166:Q166"/>
    <mergeCell ref="J167:Q167"/>
    <mergeCell ref="J168:Q168"/>
    <mergeCell ref="J169:Q169"/>
    <mergeCell ref="J17:S17"/>
    <mergeCell ref="J170:Q170"/>
    <mergeCell ref="J46:S46"/>
    <mergeCell ref="J47:S47"/>
    <mergeCell ref="J48:S48"/>
    <mergeCell ref="J49:S49"/>
    <mergeCell ref="J50:S50"/>
    <mergeCell ref="J51:S51"/>
    <mergeCell ref="J52:S52"/>
    <mergeCell ref="J53:S53"/>
    <mergeCell ref="J54:S54"/>
    <mergeCell ref="J55:S55"/>
    <mergeCell ref="J56:S56"/>
    <mergeCell ref="J57:S57"/>
    <mergeCell ref="J58:S58"/>
    <mergeCell ref="J59:S59"/>
    <mergeCell ref="J60:S60"/>
    <mergeCell ref="F237:O237"/>
    <mergeCell ref="F238:O238"/>
    <mergeCell ref="F239:O239"/>
    <mergeCell ref="G214:P214"/>
    <mergeCell ref="G215:P215"/>
    <mergeCell ref="G216:P216"/>
    <mergeCell ref="G217:P217"/>
    <mergeCell ref="G218:P218"/>
    <mergeCell ref="H191:Q191"/>
    <mergeCell ref="H192:Q192"/>
    <mergeCell ref="H193:Q193"/>
    <mergeCell ref="H194:Q194"/>
    <mergeCell ref="H195:Q195"/>
    <mergeCell ref="H196:Q196"/>
    <mergeCell ref="H197:Q197"/>
    <mergeCell ref="H198:Q198"/>
    <mergeCell ref="H199:Q199"/>
    <mergeCell ref="H200:Q200"/>
    <mergeCell ref="H201:Q201"/>
    <mergeCell ref="H202:Q202"/>
    <mergeCell ref="H203:Q203"/>
    <mergeCell ref="H204:Q204"/>
    <mergeCell ref="H205:Q205"/>
    <mergeCell ref="H206:Q206"/>
    <mergeCell ref="H207:Q207"/>
    <mergeCell ref="H208:Q208"/>
    <mergeCell ref="H209:Q209"/>
    <mergeCell ref="H210:Q210"/>
    <mergeCell ref="D314:M314"/>
    <mergeCell ref="D315:M315"/>
    <mergeCell ref="D316:M316"/>
    <mergeCell ref="D320:M320"/>
    <mergeCell ref="D321:M321"/>
    <mergeCell ref="D322:M322"/>
    <mergeCell ref="D323:M323"/>
    <mergeCell ref="D324:M324"/>
    <mergeCell ref="D325:M325"/>
    <mergeCell ref="D326:M326"/>
    <mergeCell ref="D327:M327"/>
    <mergeCell ref="D328:M328"/>
    <mergeCell ref="D329:M329"/>
    <mergeCell ref="D330:M330"/>
    <mergeCell ref="E243:N243"/>
    <mergeCell ref="E244:N244"/>
    <mergeCell ref="E245:N245"/>
    <mergeCell ref="E246:N246"/>
    <mergeCell ref="M263:U263"/>
    <mergeCell ref="M264:U264"/>
    <mergeCell ref="M265:U265"/>
    <mergeCell ref="M266:U266"/>
    <mergeCell ref="M267:U267"/>
    <mergeCell ref="M268:U268"/>
    <mergeCell ref="M269:U269"/>
    <mergeCell ref="M270:U270"/>
    <mergeCell ref="M271:U271"/>
    <mergeCell ref="M272:U272"/>
    <mergeCell ref="M273:U273"/>
    <mergeCell ref="N277:V277"/>
    <mergeCell ref="N278:V278"/>
    <mergeCell ref="N279:V279"/>
    <mergeCell ref="D297:M297"/>
    <mergeCell ref="D298:M29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277:M277"/>
    <mergeCell ref="D278:M278"/>
    <mergeCell ref="D279:M279"/>
    <mergeCell ref="D280:M280"/>
    <mergeCell ref="D281:M281"/>
    <mergeCell ref="D282:M282"/>
    <mergeCell ref="D283:M283"/>
    <mergeCell ref="D284:M284"/>
    <mergeCell ref="D285:M285"/>
    <mergeCell ref="D286:M286"/>
    <mergeCell ref="D287:M287"/>
    <mergeCell ref="D288:M288"/>
    <mergeCell ref="D289:M289"/>
    <mergeCell ref="D290:M290"/>
    <mergeCell ref="D291:M291"/>
    <mergeCell ref="D292:M292"/>
    <mergeCell ref="D296:M296"/>
    <mergeCell ref="C262:L262"/>
    <mergeCell ref="C263:L263"/>
    <mergeCell ref="C264:L264"/>
    <mergeCell ref="C265:L265"/>
    <mergeCell ref="C266:L266"/>
    <mergeCell ref="C267:L267"/>
    <mergeCell ref="C268:L268"/>
    <mergeCell ref="C269:L269"/>
    <mergeCell ref="C270:L270"/>
    <mergeCell ref="C271:L271"/>
    <mergeCell ref="C272:L272"/>
    <mergeCell ref="C273:L273"/>
    <mergeCell ref="D250:M250"/>
    <mergeCell ref="D251:M251"/>
    <mergeCell ref="D252:M252"/>
    <mergeCell ref="D253:M253"/>
    <mergeCell ref="D254:M254"/>
    <mergeCell ref="B322:C322"/>
    <mergeCell ref="B323:C323"/>
    <mergeCell ref="B324:C324"/>
    <mergeCell ref="B325:C325"/>
    <mergeCell ref="B326:C326"/>
    <mergeCell ref="B327:C327"/>
    <mergeCell ref="B328:C328"/>
    <mergeCell ref="B329:C329"/>
    <mergeCell ref="B33:I33"/>
    <mergeCell ref="B330:C330"/>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305:C305"/>
    <mergeCell ref="B306:C306"/>
    <mergeCell ref="B307:C307"/>
    <mergeCell ref="B308:C308"/>
    <mergeCell ref="B309:C309"/>
    <mergeCell ref="B31:I31"/>
    <mergeCell ref="B310:C310"/>
    <mergeCell ref="B311:C311"/>
    <mergeCell ref="B312:C312"/>
    <mergeCell ref="B313:C313"/>
    <mergeCell ref="B314:C314"/>
    <mergeCell ref="B315:C315"/>
    <mergeCell ref="B316:C316"/>
    <mergeCell ref="B318:AO318"/>
    <mergeCell ref="B32:I32"/>
    <mergeCell ref="B320:C320"/>
    <mergeCell ref="B321:C321"/>
    <mergeCell ref="B56:I56"/>
    <mergeCell ref="B57:I57"/>
    <mergeCell ref="B58:I58"/>
    <mergeCell ref="B59:I59"/>
    <mergeCell ref="B60:I60"/>
    <mergeCell ref="B62:AO62"/>
    <mergeCell ref="B64:J64"/>
    <mergeCell ref="B65:J65"/>
    <mergeCell ref="B66:J66"/>
    <mergeCell ref="B67:J67"/>
    <mergeCell ref="B68:J68"/>
    <mergeCell ref="B69:J69"/>
    <mergeCell ref="B70:J70"/>
    <mergeCell ref="B71:J71"/>
    <mergeCell ref="B72:J72"/>
    <mergeCell ref="B287:C287"/>
    <mergeCell ref="B288:C288"/>
    <mergeCell ref="B289:C289"/>
    <mergeCell ref="B290:C290"/>
    <mergeCell ref="B291:C291"/>
    <mergeCell ref="B292:C292"/>
    <mergeCell ref="B294:AO294"/>
    <mergeCell ref="B296:C296"/>
    <mergeCell ref="B297:C297"/>
    <mergeCell ref="B298:C298"/>
    <mergeCell ref="B299:C299"/>
    <mergeCell ref="B30:I30"/>
    <mergeCell ref="B300:C300"/>
    <mergeCell ref="B301:C301"/>
    <mergeCell ref="B302:C302"/>
    <mergeCell ref="B303:C303"/>
    <mergeCell ref="B304:C304"/>
    <mergeCell ref="B73:J73"/>
    <mergeCell ref="B74:J74"/>
    <mergeCell ref="B75:J75"/>
    <mergeCell ref="B76:J76"/>
    <mergeCell ref="B77:J77"/>
    <mergeCell ref="B78:J78"/>
    <mergeCell ref="B79:J79"/>
    <mergeCell ref="B80:J80"/>
    <mergeCell ref="B81:J81"/>
    <mergeCell ref="B82:J82"/>
    <mergeCell ref="B83:J83"/>
    <mergeCell ref="B84:J84"/>
    <mergeCell ref="B85:J85"/>
    <mergeCell ref="B86:J86"/>
    <mergeCell ref="B87:J87"/>
    <mergeCell ref="B252:C252"/>
    <mergeCell ref="B253:C253"/>
    <mergeCell ref="B254:C254"/>
    <mergeCell ref="B256:AO256"/>
    <mergeCell ref="B26:I26"/>
    <mergeCell ref="B275:AO275"/>
    <mergeCell ref="B277:C277"/>
    <mergeCell ref="B278:C278"/>
    <mergeCell ref="B279:C279"/>
    <mergeCell ref="B28:AO28"/>
    <mergeCell ref="B280:C280"/>
    <mergeCell ref="B281:C281"/>
    <mergeCell ref="B282:C282"/>
    <mergeCell ref="B283:C283"/>
    <mergeCell ref="B284:C284"/>
    <mergeCell ref="B285:C285"/>
    <mergeCell ref="B286:C286"/>
    <mergeCell ref="B88:J88"/>
    <mergeCell ref="B89:J89"/>
    <mergeCell ref="B90:J90"/>
    <mergeCell ref="B91:J91"/>
    <mergeCell ref="B92:J92"/>
    <mergeCell ref="B93:J93"/>
    <mergeCell ref="B94:J94"/>
    <mergeCell ref="B95:J95"/>
    <mergeCell ref="B96:J96"/>
    <mergeCell ref="B97:J97"/>
    <mergeCell ref="B99:AO99"/>
    <mergeCell ref="C258:L258"/>
    <mergeCell ref="C259:L259"/>
    <mergeCell ref="C260:L260"/>
    <mergeCell ref="C261:L261"/>
    <mergeCell ref="B233:E233"/>
    <mergeCell ref="B234:E234"/>
    <mergeCell ref="B235:E235"/>
    <mergeCell ref="B236:E236"/>
    <mergeCell ref="B237:E237"/>
    <mergeCell ref="B238:E238"/>
    <mergeCell ref="B239:E239"/>
    <mergeCell ref="B24:I24"/>
    <mergeCell ref="B241:AO241"/>
    <mergeCell ref="B243:D243"/>
    <mergeCell ref="B244:D244"/>
    <mergeCell ref="B245:D245"/>
    <mergeCell ref="B246:D246"/>
    <mergeCell ref="B248:AO248"/>
    <mergeCell ref="B25:I25"/>
    <mergeCell ref="B250:C250"/>
    <mergeCell ref="B251:C251"/>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B216:F216"/>
    <mergeCell ref="B217:F217"/>
    <mergeCell ref="B218:F218"/>
    <mergeCell ref="B22:I22"/>
    <mergeCell ref="B220:AO220"/>
    <mergeCell ref="B222:E222"/>
    <mergeCell ref="B223:E223"/>
    <mergeCell ref="B224:E224"/>
    <mergeCell ref="B225:E225"/>
    <mergeCell ref="B226:E226"/>
    <mergeCell ref="B227:E227"/>
    <mergeCell ref="B228:E228"/>
    <mergeCell ref="B229:E229"/>
    <mergeCell ref="B23:I23"/>
    <mergeCell ref="B230:E230"/>
    <mergeCell ref="B231:E231"/>
    <mergeCell ref="B232:E232"/>
    <mergeCell ref="I181:R181"/>
    <mergeCell ref="I182:R182"/>
    <mergeCell ref="I183:R183"/>
    <mergeCell ref="I184:R184"/>
    <mergeCell ref="I185:R185"/>
    <mergeCell ref="I186:R186"/>
    <mergeCell ref="I187:R187"/>
    <mergeCell ref="J101:S101"/>
    <mergeCell ref="J102:S102"/>
    <mergeCell ref="J103:S103"/>
    <mergeCell ref="J104:S104"/>
    <mergeCell ref="J105:S105"/>
    <mergeCell ref="J106:S106"/>
    <mergeCell ref="J107:S107"/>
    <mergeCell ref="J108:S108"/>
    <mergeCell ref="B199:G199"/>
    <mergeCell ref="B20:I20"/>
    <mergeCell ref="B200:G200"/>
    <mergeCell ref="B201:G201"/>
    <mergeCell ref="B202:G202"/>
    <mergeCell ref="B203:G203"/>
    <mergeCell ref="B204:G204"/>
    <mergeCell ref="B205:G205"/>
    <mergeCell ref="B206:G206"/>
    <mergeCell ref="B207:G207"/>
    <mergeCell ref="B208:G208"/>
    <mergeCell ref="B209:G209"/>
    <mergeCell ref="B21:I21"/>
    <mergeCell ref="B210:G210"/>
    <mergeCell ref="B212:AO212"/>
    <mergeCell ref="B214:F214"/>
    <mergeCell ref="B215:F215"/>
    <mergeCell ref="J109:S109"/>
    <mergeCell ref="J110:S110"/>
    <mergeCell ref="J111:S111"/>
    <mergeCell ref="J112:S112"/>
    <mergeCell ref="J113:S113"/>
    <mergeCell ref="J114:S114"/>
    <mergeCell ref="J115:S115"/>
    <mergeCell ref="J116:S116"/>
    <mergeCell ref="J117:S117"/>
    <mergeCell ref="J118:S118"/>
    <mergeCell ref="J119:S119"/>
    <mergeCell ref="J120:S120"/>
    <mergeCell ref="J121:S121"/>
    <mergeCell ref="J122:S122"/>
    <mergeCell ref="J123:S123"/>
    <mergeCell ref="B181:H181"/>
    <mergeCell ref="B182:H182"/>
    <mergeCell ref="B183:H183"/>
    <mergeCell ref="B184:H184"/>
    <mergeCell ref="B185:H185"/>
    <mergeCell ref="B186:H186"/>
    <mergeCell ref="B187:H187"/>
    <mergeCell ref="B189:AO189"/>
    <mergeCell ref="B19:I19"/>
    <mergeCell ref="B191:G191"/>
    <mergeCell ref="B192:G192"/>
    <mergeCell ref="B193:G193"/>
    <mergeCell ref="B194:G194"/>
    <mergeCell ref="B195:G195"/>
    <mergeCell ref="B196:G196"/>
    <mergeCell ref="B197:G197"/>
    <mergeCell ref="B198:G198"/>
    <mergeCell ref="J124:S124"/>
    <mergeCell ref="J125:S125"/>
    <mergeCell ref="J126:S126"/>
    <mergeCell ref="J127:S127"/>
    <mergeCell ref="J128:S128"/>
    <mergeCell ref="J129:S129"/>
    <mergeCell ref="J130:S130"/>
    <mergeCell ref="J131:S131"/>
    <mergeCell ref="J132:S132"/>
    <mergeCell ref="J133:S133"/>
    <mergeCell ref="J134:S134"/>
    <mergeCell ref="J135:S135"/>
    <mergeCell ref="J136:S136"/>
    <mergeCell ref="J137:S137"/>
    <mergeCell ref="J138:S138"/>
    <mergeCell ref="B163:I163"/>
    <mergeCell ref="B164:I164"/>
    <mergeCell ref="B165:I165"/>
    <mergeCell ref="B166:I166"/>
    <mergeCell ref="B167:I167"/>
    <mergeCell ref="B168:I168"/>
    <mergeCell ref="B169:I169"/>
    <mergeCell ref="B17:I17"/>
    <mergeCell ref="B170:I170"/>
    <mergeCell ref="B171:I171"/>
    <mergeCell ref="B172:I172"/>
    <mergeCell ref="B173:I173"/>
    <mergeCell ref="B174:I174"/>
    <mergeCell ref="B175:I175"/>
    <mergeCell ref="B176:I176"/>
    <mergeCell ref="B177:I177"/>
    <mergeCell ref="B179:AO179"/>
    <mergeCell ref="B18:I18"/>
    <mergeCell ref="J139:S139"/>
    <mergeCell ref="J140:S140"/>
    <mergeCell ref="J141:S141"/>
    <mergeCell ref="J142:S142"/>
    <mergeCell ref="J143:S143"/>
    <mergeCell ref="J147:Q147"/>
    <mergeCell ref="J148:Q148"/>
    <mergeCell ref="J149:Q149"/>
    <mergeCell ref="J150:Q150"/>
    <mergeCell ref="J151:Q151"/>
    <mergeCell ref="J152:Q152"/>
    <mergeCell ref="J153:Q153"/>
    <mergeCell ref="J154:Q154"/>
    <mergeCell ref="J155:Q155"/>
    <mergeCell ref="B148:I148"/>
    <mergeCell ref="B149:I149"/>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B142:I142"/>
    <mergeCell ref="B143:I143"/>
    <mergeCell ref="B145:AO145"/>
    <mergeCell ref="B147:I147"/>
    <mergeCell ref="J14:S14"/>
    <mergeCell ref="J15:S15"/>
    <mergeCell ref="K64:S64"/>
    <mergeCell ref="K65:S65"/>
    <mergeCell ref="K66:S66"/>
    <mergeCell ref="K67:S67"/>
    <mergeCell ref="K68:S68"/>
    <mergeCell ref="K69:S69"/>
    <mergeCell ref="K70:S70"/>
    <mergeCell ref="K71:S71"/>
    <mergeCell ref="K72:S72"/>
    <mergeCell ref="K73:S73"/>
    <mergeCell ref="K74:S74"/>
    <mergeCell ref="K75:S75"/>
    <mergeCell ref="K76:S76"/>
    <mergeCell ref="B113:I113"/>
    <mergeCell ref="B114:I114"/>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AK58:AL58"/>
    <mergeCell ref="AK59:AL59"/>
    <mergeCell ref="AK60:AL60"/>
    <mergeCell ref="B1:K3"/>
    <mergeCell ref="B101:I101"/>
    <mergeCell ref="B102:I102"/>
    <mergeCell ref="B103:I103"/>
    <mergeCell ref="B104:I104"/>
    <mergeCell ref="B105:I105"/>
    <mergeCell ref="B106:I106"/>
    <mergeCell ref="B107:I107"/>
    <mergeCell ref="B108:I108"/>
    <mergeCell ref="B109:I109"/>
    <mergeCell ref="B11:AO11"/>
    <mergeCell ref="B110:I110"/>
    <mergeCell ref="B111:I111"/>
    <mergeCell ref="B112:I112"/>
    <mergeCell ref="B13:I13"/>
    <mergeCell ref="B5:AO5"/>
    <mergeCell ref="B7:J9"/>
    <mergeCell ref="J13:S13"/>
    <mergeCell ref="K77:S77"/>
    <mergeCell ref="K78:S78"/>
    <mergeCell ref="K79:S79"/>
    <mergeCell ref="K80:S80"/>
    <mergeCell ref="K81:S81"/>
    <mergeCell ref="K82:S82"/>
    <mergeCell ref="K83:S83"/>
    <mergeCell ref="K84:S84"/>
    <mergeCell ref="K85:S85"/>
    <mergeCell ref="K86:S86"/>
    <mergeCell ref="K87:S87"/>
    <mergeCell ref="AJ207:AM207"/>
    <mergeCell ref="AJ208:AM208"/>
    <mergeCell ref="AJ209:AM209"/>
    <mergeCell ref="AJ210:AM210"/>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H82:AN82"/>
    <mergeCell ref="AH83:AN83"/>
    <mergeCell ref="AH84:AN84"/>
    <mergeCell ref="AH85:AN85"/>
    <mergeCell ref="AH86:AN86"/>
    <mergeCell ref="AH87:AN87"/>
    <mergeCell ref="AH88:AN88"/>
    <mergeCell ref="AH89:AN89"/>
    <mergeCell ref="AH90:AN90"/>
    <mergeCell ref="AH91:AN91"/>
    <mergeCell ref="AH92:AN92"/>
    <mergeCell ref="AH93:AN93"/>
    <mergeCell ref="AH94:AN94"/>
    <mergeCell ref="AH95:AN95"/>
    <mergeCell ref="AH96:AN96"/>
    <mergeCell ref="AH97:AN97"/>
    <mergeCell ref="AJ191:AM191"/>
    <mergeCell ref="AH226:AM226"/>
    <mergeCell ref="AH227:AM227"/>
    <mergeCell ref="AH228:AM228"/>
    <mergeCell ref="AH229:AM229"/>
    <mergeCell ref="AH230:AM230"/>
    <mergeCell ref="AH231:AM231"/>
    <mergeCell ref="AH232:AM232"/>
    <mergeCell ref="AH233:AM233"/>
    <mergeCell ref="AH234:AM234"/>
    <mergeCell ref="AH235:AM235"/>
    <mergeCell ref="AH236:AM236"/>
    <mergeCell ref="AH237:AM237"/>
    <mergeCell ref="AH238:AM238"/>
    <mergeCell ref="AH239:AM239"/>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136:AL136"/>
    <mergeCell ref="AH137:AL137"/>
    <mergeCell ref="AH138:AL138"/>
    <mergeCell ref="AH139:AL139"/>
    <mergeCell ref="AH140:AL140"/>
    <mergeCell ref="AH141:AL141"/>
    <mergeCell ref="AH142:AL142"/>
    <mergeCell ref="AH143:AL143"/>
    <mergeCell ref="AH214:AM214"/>
    <mergeCell ref="AH215:AM215"/>
    <mergeCell ref="AH216:AM216"/>
    <mergeCell ref="AH217:AM217"/>
    <mergeCell ref="AH218:AM218"/>
    <mergeCell ref="AH222:AM222"/>
    <mergeCell ref="AH223:AM223"/>
    <mergeCell ref="AH224:AM224"/>
    <mergeCell ref="AH225:AM225"/>
    <mergeCell ref="AJ192:AM192"/>
    <mergeCell ref="AJ193:AM193"/>
    <mergeCell ref="AJ194:AM194"/>
    <mergeCell ref="AJ195:AM195"/>
    <mergeCell ref="AJ196:AM196"/>
    <mergeCell ref="AJ197:AM197"/>
    <mergeCell ref="AJ198:AM198"/>
    <mergeCell ref="AJ199:AM199"/>
    <mergeCell ref="AJ200:AM200"/>
    <mergeCell ref="AJ201:AM201"/>
    <mergeCell ref="AJ202:AM202"/>
    <mergeCell ref="AJ203:AM203"/>
    <mergeCell ref="AJ204:AM204"/>
    <mergeCell ref="AJ205:AM205"/>
    <mergeCell ref="AJ206:AM206"/>
    <mergeCell ref="AH119:AL119"/>
    <mergeCell ref="AH120:AL120"/>
    <mergeCell ref="AH121:AL121"/>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F175:AM175"/>
    <mergeCell ref="AF176:AM176"/>
    <mergeCell ref="AF177:AM177"/>
    <mergeCell ref="AG181:AM181"/>
    <mergeCell ref="AG182:AM182"/>
    <mergeCell ref="AG183:AM183"/>
    <mergeCell ref="AG184:AM184"/>
    <mergeCell ref="AG185:AM185"/>
    <mergeCell ref="AG186:AM186"/>
    <mergeCell ref="AG187:AM187"/>
    <mergeCell ref="AG243:AM243"/>
    <mergeCell ref="AG244:AM244"/>
    <mergeCell ref="AG245:AM245"/>
    <mergeCell ref="AG246:AM246"/>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E314:AL314"/>
    <mergeCell ref="AE315:AL315"/>
    <mergeCell ref="AE316:AL316"/>
    <mergeCell ref="AE320:AM320"/>
    <mergeCell ref="AE321:AM321"/>
    <mergeCell ref="AE322:AM322"/>
    <mergeCell ref="AE323:AM323"/>
    <mergeCell ref="AE324:AM324"/>
    <mergeCell ref="AE325:AM325"/>
    <mergeCell ref="AE326:AM326"/>
    <mergeCell ref="AE327:AM327"/>
    <mergeCell ref="AE328:AM328"/>
    <mergeCell ref="AE329:AM329"/>
    <mergeCell ref="AE330:AM330"/>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313:AL313"/>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0:AL290"/>
    <mergeCell ref="AE291:AL291"/>
    <mergeCell ref="AE292:AL292"/>
    <mergeCell ref="AE296:AL296"/>
    <mergeCell ref="AC97:AG9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D273:AL273"/>
    <mergeCell ref="AE250:AL250"/>
    <mergeCell ref="AE251:AL251"/>
    <mergeCell ref="AE252:AL252"/>
    <mergeCell ref="AE253:AL253"/>
    <mergeCell ref="AE254:AL254"/>
    <mergeCell ref="AF165:AM165"/>
    <mergeCell ref="AF166:AM166"/>
    <mergeCell ref="AF167:AM167"/>
    <mergeCell ref="AF168:AM168"/>
    <mergeCell ref="AF169:AM169"/>
    <mergeCell ref="AF170:AM170"/>
    <mergeCell ref="AF171:AM171"/>
    <mergeCell ref="AF172:AM172"/>
    <mergeCell ref="AF173:AM173"/>
    <mergeCell ref="AF174:AM174"/>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40:AG140"/>
    <mergeCell ref="AC141:AG141"/>
    <mergeCell ref="AC142:AG142"/>
    <mergeCell ref="AC143:AG143"/>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45:AJ45"/>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6:AE176"/>
    <mergeCell ref="AB177:AE177"/>
    <mergeCell ref="AB181:AF181"/>
    <mergeCell ref="AB182:AF182"/>
    <mergeCell ref="AB183:AF183"/>
    <mergeCell ref="AB184:AF184"/>
    <mergeCell ref="AB185:AF185"/>
    <mergeCell ref="AB186:AF186"/>
    <mergeCell ref="AB187:AF187"/>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A208:AI208"/>
    <mergeCell ref="AA209:AI209"/>
    <mergeCell ref="AA210:AI210"/>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A191:AI191"/>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s>
  <pageMargins left="0.7" right="0.7" top="0.75" bottom="0.75" header="0.3" footer="0.3"/>
  <pageSetup paperSize="9" scale="83" orientation="portrait" r:id="rId1"/>
  <headerFooter alignWithMargins="0">
    <oddFooter>&amp;R&amp;1#&amp;"Calibri"&amp;10&amp;K0000FFClassification : Internal</oddFooter>
  </headerFooter>
  <rowBreaks count="4" manualBreakCount="4">
    <brk id="61" max="40" man="1"/>
    <brk id="144" max="16383" man="1"/>
    <brk id="219" max="16383" man="1"/>
    <brk id="29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60"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56"/>
      <c r="C1" s="56"/>
    </row>
    <row r="2" spans="2:5" s="1" customFormat="1" ht="22.9" customHeight="1" x14ac:dyDescent="0.15">
      <c r="B2" s="56"/>
      <c r="C2" s="56"/>
      <c r="D2" s="62" t="s">
        <v>879</v>
      </c>
      <c r="E2" s="62"/>
    </row>
    <row r="3" spans="2:5" s="1" customFormat="1" ht="6.4" customHeight="1" x14ac:dyDescent="0.15">
      <c r="B3" s="56"/>
      <c r="C3" s="56"/>
    </row>
    <row r="4" spans="2:5" s="1" customFormat="1" ht="9.6" customHeight="1" x14ac:dyDescent="0.15"/>
    <row r="5" spans="2:5" s="1" customFormat="1" ht="33" customHeight="1" x14ac:dyDescent="0.15">
      <c r="B5" s="58" t="s">
        <v>1147</v>
      </c>
      <c r="C5" s="58"/>
      <c r="D5" s="58"/>
      <c r="E5" s="58"/>
    </row>
    <row r="6" spans="2:5" s="1" customFormat="1" ht="6.95" customHeight="1" x14ac:dyDescent="0.15"/>
    <row r="7" spans="2:5" s="1" customFormat="1" ht="5.25" customHeight="1" x14ac:dyDescent="0.15">
      <c r="B7" s="51" t="s">
        <v>1015</v>
      </c>
    </row>
    <row r="8" spans="2:5" s="1" customFormat="1" ht="21.4" customHeight="1" x14ac:dyDescent="0.15">
      <c r="B8" s="51"/>
      <c r="D8" s="4">
        <v>44500</v>
      </c>
    </row>
    <row r="9" spans="2:5" s="1" customFormat="1" ht="2.65" customHeight="1" x14ac:dyDescent="0.15">
      <c r="B9" s="51"/>
    </row>
    <row r="10" spans="2:5" s="1" customFormat="1" ht="2.1" customHeight="1" x14ac:dyDescent="0.15"/>
    <row r="11" spans="2:5" s="1" customFormat="1" ht="19.149999999999999" customHeight="1" x14ac:dyDescent="0.15">
      <c r="B11" s="70" t="s">
        <v>1148</v>
      </c>
      <c r="C11" s="70"/>
      <c r="D11" s="70"/>
      <c r="E11" s="70"/>
    </row>
    <row r="12" spans="2:5" s="1" customFormat="1" ht="238.35" customHeight="1" x14ac:dyDescent="0.15"/>
    <row r="13" spans="2:5" s="1" customFormat="1" ht="19.149999999999999" customHeight="1" x14ac:dyDescent="0.15">
      <c r="B13" s="70" t="s">
        <v>1149</v>
      </c>
      <c r="C13" s="70"/>
      <c r="D13" s="70"/>
      <c r="E13" s="70"/>
    </row>
    <row r="14" spans="2:5" s="1" customFormat="1" ht="371.1" customHeight="1" x14ac:dyDescent="0.15"/>
    <row r="15" spans="2:5" s="1" customFormat="1" ht="19.149999999999999" customHeight="1" x14ac:dyDescent="0.15">
      <c r="B15" s="70" t="s">
        <v>1150</v>
      </c>
      <c r="C15" s="70"/>
      <c r="D15" s="70"/>
      <c r="E15" s="70"/>
    </row>
    <row r="16" spans="2:5" s="1" customFormat="1" ht="354.6" customHeight="1" x14ac:dyDescent="0.15"/>
    <row r="17" spans="2:5" s="1" customFormat="1" ht="19.149999999999999" customHeight="1" x14ac:dyDescent="0.15">
      <c r="B17" s="70" t="s">
        <v>1151</v>
      </c>
      <c r="C17" s="70"/>
      <c r="D17" s="70"/>
      <c r="E17" s="70"/>
    </row>
    <row r="18" spans="2:5" s="1" customFormat="1" ht="365.25" customHeight="1" x14ac:dyDescent="0.15"/>
    <row r="19" spans="2:5" s="1" customFormat="1" ht="19.149999999999999" customHeight="1" x14ac:dyDescent="0.15">
      <c r="B19" s="70" t="s">
        <v>1152</v>
      </c>
      <c r="C19" s="70"/>
      <c r="D19" s="70"/>
      <c r="E19" s="70"/>
    </row>
    <row r="20" spans="2:5" s="1" customFormat="1" ht="352.5" customHeight="1" x14ac:dyDescent="0.15"/>
    <row r="21" spans="2:5" s="1" customFormat="1" ht="19.149999999999999" customHeight="1" x14ac:dyDescent="0.15">
      <c r="B21" s="70" t="s">
        <v>1153</v>
      </c>
      <c r="C21" s="70"/>
      <c r="D21" s="70"/>
      <c r="E21" s="70"/>
    </row>
    <row r="22" spans="2:5" s="1" customFormat="1" ht="374.85" customHeight="1" x14ac:dyDescent="0.15"/>
    <row r="23" spans="2:5" s="1" customFormat="1" ht="19.7" customHeight="1" x14ac:dyDescent="0.15">
      <c r="B23" s="70" t="s">
        <v>1154</v>
      </c>
      <c r="C23" s="70"/>
      <c r="D23" s="70"/>
      <c r="E23" s="70"/>
    </row>
    <row r="24" spans="2:5" s="1" customFormat="1" ht="233.65" customHeight="1" x14ac:dyDescent="0.15"/>
    <row r="25" spans="2:5" s="1" customFormat="1" ht="19.149999999999999" customHeight="1" x14ac:dyDescent="0.15">
      <c r="B25" s="70" t="s">
        <v>1155</v>
      </c>
      <c r="C25" s="70"/>
      <c r="D25" s="70"/>
      <c r="E25" s="70"/>
    </row>
    <row r="26" spans="2:5" s="1" customFormat="1" ht="175.9" customHeight="1" x14ac:dyDescent="0.15"/>
    <row r="27" spans="2:5" s="1" customFormat="1" ht="19.149999999999999" customHeight="1" x14ac:dyDescent="0.15">
      <c r="B27" s="70" t="s">
        <v>1156</v>
      </c>
      <c r="C27" s="70"/>
      <c r="D27" s="70"/>
      <c r="E27" s="70"/>
    </row>
    <row r="28" spans="2:5" s="1" customFormat="1" ht="256.5" customHeight="1" x14ac:dyDescent="0.15"/>
    <row r="29" spans="2:5" s="1" customFormat="1" ht="19.149999999999999" customHeight="1" x14ac:dyDescent="0.15">
      <c r="B29" s="70" t="s">
        <v>1157</v>
      </c>
      <c r="C29" s="70"/>
      <c r="D29" s="70"/>
      <c r="E29" s="70"/>
    </row>
    <row r="30" spans="2:5" s="1" customFormat="1" ht="195.2" customHeight="1" x14ac:dyDescent="0.15"/>
    <row r="31" spans="2:5" s="1" customFormat="1" ht="19.149999999999999" customHeight="1" x14ac:dyDescent="0.15">
      <c r="B31" s="70" t="s">
        <v>1158</v>
      </c>
      <c r="C31" s="70"/>
      <c r="D31" s="70"/>
      <c r="E31" s="70"/>
    </row>
    <row r="32" spans="2:5" s="1" customFormat="1" ht="193.15" customHeight="1" x14ac:dyDescent="0.15"/>
    <row r="33" spans="2:5" s="1" customFormat="1" ht="19.149999999999999" customHeight="1" x14ac:dyDescent="0.15">
      <c r="B33" s="70" t="s">
        <v>1159</v>
      </c>
      <c r="C33" s="70"/>
      <c r="D33" s="70"/>
      <c r="E33" s="70"/>
    </row>
    <row r="34" spans="2:5" s="1" customFormat="1" ht="318.39999999999998" customHeight="1" x14ac:dyDescent="0.15"/>
    <row r="35" spans="2:5" s="1" customFormat="1" ht="19.149999999999999" customHeight="1" x14ac:dyDescent="0.15">
      <c r="B35" s="70" t="s">
        <v>1160</v>
      </c>
      <c r="C35" s="70"/>
      <c r="D35" s="70"/>
      <c r="E35" s="70"/>
    </row>
    <row r="36" spans="2:5" s="1" customFormat="1" ht="278.85000000000002" customHeight="1" x14ac:dyDescent="0.15"/>
    <row r="37" spans="2:5" s="1" customFormat="1" ht="19.149999999999999" customHeight="1" x14ac:dyDescent="0.15">
      <c r="B37" s="70" t="s">
        <v>1161</v>
      </c>
      <c r="C37" s="70"/>
      <c r="D37" s="70"/>
      <c r="E37" s="70"/>
    </row>
    <row r="38" spans="2:5" s="1" customFormat="1" ht="409.6" customHeight="1" x14ac:dyDescent="0.15"/>
    <row r="39" spans="2:5" s="1" customFormat="1" ht="1.1499999999999999" customHeight="1" x14ac:dyDescent="0.15">
      <c r="B39" s="70" t="s">
        <v>1162</v>
      </c>
      <c r="C39" s="70"/>
      <c r="D39" s="70"/>
      <c r="E39" s="70"/>
    </row>
    <row r="40" spans="2:5" s="1" customFormat="1" ht="19.149999999999999" customHeight="1" x14ac:dyDescent="0.15">
      <c r="B40" s="70"/>
      <c r="C40" s="70"/>
      <c r="D40" s="70"/>
      <c r="E40" s="70"/>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50" orientation="portrait" r:id="rId1"/>
  <headerFooter alignWithMargins="0">
    <oddFooter>&amp;R&amp;1#&amp;"Calibri"&amp;10&amp;K0000FFClassification : Internal</oddFooter>
  </headerFooter>
  <rowBreaks count="4" manualBreakCount="4">
    <brk id="16" max="5" man="1"/>
    <brk id="18" max="5" man="1"/>
    <brk id="22" max="5" man="1"/>
    <brk id="3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56"/>
      <c r="C1" s="56"/>
    </row>
    <row r="2" spans="2:8" s="1" customFormat="1" ht="22.9" customHeight="1" x14ac:dyDescent="0.15">
      <c r="B2" s="56"/>
      <c r="C2" s="56"/>
      <c r="D2" s="62" t="s">
        <v>879</v>
      </c>
      <c r="E2" s="62"/>
      <c r="F2" s="62"/>
      <c r="G2" s="62"/>
      <c r="H2" s="62"/>
    </row>
    <row r="3" spans="2:8" s="1" customFormat="1" ht="6.4" customHeight="1" x14ac:dyDescent="0.15">
      <c r="B3" s="56"/>
      <c r="C3" s="56"/>
    </row>
    <row r="4" spans="2:8" s="1" customFormat="1" ht="9" customHeight="1" x14ac:dyDescent="0.15"/>
    <row r="5" spans="2:8" s="1" customFormat="1" ht="33" customHeight="1" x14ac:dyDescent="0.15">
      <c r="B5" s="58" t="s">
        <v>1168</v>
      </c>
      <c r="C5" s="58"/>
      <c r="D5" s="58"/>
      <c r="E5" s="58"/>
      <c r="F5" s="58"/>
      <c r="G5" s="58"/>
      <c r="H5" s="58"/>
    </row>
    <row r="6" spans="2:8" s="1" customFormat="1" ht="14.45" customHeight="1" x14ac:dyDescent="0.15"/>
    <row r="7" spans="2:8" s="1" customFormat="1" ht="22.9" customHeight="1" x14ac:dyDescent="0.15">
      <c r="B7" s="9" t="s">
        <v>1015</v>
      </c>
      <c r="D7" s="4">
        <v>44500</v>
      </c>
    </row>
    <row r="8" spans="2:8" s="1" customFormat="1" ht="12.75" customHeight="1" x14ac:dyDescent="0.15"/>
    <row r="9" spans="2:8" s="1" customFormat="1" ht="19.149999999999999" customHeight="1" x14ac:dyDescent="0.15">
      <c r="B9" s="104" t="s">
        <v>1169</v>
      </c>
      <c r="C9" s="104"/>
      <c r="D9" s="104"/>
      <c r="E9" s="104"/>
      <c r="F9" s="104"/>
      <c r="G9" s="104"/>
    </row>
    <row r="10" spans="2:8" s="1" customFormat="1" ht="14.85" customHeight="1" x14ac:dyDescent="0.15"/>
    <row r="11" spans="2:8" s="1" customFormat="1" ht="14.85" customHeight="1" x14ac:dyDescent="0.15">
      <c r="B11" s="5"/>
      <c r="C11" s="105" t="s">
        <v>1023</v>
      </c>
      <c r="D11" s="105"/>
      <c r="E11" s="23" t="s">
        <v>1024</v>
      </c>
      <c r="F11" s="23" t="s">
        <v>1025</v>
      </c>
      <c r="G11" s="23" t="s">
        <v>1024</v>
      </c>
    </row>
    <row r="12" spans="2:8" s="1" customFormat="1" ht="14.85" customHeight="1" x14ac:dyDescent="0.15">
      <c r="B12" s="8" t="s">
        <v>1163</v>
      </c>
      <c r="C12" s="106">
        <v>15213822948.0802</v>
      </c>
      <c r="D12" s="106"/>
      <c r="E12" s="36">
        <v>0.99825812046069495</v>
      </c>
      <c r="F12" s="37">
        <v>225670</v>
      </c>
      <c r="G12" s="36">
        <v>0.99888457078106596</v>
      </c>
    </row>
    <row r="13" spans="2:8" s="1" customFormat="1" ht="2.65" customHeight="1" x14ac:dyDescent="0.15"/>
    <row r="14" spans="2:8" s="1" customFormat="1" ht="14.85" customHeight="1" x14ac:dyDescent="0.15">
      <c r="B14" s="8" t="s">
        <v>1164</v>
      </c>
      <c r="C14" s="106">
        <v>16953201.91</v>
      </c>
      <c r="D14" s="106"/>
      <c r="E14" s="36">
        <v>1.11238782863598E-3</v>
      </c>
      <c r="F14" s="37">
        <v>159</v>
      </c>
      <c r="G14" s="36">
        <v>7.0378272147024197E-4</v>
      </c>
    </row>
    <row r="15" spans="2:8" s="1" customFormat="1" ht="16.5" customHeight="1" x14ac:dyDescent="0.15">
      <c r="B15" s="8" t="s">
        <v>1165</v>
      </c>
      <c r="C15" s="106">
        <v>6314187.2999999998</v>
      </c>
      <c r="D15" s="106"/>
      <c r="E15" s="36">
        <v>4.14306697786972E-4</v>
      </c>
      <c r="F15" s="37">
        <v>59</v>
      </c>
      <c r="G15" s="36">
        <v>2.6115207903612802E-4</v>
      </c>
    </row>
    <row r="16" spans="2:8" s="1" customFormat="1" ht="17.649999999999999" customHeight="1" x14ac:dyDescent="0.15">
      <c r="B16" s="8" t="s">
        <v>1166</v>
      </c>
      <c r="C16" s="106">
        <v>2872088.03</v>
      </c>
      <c r="D16" s="106"/>
      <c r="E16" s="36">
        <v>1.8845264654451899E-4</v>
      </c>
      <c r="F16" s="37">
        <v>33</v>
      </c>
      <c r="G16" s="36">
        <v>1.46068112003258E-4</v>
      </c>
    </row>
    <row r="17" spans="2:7" s="1" customFormat="1" ht="17.649999999999999" customHeight="1" x14ac:dyDescent="0.15">
      <c r="B17" s="8" t="s">
        <v>1167</v>
      </c>
      <c r="C17" s="106">
        <v>407411.15</v>
      </c>
      <c r="D17" s="106"/>
      <c r="E17" s="36">
        <v>2.6732366364566499E-5</v>
      </c>
      <c r="F17" s="37">
        <v>1</v>
      </c>
      <c r="G17" s="36">
        <v>4.4263064243411399E-6</v>
      </c>
    </row>
    <row r="18" spans="2:7" s="1" customFormat="1" ht="16.5" customHeight="1" x14ac:dyDescent="0.15">
      <c r="B18" s="6" t="s">
        <v>64</v>
      </c>
      <c r="C18" s="61">
        <v>15240369836.469801</v>
      </c>
      <c r="D18" s="61"/>
      <c r="E18" s="38">
        <v>1</v>
      </c>
      <c r="F18" s="39">
        <v>225922</v>
      </c>
      <c r="G18" s="38">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506"/>
  <sheetViews>
    <sheetView view="pageBreakPreview" zoomScale="60" zoomScaleNormal="100" workbookViewId="0"/>
  </sheetViews>
  <sheetFormatPr defaultRowHeight="15" x14ac:dyDescent="0.2"/>
  <cols>
    <col min="1" max="1" width="0.42578125" customWidth="1"/>
    <col min="2" max="2" width="0.5703125" customWidth="1"/>
    <col min="3" max="3" width="8.140625" customWidth="1"/>
    <col min="4" max="4" width="5.28515625" customWidth="1"/>
    <col min="5" max="5" width="0.42578125" customWidth="1"/>
    <col min="6" max="6" width="7.7109375" customWidth="1"/>
    <col min="7" max="7" width="4.28515625" customWidth="1"/>
    <col min="8" max="8" width="9.5703125" customWidth="1"/>
    <col min="9" max="9" width="2" customWidth="1"/>
    <col min="10" max="10" width="12.28515625" customWidth="1"/>
    <col min="11" max="11" width="12" customWidth="1"/>
    <col min="12" max="12" width="12.28515625" customWidth="1"/>
    <col min="13" max="13" width="7.42578125" customWidth="1"/>
    <col min="14" max="14" width="4.7109375" customWidth="1"/>
  </cols>
  <sheetData>
    <row r="1" spans="2:12" s="1" customFormat="1" ht="9" customHeight="1" x14ac:dyDescent="0.15">
      <c r="B1" s="56"/>
      <c r="C1" s="56"/>
      <c r="D1" s="56"/>
      <c r="E1" s="56"/>
      <c r="F1" s="56"/>
    </row>
    <row r="2" spans="2:12" s="1" customFormat="1" ht="22.9" customHeight="1" x14ac:dyDescent="0.15">
      <c r="B2" s="56"/>
      <c r="C2" s="56"/>
      <c r="D2" s="56"/>
      <c r="E2" s="56"/>
      <c r="F2" s="56"/>
      <c r="H2" s="62" t="s">
        <v>879</v>
      </c>
      <c r="I2" s="62"/>
      <c r="J2" s="62"/>
      <c r="K2" s="62"/>
      <c r="L2" s="62"/>
    </row>
    <row r="3" spans="2:12" s="1" customFormat="1" ht="5.85" customHeight="1" x14ac:dyDescent="0.15">
      <c r="B3" s="56"/>
      <c r="C3" s="56"/>
      <c r="D3" s="56"/>
      <c r="E3" s="56"/>
      <c r="F3" s="56"/>
    </row>
    <row r="4" spans="2:12" s="1" customFormat="1" ht="2.1" customHeight="1" x14ac:dyDescent="0.15"/>
    <row r="5" spans="2:12" s="1" customFormat="1" ht="31.9" customHeight="1" x14ac:dyDescent="0.15">
      <c r="B5" s="58" t="s">
        <v>1179</v>
      </c>
      <c r="C5" s="58"/>
      <c r="D5" s="58"/>
      <c r="E5" s="58"/>
      <c r="F5" s="58"/>
      <c r="G5" s="58"/>
      <c r="H5" s="58"/>
      <c r="I5" s="58"/>
      <c r="J5" s="58"/>
      <c r="K5" s="58"/>
      <c r="L5" s="58"/>
    </row>
    <row r="6" spans="2:12" s="1" customFormat="1" ht="2.1" customHeight="1" x14ac:dyDescent="0.15"/>
    <row r="7" spans="2:12" s="1" customFormat="1" ht="2.1" customHeight="1" x14ac:dyDescent="0.15">
      <c r="B7" s="51" t="s">
        <v>1015</v>
      </c>
      <c r="C7" s="51"/>
      <c r="D7" s="51"/>
    </row>
    <row r="8" spans="2:12" s="1" customFormat="1" ht="20.25" customHeight="1" x14ac:dyDescent="0.15">
      <c r="B8" s="51"/>
      <c r="C8" s="51"/>
      <c r="D8" s="51"/>
      <c r="G8" s="59">
        <v>44470</v>
      </c>
      <c r="H8" s="59"/>
    </row>
    <row r="9" spans="2:12" s="1" customFormat="1" ht="5.25" customHeight="1" x14ac:dyDescent="0.15"/>
    <row r="10" spans="2:12" s="1" customFormat="1" ht="17.649999999999999" customHeight="1" x14ac:dyDescent="0.15">
      <c r="B10" s="107" t="s">
        <v>1180</v>
      </c>
      <c r="C10" s="107"/>
      <c r="D10" s="107"/>
      <c r="E10" s="108" t="s">
        <v>1181</v>
      </c>
      <c r="F10" s="108"/>
      <c r="G10" s="112" t="s">
        <v>1182</v>
      </c>
      <c r="H10" s="112"/>
      <c r="I10" s="112"/>
      <c r="J10" s="112"/>
    </row>
    <row r="11" spans="2:12" s="1" customFormat="1" ht="27.2" customHeight="1" x14ac:dyDescent="0.15">
      <c r="B11" s="40" t="s">
        <v>1170</v>
      </c>
      <c r="C11" s="23" t="s">
        <v>1171</v>
      </c>
      <c r="D11" s="23" t="s">
        <v>1172</v>
      </c>
      <c r="E11" s="40" t="s">
        <v>1173</v>
      </c>
      <c r="F11" s="110" t="s">
        <v>1174</v>
      </c>
      <c r="G11" s="110"/>
      <c r="H11" s="105" t="s">
        <v>1175</v>
      </c>
      <c r="I11" s="105"/>
      <c r="J11" s="23" t="s">
        <v>1176</v>
      </c>
      <c r="K11" s="23" t="s">
        <v>1177</v>
      </c>
      <c r="L11" s="23" t="s">
        <v>1178</v>
      </c>
    </row>
    <row r="12" spans="2:12" s="1" customFormat="1" ht="12.75" customHeight="1" x14ac:dyDescent="0.15">
      <c r="B12" s="41">
        <v>44470</v>
      </c>
      <c r="C12" s="42">
        <v>44501</v>
      </c>
      <c r="D12" s="13">
        <v>1</v>
      </c>
      <c r="E12" s="43">
        <v>31</v>
      </c>
      <c r="F12" s="109">
        <v>11500000000</v>
      </c>
      <c r="G12" s="109"/>
      <c r="H12" s="94">
        <v>15139858346.101999</v>
      </c>
      <c r="I12" s="94"/>
      <c r="J12" s="13">
        <v>15114180025.9685</v>
      </c>
      <c r="K12" s="13">
        <v>15075741555.5949</v>
      </c>
      <c r="L12" s="13">
        <v>15011887574.341999</v>
      </c>
    </row>
    <row r="13" spans="2:12" s="1" customFormat="1" ht="12.75" customHeight="1" x14ac:dyDescent="0.15">
      <c r="B13" s="41">
        <v>44470</v>
      </c>
      <c r="C13" s="42">
        <v>44531</v>
      </c>
      <c r="D13" s="13">
        <v>2</v>
      </c>
      <c r="E13" s="43">
        <v>61</v>
      </c>
      <c r="F13" s="109">
        <v>11500000000</v>
      </c>
      <c r="G13" s="109"/>
      <c r="H13" s="94">
        <v>15043969658.8785</v>
      </c>
      <c r="I13" s="94"/>
      <c r="J13" s="13">
        <v>14993802579.6057</v>
      </c>
      <c r="K13" s="13">
        <v>14918860341.958401</v>
      </c>
      <c r="L13" s="13">
        <v>14794774547.849501</v>
      </c>
    </row>
    <row r="14" spans="2:12" s="1" customFormat="1" ht="12.75" customHeight="1" x14ac:dyDescent="0.15">
      <c r="B14" s="41">
        <v>44470</v>
      </c>
      <c r="C14" s="42">
        <v>44562</v>
      </c>
      <c r="D14" s="13">
        <v>3</v>
      </c>
      <c r="E14" s="43">
        <v>92</v>
      </c>
      <c r="F14" s="109">
        <v>11500000000</v>
      </c>
      <c r="G14" s="109"/>
      <c r="H14" s="94">
        <v>14947911353.1429</v>
      </c>
      <c r="I14" s="94"/>
      <c r="J14" s="13">
        <v>14872796379.1607</v>
      </c>
      <c r="K14" s="13">
        <v>14760823429.7113</v>
      </c>
      <c r="L14" s="13">
        <v>14576051960.4359</v>
      </c>
    </row>
    <row r="15" spans="2:12" s="1" customFormat="1" ht="12.75" customHeight="1" x14ac:dyDescent="0.15">
      <c r="B15" s="41">
        <v>44470</v>
      </c>
      <c r="C15" s="42">
        <v>44593</v>
      </c>
      <c r="D15" s="13">
        <v>4</v>
      </c>
      <c r="E15" s="43">
        <v>123</v>
      </c>
      <c r="F15" s="109">
        <v>11500000000</v>
      </c>
      <c r="G15" s="109"/>
      <c r="H15" s="94">
        <v>14850853480.662901</v>
      </c>
      <c r="I15" s="94"/>
      <c r="J15" s="13">
        <v>14751164660.492901</v>
      </c>
      <c r="K15" s="13">
        <v>14602874634.5821</v>
      </c>
      <c r="L15" s="13">
        <v>14359003421.367599</v>
      </c>
    </row>
    <row r="16" spans="2:12" s="1" customFormat="1" ht="12.75" customHeight="1" x14ac:dyDescent="0.15">
      <c r="B16" s="41">
        <v>44470</v>
      </c>
      <c r="C16" s="42">
        <v>44621</v>
      </c>
      <c r="D16" s="13">
        <v>5</v>
      </c>
      <c r="E16" s="43">
        <v>151</v>
      </c>
      <c r="F16" s="109">
        <v>11500000000</v>
      </c>
      <c r="G16" s="109"/>
      <c r="H16" s="94">
        <v>14751841916.242599</v>
      </c>
      <c r="I16" s="94"/>
      <c r="J16" s="13">
        <v>14630368678.8249</v>
      </c>
      <c r="K16" s="13">
        <v>14450019474.267</v>
      </c>
      <c r="L16" s="13">
        <v>14154332251.288799</v>
      </c>
    </row>
    <row r="17" spans="2:12" s="1" customFormat="1" ht="12.75" customHeight="1" x14ac:dyDescent="0.15">
      <c r="B17" s="41">
        <v>44470</v>
      </c>
      <c r="C17" s="42">
        <v>44652</v>
      </c>
      <c r="D17" s="13">
        <v>6</v>
      </c>
      <c r="E17" s="43">
        <v>182</v>
      </c>
      <c r="F17" s="109">
        <v>11500000000</v>
      </c>
      <c r="G17" s="109"/>
      <c r="H17" s="94">
        <v>14653353718.602699</v>
      </c>
      <c r="I17" s="94"/>
      <c r="J17" s="13">
        <v>14508042956.683201</v>
      </c>
      <c r="K17" s="13">
        <v>14292759557.881701</v>
      </c>
      <c r="L17" s="13">
        <v>13940991447.0767</v>
      </c>
    </row>
    <row r="18" spans="2:12" s="1" customFormat="1" ht="12.75" customHeight="1" x14ac:dyDescent="0.15">
      <c r="B18" s="41">
        <v>44470</v>
      </c>
      <c r="C18" s="42">
        <v>44682</v>
      </c>
      <c r="D18" s="13">
        <v>7</v>
      </c>
      <c r="E18" s="43">
        <v>212</v>
      </c>
      <c r="F18" s="109">
        <v>11500000000</v>
      </c>
      <c r="G18" s="109"/>
      <c r="H18" s="94">
        <v>14558500317.077299</v>
      </c>
      <c r="I18" s="94"/>
      <c r="J18" s="13">
        <v>14390470721.7451</v>
      </c>
      <c r="K18" s="13">
        <v>14142038737.2799</v>
      </c>
      <c r="L18" s="13">
        <v>13737435898.486401</v>
      </c>
    </row>
    <row r="19" spans="2:12" s="1" customFormat="1" ht="12.75" customHeight="1" x14ac:dyDescent="0.15">
      <c r="B19" s="41">
        <v>44470</v>
      </c>
      <c r="C19" s="42">
        <v>44713</v>
      </c>
      <c r="D19" s="13">
        <v>8</v>
      </c>
      <c r="E19" s="43">
        <v>243</v>
      </c>
      <c r="F19" s="109">
        <v>11500000000</v>
      </c>
      <c r="G19" s="109"/>
      <c r="H19" s="94">
        <v>14458723446.9755</v>
      </c>
      <c r="I19" s="94"/>
      <c r="J19" s="13">
        <v>14267605417.1488</v>
      </c>
      <c r="K19" s="13">
        <v>13985635498.0896</v>
      </c>
      <c r="L19" s="13">
        <v>13527965318.8832</v>
      </c>
    </row>
    <row r="20" spans="2:12" s="1" customFormat="1" ht="12.75" customHeight="1" x14ac:dyDescent="0.15">
      <c r="B20" s="41">
        <v>44470</v>
      </c>
      <c r="C20" s="42">
        <v>44743</v>
      </c>
      <c r="D20" s="13">
        <v>9</v>
      </c>
      <c r="E20" s="43">
        <v>273</v>
      </c>
      <c r="F20" s="109">
        <v>11500000000</v>
      </c>
      <c r="G20" s="109"/>
      <c r="H20" s="94">
        <v>14361347155.8276</v>
      </c>
      <c r="I20" s="94"/>
      <c r="J20" s="13">
        <v>14148255039.4063</v>
      </c>
      <c r="K20" s="13">
        <v>13834509386.8405</v>
      </c>
      <c r="L20" s="13">
        <v>13326930160.597</v>
      </c>
    </row>
    <row r="21" spans="2:12" s="1" customFormat="1" ht="12.75" customHeight="1" x14ac:dyDescent="0.15">
      <c r="B21" s="41">
        <v>44470</v>
      </c>
      <c r="C21" s="42">
        <v>44774</v>
      </c>
      <c r="D21" s="13">
        <v>10</v>
      </c>
      <c r="E21" s="43">
        <v>304</v>
      </c>
      <c r="F21" s="109">
        <v>11500000000</v>
      </c>
      <c r="G21" s="109"/>
      <c r="H21" s="94">
        <v>14265740617.0077</v>
      </c>
      <c r="I21" s="94"/>
      <c r="J21" s="13">
        <v>14030230362.243299</v>
      </c>
      <c r="K21" s="13">
        <v>13684211474.664101</v>
      </c>
      <c r="L21" s="13">
        <v>13126313007.282801</v>
      </c>
    </row>
    <row r="22" spans="2:12" s="1" customFormat="1" ht="12.75" customHeight="1" x14ac:dyDescent="0.15">
      <c r="B22" s="41">
        <v>44470</v>
      </c>
      <c r="C22" s="42">
        <v>44805</v>
      </c>
      <c r="D22" s="13">
        <v>11</v>
      </c>
      <c r="E22" s="43">
        <v>335</v>
      </c>
      <c r="F22" s="109">
        <v>11500000000</v>
      </c>
      <c r="G22" s="109"/>
      <c r="H22" s="94">
        <v>14167247461.2651</v>
      </c>
      <c r="I22" s="94"/>
      <c r="J22" s="13">
        <v>13909731195.1828</v>
      </c>
      <c r="K22" s="13">
        <v>13532181234.2171</v>
      </c>
      <c r="L22" s="13">
        <v>12925501553.0077</v>
      </c>
    </row>
    <row r="23" spans="2:12" s="1" customFormat="1" ht="12.75" customHeight="1" x14ac:dyDescent="0.15">
      <c r="B23" s="41">
        <v>44470</v>
      </c>
      <c r="C23" s="42">
        <v>44835</v>
      </c>
      <c r="D23" s="13">
        <v>12</v>
      </c>
      <c r="E23" s="43">
        <v>365</v>
      </c>
      <c r="F23" s="109">
        <v>11500000000</v>
      </c>
      <c r="G23" s="109"/>
      <c r="H23" s="94">
        <v>14070927391.7687</v>
      </c>
      <c r="I23" s="94"/>
      <c r="J23" s="13">
        <v>13792485621.7946</v>
      </c>
      <c r="K23" s="13">
        <v>13385092457.7311</v>
      </c>
      <c r="L23" s="13">
        <v>12732598878.066999</v>
      </c>
    </row>
    <row r="24" spans="2:12" s="1" customFormat="1" ht="12.75" customHeight="1" x14ac:dyDescent="0.15">
      <c r="B24" s="41">
        <v>44470</v>
      </c>
      <c r="C24" s="42">
        <v>44866</v>
      </c>
      <c r="D24" s="13">
        <v>13</v>
      </c>
      <c r="E24" s="43">
        <v>396</v>
      </c>
      <c r="F24" s="109">
        <v>11500000000</v>
      </c>
      <c r="G24" s="109"/>
      <c r="H24" s="94">
        <v>13974030525.9907</v>
      </c>
      <c r="I24" s="94"/>
      <c r="J24" s="13">
        <v>13674274210.149099</v>
      </c>
      <c r="K24" s="13">
        <v>13236623406.3913</v>
      </c>
      <c r="L24" s="13">
        <v>12538036061.140499</v>
      </c>
    </row>
    <row r="25" spans="2:12" s="1" customFormat="1" ht="12.75" customHeight="1" x14ac:dyDescent="0.15">
      <c r="B25" s="41">
        <v>44470</v>
      </c>
      <c r="C25" s="42">
        <v>44896</v>
      </c>
      <c r="D25" s="13">
        <v>14</v>
      </c>
      <c r="E25" s="43">
        <v>426</v>
      </c>
      <c r="F25" s="109">
        <v>11500000000</v>
      </c>
      <c r="G25" s="109"/>
      <c r="H25" s="94">
        <v>13875238254.6747</v>
      </c>
      <c r="I25" s="94"/>
      <c r="J25" s="13">
        <v>13555314759.8144</v>
      </c>
      <c r="K25" s="13">
        <v>13089175845.685801</v>
      </c>
      <c r="L25" s="13">
        <v>12347546982.358</v>
      </c>
    </row>
    <row r="26" spans="2:12" s="1" customFormat="1" ht="12.75" customHeight="1" x14ac:dyDescent="0.15">
      <c r="B26" s="41">
        <v>44470</v>
      </c>
      <c r="C26" s="42">
        <v>44927</v>
      </c>
      <c r="D26" s="13">
        <v>15</v>
      </c>
      <c r="E26" s="43">
        <v>457</v>
      </c>
      <c r="F26" s="109">
        <v>11500000000</v>
      </c>
      <c r="G26" s="109"/>
      <c r="H26" s="94">
        <v>13780111736.5257</v>
      </c>
      <c r="I26" s="94"/>
      <c r="J26" s="13">
        <v>13439548392.9569</v>
      </c>
      <c r="K26" s="13">
        <v>12944386267.277399</v>
      </c>
      <c r="L26" s="13">
        <v>12159241064.003099</v>
      </c>
    </row>
    <row r="27" spans="2:12" s="1" customFormat="1" ht="12.75" customHeight="1" x14ac:dyDescent="0.15">
      <c r="B27" s="41">
        <v>44470</v>
      </c>
      <c r="C27" s="42">
        <v>44958</v>
      </c>
      <c r="D27" s="13">
        <v>16</v>
      </c>
      <c r="E27" s="43">
        <v>488</v>
      </c>
      <c r="F27" s="109">
        <v>11500000000</v>
      </c>
      <c r="G27" s="109"/>
      <c r="H27" s="94">
        <v>13682833575.377001</v>
      </c>
      <c r="I27" s="94"/>
      <c r="J27" s="13">
        <v>13322040820.743</v>
      </c>
      <c r="K27" s="13">
        <v>12798575700.945801</v>
      </c>
      <c r="L27" s="13">
        <v>11971353791.4977</v>
      </c>
    </row>
    <row r="28" spans="2:12" s="1" customFormat="1" ht="12.75" customHeight="1" x14ac:dyDescent="0.15">
      <c r="B28" s="41">
        <v>44470</v>
      </c>
      <c r="C28" s="42">
        <v>44986</v>
      </c>
      <c r="D28" s="13">
        <v>17</v>
      </c>
      <c r="E28" s="43">
        <v>516</v>
      </c>
      <c r="F28" s="109">
        <v>11500000000</v>
      </c>
      <c r="G28" s="109"/>
      <c r="H28" s="94">
        <v>13585114458.070299</v>
      </c>
      <c r="I28" s="94"/>
      <c r="J28" s="13">
        <v>13206633938.566099</v>
      </c>
      <c r="K28" s="13">
        <v>12658555144.7034</v>
      </c>
      <c r="L28" s="13">
        <v>11795076808.468</v>
      </c>
    </row>
    <row r="29" spans="2:12" s="1" customFormat="1" ht="12.75" customHeight="1" x14ac:dyDescent="0.15">
      <c r="B29" s="41">
        <v>44470</v>
      </c>
      <c r="C29" s="42">
        <v>45017</v>
      </c>
      <c r="D29" s="13">
        <v>18</v>
      </c>
      <c r="E29" s="43">
        <v>547</v>
      </c>
      <c r="F29" s="109">
        <v>11500000000</v>
      </c>
      <c r="G29" s="109"/>
      <c r="H29" s="94">
        <v>13490444005.7719</v>
      </c>
      <c r="I29" s="94"/>
      <c r="J29" s="13">
        <v>13092357665.906601</v>
      </c>
      <c r="K29" s="13">
        <v>12517106623.5345</v>
      </c>
      <c r="L29" s="13">
        <v>11613876584.944901</v>
      </c>
    </row>
    <row r="30" spans="2:12" s="1" customFormat="1" ht="12.75" customHeight="1" x14ac:dyDescent="0.15">
      <c r="B30" s="41">
        <v>44470</v>
      </c>
      <c r="C30" s="42">
        <v>45047</v>
      </c>
      <c r="D30" s="13">
        <v>19</v>
      </c>
      <c r="E30" s="43">
        <v>577</v>
      </c>
      <c r="F30" s="109">
        <v>11500000000</v>
      </c>
      <c r="G30" s="109"/>
      <c r="H30" s="94">
        <v>13390973052.2733</v>
      </c>
      <c r="I30" s="94"/>
      <c r="J30" s="13">
        <v>12974490545.977699</v>
      </c>
      <c r="K30" s="13">
        <v>12373887743.077299</v>
      </c>
      <c r="L30" s="13">
        <v>11433929503.5182</v>
      </c>
    </row>
    <row r="31" spans="2:12" s="1" customFormat="1" ht="12.75" customHeight="1" x14ac:dyDescent="0.15">
      <c r="B31" s="41">
        <v>44470</v>
      </c>
      <c r="C31" s="42">
        <v>45078</v>
      </c>
      <c r="D31" s="13">
        <v>20</v>
      </c>
      <c r="E31" s="43">
        <v>608</v>
      </c>
      <c r="F31" s="109">
        <v>11500000000</v>
      </c>
      <c r="G31" s="109"/>
      <c r="H31" s="94">
        <v>13292014293.507401</v>
      </c>
      <c r="I31" s="94"/>
      <c r="J31" s="13">
        <v>12856766501.500999</v>
      </c>
      <c r="K31" s="13">
        <v>12230429462.303801</v>
      </c>
      <c r="L31" s="13">
        <v>11253501295.618799</v>
      </c>
    </row>
    <row r="32" spans="2:12" s="1" customFormat="1" ht="12.75" customHeight="1" x14ac:dyDescent="0.15">
      <c r="B32" s="41">
        <v>44470</v>
      </c>
      <c r="C32" s="42">
        <v>45108</v>
      </c>
      <c r="D32" s="13">
        <v>21</v>
      </c>
      <c r="E32" s="43">
        <v>638</v>
      </c>
      <c r="F32" s="109">
        <v>11500000000</v>
      </c>
      <c r="G32" s="109"/>
      <c r="H32" s="94">
        <v>13195075325.880199</v>
      </c>
      <c r="I32" s="94"/>
      <c r="J32" s="13">
        <v>12742052527.3074</v>
      </c>
      <c r="K32" s="13">
        <v>12091470177.812</v>
      </c>
      <c r="L32" s="13">
        <v>11080035467.314199</v>
      </c>
    </row>
    <row r="33" spans="2:12" s="1" customFormat="1" ht="12.75" customHeight="1" x14ac:dyDescent="0.15">
      <c r="B33" s="41">
        <v>44470</v>
      </c>
      <c r="C33" s="42">
        <v>45139</v>
      </c>
      <c r="D33" s="13">
        <v>22</v>
      </c>
      <c r="E33" s="43">
        <v>669</v>
      </c>
      <c r="F33" s="109">
        <v>11500000000</v>
      </c>
      <c r="G33" s="109"/>
      <c r="H33" s="94">
        <v>13099756981.7624</v>
      </c>
      <c r="I33" s="94"/>
      <c r="J33" s="13">
        <v>12628551373.4834</v>
      </c>
      <c r="K33" s="13">
        <v>11953286975.1539</v>
      </c>
      <c r="L33" s="13">
        <v>10907017432.674601</v>
      </c>
    </row>
    <row r="34" spans="2:12" s="1" customFormat="1" ht="12.75" customHeight="1" x14ac:dyDescent="0.15">
      <c r="B34" s="41">
        <v>44470</v>
      </c>
      <c r="C34" s="42">
        <v>45170</v>
      </c>
      <c r="D34" s="13">
        <v>23</v>
      </c>
      <c r="E34" s="43">
        <v>700</v>
      </c>
      <c r="F34" s="109">
        <v>11500000000</v>
      </c>
      <c r="G34" s="109"/>
      <c r="H34" s="94">
        <v>13001230060.1682</v>
      </c>
      <c r="I34" s="94"/>
      <c r="J34" s="13">
        <v>12512310660.818701</v>
      </c>
      <c r="K34" s="13">
        <v>11813141946.2756</v>
      </c>
      <c r="L34" s="13">
        <v>10733483749.527599</v>
      </c>
    </row>
    <row r="35" spans="2:12" s="1" customFormat="1" ht="12.75" customHeight="1" x14ac:dyDescent="0.15">
      <c r="B35" s="41">
        <v>44470</v>
      </c>
      <c r="C35" s="42">
        <v>45200</v>
      </c>
      <c r="D35" s="13">
        <v>24</v>
      </c>
      <c r="E35" s="43">
        <v>730</v>
      </c>
      <c r="F35" s="109">
        <v>11500000000</v>
      </c>
      <c r="G35" s="109"/>
      <c r="H35" s="94">
        <v>12905658485.1171</v>
      </c>
      <c r="I35" s="94"/>
      <c r="J35" s="13">
        <v>12399946294.669399</v>
      </c>
      <c r="K35" s="13">
        <v>11678242125.8867</v>
      </c>
      <c r="L35" s="13">
        <v>10567416852.7726</v>
      </c>
    </row>
    <row r="36" spans="2:12" s="1" customFormat="1" ht="12.75" customHeight="1" x14ac:dyDescent="0.15">
      <c r="B36" s="41">
        <v>44470</v>
      </c>
      <c r="C36" s="42">
        <v>45231</v>
      </c>
      <c r="D36" s="13">
        <v>25</v>
      </c>
      <c r="E36" s="43">
        <v>761</v>
      </c>
      <c r="F36" s="109">
        <v>11500000000</v>
      </c>
      <c r="G36" s="109"/>
      <c r="H36" s="94">
        <v>12807766235.702801</v>
      </c>
      <c r="I36" s="94"/>
      <c r="J36" s="13">
        <v>12285018283.035601</v>
      </c>
      <c r="K36" s="13">
        <v>11540578278.266399</v>
      </c>
      <c r="L36" s="13">
        <v>10398616332.77</v>
      </c>
    </row>
    <row r="37" spans="2:12" s="1" customFormat="1" ht="12.75" customHeight="1" x14ac:dyDescent="0.15">
      <c r="B37" s="41">
        <v>44470</v>
      </c>
      <c r="C37" s="42">
        <v>45261</v>
      </c>
      <c r="D37" s="13">
        <v>26</v>
      </c>
      <c r="E37" s="43">
        <v>791</v>
      </c>
      <c r="F37" s="109">
        <v>11500000000</v>
      </c>
      <c r="G37" s="109"/>
      <c r="H37" s="94">
        <v>12709367789.376499</v>
      </c>
      <c r="I37" s="94"/>
      <c r="J37" s="13">
        <v>12170626167.8594</v>
      </c>
      <c r="K37" s="13">
        <v>11404978059.3529</v>
      </c>
      <c r="L37" s="13">
        <v>10234308904.7878</v>
      </c>
    </row>
    <row r="38" spans="2:12" s="1" customFormat="1" ht="12.75" customHeight="1" x14ac:dyDescent="0.15">
      <c r="B38" s="41">
        <v>44470</v>
      </c>
      <c r="C38" s="42">
        <v>45292</v>
      </c>
      <c r="D38" s="13">
        <v>27</v>
      </c>
      <c r="E38" s="43">
        <v>822</v>
      </c>
      <c r="F38" s="109">
        <v>11500000000</v>
      </c>
      <c r="G38" s="109"/>
      <c r="H38" s="94">
        <v>12614827753.8433</v>
      </c>
      <c r="I38" s="94"/>
      <c r="J38" s="13">
        <v>12059604888.628</v>
      </c>
      <c r="K38" s="13">
        <v>11272200455.276899</v>
      </c>
      <c r="L38" s="13">
        <v>10072317101.842501</v>
      </c>
    </row>
    <row r="39" spans="2:12" s="1" customFormat="1" ht="12.75" customHeight="1" x14ac:dyDescent="0.15">
      <c r="B39" s="41">
        <v>44470</v>
      </c>
      <c r="C39" s="42">
        <v>45323</v>
      </c>
      <c r="D39" s="13">
        <v>28</v>
      </c>
      <c r="E39" s="43">
        <v>853</v>
      </c>
      <c r="F39" s="109">
        <v>11500000000</v>
      </c>
      <c r="G39" s="109"/>
      <c r="H39" s="94">
        <v>12516873455.0646</v>
      </c>
      <c r="I39" s="94"/>
      <c r="J39" s="13">
        <v>11945666745.605101</v>
      </c>
      <c r="K39" s="13">
        <v>11137304966.555901</v>
      </c>
      <c r="L39" s="13">
        <v>9909629515.8947906</v>
      </c>
    </row>
    <row r="40" spans="2:12" s="1" customFormat="1" ht="12.75" customHeight="1" x14ac:dyDescent="0.15">
      <c r="B40" s="41">
        <v>44470</v>
      </c>
      <c r="C40" s="42">
        <v>45352</v>
      </c>
      <c r="D40" s="13">
        <v>29</v>
      </c>
      <c r="E40" s="43">
        <v>882</v>
      </c>
      <c r="F40" s="109">
        <v>11500000000</v>
      </c>
      <c r="G40" s="109"/>
      <c r="H40" s="94">
        <v>12420725422.058399</v>
      </c>
      <c r="I40" s="94"/>
      <c r="J40" s="13">
        <v>11835097393.0977</v>
      </c>
      <c r="K40" s="13">
        <v>11007963856.0165</v>
      </c>
      <c r="L40" s="13">
        <v>9755731713.3227291</v>
      </c>
    </row>
    <row r="41" spans="2:12" s="1" customFormat="1" ht="12.75" customHeight="1" x14ac:dyDescent="0.15">
      <c r="B41" s="41">
        <v>44470</v>
      </c>
      <c r="C41" s="42">
        <v>45383</v>
      </c>
      <c r="D41" s="13">
        <v>30</v>
      </c>
      <c r="E41" s="43">
        <v>913</v>
      </c>
      <c r="F41" s="109">
        <v>11500000000</v>
      </c>
      <c r="G41" s="109"/>
      <c r="H41" s="94">
        <v>12324393326.0019</v>
      </c>
      <c r="I41" s="94"/>
      <c r="J41" s="13">
        <v>11723389766.0324</v>
      </c>
      <c r="K41" s="13">
        <v>10876331995.8239</v>
      </c>
      <c r="L41" s="13">
        <v>9598247158.1771202</v>
      </c>
    </row>
    <row r="42" spans="2:12" s="1" customFormat="1" ht="12.75" customHeight="1" x14ac:dyDescent="0.15">
      <c r="B42" s="41">
        <v>44470</v>
      </c>
      <c r="C42" s="42">
        <v>45413</v>
      </c>
      <c r="D42" s="13">
        <v>31</v>
      </c>
      <c r="E42" s="43">
        <v>943</v>
      </c>
      <c r="F42" s="109">
        <v>11500000000</v>
      </c>
      <c r="G42" s="109"/>
      <c r="H42" s="94">
        <v>12228285669.099001</v>
      </c>
      <c r="I42" s="94"/>
      <c r="J42" s="13">
        <v>11612876040.766899</v>
      </c>
      <c r="K42" s="13">
        <v>10747286074.476601</v>
      </c>
      <c r="L42" s="13">
        <v>9445487244.05583</v>
      </c>
    </row>
    <row r="43" spans="2:12" s="1" customFormat="1" ht="12.75" customHeight="1" x14ac:dyDescent="0.15">
      <c r="B43" s="41">
        <v>44470</v>
      </c>
      <c r="C43" s="42">
        <v>45444</v>
      </c>
      <c r="D43" s="13">
        <v>32</v>
      </c>
      <c r="E43" s="43">
        <v>974</v>
      </c>
      <c r="F43" s="109">
        <v>11500000000</v>
      </c>
      <c r="G43" s="109"/>
      <c r="H43" s="94">
        <v>12124377404.742599</v>
      </c>
      <c r="I43" s="94"/>
      <c r="J43" s="13">
        <v>11494668209.129499</v>
      </c>
      <c r="K43" s="13">
        <v>10610834769.0837</v>
      </c>
      <c r="L43" s="13">
        <v>9286065186.4335594</v>
      </c>
    </row>
    <row r="44" spans="2:12" s="1" customFormat="1" ht="12.75" customHeight="1" x14ac:dyDescent="0.15">
      <c r="B44" s="41">
        <v>44470</v>
      </c>
      <c r="C44" s="42">
        <v>45474</v>
      </c>
      <c r="D44" s="13">
        <v>33</v>
      </c>
      <c r="E44" s="43">
        <v>1004</v>
      </c>
      <c r="F44" s="109">
        <v>11500000000</v>
      </c>
      <c r="G44" s="109"/>
      <c r="H44" s="94">
        <v>12024793311.2188</v>
      </c>
      <c r="I44" s="94"/>
      <c r="J44" s="13">
        <v>11381543800.1931</v>
      </c>
      <c r="K44" s="13">
        <v>10480549491.9095</v>
      </c>
      <c r="L44" s="13">
        <v>9134448105.6326103</v>
      </c>
    </row>
    <row r="45" spans="2:12" s="1" customFormat="1" ht="12.75" customHeight="1" x14ac:dyDescent="0.15">
      <c r="B45" s="41">
        <v>44470</v>
      </c>
      <c r="C45" s="42">
        <v>45505</v>
      </c>
      <c r="D45" s="13">
        <v>34</v>
      </c>
      <c r="E45" s="43">
        <v>1035</v>
      </c>
      <c r="F45" s="109">
        <v>11500000000</v>
      </c>
      <c r="G45" s="109"/>
      <c r="H45" s="94">
        <v>11931848310.2621</v>
      </c>
      <c r="I45" s="94"/>
      <c r="J45" s="13">
        <v>11274416030.393999</v>
      </c>
      <c r="K45" s="13">
        <v>10355498936.9188</v>
      </c>
      <c r="L45" s="13">
        <v>8987231064.0445709</v>
      </c>
    </row>
    <row r="46" spans="2:12" s="1" customFormat="1" ht="12.75" customHeight="1" x14ac:dyDescent="0.15">
      <c r="B46" s="41">
        <v>44470</v>
      </c>
      <c r="C46" s="42">
        <v>45536</v>
      </c>
      <c r="D46" s="13">
        <v>35</v>
      </c>
      <c r="E46" s="43">
        <v>1066</v>
      </c>
      <c r="F46" s="109">
        <v>11500000000</v>
      </c>
      <c r="G46" s="109"/>
      <c r="H46" s="94">
        <v>11834676159.664101</v>
      </c>
      <c r="I46" s="94"/>
      <c r="J46" s="13">
        <v>11163631449.310801</v>
      </c>
      <c r="K46" s="13">
        <v>10227666431.211901</v>
      </c>
      <c r="L46" s="13">
        <v>8838693094.1945705</v>
      </c>
    </row>
    <row r="47" spans="2:12" s="1" customFormat="1" ht="12.75" customHeight="1" x14ac:dyDescent="0.15">
      <c r="B47" s="41">
        <v>44470</v>
      </c>
      <c r="C47" s="42">
        <v>45566</v>
      </c>
      <c r="D47" s="13">
        <v>36</v>
      </c>
      <c r="E47" s="43">
        <v>1096</v>
      </c>
      <c r="F47" s="109">
        <v>11500000000</v>
      </c>
      <c r="G47" s="109"/>
      <c r="H47" s="94">
        <v>11732621517.0895</v>
      </c>
      <c r="I47" s="94"/>
      <c r="J47" s="13">
        <v>11049197418.758101</v>
      </c>
      <c r="K47" s="13">
        <v>10097911624.1735</v>
      </c>
      <c r="L47" s="13">
        <v>8690787834.2722397</v>
      </c>
    </row>
    <row r="48" spans="2:12" s="1" customFormat="1" ht="12.75" customHeight="1" x14ac:dyDescent="0.15">
      <c r="B48" s="41">
        <v>44470</v>
      </c>
      <c r="C48" s="42">
        <v>45597</v>
      </c>
      <c r="D48" s="13">
        <v>37</v>
      </c>
      <c r="E48" s="43">
        <v>1127</v>
      </c>
      <c r="F48" s="109">
        <v>11500000000</v>
      </c>
      <c r="G48" s="109"/>
      <c r="H48" s="94">
        <v>11632473875.6681</v>
      </c>
      <c r="I48" s="94"/>
      <c r="J48" s="13">
        <v>10936303075.1425</v>
      </c>
      <c r="K48" s="13">
        <v>9969318298.5362301</v>
      </c>
      <c r="L48" s="13">
        <v>8543772273.8655901</v>
      </c>
    </row>
    <row r="49" spans="2:12" s="1" customFormat="1" ht="12.75" customHeight="1" x14ac:dyDescent="0.15">
      <c r="B49" s="41">
        <v>44470</v>
      </c>
      <c r="C49" s="42">
        <v>45627</v>
      </c>
      <c r="D49" s="13">
        <v>38</v>
      </c>
      <c r="E49" s="43">
        <v>1157</v>
      </c>
      <c r="F49" s="109">
        <v>11500000000</v>
      </c>
      <c r="G49" s="109"/>
      <c r="H49" s="94">
        <v>11529035829.978001</v>
      </c>
      <c r="I49" s="94"/>
      <c r="J49" s="13">
        <v>10821264205.0576</v>
      </c>
      <c r="K49" s="13">
        <v>9840172074.8666306</v>
      </c>
      <c r="L49" s="13">
        <v>8398524206.50877</v>
      </c>
    </row>
    <row r="50" spans="2:12" s="1" customFormat="1" ht="12.75" customHeight="1" x14ac:dyDescent="0.15">
      <c r="B50" s="41">
        <v>44470</v>
      </c>
      <c r="C50" s="42">
        <v>45658</v>
      </c>
      <c r="D50" s="13">
        <v>39</v>
      </c>
      <c r="E50" s="43">
        <v>1188</v>
      </c>
      <c r="F50" s="109">
        <v>11500000000</v>
      </c>
      <c r="G50" s="109"/>
      <c r="H50" s="94">
        <v>11431221789.2006</v>
      </c>
      <c r="I50" s="94"/>
      <c r="J50" s="13">
        <v>10711257053.473</v>
      </c>
      <c r="K50" s="13">
        <v>9715367363.9662895</v>
      </c>
      <c r="L50" s="13">
        <v>8256883023.9121399</v>
      </c>
    </row>
    <row r="51" spans="2:12" s="1" customFormat="1" ht="12.75" customHeight="1" x14ac:dyDescent="0.15">
      <c r="B51" s="41">
        <v>44470</v>
      </c>
      <c r="C51" s="42">
        <v>45689</v>
      </c>
      <c r="D51" s="13">
        <v>40</v>
      </c>
      <c r="E51" s="43">
        <v>1219</v>
      </c>
      <c r="F51" s="109">
        <v>11500000000</v>
      </c>
      <c r="G51" s="109"/>
      <c r="H51" s="94">
        <v>11333392762.1085</v>
      </c>
      <c r="I51" s="94"/>
      <c r="J51" s="13">
        <v>10601577914.629</v>
      </c>
      <c r="K51" s="13">
        <v>9591430574.7786598</v>
      </c>
      <c r="L51" s="13">
        <v>8117025532.1729603</v>
      </c>
    </row>
    <row r="52" spans="2:12" s="1" customFormat="1" ht="12.75" customHeight="1" x14ac:dyDescent="0.15">
      <c r="B52" s="41">
        <v>44470</v>
      </c>
      <c r="C52" s="42">
        <v>45717</v>
      </c>
      <c r="D52" s="13">
        <v>41</v>
      </c>
      <c r="E52" s="43">
        <v>1247</v>
      </c>
      <c r="F52" s="109">
        <v>11500000000</v>
      </c>
      <c r="G52" s="109"/>
      <c r="H52" s="94">
        <v>11239287998.2295</v>
      </c>
      <c r="I52" s="94"/>
      <c r="J52" s="13">
        <v>10497442215.3174</v>
      </c>
      <c r="K52" s="13">
        <v>9475398568.3180294</v>
      </c>
      <c r="L52" s="13">
        <v>7988146528.2933102</v>
      </c>
    </row>
    <row r="53" spans="2:12" s="1" customFormat="1" ht="12.75" customHeight="1" x14ac:dyDescent="0.15">
      <c r="B53" s="41">
        <v>44470</v>
      </c>
      <c r="C53" s="42">
        <v>45748</v>
      </c>
      <c r="D53" s="13">
        <v>42</v>
      </c>
      <c r="E53" s="43">
        <v>1278</v>
      </c>
      <c r="F53" s="109">
        <v>11500000000</v>
      </c>
      <c r="G53" s="109"/>
      <c r="H53" s="94">
        <v>11148228165.4142</v>
      </c>
      <c r="I53" s="94"/>
      <c r="J53" s="13">
        <v>10394732570.390699</v>
      </c>
      <c r="K53" s="13">
        <v>9358826749.6491203</v>
      </c>
      <c r="L53" s="13">
        <v>7856453835.5403204</v>
      </c>
    </row>
    <row r="54" spans="2:12" s="1" customFormat="1" ht="12.75" customHeight="1" x14ac:dyDescent="0.15">
      <c r="B54" s="41">
        <v>44470</v>
      </c>
      <c r="C54" s="42">
        <v>45778</v>
      </c>
      <c r="D54" s="13">
        <v>43</v>
      </c>
      <c r="E54" s="43">
        <v>1308</v>
      </c>
      <c r="F54" s="109">
        <v>11500000000</v>
      </c>
      <c r="G54" s="109"/>
      <c r="H54" s="94">
        <v>11051750538.279499</v>
      </c>
      <c r="I54" s="94"/>
      <c r="J54" s="13">
        <v>10287861422.6425</v>
      </c>
      <c r="K54" s="13">
        <v>9239808283.4731693</v>
      </c>
      <c r="L54" s="13">
        <v>7724745834.4700003</v>
      </c>
    </row>
    <row r="55" spans="2:12" s="1" customFormat="1" ht="12.75" customHeight="1" x14ac:dyDescent="0.15">
      <c r="B55" s="41">
        <v>44470</v>
      </c>
      <c r="C55" s="42">
        <v>45809</v>
      </c>
      <c r="D55" s="13">
        <v>44</v>
      </c>
      <c r="E55" s="43">
        <v>1339</v>
      </c>
      <c r="F55" s="109">
        <v>11500000000</v>
      </c>
      <c r="G55" s="109"/>
      <c r="H55" s="94">
        <v>10954355677.2323</v>
      </c>
      <c r="I55" s="94"/>
      <c r="J55" s="13">
        <v>10179903221.7927</v>
      </c>
      <c r="K55" s="13">
        <v>9119595941.3510494</v>
      </c>
      <c r="L55" s="13">
        <v>7591952022.3899803</v>
      </c>
    </row>
    <row r="56" spans="2:12" s="1" customFormat="1" ht="12.75" customHeight="1" x14ac:dyDescent="0.15">
      <c r="B56" s="41">
        <v>44470</v>
      </c>
      <c r="C56" s="42">
        <v>45839</v>
      </c>
      <c r="D56" s="13">
        <v>45</v>
      </c>
      <c r="E56" s="43">
        <v>1369</v>
      </c>
      <c r="F56" s="109">
        <v>11500000000</v>
      </c>
      <c r="G56" s="109"/>
      <c r="H56" s="94">
        <v>10859124380.957199</v>
      </c>
      <c r="I56" s="94"/>
      <c r="J56" s="13">
        <v>10074840499.241899</v>
      </c>
      <c r="K56" s="13">
        <v>9003262112.1214809</v>
      </c>
      <c r="L56" s="13">
        <v>7464381634.7079802</v>
      </c>
    </row>
    <row r="57" spans="2:12" s="1" customFormat="1" ht="12.75" customHeight="1" x14ac:dyDescent="0.15">
      <c r="B57" s="41">
        <v>44470</v>
      </c>
      <c r="C57" s="42">
        <v>45870</v>
      </c>
      <c r="D57" s="13">
        <v>46</v>
      </c>
      <c r="E57" s="43">
        <v>1400</v>
      </c>
      <c r="F57" s="109">
        <v>11500000000</v>
      </c>
      <c r="G57" s="109"/>
      <c r="H57" s="94">
        <v>10767998018.795601</v>
      </c>
      <c r="I57" s="94"/>
      <c r="J57" s="13">
        <v>9973351320.5186806</v>
      </c>
      <c r="K57" s="13">
        <v>8889901013.8944492</v>
      </c>
      <c r="L57" s="13">
        <v>7339179108.8899002</v>
      </c>
    </row>
    <row r="58" spans="2:12" s="1" customFormat="1" ht="12.75" customHeight="1" x14ac:dyDescent="0.15">
      <c r="B58" s="41">
        <v>44470</v>
      </c>
      <c r="C58" s="42">
        <v>45901</v>
      </c>
      <c r="D58" s="13">
        <v>47</v>
      </c>
      <c r="E58" s="43">
        <v>1431</v>
      </c>
      <c r="F58" s="109">
        <v>11500000000</v>
      </c>
      <c r="G58" s="109"/>
      <c r="H58" s="94">
        <v>10668721747.162001</v>
      </c>
      <c r="I58" s="94"/>
      <c r="J58" s="13">
        <v>9864641758.8766804</v>
      </c>
      <c r="K58" s="13">
        <v>8770638652.7519894</v>
      </c>
      <c r="L58" s="13">
        <v>7210052041.9848003</v>
      </c>
    </row>
    <row r="59" spans="2:12" s="1" customFormat="1" ht="12.75" customHeight="1" x14ac:dyDescent="0.15">
      <c r="B59" s="41">
        <v>44470</v>
      </c>
      <c r="C59" s="42">
        <v>45931</v>
      </c>
      <c r="D59" s="13">
        <v>48</v>
      </c>
      <c r="E59" s="43">
        <v>1461</v>
      </c>
      <c r="F59" s="109">
        <v>11500000000</v>
      </c>
      <c r="G59" s="109"/>
      <c r="H59" s="94">
        <v>10579511875.906099</v>
      </c>
      <c r="I59" s="94"/>
      <c r="J59" s="13">
        <v>9766098958.1386909</v>
      </c>
      <c r="K59" s="13">
        <v>8661653142.1553707</v>
      </c>
      <c r="L59" s="13">
        <v>7091270509.3579702</v>
      </c>
    </row>
    <row r="60" spans="2:12" s="1" customFormat="1" ht="12.75" customHeight="1" x14ac:dyDescent="0.15">
      <c r="B60" s="41">
        <v>44470</v>
      </c>
      <c r="C60" s="42">
        <v>45962</v>
      </c>
      <c r="D60" s="13">
        <v>49</v>
      </c>
      <c r="E60" s="43">
        <v>1492</v>
      </c>
      <c r="F60" s="109">
        <v>11500000000</v>
      </c>
      <c r="G60" s="109"/>
      <c r="H60" s="94">
        <v>10490930904.4077</v>
      </c>
      <c r="I60" s="94"/>
      <c r="J60" s="13">
        <v>9667903256.5213699</v>
      </c>
      <c r="K60" s="13">
        <v>8552755492.36623</v>
      </c>
      <c r="L60" s="13">
        <v>6972458538.2398901</v>
      </c>
    </row>
    <row r="61" spans="2:12" s="1" customFormat="1" ht="12.75" customHeight="1" x14ac:dyDescent="0.15">
      <c r="B61" s="41">
        <v>44470</v>
      </c>
      <c r="C61" s="42">
        <v>45992</v>
      </c>
      <c r="D61" s="13">
        <v>50</v>
      </c>
      <c r="E61" s="43">
        <v>1522</v>
      </c>
      <c r="F61" s="109">
        <v>11500000000</v>
      </c>
      <c r="G61" s="109"/>
      <c r="H61" s="94">
        <v>10390393619.9238</v>
      </c>
      <c r="I61" s="94"/>
      <c r="J61" s="13">
        <v>9559536370.8778992</v>
      </c>
      <c r="K61" s="13">
        <v>8436073556.00632</v>
      </c>
      <c r="L61" s="13">
        <v>6849144441.5662498</v>
      </c>
    </row>
    <row r="62" spans="2:12" s="1" customFormat="1" ht="12.75" customHeight="1" x14ac:dyDescent="0.15">
      <c r="B62" s="41">
        <v>44470</v>
      </c>
      <c r="C62" s="42">
        <v>46023</v>
      </c>
      <c r="D62" s="13">
        <v>51</v>
      </c>
      <c r="E62" s="43">
        <v>1553</v>
      </c>
      <c r="F62" s="109">
        <v>11500000000</v>
      </c>
      <c r="G62" s="109"/>
      <c r="H62" s="94">
        <v>10301723371.2717</v>
      </c>
      <c r="I62" s="94"/>
      <c r="J62" s="13">
        <v>9461881232.7054596</v>
      </c>
      <c r="K62" s="13">
        <v>8328659614.5739298</v>
      </c>
      <c r="L62" s="13">
        <v>6733295897.0195103</v>
      </c>
    </row>
    <row r="63" spans="2:12" s="1" customFormat="1" ht="12.75" customHeight="1" x14ac:dyDescent="0.15">
      <c r="B63" s="41">
        <v>44470</v>
      </c>
      <c r="C63" s="42">
        <v>46054</v>
      </c>
      <c r="D63" s="13">
        <v>52</v>
      </c>
      <c r="E63" s="43">
        <v>1584</v>
      </c>
      <c r="F63" s="109">
        <v>9000000000</v>
      </c>
      <c r="G63" s="109"/>
      <c r="H63" s="94">
        <v>10213931613.771999</v>
      </c>
      <c r="I63" s="94"/>
      <c r="J63" s="13">
        <v>9365335359.7571602</v>
      </c>
      <c r="K63" s="13">
        <v>8222711389.5984297</v>
      </c>
      <c r="L63" s="13">
        <v>6619485781.3018103</v>
      </c>
    </row>
    <row r="64" spans="2:12" s="1" customFormat="1" ht="12.75" customHeight="1" x14ac:dyDescent="0.15">
      <c r="B64" s="41">
        <v>44470</v>
      </c>
      <c r="C64" s="42">
        <v>46082</v>
      </c>
      <c r="D64" s="13">
        <v>53</v>
      </c>
      <c r="E64" s="43">
        <v>1612</v>
      </c>
      <c r="F64" s="109">
        <v>9000000000</v>
      </c>
      <c r="G64" s="109"/>
      <c r="H64" s="94">
        <v>10123552864.1444</v>
      </c>
      <c r="I64" s="94"/>
      <c r="J64" s="13">
        <v>9268244150.9681797</v>
      </c>
      <c r="K64" s="13">
        <v>8118771071.6754398</v>
      </c>
      <c r="L64" s="13">
        <v>6510802376.2067804</v>
      </c>
    </row>
    <row r="65" spans="2:12" s="1" customFormat="1" ht="12.75" customHeight="1" x14ac:dyDescent="0.15">
      <c r="B65" s="41">
        <v>44470</v>
      </c>
      <c r="C65" s="42">
        <v>46113</v>
      </c>
      <c r="D65" s="13">
        <v>54</v>
      </c>
      <c r="E65" s="43">
        <v>1643</v>
      </c>
      <c r="F65" s="109">
        <v>9000000000</v>
      </c>
      <c r="G65" s="109"/>
      <c r="H65" s="94">
        <v>10035790576.4823</v>
      </c>
      <c r="I65" s="94"/>
      <c r="J65" s="13">
        <v>9172313283.9734592</v>
      </c>
      <c r="K65" s="13">
        <v>8014303822.2714596</v>
      </c>
      <c r="L65" s="13">
        <v>6399803503.21</v>
      </c>
    </row>
    <row r="66" spans="2:12" s="1" customFormat="1" ht="12.75" customHeight="1" x14ac:dyDescent="0.15">
      <c r="B66" s="41">
        <v>44470</v>
      </c>
      <c r="C66" s="42">
        <v>46143</v>
      </c>
      <c r="D66" s="13">
        <v>55</v>
      </c>
      <c r="E66" s="43">
        <v>1673</v>
      </c>
      <c r="F66" s="109">
        <v>9000000000</v>
      </c>
      <c r="G66" s="109"/>
      <c r="H66" s="94">
        <v>9946993424.4180107</v>
      </c>
      <c r="I66" s="94"/>
      <c r="J66" s="13">
        <v>9076233933.8102093</v>
      </c>
      <c r="K66" s="13">
        <v>7910835814.01439</v>
      </c>
      <c r="L66" s="13">
        <v>6291284018.59972</v>
      </c>
    </row>
    <row r="67" spans="2:12" s="1" customFormat="1" ht="12.75" customHeight="1" x14ac:dyDescent="0.15">
      <c r="B67" s="41">
        <v>44470</v>
      </c>
      <c r="C67" s="42">
        <v>46174</v>
      </c>
      <c r="D67" s="13">
        <v>56</v>
      </c>
      <c r="E67" s="43">
        <v>1704</v>
      </c>
      <c r="F67" s="109">
        <v>9000000000</v>
      </c>
      <c r="G67" s="109"/>
      <c r="H67" s="94">
        <v>9857486949.9083996</v>
      </c>
      <c r="I67" s="94"/>
      <c r="J67" s="13">
        <v>8979307409.0417805</v>
      </c>
      <c r="K67" s="13">
        <v>7806450727.5788403</v>
      </c>
      <c r="L67" s="13">
        <v>6181973843.7198</v>
      </c>
    </row>
    <row r="68" spans="2:12" s="1" customFormat="1" ht="12.75" customHeight="1" x14ac:dyDescent="0.15">
      <c r="B68" s="41">
        <v>44470</v>
      </c>
      <c r="C68" s="42">
        <v>46204</v>
      </c>
      <c r="D68" s="13">
        <v>57</v>
      </c>
      <c r="E68" s="43">
        <v>1734</v>
      </c>
      <c r="F68" s="109">
        <v>9000000000</v>
      </c>
      <c r="G68" s="109"/>
      <c r="H68" s="94">
        <v>9771713103.6841793</v>
      </c>
      <c r="I68" s="94"/>
      <c r="J68" s="13">
        <v>8886564496.5315609</v>
      </c>
      <c r="K68" s="13">
        <v>7706806365.7486696</v>
      </c>
      <c r="L68" s="13">
        <v>6078047240.1018696</v>
      </c>
    </row>
    <row r="69" spans="2:12" s="1" customFormat="1" ht="12.75" customHeight="1" x14ac:dyDescent="0.15">
      <c r="B69" s="41">
        <v>44470</v>
      </c>
      <c r="C69" s="42">
        <v>46235</v>
      </c>
      <c r="D69" s="13">
        <v>58</v>
      </c>
      <c r="E69" s="43">
        <v>1765</v>
      </c>
      <c r="F69" s="109">
        <v>9000000000</v>
      </c>
      <c r="G69" s="109"/>
      <c r="H69" s="94">
        <v>9686323847.9699402</v>
      </c>
      <c r="I69" s="94"/>
      <c r="J69" s="13">
        <v>8793969470.7943497</v>
      </c>
      <c r="K69" s="13">
        <v>7607108255.3017597</v>
      </c>
      <c r="L69" s="13">
        <v>5974008552.3545504</v>
      </c>
    </row>
    <row r="70" spans="2:12" s="1" customFormat="1" ht="12.75" customHeight="1" x14ac:dyDescent="0.15">
      <c r="B70" s="41">
        <v>44470</v>
      </c>
      <c r="C70" s="42">
        <v>46266</v>
      </c>
      <c r="D70" s="13">
        <v>59</v>
      </c>
      <c r="E70" s="43">
        <v>1796</v>
      </c>
      <c r="F70" s="109">
        <v>9000000000</v>
      </c>
      <c r="G70" s="109"/>
      <c r="H70" s="94">
        <v>9600685537.5699291</v>
      </c>
      <c r="I70" s="94"/>
      <c r="J70" s="13">
        <v>8701437250.425211</v>
      </c>
      <c r="K70" s="13">
        <v>7507921594.4533396</v>
      </c>
      <c r="L70" s="13">
        <v>5871142096.4889603</v>
      </c>
    </row>
    <row r="71" spans="2:12" s="1" customFormat="1" ht="12.75" customHeight="1" x14ac:dyDescent="0.15">
      <c r="B71" s="41">
        <v>44470</v>
      </c>
      <c r="C71" s="42">
        <v>46296</v>
      </c>
      <c r="D71" s="13">
        <v>60</v>
      </c>
      <c r="E71" s="43">
        <v>1826</v>
      </c>
      <c r="F71" s="109">
        <v>9000000000</v>
      </c>
      <c r="G71" s="109"/>
      <c r="H71" s="94">
        <v>9516021545.2241898</v>
      </c>
      <c r="I71" s="94"/>
      <c r="J71" s="13">
        <v>8610546664.3733101</v>
      </c>
      <c r="K71" s="13">
        <v>7411211853.2989397</v>
      </c>
      <c r="L71" s="13">
        <v>5771758807.6326199</v>
      </c>
    </row>
    <row r="72" spans="2:12" s="1" customFormat="1" ht="12.75" customHeight="1" x14ac:dyDescent="0.15">
      <c r="B72" s="41">
        <v>44470</v>
      </c>
      <c r="C72" s="42">
        <v>46327</v>
      </c>
      <c r="D72" s="13">
        <v>61</v>
      </c>
      <c r="E72" s="43">
        <v>1857</v>
      </c>
      <c r="F72" s="109">
        <v>9000000000</v>
      </c>
      <c r="G72" s="109"/>
      <c r="H72" s="94">
        <v>9429139938.7449894</v>
      </c>
      <c r="I72" s="94"/>
      <c r="J72" s="13">
        <v>8517461286.7564697</v>
      </c>
      <c r="K72" s="13">
        <v>7312447556.8937702</v>
      </c>
      <c r="L72" s="13">
        <v>5670721651.6117401</v>
      </c>
    </row>
    <row r="73" spans="2:12" s="1" customFormat="1" ht="12.75" customHeight="1" x14ac:dyDescent="0.15">
      <c r="B73" s="41">
        <v>44470</v>
      </c>
      <c r="C73" s="42">
        <v>46357</v>
      </c>
      <c r="D73" s="13">
        <v>62</v>
      </c>
      <c r="E73" s="43">
        <v>1887</v>
      </c>
      <c r="F73" s="109">
        <v>9000000000</v>
      </c>
      <c r="G73" s="109"/>
      <c r="H73" s="94">
        <v>9344849452.4477692</v>
      </c>
      <c r="I73" s="94"/>
      <c r="J73" s="13">
        <v>8427464983.4690599</v>
      </c>
      <c r="K73" s="13">
        <v>7217375817.5141201</v>
      </c>
      <c r="L73" s="13">
        <v>5574051404.7258701</v>
      </c>
    </row>
    <row r="74" spans="2:12" s="1" customFormat="1" ht="12.75" customHeight="1" x14ac:dyDescent="0.15">
      <c r="B74" s="41">
        <v>44470</v>
      </c>
      <c r="C74" s="42">
        <v>46388</v>
      </c>
      <c r="D74" s="13">
        <v>63</v>
      </c>
      <c r="E74" s="43">
        <v>1918</v>
      </c>
      <c r="F74" s="109">
        <v>9000000000</v>
      </c>
      <c r="G74" s="109"/>
      <c r="H74" s="94">
        <v>9260217972.3815098</v>
      </c>
      <c r="I74" s="94"/>
      <c r="J74" s="13">
        <v>8336977626.7573404</v>
      </c>
      <c r="K74" s="13">
        <v>7121723239.38906</v>
      </c>
      <c r="L74" s="13">
        <v>5476881712.5250998</v>
      </c>
    </row>
    <row r="75" spans="2:12" s="1" customFormat="1" ht="12.75" customHeight="1" x14ac:dyDescent="0.15">
      <c r="B75" s="41">
        <v>44470</v>
      </c>
      <c r="C75" s="42">
        <v>46419</v>
      </c>
      <c r="D75" s="13">
        <v>64</v>
      </c>
      <c r="E75" s="43">
        <v>1949</v>
      </c>
      <c r="F75" s="109">
        <v>9000000000</v>
      </c>
      <c r="G75" s="109"/>
      <c r="H75" s="94">
        <v>9176486059.2356491</v>
      </c>
      <c r="I75" s="94"/>
      <c r="J75" s="13">
        <v>8247581480.3517199</v>
      </c>
      <c r="K75" s="13">
        <v>7027440285.8618898</v>
      </c>
      <c r="L75" s="13">
        <v>5381483989.1518202</v>
      </c>
    </row>
    <row r="76" spans="2:12" s="1" customFormat="1" ht="12.75" customHeight="1" x14ac:dyDescent="0.15">
      <c r="B76" s="41">
        <v>44470</v>
      </c>
      <c r="C76" s="42">
        <v>46447</v>
      </c>
      <c r="D76" s="13">
        <v>65</v>
      </c>
      <c r="E76" s="43">
        <v>1977</v>
      </c>
      <c r="F76" s="109">
        <v>9000000000</v>
      </c>
      <c r="G76" s="109"/>
      <c r="H76" s="94">
        <v>9094513511.4353409</v>
      </c>
      <c r="I76" s="94"/>
      <c r="J76" s="13">
        <v>8161383790.6519699</v>
      </c>
      <c r="K76" s="13">
        <v>6938018706.6716099</v>
      </c>
      <c r="L76" s="13">
        <v>5292676700.7281704</v>
      </c>
    </row>
    <row r="77" spans="2:12" s="1" customFormat="1" ht="12.75" customHeight="1" x14ac:dyDescent="0.15">
      <c r="B77" s="41">
        <v>44470</v>
      </c>
      <c r="C77" s="42">
        <v>46478</v>
      </c>
      <c r="D77" s="13">
        <v>66</v>
      </c>
      <c r="E77" s="43">
        <v>2008</v>
      </c>
      <c r="F77" s="109">
        <v>9000000000</v>
      </c>
      <c r="G77" s="109"/>
      <c r="H77" s="94">
        <v>9011784706.2076492</v>
      </c>
      <c r="I77" s="94"/>
      <c r="J77" s="13">
        <v>8073426864.2733097</v>
      </c>
      <c r="K77" s="13">
        <v>6845791591.9433298</v>
      </c>
      <c r="L77" s="13">
        <v>5200201748.9372196</v>
      </c>
    </row>
    <row r="78" spans="2:12" s="1" customFormat="1" ht="12.75" customHeight="1" x14ac:dyDescent="0.15">
      <c r="B78" s="41">
        <v>44470</v>
      </c>
      <c r="C78" s="42">
        <v>46508</v>
      </c>
      <c r="D78" s="13">
        <v>67</v>
      </c>
      <c r="E78" s="43">
        <v>2038</v>
      </c>
      <c r="F78" s="109">
        <v>6500000000</v>
      </c>
      <c r="G78" s="109"/>
      <c r="H78" s="94">
        <v>8929226655.5897293</v>
      </c>
      <c r="I78" s="94"/>
      <c r="J78" s="13">
        <v>7986334846.3067398</v>
      </c>
      <c r="K78" s="13">
        <v>6755275112.6887798</v>
      </c>
      <c r="L78" s="13">
        <v>5110408813.1147099</v>
      </c>
    </row>
    <row r="79" spans="2:12" s="1" customFormat="1" ht="12.75" customHeight="1" x14ac:dyDescent="0.15">
      <c r="B79" s="41">
        <v>44470</v>
      </c>
      <c r="C79" s="42">
        <v>46539</v>
      </c>
      <c r="D79" s="13">
        <v>68</v>
      </c>
      <c r="E79" s="43">
        <v>2069</v>
      </c>
      <c r="F79" s="109">
        <v>6500000000</v>
      </c>
      <c r="G79" s="109"/>
      <c r="H79" s="94">
        <v>8847169613.6927299</v>
      </c>
      <c r="I79" s="94"/>
      <c r="J79" s="13">
        <v>7899521774.34377</v>
      </c>
      <c r="K79" s="13">
        <v>6664850604.3279696</v>
      </c>
      <c r="L79" s="13">
        <v>5020646467.8148298</v>
      </c>
    </row>
    <row r="80" spans="2:12" s="1" customFormat="1" ht="12.75" customHeight="1" x14ac:dyDescent="0.15">
      <c r="B80" s="41">
        <v>44470</v>
      </c>
      <c r="C80" s="42">
        <v>46569</v>
      </c>
      <c r="D80" s="13">
        <v>69</v>
      </c>
      <c r="E80" s="43">
        <v>2099</v>
      </c>
      <c r="F80" s="109">
        <v>6500000000</v>
      </c>
      <c r="G80" s="109"/>
      <c r="H80" s="94">
        <v>8765920102.4840698</v>
      </c>
      <c r="I80" s="94"/>
      <c r="J80" s="13">
        <v>7814127900.1077099</v>
      </c>
      <c r="K80" s="13">
        <v>6576576876.2474899</v>
      </c>
      <c r="L80" s="13">
        <v>4933841651.1652098</v>
      </c>
    </row>
    <row r="81" spans="2:12" s="1" customFormat="1" ht="12.75" customHeight="1" x14ac:dyDescent="0.15">
      <c r="B81" s="41">
        <v>44470</v>
      </c>
      <c r="C81" s="42">
        <v>46600</v>
      </c>
      <c r="D81" s="13">
        <v>70</v>
      </c>
      <c r="E81" s="43">
        <v>2130</v>
      </c>
      <c r="F81" s="109">
        <v>6500000000</v>
      </c>
      <c r="G81" s="109"/>
      <c r="H81" s="94">
        <v>8684511944.4393806</v>
      </c>
      <c r="I81" s="94"/>
      <c r="J81" s="13">
        <v>7728428677.12889</v>
      </c>
      <c r="K81" s="13">
        <v>6487907986.4226503</v>
      </c>
      <c r="L81" s="13">
        <v>4846705230.0902596</v>
      </c>
    </row>
    <row r="82" spans="2:12" s="1" customFormat="1" ht="12.75" customHeight="1" x14ac:dyDescent="0.15">
      <c r="B82" s="41">
        <v>44470</v>
      </c>
      <c r="C82" s="42">
        <v>46631</v>
      </c>
      <c r="D82" s="13">
        <v>71</v>
      </c>
      <c r="E82" s="43">
        <v>2161</v>
      </c>
      <c r="F82" s="109">
        <v>6500000000</v>
      </c>
      <c r="G82" s="109"/>
      <c r="H82" s="94">
        <v>8603542019.1012707</v>
      </c>
      <c r="I82" s="94"/>
      <c r="J82" s="13">
        <v>7643387005.9047899</v>
      </c>
      <c r="K82" s="13">
        <v>6400198168.1097698</v>
      </c>
      <c r="L82" s="13">
        <v>4760931864.1301203</v>
      </c>
    </row>
    <row r="83" spans="2:12" s="1" customFormat="1" ht="12.75" customHeight="1" x14ac:dyDescent="0.15">
      <c r="B83" s="41">
        <v>44470</v>
      </c>
      <c r="C83" s="42">
        <v>46661</v>
      </c>
      <c r="D83" s="13">
        <v>72</v>
      </c>
      <c r="E83" s="43">
        <v>2191</v>
      </c>
      <c r="F83" s="109">
        <v>6500000000</v>
      </c>
      <c r="G83" s="109"/>
      <c r="H83" s="94">
        <v>8521588555.65096</v>
      </c>
      <c r="I83" s="94"/>
      <c r="J83" s="13">
        <v>7558153145.1079397</v>
      </c>
      <c r="K83" s="13">
        <v>6313250564.5957098</v>
      </c>
      <c r="L83" s="13">
        <v>4677003066.5954599</v>
      </c>
    </row>
    <row r="84" spans="2:12" s="1" customFormat="1" ht="12.75" customHeight="1" x14ac:dyDescent="0.15">
      <c r="B84" s="41">
        <v>44470</v>
      </c>
      <c r="C84" s="42">
        <v>46692</v>
      </c>
      <c r="D84" s="13">
        <v>73</v>
      </c>
      <c r="E84" s="43">
        <v>2222</v>
      </c>
      <c r="F84" s="109">
        <v>6500000000</v>
      </c>
      <c r="G84" s="109"/>
      <c r="H84" s="94">
        <v>8441816229.2383804</v>
      </c>
      <c r="I84" s="94"/>
      <c r="J84" s="13">
        <v>7474700549.8055296</v>
      </c>
      <c r="K84" s="13">
        <v>6227664821.2566404</v>
      </c>
      <c r="L84" s="13">
        <v>4594058047.7919197</v>
      </c>
    </row>
    <row r="85" spans="2:12" s="1" customFormat="1" ht="12.75" customHeight="1" x14ac:dyDescent="0.15">
      <c r="B85" s="41">
        <v>44470</v>
      </c>
      <c r="C85" s="42">
        <v>46722</v>
      </c>
      <c r="D85" s="13">
        <v>74</v>
      </c>
      <c r="E85" s="43">
        <v>2252</v>
      </c>
      <c r="F85" s="109">
        <v>5000000000</v>
      </c>
      <c r="G85" s="109"/>
      <c r="H85" s="94">
        <v>8358860737.6152296</v>
      </c>
      <c r="I85" s="94"/>
      <c r="J85" s="13">
        <v>7389100187.4116201</v>
      </c>
      <c r="K85" s="13">
        <v>6141193111.3775501</v>
      </c>
      <c r="L85" s="13">
        <v>4511698664.9868898</v>
      </c>
    </row>
    <row r="86" spans="2:12" s="1" customFormat="1" ht="12.75" customHeight="1" x14ac:dyDescent="0.15">
      <c r="B86" s="41">
        <v>44470</v>
      </c>
      <c r="C86" s="42">
        <v>46753</v>
      </c>
      <c r="D86" s="13">
        <v>75</v>
      </c>
      <c r="E86" s="43">
        <v>2283</v>
      </c>
      <c r="F86" s="109">
        <v>5000000000</v>
      </c>
      <c r="G86" s="109"/>
      <c r="H86" s="94">
        <v>8278079603.6506701</v>
      </c>
      <c r="I86" s="94"/>
      <c r="J86" s="13">
        <v>7305279602.0920601</v>
      </c>
      <c r="K86" s="13">
        <v>6056087406.3692904</v>
      </c>
      <c r="L86" s="13">
        <v>4430330093.0415802</v>
      </c>
    </row>
    <row r="87" spans="2:12" s="1" customFormat="1" ht="12.75" customHeight="1" x14ac:dyDescent="0.15">
      <c r="B87" s="41">
        <v>44470</v>
      </c>
      <c r="C87" s="42">
        <v>46784</v>
      </c>
      <c r="D87" s="13">
        <v>76</v>
      </c>
      <c r="E87" s="43">
        <v>2314</v>
      </c>
      <c r="F87" s="109">
        <v>5000000000</v>
      </c>
      <c r="G87" s="109"/>
      <c r="H87" s="94">
        <v>8197625673.8812799</v>
      </c>
      <c r="I87" s="94"/>
      <c r="J87" s="13">
        <v>7222010355.6126499</v>
      </c>
      <c r="K87" s="13">
        <v>5971830761.71035</v>
      </c>
      <c r="L87" s="13">
        <v>4350188361.6129103</v>
      </c>
    </row>
    <row r="88" spans="2:12" s="1" customFormat="1" ht="12.75" customHeight="1" x14ac:dyDescent="0.15">
      <c r="B88" s="41">
        <v>44470</v>
      </c>
      <c r="C88" s="42">
        <v>46813</v>
      </c>
      <c r="D88" s="13">
        <v>77</v>
      </c>
      <c r="E88" s="43">
        <v>2343</v>
      </c>
      <c r="F88" s="109">
        <v>5000000000</v>
      </c>
      <c r="G88" s="109"/>
      <c r="H88" s="94">
        <v>8116535544.1822996</v>
      </c>
      <c r="I88" s="94"/>
      <c r="J88" s="13">
        <v>7139224845.8535805</v>
      </c>
      <c r="K88" s="13">
        <v>5889329951.8187199</v>
      </c>
      <c r="L88" s="13">
        <v>4273089649.6696301</v>
      </c>
    </row>
    <row r="89" spans="2:12" s="1" customFormat="1" ht="12.75" customHeight="1" x14ac:dyDescent="0.15">
      <c r="B89" s="41">
        <v>44470</v>
      </c>
      <c r="C89" s="42">
        <v>46844</v>
      </c>
      <c r="D89" s="13">
        <v>78</v>
      </c>
      <c r="E89" s="43">
        <v>2374</v>
      </c>
      <c r="F89" s="109">
        <v>5000000000</v>
      </c>
      <c r="G89" s="109"/>
      <c r="H89" s="94">
        <v>8035802593.7821999</v>
      </c>
      <c r="I89" s="94"/>
      <c r="J89" s="13">
        <v>7056224724.4156103</v>
      </c>
      <c r="K89" s="13">
        <v>5806057372.1896095</v>
      </c>
      <c r="L89" s="13">
        <v>4194827055.9802699</v>
      </c>
    </row>
    <row r="90" spans="2:12" s="1" customFormat="1" ht="12.75" customHeight="1" x14ac:dyDescent="0.15">
      <c r="B90" s="41">
        <v>44470</v>
      </c>
      <c r="C90" s="42">
        <v>46874</v>
      </c>
      <c r="D90" s="13">
        <v>79</v>
      </c>
      <c r="E90" s="43">
        <v>2404</v>
      </c>
      <c r="F90" s="109">
        <v>5000000000</v>
      </c>
      <c r="G90" s="109"/>
      <c r="H90" s="94">
        <v>7955668565.5428104</v>
      </c>
      <c r="I90" s="94"/>
      <c r="J90" s="13">
        <v>6974392531.9769897</v>
      </c>
      <c r="K90" s="13">
        <v>5724599038.6267204</v>
      </c>
      <c r="L90" s="13">
        <v>4119019939.00072</v>
      </c>
    </row>
    <row r="91" spans="2:12" s="1" customFormat="1" ht="12.75" customHeight="1" x14ac:dyDescent="0.15">
      <c r="B91" s="41">
        <v>44470</v>
      </c>
      <c r="C91" s="42">
        <v>46905</v>
      </c>
      <c r="D91" s="13">
        <v>80</v>
      </c>
      <c r="E91" s="43">
        <v>2435</v>
      </c>
      <c r="F91" s="109">
        <v>5000000000</v>
      </c>
      <c r="G91" s="109"/>
      <c r="H91" s="94">
        <v>7877000183.8715</v>
      </c>
      <c r="I91" s="94"/>
      <c r="J91" s="13">
        <v>6893715228.7711496</v>
      </c>
      <c r="K91" s="13">
        <v>5643988481.9319401</v>
      </c>
      <c r="L91" s="13">
        <v>4043817611.16151</v>
      </c>
    </row>
    <row r="92" spans="2:12" s="1" customFormat="1" ht="12.75" customHeight="1" x14ac:dyDescent="0.15">
      <c r="B92" s="41">
        <v>44470</v>
      </c>
      <c r="C92" s="42">
        <v>46935</v>
      </c>
      <c r="D92" s="13">
        <v>81</v>
      </c>
      <c r="E92" s="43">
        <v>2465</v>
      </c>
      <c r="F92" s="109">
        <v>5000000000</v>
      </c>
      <c r="G92" s="109"/>
      <c r="H92" s="94">
        <v>7799239415.5302801</v>
      </c>
      <c r="I92" s="94"/>
      <c r="J92" s="13">
        <v>6814457640.1295605</v>
      </c>
      <c r="K92" s="13">
        <v>5565367442.6207504</v>
      </c>
      <c r="L92" s="13">
        <v>3971141544.8519802</v>
      </c>
    </row>
    <row r="93" spans="2:12" s="1" customFormat="1" ht="12.75" customHeight="1" x14ac:dyDescent="0.15">
      <c r="B93" s="41">
        <v>44470</v>
      </c>
      <c r="C93" s="42">
        <v>46966</v>
      </c>
      <c r="D93" s="13">
        <v>82</v>
      </c>
      <c r="E93" s="43">
        <v>2496</v>
      </c>
      <c r="F93" s="109">
        <v>5000000000</v>
      </c>
      <c r="G93" s="109"/>
      <c r="H93" s="94">
        <v>7721385315.3790798</v>
      </c>
      <c r="I93" s="94"/>
      <c r="J93" s="13">
        <v>6734991444.7118502</v>
      </c>
      <c r="K93" s="13">
        <v>5486478581.5050001</v>
      </c>
      <c r="L93" s="13">
        <v>3898269245.6542001</v>
      </c>
    </row>
    <row r="94" spans="2:12" s="1" customFormat="1" ht="12.75" customHeight="1" x14ac:dyDescent="0.15">
      <c r="B94" s="41">
        <v>44470</v>
      </c>
      <c r="C94" s="42">
        <v>46997</v>
      </c>
      <c r="D94" s="13">
        <v>83</v>
      </c>
      <c r="E94" s="43">
        <v>2527</v>
      </c>
      <c r="F94" s="109">
        <v>5000000000</v>
      </c>
      <c r="G94" s="109"/>
      <c r="H94" s="94">
        <v>7643156955.1871405</v>
      </c>
      <c r="I94" s="94"/>
      <c r="J94" s="13">
        <v>6655449312.1906605</v>
      </c>
      <c r="K94" s="13">
        <v>5407893282.6076803</v>
      </c>
      <c r="L94" s="13">
        <v>3826157786.9914498</v>
      </c>
    </row>
    <row r="95" spans="2:12" s="1" customFormat="1" ht="12.75" customHeight="1" x14ac:dyDescent="0.15">
      <c r="B95" s="41">
        <v>44470</v>
      </c>
      <c r="C95" s="42">
        <v>47027</v>
      </c>
      <c r="D95" s="13">
        <v>84</v>
      </c>
      <c r="E95" s="43">
        <v>2557</v>
      </c>
      <c r="F95" s="109">
        <v>5000000000</v>
      </c>
      <c r="G95" s="109"/>
      <c r="H95" s="94">
        <v>7566630648.4295902</v>
      </c>
      <c r="I95" s="94"/>
      <c r="J95" s="13">
        <v>6577997402.7550602</v>
      </c>
      <c r="K95" s="13">
        <v>5331804263.2800903</v>
      </c>
      <c r="L95" s="13">
        <v>3756860284.21632</v>
      </c>
    </row>
    <row r="96" spans="2:12" s="1" customFormat="1" ht="12.75" customHeight="1" x14ac:dyDescent="0.15">
      <c r="B96" s="41">
        <v>44470</v>
      </c>
      <c r="C96" s="42">
        <v>47058</v>
      </c>
      <c r="D96" s="13">
        <v>85</v>
      </c>
      <c r="E96" s="43">
        <v>2588</v>
      </c>
      <c r="F96" s="109">
        <v>5000000000</v>
      </c>
      <c r="G96" s="109"/>
      <c r="H96" s="94">
        <v>7491329088.8910103</v>
      </c>
      <c r="I96" s="94"/>
      <c r="J96" s="13">
        <v>6501488778.4481096</v>
      </c>
      <c r="K96" s="13">
        <v>5256387938.5817003</v>
      </c>
      <c r="L96" s="13">
        <v>3688033660.9895701</v>
      </c>
    </row>
    <row r="97" spans="2:12" s="1" customFormat="1" ht="12.75" customHeight="1" x14ac:dyDescent="0.15">
      <c r="B97" s="41">
        <v>44470</v>
      </c>
      <c r="C97" s="42">
        <v>47088</v>
      </c>
      <c r="D97" s="13">
        <v>86</v>
      </c>
      <c r="E97" s="43">
        <v>2618</v>
      </c>
      <c r="F97" s="109">
        <v>5000000000</v>
      </c>
      <c r="G97" s="109"/>
      <c r="H97" s="94">
        <v>7415278185.9493704</v>
      </c>
      <c r="I97" s="94"/>
      <c r="J97" s="13">
        <v>6424923341.0900698</v>
      </c>
      <c r="K97" s="13">
        <v>5181700535.8303804</v>
      </c>
      <c r="L97" s="13">
        <v>3620727661.76928</v>
      </c>
    </row>
    <row r="98" spans="2:12" s="1" customFormat="1" ht="12.75" customHeight="1" x14ac:dyDescent="0.15">
      <c r="B98" s="41">
        <v>44470</v>
      </c>
      <c r="C98" s="42">
        <v>47119</v>
      </c>
      <c r="D98" s="13">
        <v>87</v>
      </c>
      <c r="E98" s="43">
        <v>2649</v>
      </c>
      <c r="F98" s="109">
        <v>5000000000</v>
      </c>
      <c r="G98" s="109"/>
      <c r="H98" s="94">
        <v>7339634714.6449404</v>
      </c>
      <c r="I98" s="94"/>
      <c r="J98" s="13">
        <v>6348596525.4026499</v>
      </c>
      <c r="K98" s="13">
        <v>5107121383.3291302</v>
      </c>
      <c r="L98" s="13">
        <v>3553500241.0764098</v>
      </c>
    </row>
    <row r="99" spans="2:12" s="1" customFormat="1" ht="12.75" customHeight="1" x14ac:dyDescent="0.15">
      <c r="B99" s="41">
        <v>44470</v>
      </c>
      <c r="C99" s="42">
        <v>47150</v>
      </c>
      <c r="D99" s="13">
        <v>88</v>
      </c>
      <c r="E99" s="43">
        <v>2680</v>
      </c>
      <c r="F99" s="109">
        <v>2500000000</v>
      </c>
      <c r="G99" s="109"/>
      <c r="H99" s="94">
        <v>7264327825.9539299</v>
      </c>
      <c r="I99" s="94"/>
      <c r="J99" s="13">
        <v>6272800780.78057</v>
      </c>
      <c r="K99" s="13">
        <v>5033314189.4141197</v>
      </c>
      <c r="L99" s="13">
        <v>3487312203.1416998</v>
      </c>
    </row>
    <row r="100" spans="2:12" s="1" customFormat="1" ht="12.75" customHeight="1" x14ac:dyDescent="0.15">
      <c r="B100" s="41">
        <v>44470</v>
      </c>
      <c r="C100" s="42">
        <v>47178</v>
      </c>
      <c r="D100" s="13">
        <v>89</v>
      </c>
      <c r="E100" s="43">
        <v>2708</v>
      </c>
      <c r="F100" s="109">
        <v>2500000000</v>
      </c>
      <c r="G100" s="109"/>
      <c r="H100" s="94">
        <v>7188716226.9730997</v>
      </c>
      <c r="I100" s="94"/>
      <c r="J100" s="13">
        <v>6197999306.5133305</v>
      </c>
      <c r="K100" s="13">
        <v>4961867756.8144798</v>
      </c>
      <c r="L100" s="13">
        <v>3424656246.9222898</v>
      </c>
    </row>
    <row r="101" spans="2:12" s="1" customFormat="1" ht="12.75" customHeight="1" x14ac:dyDescent="0.15">
      <c r="B101" s="41">
        <v>44470</v>
      </c>
      <c r="C101" s="42">
        <v>47209</v>
      </c>
      <c r="D101" s="13">
        <v>90</v>
      </c>
      <c r="E101" s="43">
        <v>2739</v>
      </c>
      <c r="F101" s="109">
        <v>2500000000</v>
      </c>
      <c r="G101" s="109"/>
      <c r="H101" s="94">
        <v>7115660705.7368803</v>
      </c>
      <c r="I101" s="94"/>
      <c r="J101" s="13">
        <v>6124606538.2137003</v>
      </c>
      <c r="K101" s="13">
        <v>4890642848.5323</v>
      </c>
      <c r="L101" s="13">
        <v>3361200102.2922802</v>
      </c>
    </row>
    <row r="102" spans="2:12" s="1" customFormat="1" ht="12.75" customHeight="1" x14ac:dyDescent="0.15">
      <c r="B102" s="41">
        <v>44470</v>
      </c>
      <c r="C102" s="42">
        <v>47239</v>
      </c>
      <c r="D102" s="13">
        <v>91</v>
      </c>
      <c r="E102" s="43">
        <v>2769</v>
      </c>
      <c r="F102" s="109">
        <v>2500000000</v>
      </c>
      <c r="G102" s="109"/>
      <c r="H102" s="94">
        <v>7038570969.4471197</v>
      </c>
      <c r="I102" s="94"/>
      <c r="J102" s="13">
        <v>6048309638.0782099</v>
      </c>
      <c r="K102" s="13">
        <v>4817830743.2643995</v>
      </c>
      <c r="L102" s="13">
        <v>3297585324.0302601</v>
      </c>
    </row>
    <row r="103" spans="2:12" s="1" customFormat="1" ht="12.75" customHeight="1" x14ac:dyDescent="0.15">
      <c r="B103" s="41">
        <v>44470</v>
      </c>
      <c r="C103" s="42">
        <v>47270</v>
      </c>
      <c r="D103" s="13">
        <v>92</v>
      </c>
      <c r="E103" s="43">
        <v>2800</v>
      </c>
      <c r="F103" s="109">
        <v>2500000000</v>
      </c>
      <c r="G103" s="109"/>
      <c r="H103" s="94">
        <v>6963253285.4944096</v>
      </c>
      <c r="I103" s="94"/>
      <c r="J103" s="13">
        <v>5973439841.4394999</v>
      </c>
      <c r="K103" s="13">
        <v>4746091528.5027103</v>
      </c>
      <c r="L103" s="13">
        <v>3234724008.4590001</v>
      </c>
    </row>
    <row r="104" spans="2:12" s="1" customFormat="1" ht="12.75" customHeight="1" x14ac:dyDescent="0.15">
      <c r="B104" s="41">
        <v>44470</v>
      </c>
      <c r="C104" s="42">
        <v>47300</v>
      </c>
      <c r="D104" s="13">
        <v>93</v>
      </c>
      <c r="E104" s="43">
        <v>2830</v>
      </c>
      <c r="F104" s="109">
        <v>2500000000</v>
      </c>
      <c r="G104" s="109"/>
      <c r="H104" s="94">
        <v>6889805113.9858999</v>
      </c>
      <c r="I104" s="94"/>
      <c r="J104" s="13">
        <v>5900730766.3062601</v>
      </c>
      <c r="K104" s="13">
        <v>4676782595.8849297</v>
      </c>
      <c r="L104" s="13">
        <v>3174420008.62676</v>
      </c>
    </row>
    <row r="105" spans="2:12" s="1" customFormat="1" ht="12.75" customHeight="1" x14ac:dyDescent="0.15">
      <c r="B105" s="41">
        <v>44470</v>
      </c>
      <c r="C105" s="42">
        <v>47331</v>
      </c>
      <c r="D105" s="13">
        <v>94</v>
      </c>
      <c r="E105" s="43">
        <v>2861</v>
      </c>
      <c r="F105" s="109">
        <v>2500000000</v>
      </c>
      <c r="G105" s="109"/>
      <c r="H105" s="94">
        <v>6817758147.14888</v>
      </c>
      <c r="I105" s="94"/>
      <c r="J105" s="13">
        <v>5829123168.17171</v>
      </c>
      <c r="K105" s="13">
        <v>4608278389.2026997</v>
      </c>
      <c r="L105" s="13">
        <v>3114673535.73806</v>
      </c>
    </row>
    <row r="106" spans="2:12" s="1" customFormat="1" ht="12.75" customHeight="1" x14ac:dyDescent="0.15">
      <c r="B106" s="41">
        <v>44470</v>
      </c>
      <c r="C106" s="42">
        <v>47362</v>
      </c>
      <c r="D106" s="13">
        <v>95</v>
      </c>
      <c r="E106" s="43">
        <v>2892</v>
      </c>
      <c r="F106" s="109">
        <v>2500000000</v>
      </c>
      <c r="G106" s="109"/>
      <c r="H106" s="94">
        <v>6742206011.3109999</v>
      </c>
      <c r="I106" s="94"/>
      <c r="J106" s="13">
        <v>5754749693.4916897</v>
      </c>
      <c r="K106" s="13">
        <v>4537911340.5527096</v>
      </c>
      <c r="L106" s="13">
        <v>3054122494.9577498</v>
      </c>
    </row>
    <row r="107" spans="2:12" s="1" customFormat="1" ht="12.75" customHeight="1" x14ac:dyDescent="0.15">
      <c r="B107" s="41">
        <v>44470</v>
      </c>
      <c r="C107" s="42">
        <v>47392</v>
      </c>
      <c r="D107" s="13">
        <v>96</v>
      </c>
      <c r="E107" s="43">
        <v>2922</v>
      </c>
      <c r="F107" s="109">
        <v>2500000000</v>
      </c>
      <c r="G107" s="109"/>
      <c r="H107" s="94">
        <v>6670987256.7746496</v>
      </c>
      <c r="I107" s="94"/>
      <c r="J107" s="13">
        <v>5684615454.3633499</v>
      </c>
      <c r="K107" s="13">
        <v>4471574047.1896095</v>
      </c>
      <c r="L107" s="13">
        <v>2997139486.9956398</v>
      </c>
    </row>
    <row r="108" spans="2:12" s="1" customFormat="1" ht="12.75" customHeight="1" x14ac:dyDescent="0.15">
      <c r="B108" s="41">
        <v>44470</v>
      </c>
      <c r="C108" s="42">
        <v>47423</v>
      </c>
      <c r="D108" s="13">
        <v>97</v>
      </c>
      <c r="E108" s="43">
        <v>2953</v>
      </c>
      <c r="F108" s="109">
        <v>2500000000</v>
      </c>
      <c r="G108" s="109"/>
      <c r="H108" s="94">
        <v>6597909811.8750401</v>
      </c>
      <c r="I108" s="94"/>
      <c r="J108" s="13">
        <v>5612807326.1833801</v>
      </c>
      <c r="K108" s="13">
        <v>4403860591.9417696</v>
      </c>
      <c r="L108" s="13">
        <v>2939251244.5016398</v>
      </c>
    </row>
    <row r="109" spans="2:12" s="1" customFormat="1" ht="12.75" customHeight="1" x14ac:dyDescent="0.15">
      <c r="B109" s="41">
        <v>44470</v>
      </c>
      <c r="C109" s="42">
        <v>47453</v>
      </c>
      <c r="D109" s="13">
        <v>98</v>
      </c>
      <c r="E109" s="43">
        <v>2983</v>
      </c>
      <c r="F109" s="109">
        <v>2500000000</v>
      </c>
      <c r="G109" s="109"/>
      <c r="H109" s="94">
        <v>6526925009.9033003</v>
      </c>
      <c r="I109" s="94"/>
      <c r="J109" s="13">
        <v>5543307145.0416498</v>
      </c>
      <c r="K109" s="13">
        <v>4338625239.5769701</v>
      </c>
      <c r="L109" s="13">
        <v>2883841385.7468901</v>
      </c>
    </row>
    <row r="110" spans="2:12" s="1" customFormat="1" ht="12.75" customHeight="1" x14ac:dyDescent="0.15">
      <c r="B110" s="41">
        <v>44470</v>
      </c>
      <c r="C110" s="42">
        <v>47484</v>
      </c>
      <c r="D110" s="13">
        <v>99</v>
      </c>
      <c r="E110" s="43">
        <v>3014</v>
      </c>
      <c r="F110" s="109">
        <v>2500000000</v>
      </c>
      <c r="G110" s="109"/>
      <c r="H110" s="94">
        <v>6457609084.7323904</v>
      </c>
      <c r="I110" s="94"/>
      <c r="J110" s="13">
        <v>5475135227.4015903</v>
      </c>
      <c r="K110" s="13">
        <v>4274370251.0338998</v>
      </c>
      <c r="L110" s="13">
        <v>2829097987.7009802</v>
      </c>
    </row>
    <row r="111" spans="2:12" s="1" customFormat="1" ht="12.75" customHeight="1" x14ac:dyDescent="0.15">
      <c r="B111" s="41">
        <v>44470</v>
      </c>
      <c r="C111" s="42">
        <v>47515</v>
      </c>
      <c r="D111" s="13">
        <v>100</v>
      </c>
      <c r="E111" s="43">
        <v>3045</v>
      </c>
      <c r="F111" s="109">
        <v>2500000000</v>
      </c>
      <c r="G111" s="109"/>
      <c r="H111" s="94">
        <v>6388781274.6596003</v>
      </c>
      <c r="I111" s="94"/>
      <c r="J111" s="13">
        <v>5407591763.0914402</v>
      </c>
      <c r="K111" s="13">
        <v>4210903406.00245</v>
      </c>
      <c r="L111" s="13">
        <v>2775286033.0999198</v>
      </c>
    </row>
    <row r="112" spans="2:12" s="1" customFormat="1" ht="12.75" customHeight="1" x14ac:dyDescent="0.15">
      <c r="B112" s="41">
        <v>44470</v>
      </c>
      <c r="C112" s="42">
        <v>47543</v>
      </c>
      <c r="D112" s="13">
        <v>101</v>
      </c>
      <c r="E112" s="43">
        <v>3073</v>
      </c>
      <c r="F112" s="109">
        <v>2500000000</v>
      </c>
      <c r="G112" s="109"/>
      <c r="H112" s="94">
        <v>6318340225.9568701</v>
      </c>
      <c r="I112" s="94"/>
      <c r="J112" s="13">
        <v>5339775627.2033596</v>
      </c>
      <c r="K112" s="13">
        <v>4148542143.39081</v>
      </c>
      <c r="L112" s="13">
        <v>2723723314.5247102</v>
      </c>
    </row>
    <row r="113" spans="2:12" s="1" customFormat="1" ht="12.75" customHeight="1" x14ac:dyDescent="0.15">
      <c r="B113" s="41">
        <v>44470</v>
      </c>
      <c r="C113" s="42">
        <v>47574</v>
      </c>
      <c r="D113" s="13">
        <v>102</v>
      </c>
      <c r="E113" s="43">
        <v>3104</v>
      </c>
      <c r="F113" s="109">
        <v>2500000000</v>
      </c>
      <c r="G113" s="109"/>
      <c r="H113" s="94">
        <v>6250947192.4253197</v>
      </c>
      <c r="I113" s="94"/>
      <c r="J113" s="13">
        <v>5273860160.0467596</v>
      </c>
      <c r="K113" s="13">
        <v>4086911189.8246899</v>
      </c>
      <c r="L113" s="13">
        <v>2671894475.6686902</v>
      </c>
    </row>
    <row r="114" spans="2:12" s="1" customFormat="1" ht="12.75" customHeight="1" x14ac:dyDescent="0.15">
      <c r="B114" s="41">
        <v>44470</v>
      </c>
      <c r="C114" s="42">
        <v>47604</v>
      </c>
      <c r="D114" s="13">
        <v>103</v>
      </c>
      <c r="E114" s="43">
        <v>3134</v>
      </c>
      <c r="F114" s="109">
        <v>0</v>
      </c>
      <c r="G114" s="109"/>
      <c r="H114" s="94">
        <v>6180806591.8511</v>
      </c>
      <c r="I114" s="94"/>
      <c r="J114" s="13">
        <v>5206123836.42908</v>
      </c>
      <c r="K114" s="13">
        <v>4024489994.9305501</v>
      </c>
      <c r="L114" s="13">
        <v>2620300122.2638998</v>
      </c>
    </row>
    <row r="115" spans="2:12" s="1" customFormat="1" ht="11.1" customHeight="1" x14ac:dyDescent="0.15">
      <c r="B115" s="41">
        <v>44470</v>
      </c>
      <c r="C115" s="42">
        <v>47635</v>
      </c>
      <c r="D115" s="13">
        <v>104</v>
      </c>
      <c r="E115" s="43">
        <v>3165</v>
      </c>
      <c r="F115" s="109"/>
      <c r="G115" s="109"/>
      <c r="H115" s="94">
        <v>6114099350.7822905</v>
      </c>
      <c r="I115" s="94"/>
      <c r="J115" s="13">
        <v>5141201326.1454201</v>
      </c>
      <c r="K115" s="13">
        <v>3964195475.4170299</v>
      </c>
      <c r="L115" s="13">
        <v>2570110915.6374898</v>
      </c>
    </row>
    <row r="116" spans="2:12" s="1" customFormat="1" ht="11.1" customHeight="1" x14ac:dyDescent="0.15">
      <c r="B116" s="41">
        <v>44470</v>
      </c>
      <c r="C116" s="42">
        <v>47665</v>
      </c>
      <c r="D116" s="13">
        <v>105</v>
      </c>
      <c r="E116" s="43">
        <v>3195</v>
      </c>
      <c r="F116" s="109"/>
      <c r="G116" s="109"/>
      <c r="H116" s="94">
        <v>6047174547.44034</v>
      </c>
      <c r="I116" s="94"/>
      <c r="J116" s="13">
        <v>5076579412.0019503</v>
      </c>
      <c r="K116" s="13">
        <v>3904733532.9750099</v>
      </c>
      <c r="L116" s="13">
        <v>2521182536.1180902</v>
      </c>
    </row>
    <row r="117" spans="2:12" s="1" customFormat="1" ht="11.1" customHeight="1" x14ac:dyDescent="0.15">
      <c r="B117" s="41">
        <v>44470</v>
      </c>
      <c r="C117" s="42">
        <v>47696</v>
      </c>
      <c r="D117" s="13">
        <v>106</v>
      </c>
      <c r="E117" s="43">
        <v>3226</v>
      </c>
      <c r="F117" s="109"/>
      <c r="G117" s="109"/>
      <c r="H117" s="94">
        <v>5979880081.8024998</v>
      </c>
      <c r="I117" s="94"/>
      <c r="J117" s="13">
        <v>5011571533.6518898</v>
      </c>
      <c r="K117" s="13">
        <v>3844928291.22018</v>
      </c>
      <c r="L117" s="13">
        <v>2472052855.0531902</v>
      </c>
    </row>
    <row r="118" spans="2:12" s="1" customFormat="1" ht="11.1" customHeight="1" x14ac:dyDescent="0.15">
      <c r="B118" s="41">
        <v>44470</v>
      </c>
      <c r="C118" s="42">
        <v>47727</v>
      </c>
      <c r="D118" s="13">
        <v>107</v>
      </c>
      <c r="E118" s="43">
        <v>3257</v>
      </c>
      <c r="F118" s="109"/>
      <c r="G118" s="109"/>
      <c r="H118" s="94">
        <v>5914021737.5534697</v>
      </c>
      <c r="I118" s="94"/>
      <c r="J118" s="13">
        <v>4947971100.1468496</v>
      </c>
      <c r="K118" s="13">
        <v>3786479047.8617201</v>
      </c>
      <c r="L118" s="13">
        <v>2424162257.3976202</v>
      </c>
    </row>
    <row r="119" spans="2:12" s="1" customFormat="1" ht="11.1" customHeight="1" x14ac:dyDescent="0.15">
      <c r="B119" s="41">
        <v>44470</v>
      </c>
      <c r="C119" s="42">
        <v>47757</v>
      </c>
      <c r="D119" s="13">
        <v>108</v>
      </c>
      <c r="E119" s="43">
        <v>3287</v>
      </c>
      <c r="F119" s="109"/>
      <c r="G119" s="109"/>
      <c r="H119" s="94">
        <v>5848729710.7677002</v>
      </c>
      <c r="I119" s="94"/>
      <c r="J119" s="13">
        <v>4885312503.5862904</v>
      </c>
      <c r="K119" s="13">
        <v>3729327475.9711699</v>
      </c>
      <c r="L119" s="13">
        <v>2377785813.2017498</v>
      </c>
    </row>
    <row r="120" spans="2:12" s="1" customFormat="1" ht="11.1" customHeight="1" x14ac:dyDescent="0.15">
      <c r="B120" s="41">
        <v>44470</v>
      </c>
      <c r="C120" s="42">
        <v>47788</v>
      </c>
      <c r="D120" s="13">
        <v>109</v>
      </c>
      <c r="E120" s="43">
        <v>3318</v>
      </c>
      <c r="F120" s="109"/>
      <c r="G120" s="109"/>
      <c r="H120" s="94">
        <v>5784313330.2865295</v>
      </c>
      <c r="I120" s="94"/>
      <c r="J120" s="13">
        <v>4823312355.1126204</v>
      </c>
      <c r="K120" s="13">
        <v>3672634007.78861</v>
      </c>
      <c r="L120" s="13">
        <v>2331720449.9789701</v>
      </c>
    </row>
    <row r="121" spans="2:12" s="1" customFormat="1" ht="11.1" customHeight="1" x14ac:dyDescent="0.15">
      <c r="B121" s="41">
        <v>44470</v>
      </c>
      <c r="C121" s="42">
        <v>47818</v>
      </c>
      <c r="D121" s="13">
        <v>110</v>
      </c>
      <c r="E121" s="43">
        <v>3348</v>
      </c>
      <c r="F121" s="109"/>
      <c r="G121" s="109"/>
      <c r="H121" s="94">
        <v>5719308382.5577202</v>
      </c>
      <c r="I121" s="94"/>
      <c r="J121" s="13">
        <v>4761279229.5700397</v>
      </c>
      <c r="K121" s="13">
        <v>3616476796.4988298</v>
      </c>
      <c r="L121" s="13">
        <v>2286654744.6781201</v>
      </c>
    </row>
    <row r="122" spans="2:12" s="1" customFormat="1" ht="11.1" customHeight="1" x14ac:dyDescent="0.15">
      <c r="B122" s="41">
        <v>44470</v>
      </c>
      <c r="C122" s="42">
        <v>47849</v>
      </c>
      <c r="D122" s="13">
        <v>111</v>
      </c>
      <c r="E122" s="43">
        <v>3379</v>
      </c>
      <c r="F122" s="109"/>
      <c r="G122" s="109"/>
      <c r="H122" s="94">
        <v>5654734830.5917997</v>
      </c>
      <c r="I122" s="94"/>
      <c r="J122" s="13">
        <v>4699537949.5050497</v>
      </c>
      <c r="K122" s="13">
        <v>3560502417.6233201</v>
      </c>
      <c r="L122" s="13">
        <v>2241727493.8143601</v>
      </c>
    </row>
    <row r="123" spans="2:12" s="1" customFormat="1" ht="11.1" customHeight="1" x14ac:dyDescent="0.15">
      <c r="B123" s="41">
        <v>44470</v>
      </c>
      <c r="C123" s="42">
        <v>47880</v>
      </c>
      <c r="D123" s="13">
        <v>112</v>
      </c>
      <c r="E123" s="43">
        <v>3410</v>
      </c>
      <c r="F123" s="109"/>
      <c r="G123" s="109"/>
      <c r="H123" s="94">
        <v>5590589257.7515297</v>
      </c>
      <c r="I123" s="94"/>
      <c r="J123" s="13">
        <v>4638347490.0788898</v>
      </c>
      <c r="K123" s="13">
        <v>3505205612.4018698</v>
      </c>
      <c r="L123" s="13">
        <v>2197564603.6626</v>
      </c>
    </row>
    <row r="124" spans="2:12" s="1" customFormat="1" ht="11.1" customHeight="1" x14ac:dyDescent="0.15">
      <c r="B124" s="41">
        <v>44470</v>
      </c>
      <c r="C124" s="42">
        <v>47908</v>
      </c>
      <c r="D124" s="13">
        <v>113</v>
      </c>
      <c r="E124" s="43">
        <v>3438</v>
      </c>
      <c r="F124" s="109"/>
      <c r="G124" s="109"/>
      <c r="H124" s="94">
        <v>5525797804.7799196</v>
      </c>
      <c r="I124" s="94"/>
      <c r="J124" s="13">
        <v>4577568040.5845299</v>
      </c>
      <c r="K124" s="13">
        <v>3451327257.8138299</v>
      </c>
      <c r="L124" s="13">
        <v>2155506344.5614901</v>
      </c>
    </row>
    <row r="125" spans="2:12" s="1" customFormat="1" ht="11.1" customHeight="1" x14ac:dyDescent="0.15">
      <c r="B125" s="41">
        <v>44470</v>
      </c>
      <c r="C125" s="42">
        <v>47939</v>
      </c>
      <c r="D125" s="13">
        <v>114</v>
      </c>
      <c r="E125" s="43">
        <v>3469</v>
      </c>
      <c r="F125" s="109"/>
      <c r="G125" s="109"/>
      <c r="H125" s="94">
        <v>5462146053.8189602</v>
      </c>
      <c r="I125" s="94"/>
      <c r="J125" s="13">
        <v>4517164501.3150797</v>
      </c>
      <c r="K125" s="13">
        <v>3397123475.4838099</v>
      </c>
      <c r="L125" s="13">
        <v>2112667328.2952399</v>
      </c>
    </row>
    <row r="126" spans="2:12" s="1" customFormat="1" ht="11.1" customHeight="1" x14ac:dyDescent="0.15">
      <c r="B126" s="41">
        <v>44470</v>
      </c>
      <c r="C126" s="42">
        <v>47969</v>
      </c>
      <c r="D126" s="13">
        <v>115</v>
      </c>
      <c r="E126" s="43">
        <v>3499</v>
      </c>
      <c r="F126" s="109"/>
      <c r="G126" s="109"/>
      <c r="H126" s="94">
        <v>5398476603.1443796</v>
      </c>
      <c r="I126" s="94"/>
      <c r="J126" s="13">
        <v>4457182140.9058104</v>
      </c>
      <c r="K126" s="13">
        <v>3343763670.96525</v>
      </c>
      <c r="L126" s="13">
        <v>2070958719.11994</v>
      </c>
    </row>
    <row r="127" spans="2:12" s="1" customFormat="1" ht="11.1" customHeight="1" x14ac:dyDescent="0.15">
      <c r="B127" s="41">
        <v>44470</v>
      </c>
      <c r="C127" s="42">
        <v>48000</v>
      </c>
      <c r="D127" s="13">
        <v>116</v>
      </c>
      <c r="E127" s="43">
        <v>3530</v>
      </c>
      <c r="F127" s="109"/>
      <c r="G127" s="109"/>
      <c r="H127" s="94">
        <v>5335893304.39048</v>
      </c>
      <c r="I127" s="94"/>
      <c r="J127" s="13">
        <v>4398038979.79286</v>
      </c>
      <c r="K127" s="13">
        <v>3291003622.53511</v>
      </c>
      <c r="L127" s="13">
        <v>2029648569.56936</v>
      </c>
    </row>
    <row r="128" spans="2:12" s="1" customFormat="1" ht="11.1" customHeight="1" x14ac:dyDescent="0.15">
      <c r="B128" s="41">
        <v>44470</v>
      </c>
      <c r="C128" s="42">
        <v>48030</v>
      </c>
      <c r="D128" s="13">
        <v>117</v>
      </c>
      <c r="E128" s="43">
        <v>3560</v>
      </c>
      <c r="F128" s="109"/>
      <c r="G128" s="109"/>
      <c r="H128" s="94">
        <v>5273461379.6411695</v>
      </c>
      <c r="I128" s="94"/>
      <c r="J128" s="13">
        <v>4339445790.6995802</v>
      </c>
      <c r="K128" s="13">
        <v>3239166862.8641701</v>
      </c>
      <c r="L128" s="13">
        <v>1989490597.74173</v>
      </c>
    </row>
    <row r="129" spans="2:12" s="1" customFormat="1" ht="11.1" customHeight="1" x14ac:dyDescent="0.15">
      <c r="B129" s="41">
        <v>44470</v>
      </c>
      <c r="C129" s="42">
        <v>48061</v>
      </c>
      <c r="D129" s="13">
        <v>118</v>
      </c>
      <c r="E129" s="43">
        <v>3591</v>
      </c>
      <c r="F129" s="109"/>
      <c r="G129" s="109"/>
      <c r="H129" s="94">
        <v>5212223819.4751396</v>
      </c>
      <c r="I129" s="94"/>
      <c r="J129" s="13">
        <v>4281779842.5580201</v>
      </c>
      <c r="K129" s="13">
        <v>3187993884.5494499</v>
      </c>
      <c r="L129" s="13">
        <v>1949766792.13269</v>
      </c>
    </row>
    <row r="130" spans="2:12" s="1" customFormat="1" ht="11.1" customHeight="1" x14ac:dyDescent="0.15">
      <c r="B130" s="41">
        <v>44470</v>
      </c>
      <c r="C130" s="42">
        <v>48092</v>
      </c>
      <c r="D130" s="13">
        <v>119</v>
      </c>
      <c r="E130" s="43">
        <v>3622</v>
      </c>
      <c r="F130" s="109"/>
      <c r="G130" s="109"/>
      <c r="H130" s="94">
        <v>5150620592.2116299</v>
      </c>
      <c r="I130" s="94"/>
      <c r="J130" s="13">
        <v>4223997141.0232401</v>
      </c>
      <c r="K130" s="13">
        <v>3136973534.9548998</v>
      </c>
      <c r="L130" s="13">
        <v>1910436751.16536</v>
      </c>
    </row>
    <row r="131" spans="2:12" s="1" customFormat="1" ht="11.1" customHeight="1" x14ac:dyDescent="0.15">
      <c r="B131" s="41">
        <v>44470</v>
      </c>
      <c r="C131" s="42">
        <v>48122</v>
      </c>
      <c r="D131" s="13">
        <v>120</v>
      </c>
      <c r="E131" s="43">
        <v>3652</v>
      </c>
      <c r="F131" s="109"/>
      <c r="G131" s="109"/>
      <c r="H131" s="94">
        <v>5089477856.4779902</v>
      </c>
      <c r="I131" s="94"/>
      <c r="J131" s="13">
        <v>4167003308.5652699</v>
      </c>
      <c r="K131" s="13">
        <v>3087030012.74052</v>
      </c>
      <c r="L131" s="13">
        <v>1872314257.9967699</v>
      </c>
    </row>
    <row r="132" spans="2:12" s="1" customFormat="1" ht="11.1" customHeight="1" x14ac:dyDescent="0.15">
      <c r="B132" s="41">
        <v>44470</v>
      </c>
      <c r="C132" s="42">
        <v>48153</v>
      </c>
      <c r="D132" s="13">
        <v>121</v>
      </c>
      <c r="E132" s="43">
        <v>3683</v>
      </c>
      <c r="F132" s="109"/>
      <c r="G132" s="109"/>
      <c r="H132" s="94">
        <v>5028898134.4585695</v>
      </c>
      <c r="I132" s="94"/>
      <c r="J132" s="13">
        <v>4110420319.3098798</v>
      </c>
      <c r="K132" s="13">
        <v>3037367440.86203</v>
      </c>
      <c r="L132" s="13">
        <v>1834390723.5429499</v>
      </c>
    </row>
    <row r="133" spans="2:12" s="1" customFormat="1" ht="11.1" customHeight="1" x14ac:dyDescent="0.15">
      <c r="B133" s="41">
        <v>44470</v>
      </c>
      <c r="C133" s="42">
        <v>48183</v>
      </c>
      <c r="D133" s="13">
        <v>122</v>
      </c>
      <c r="E133" s="43">
        <v>3713</v>
      </c>
      <c r="F133" s="109"/>
      <c r="G133" s="109"/>
      <c r="H133" s="94">
        <v>4968798653.96206</v>
      </c>
      <c r="I133" s="94"/>
      <c r="J133" s="13">
        <v>4054631164.8143201</v>
      </c>
      <c r="K133" s="13">
        <v>2988768111.1672201</v>
      </c>
      <c r="L133" s="13">
        <v>1797640386.74019</v>
      </c>
    </row>
    <row r="134" spans="2:12" s="1" customFormat="1" ht="11.1" customHeight="1" x14ac:dyDescent="0.15">
      <c r="B134" s="41">
        <v>44470</v>
      </c>
      <c r="C134" s="42">
        <v>48214</v>
      </c>
      <c r="D134" s="13">
        <v>123</v>
      </c>
      <c r="E134" s="43">
        <v>3744</v>
      </c>
      <c r="F134" s="109"/>
      <c r="G134" s="109"/>
      <c r="H134" s="94">
        <v>4908977941.6392803</v>
      </c>
      <c r="I134" s="94"/>
      <c r="J134" s="13">
        <v>3999022201.4201899</v>
      </c>
      <c r="K134" s="13">
        <v>2940280575.3511901</v>
      </c>
      <c r="L134" s="13">
        <v>1760986352.12497</v>
      </c>
    </row>
    <row r="135" spans="2:12" s="1" customFormat="1" ht="11.1" customHeight="1" x14ac:dyDescent="0.15">
      <c r="B135" s="41">
        <v>44470</v>
      </c>
      <c r="C135" s="42">
        <v>48245</v>
      </c>
      <c r="D135" s="13">
        <v>124</v>
      </c>
      <c r="E135" s="43">
        <v>3775</v>
      </c>
      <c r="F135" s="109"/>
      <c r="G135" s="109"/>
      <c r="H135" s="94">
        <v>4849388360.0148096</v>
      </c>
      <c r="I135" s="94"/>
      <c r="J135" s="13">
        <v>3943778175.70087</v>
      </c>
      <c r="K135" s="13">
        <v>2892287974.04562</v>
      </c>
      <c r="L135" s="13">
        <v>1724905737.3131101</v>
      </c>
    </row>
    <row r="136" spans="2:12" s="1" customFormat="1" ht="11.1" customHeight="1" x14ac:dyDescent="0.15">
      <c r="B136" s="41">
        <v>44470</v>
      </c>
      <c r="C136" s="42">
        <v>48274</v>
      </c>
      <c r="D136" s="13">
        <v>125</v>
      </c>
      <c r="E136" s="43">
        <v>3804</v>
      </c>
      <c r="F136" s="109"/>
      <c r="G136" s="109"/>
      <c r="H136" s="94">
        <v>4789746871.0488501</v>
      </c>
      <c r="I136" s="94"/>
      <c r="J136" s="13">
        <v>3889093798.52986</v>
      </c>
      <c r="K136" s="13">
        <v>2845397279.4473801</v>
      </c>
      <c r="L136" s="13">
        <v>1690216333.3680301</v>
      </c>
    </row>
    <row r="137" spans="2:12" s="1" customFormat="1" ht="11.1" customHeight="1" x14ac:dyDescent="0.15">
      <c r="B137" s="41">
        <v>44470</v>
      </c>
      <c r="C137" s="42">
        <v>48305</v>
      </c>
      <c r="D137" s="13">
        <v>126</v>
      </c>
      <c r="E137" s="43">
        <v>3835</v>
      </c>
      <c r="F137" s="109"/>
      <c r="G137" s="109"/>
      <c r="H137" s="94">
        <v>4730840104.0413599</v>
      </c>
      <c r="I137" s="94"/>
      <c r="J137" s="13">
        <v>3834748658.0391502</v>
      </c>
      <c r="K137" s="13">
        <v>2798501159.6961198</v>
      </c>
      <c r="L137" s="13">
        <v>1655318211.2311001</v>
      </c>
    </row>
    <row r="138" spans="2:12" s="1" customFormat="1" ht="11.1" customHeight="1" x14ac:dyDescent="0.15">
      <c r="B138" s="41">
        <v>44470</v>
      </c>
      <c r="C138" s="42">
        <v>48335</v>
      </c>
      <c r="D138" s="13">
        <v>127</v>
      </c>
      <c r="E138" s="43">
        <v>3865</v>
      </c>
      <c r="F138" s="109"/>
      <c r="G138" s="109"/>
      <c r="H138" s="94">
        <v>4672315350.9813805</v>
      </c>
      <c r="I138" s="94"/>
      <c r="J138" s="13">
        <v>3781092847.6701798</v>
      </c>
      <c r="K138" s="13">
        <v>2752553040.0043802</v>
      </c>
      <c r="L138" s="13">
        <v>1621465757.56534</v>
      </c>
    </row>
    <row r="139" spans="2:12" s="1" customFormat="1" ht="11.1" customHeight="1" x14ac:dyDescent="0.15">
      <c r="B139" s="41">
        <v>44470</v>
      </c>
      <c r="C139" s="42">
        <v>48366</v>
      </c>
      <c r="D139" s="13">
        <v>128</v>
      </c>
      <c r="E139" s="43">
        <v>3896</v>
      </c>
      <c r="F139" s="109"/>
      <c r="G139" s="109"/>
      <c r="H139" s="94">
        <v>4613400384.0663605</v>
      </c>
      <c r="I139" s="94"/>
      <c r="J139" s="13">
        <v>3727083488.5012298</v>
      </c>
      <c r="K139" s="13">
        <v>2706335089.6898098</v>
      </c>
      <c r="L139" s="13">
        <v>1587487350.4008601</v>
      </c>
    </row>
    <row r="140" spans="2:12" s="1" customFormat="1" ht="11.1" customHeight="1" x14ac:dyDescent="0.15">
      <c r="B140" s="41">
        <v>44470</v>
      </c>
      <c r="C140" s="42">
        <v>48396</v>
      </c>
      <c r="D140" s="13">
        <v>129</v>
      </c>
      <c r="E140" s="43">
        <v>3926</v>
      </c>
      <c r="F140" s="109"/>
      <c r="G140" s="109"/>
      <c r="H140" s="94">
        <v>4555112495.1003904</v>
      </c>
      <c r="I140" s="94"/>
      <c r="J140" s="13">
        <v>3673953380.6470299</v>
      </c>
      <c r="K140" s="13">
        <v>2661189834.0694199</v>
      </c>
      <c r="L140" s="13">
        <v>1554607090.0459399</v>
      </c>
    </row>
    <row r="141" spans="2:12" s="1" customFormat="1" ht="11.1" customHeight="1" x14ac:dyDescent="0.15">
      <c r="B141" s="41">
        <v>44470</v>
      </c>
      <c r="C141" s="42">
        <v>48427</v>
      </c>
      <c r="D141" s="13">
        <v>130</v>
      </c>
      <c r="E141" s="43">
        <v>3957</v>
      </c>
      <c r="F141" s="109"/>
      <c r="G141" s="109"/>
      <c r="H141" s="94">
        <v>4497091694.63873</v>
      </c>
      <c r="I141" s="94"/>
      <c r="J141" s="13">
        <v>3621004429.4611402</v>
      </c>
      <c r="K141" s="13">
        <v>2616166399.4086699</v>
      </c>
      <c r="L141" s="13">
        <v>1521832208.5095899</v>
      </c>
    </row>
    <row r="142" spans="2:12" s="1" customFormat="1" ht="11.1" customHeight="1" x14ac:dyDescent="0.15">
      <c r="B142" s="41">
        <v>44470</v>
      </c>
      <c r="C142" s="42">
        <v>48458</v>
      </c>
      <c r="D142" s="13">
        <v>131</v>
      </c>
      <c r="E142" s="43">
        <v>3988</v>
      </c>
      <c r="F142" s="109"/>
      <c r="G142" s="109"/>
      <c r="H142" s="94">
        <v>4438701291.1048298</v>
      </c>
      <c r="I142" s="94"/>
      <c r="J142" s="13">
        <v>3567927424.9935298</v>
      </c>
      <c r="K142" s="13">
        <v>2571262477.2958102</v>
      </c>
      <c r="L142" s="13">
        <v>1489376302.9037499</v>
      </c>
    </row>
    <row r="143" spans="2:12" s="1" customFormat="1" ht="11.1" customHeight="1" x14ac:dyDescent="0.15">
      <c r="B143" s="41">
        <v>44470</v>
      </c>
      <c r="C143" s="42">
        <v>48488</v>
      </c>
      <c r="D143" s="13">
        <v>132</v>
      </c>
      <c r="E143" s="43">
        <v>4018</v>
      </c>
      <c r="F143" s="109"/>
      <c r="G143" s="109"/>
      <c r="H143" s="94">
        <v>4381212026.1627502</v>
      </c>
      <c r="I143" s="94"/>
      <c r="J143" s="13">
        <v>3515935698.1080799</v>
      </c>
      <c r="K143" s="13">
        <v>2527557774.6011701</v>
      </c>
      <c r="L143" s="13">
        <v>1458059350.4094999</v>
      </c>
    </row>
    <row r="144" spans="2:12" s="1" customFormat="1" ht="11.1" customHeight="1" x14ac:dyDescent="0.15">
      <c r="B144" s="41">
        <v>44470</v>
      </c>
      <c r="C144" s="42">
        <v>48519</v>
      </c>
      <c r="D144" s="13">
        <v>133</v>
      </c>
      <c r="E144" s="43">
        <v>4049</v>
      </c>
      <c r="F144" s="109"/>
      <c r="G144" s="109"/>
      <c r="H144" s="94">
        <v>4324452596.2550602</v>
      </c>
      <c r="I144" s="94"/>
      <c r="J144" s="13">
        <v>3464500054.9612799</v>
      </c>
      <c r="K144" s="13">
        <v>2484247337.7123799</v>
      </c>
      <c r="L144" s="13">
        <v>1427005225.83865</v>
      </c>
    </row>
    <row r="145" spans="2:12" s="1" customFormat="1" ht="11.1" customHeight="1" x14ac:dyDescent="0.15">
      <c r="B145" s="41">
        <v>44470</v>
      </c>
      <c r="C145" s="42">
        <v>48549</v>
      </c>
      <c r="D145" s="13">
        <v>134</v>
      </c>
      <c r="E145" s="43">
        <v>4079</v>
      </c>
      <c r="F145" s="109"/>
      <c r="G145" s="109"/>
      <c r="H145" s="94">
        <v>4267972214.7635999</v>
      </c>
      <c r="I145" s="94"/>
      <c r="J145" s="13">
        <v>3413638873.8311501</v>
      </c>
      <c r="K145" s="13">
        <v>2441752288.0946798</v>
      </c>
      <c r="L145" s="13">
        <v>1396845642.3223701</v>
      </c>
    </row>
    <row r="146" spans="2:12" s="1" customFormat="1" ht="11.1" customHeight="1" x14ac:dyDescent="0.15">
      <c r="B146" s="41">
        <v>44470</v>
      </c>
      <c r="C146" s="42">
        <v>48580</v>
      </c>
      <c r="D146" s="13">
        <v>135</v>
      </c>
      <c r="E146" s="43">
        <v>4110</v>
      </c>
      <c r="F146" s="109"/>
      <c r="G146" s="109"/>
      <c r="H146" s="94">
        <v>4211588905.2192502</v>
      </c>
      <c r="I146" s="94"/>
      <c r="J146" s="13">
        <v>3362828691.1364398</v>
      </c>
      <c r="K146" s="13">
        <v>2399290667.7798901</v>
      </c>
      <c r="L146" s="13">
        <v>1366741237.77878</v>
      </c>
    </row>
    <row r="147" spans="2:12" s="1" customFormat="1" ht="11.1" customHeight="1" x14ac:dyDescent="0.15">
      <c r="B147" s="41">
        <v>44470</v>
      </c>
      <c r="C147" s="42">
        <v>48611</v>
      </c>
      <c r="D147" s="13">
        <v>136</v>
      </c>
      <c r="E147" s="43">
        <v>4141</v>
      </c>
      <c r="F147" s="109"/>
      <c r="G147" s="109"/>
      <c r="H147" s="94">
        <v>4154934754.73072</v>
      </c>
      <c r="I147" s="94"/>
      <c r="J147" s="13">
        <v>3311965152.5373302</v>
      </c>
      <c r="K147" s="13">
        <v>2356991260.5113502</v>
      </c>
      <c r="L147" s="13">
        <v>1336958803.45313</v>
      </c>
    </row>
    <row r="148" spans="2:12" s="1" customFormat="1" ht="11.1" customHeight="1" x14ac:dyDescent="0.15">
      <c r="B148" s="41">
        <v>44470</v>
      </c>
      <c r="C148" s="42">
        <v>48639</v>
      </c>
      <c r="D148" s="13">
        <v>137</v>
      </c>
      <c r="E148" s="43">
        <v>4169</v>
      </c>
      <c r="F148" s="109"/>
      <c r="G148" s="109"/>
      <c r="H148" s="94">
        <v>4099953786.9061999</v>
      </c>
      <c r="I148" s="94"/>
      <c r="J148" s="13">
        <v>3263131944.2572198</v>
      </c>
      <c r="K148" s="13">
        <v>2316903600.7628198</v>
      </c>
      <c r="L148" s="13">
        <v>1309191053.37994</v>
      </c>
    </row>
    <row r="149" spans="2:12" s="1" customFormat="1" ht="11.1" customHeight="1" x14ac:dyDescent="0.15">
      <c r="B149" s="41">
        <v>44470</v>
      </c>
      <c r="C149" s="42">
        <v>48670</v>
      </c>
      <c r="D149" s="13">
        <v>138</v>
      </c>
      <c r="E149" s="43">
        <v>4200</v>
      </c>
      <c r="F149" s="109"/>
      <c r="G149" s="109"/>
      <c r="H149" s="94">
        <v>4043699101.7240701</v>
      </c>
      <c r="I149" s="94"/>
      <c r="J149" s="13">
        <v>3212900556.9744301</v>
      </c>
      <c r="K149" s="13">
        <v>2275436427.5885601</v>
      </c>
      <c r="L149" s="13">
        <v>1280313693.0348599</v>
      </c>
    </row>
    <row r="150" spans="2:12" s="1" customFormat="1" ht="11.1" customHeight="1" x14ac:dyDescent="0.15">
      <c r="B150" s="41">
        <v>44470</v>
      </c>
      <c r="C150" s="42">
        <v>48700</v>
      </c>
      <c r="D150" s="13">
        <v>139</v>
      </c>
      <c r="E150" s="43">
        <v>4230</v>
      </c>
      <c r="F150" s="109"/>
      <c r="G150" s="109"/>
      <c r="H150" s="94">
        <v>3989237104.6563601</v>
      </c>
      <c r="I150" s="94"/>
      <c r="J150" s="13">
        <v>3164425404.9249802</v>
      </c>
      <c r="K150" s="13">
        <v>2235589454.8915901</v>
      </c>
      <c r="L150" s="13">
        <v>1252736755.0987599</v>
      </c>
    </row>
    <row r="151" spans="2:12" s="1" customFormat="1" ht="11.1" customHeight="1" x14ac:dyDescent="0.15">
      <c r="B151" s="41">
        <v>44470</v>
      </c>
      <c r="C151" s="42">
        <v>48731</v>
      </c>
      <c r="D151" s="13">
        <v>140</v>
      </c>
      <c r="E151" s="43">
        <v>4261</v>
      </c>
      <c r="F151" s="109"/>
      <c r="G151" s="109"/>
      <c r="H151" s="94">
        <v>3935079577.9003501</v>
      </c>
      <c r="I151" s="94"/>
      <c r="J151" s="13">
        <v>3116171211.76717</v>
      </c>
      <c r="K151" s="13">
        <v>2195900177.8790598</v>
      </c>
      <c r="L151" s="13">
        <v>1225284616.02316</v>
      </c>
    </row>
    <row r="152" spans="2:12" s="1" customFormat="1" ht="11.1" customHeight="1" x14ac:dyDescent="0.15">
      <c r="B152" s="41">
        <v>44470</v>
      </c>
      <c r="C152" s="42">
        <v>48761</v>
      </c>
      <c r="D152" s="13">
        <v>141</v>
      </c>
      <c r="E152" s="43">
        <v>4291</v>
      </c>
      <c r="F152" s="109"/>
      <c r="G152" s="109"/>
      <c r="H152" s="94">
        <v>3880929515.97717</v>
      </c>
      <c r="I152" s="94"/>
      <c r="J152" s="13">
        <v>3068245510.2841301</v>
      </c>
      <c r="K152" s="13">
        <v>2156806369.88346</v>
      </c>
      <c r="L152" s="13">
        <v>1198537502.7780299</v>
      </c>
    </row>
    <row r="153" spans="2:12" s="1" customFormat="1" ht="11.1" customHeight="1" x14ac:dyDescent="0.15">
      <c r="B153" s="41">
        <v>44470</v>
      </c>
      <c r="C153" s="42">
        <v>48792</v>
      </c>
      <c r="D153" s="13">
        <v>142</v>
      </c>
      <c r="E153" s="43">
        <v>4322</v>
      </c>
      <c r="F153" s="109"/>
      <c r="G153" s="109"/>
      <c r="H153" s="94">
        <v>3827834519.1501698</v>
      </c>
      <c r="I153" s="94"/>
      <c r="J153" s="13">
        <v>3021136067.4558802</v>
      </c>
      <c r="K153" s="13">
        <v>2118290061.7767799</v>
      </c>
      <c r="L153" s="13">
        <v>1172148182.80567</v>
      </c>
    </row>
    <row r="154" spans="2:12" s="1" customFormat="1" ht="11.1" customHeight="1" x14ac:dyDescent="0.15">
      <c r="B154" s="41">
        <v>44470</v>
      </c>
      <c r="C154" s="42">
        <v>48823</v>
      </c>
      <c r="D154" s="13">
        <v>143</v>
      </c>
      <c r="E154" s="43">
        <v>4353</v>
      </c>
      <c r="F154" s="109"/>
      <c r="G154" s="109"/>
      <c r="H154" s="94">
        <v>3774734872.5877099</v>
      </c>
      <c r="I154" s="94"/>
      <c r="J154" s="13">
        <v>2974173936.9085202</v>
      </c>
      <c r="K154" s="13">
        <v>2080058739.7885599</v>
      </c>
      <c r="L154" s="13">
        <v>1146117935.67802</v>
      </c>
    </row>
    <row r="155" spans="2:12" s="1" customFormat="1" ht="11.1" customHeight="1" x14ac:dyDescent="0.15">
      <c r="B155" s="41">
        <v>44470</v>
      </c>
      <c r="C155" s="42">
        <v>48853</v>
      </c>
      <c r="D155" s="13">
        <v>144</v>
      </c>
      <c r="E155" s="43">
        <v>4383</v>
      </c>
      <c r="F155" s="109"/>
      <c r="G155" s="109"/>
      <c r="H155" s="94">
        <v>3721302150.58108</v>
      </c>
      <c r="I155" s="94"/>
      <c r="J155" s="13">
        <v>2927260715.7612</v>
      </c>
      <c r="K155" s="13">
        <v>2042210043.28811</v>
      </c>
      <c r="L155" s="13">
        <v>1120650529.3608999</v>
      </c>
    </row>
    <row r="156" spans="2:12" s="1" customFormat="1" ht="11.1" customHeight="1" x14ac:dyDescent="0.15">
      <c r="B156" s="41">
        <v>44470</v>
      </c>
      <c r="C156" s="42">
        <v>48884</v>
      </c>
      <c r="D156" s="13">
        <v>145</v>
      </c>
      <c r="E156" s="43">
        <v>4414</v>
      </c>
      <c r="F156" s="109"/>
      <c r="G156" s="109"/>
      <c r="H156" s="94">
        <v>3668682142.0471101</v>
      </c>
      <c r="I156" s="94"/>
      <c r="J156" s="13">
        <v>2880973976.24613</v>
      </c>
      <c r="K156" s="13">
        <v>2004806359.9144499</v>
      </c>
      <c r="L156" s="13">
        <v>1095465851.1926401</v>
      </c>
    </row>
    <row r="157" spans="2:12" s="1" customFormat="1" ht="11.1" customHeight="1" x14ac:dyDescent="0.15">
      <c r="B157" s="41">
        <v>44470</v>
      </c>
      <c r="C157" s="42">
        <v>48914</v>
      </c>
      <c r="D157" s="13">
        <v>146</v>
      </c>
      <c r="E157" s="43">
        <v>4444</v>
      </c>
      <c r="F157" s="109"/>
      <c r="G157" s="109"/>
      <c r="H157" s="94">
        <v>3616800972.5990801</v>
      </c>
      <c r="I157" s="94"/>
      <c r="J157" s="13">
        <v>2835570312.6043701</v>
      </c>
      <c r="K157" s="13">
        <v>1968354349.16116</v>
      </c>
      <c r="L157" s="13">
        <v>1071138871.60812</v>
      </c>
    </row>
    <row r="158" spans="2:12" s="1" customFormat="1" ht="11.1" customHeight="1" x14ac:dyDescent="0.15">
      <c r="B158" s="41">
        <v>44470</v>
      </c>
      <c r="C158" s="42">
        <v>48945</v>
      </c>
      <c r="D158" s="13">
        <v>147</v>
      </c>
      <c r="E158" s="43">
        <v>4475</v>
      </c>
      <c r="F158" s="109"/>
      <c r="G158" s="109"/>
      <c r="H158" s="94">
        <v>3565464466.1849499</v>
      </c>
      <c r="I158" s="94"/>
      <c r="J158" s="13">
        <v>2790581441.1497402</v>
      </c>
      <c r="K158" s="13">
        <v>1932198131.7451501</v>
      </c>
      <c r="L158" s="13">
        <v>1047009864.40733</v>
      </c>
    </row>
    <row r="159" spans="2:12" s="1" customFormat="1" ht="11.1" customHeight="1" x14ac:dyDescent="0.15">
      <c r="B159" s="41">
        <v>44470</v>
      </c>
      <c r="C159" s="42">
        <v>48976</v>
      </c>
      <c r="D159" s="13">
        <v>148</v>
      </c>
      <c r="E159" s="43">
        <v>4506</v>
      </c>
      <c r="F159" s="109"/>
      <c r="G159" s="109"/>
      <c r="H159" s="94">
        <v>3513862774.43296</v>
      </c>
      <c r="I159" s="94"/>
      <c r="J159" s="13">
        <v>2745529821.0771699</v>
      </c>
      <c r="K159" s="13">
        <v>1896169751.9846499</v>
      </c>
      <c r="L159" s="13">
        <v>1023135018.76018</v>
      </c>
    </row>
    <row r="160" spans="2:12" s="1" customFormat="1" ht="11.1" customHeight="1" x14ac:dyDescent="0.15">
      <c r="B160" s="41">
        <v>44470</v>
      </c>
      <c r="C160" s="42">
        <v>49004</v>
      </c>
      <c r="D160" s="13">
        <v>149</v>
      </c>
      <c r="E160" s="43">
        <v>4534</v>
      </c>
      <c r="F160" s="109"/>
      <c r="G160" s="109"/>
      <c r="H160" s="94">
        <v>3462469419.6349101</v>
      </c>
      <c r="I160" s="94"/>
      <c r="J160" s="13">
        <v>2701229211.0437498</v>
      </c>
      <c r="K160" s="13">
        <v>1861288108.85993</v>
      </c>
      <c r="L160" s="13">
        <v>1000470642.01229</v>
      </c>
    </row>
    <row r="161" spans="2:12" s="1" customFormat="1" ht="11.1" customHeight="1" x14ac:dyDescent="0.15">
      <c r="B161" s="41">
        <v>44470</v>
      </c>
      <c r="C161" s="42">
        <v>49035</v>
      </c>
      <c r="D161" s="13">
        <v>150</v>
      </c>
      <c r="E161" s="43">
        <v>4565</v>
      </c>
      <c r="F161" s="109"/>
      <c r="G161" s="109"/>
      <c r="H161" s="94">
        <v>3411478955.2818999</v>
      </c>
      <c r="I161" s="94"/>
      <c r="J161" s="13">
        <v>2656935225.5569501</v>
      </c>
      <c r="K161" s="13">
        <v>1826111219.92401</v>
      </c>
      <c r="L161" s="13">
        <v>977405077.44195199</v>
      </c>
    </row>
    <row r="162" spans="2:12" s="1" customFormat="1" ht="11.1" customHeight="1" x14ac:dyDescent="0.15">
      <c r="B162" s="41">
        <v>44470</v>
      </c>
      <c r="C162" s="42">
        <v>49065</v>
      </c>
      <c r="D162" s="13">
        <v>151</v>
      </c>
      <c r="E162" s="43">
        <v>4595</v>
      </c>
      <c r="F162" s="109"/>
      <c r="G162" s="109"/>
      <c r="H162" s="94">
        <v>3360635886.18998</v>
      </c>
      <c r="I162" s="94"/>
      <c r="J162" s="13">
        <v>2613041403.62433</v>
      </c>
      <c r="K162" s="13">
        <v>1791522705.11271</v>
      </c>
      <c r="L162" s="13">
        <v>954961286.67173505</v>
      </c>
    </row>
    <row r="163" spans="2:12" s="1" customFormat="1" ht="11.1" customHeight="1" x14ac:dyDescent="0.15">
      <c r="B163" s="41">
        <v>44470</v>
      </c>
      <c r="C163" s="42">
        <v>49096</v>
      </c>
      <c r="D163" s="13">
        <v>152</v>
      </c>
      <c r="E163" s="43">
        <v>4626</v>
      </c>
      <c r="F163" s="109"/>
      <c r="G163" s="109"/>
      <c r="H163" s="94">
        <v>3310545627.2661901</v>
      </c>
      <c r="I163" s="94"/>
      <c r="J163" s="13">
        <v>2569728182.2720699</v>
      </c>
      <c r="K163" s="13">
        <v>1757346115.7084701</v>
      </c>
      <c r="L163" s="13">
        <v>932776024.557019</v>
      </c>
    </row>
    <row r="164" spans="2:12" s="1" customFormat="1" ht="11.1" customHeight="1" x14ac:dyDescent="0.15">
      <c r="B164" s="41">
        <v>44470</v>
      </c>
      <c r="C164" s="42">
        <v>49126</v>
      </c>
      <c r="D164" s="13">
        <v>153</v>
      </c>
      <c r="E164" s="43">
        <v>4656</v>
      </c>
      <c r="F164" s="109"/>
      <c r="G164" s="109"/>
      <c r="H164" s="94">
        <v>3261087414.76264</v>
      </c>
      <c r="I164" s="94"/>
      <c r="J164" s="13">
        <v>2527182528.0033598</v>
      </c>
      <c r="K164" s="13">
        <v>1723996961.2619801</v>
      </c>
      <c r="L164" s="13">
        <v>911323665.72248995</v>
      </c>
    </row>
    <row r="165" spans="2:12" s="1" customFormat="1" ht="11.1" customHeight="1" x14ac:dyDescent="0.15">
      <c r="B165" s="41">
        <v>44470</v>
      </c>
      <c r="C165" s="42">
        <v>49157</v>
      </c>
      <c r="D165" s="13">
        <v>154</v>
      </c>
      <c r="E165" s="43">
        <v>4687</v>
      </c>
      <c r="F165" s="109"/>
      <c r="G165" s="109"/>
      <c r="H165" s="94">
        <v>3211844848.4649401</v>
      </c>
      <c r="I165" s="94"/>
      <c r="J165" s="13">
        <v>2484800392.9943399</v>
      </c>
      <c r="K165" s="13">
        <v>1690773707.1537001</v>
      </c>
      <c r="L165" s="13">
        <v>889975922.938043</v>
      </c>
    </row>
    <row r="166" spans="2:12" s="1" customFormat="1" ht="11.1" customHeight="1" x14ac:dyDescent="0.15">
      <c r="B166" s="41">
        <v>44470</v>
      </c>
      <c r="C166" s="42">
        <v>49188</v>
      </c>
      <c r="D166" s="13">
        <v>155</v>
      </c>
      <c r="E166" s="43">
        <v>4718</v>
      </c>
      <c r="F166" s="109"/>
      <c r="G166" s="109"/>
      <c r="H166" s="94">
        <v>3163265902.5271401</v>
      </c>
      <c r="I166" s="94"/>
      <c r="J166" s="13">
        <v>2443067284.7610502</v>
      </c>
      <c r="K166" s="13">
        <v>1658148794.3991301</v>
      </c>
      <c r="L166" s="13">
        <v>869106285.94509304</v>
      </c>
    </row>
    <row r="167" spans="2:12" s="1" customFormat="1" ht="11.1" customHeight="1" x14ac:dyDescent="0.15">
      <c r="B167" s="41">
        <v>44470</v>
      </c>
      <c r="C167" s="42">
        <v>49218</v>
      </c>
      <c r="D167" s="13">
        <v>156</v>
      </c>
      <c r="E167" s="43">
        <v>4748</v>
      </c>
      <c r="F167" s="109"/>
      <c r="G167" s="109"/>
      <c r="H167" s="94">
        <v>3115378942.53929</v>
      </c>
      <c r="I167" s="94"/>
      <c r="J167" s="13">
        <v>2402133658.28862</v>
      </c>
      <c r="K167" s="13">
        <v>1626353719.40659</v>
      </c>
      <c r="L167" s="13">
        <v>848946812.88420296</v>
      </c>
    </row>
    <row r="168" spans="2:12" s="1" customFormat="1" ht="11.1" customHeight="1" x14ac:dyDescent="0.15">
      <c r="B168" s="41">
        <v>44470</v>
      </c>
      <c r="C168" s="42">
        <v>49249</v>
      </c>
      <c r="D168" s="13">
        <v>157</v>
      </c>
      <c r="E168" s="43">
        <v>4779</v>
      </c>
      <c r="F168" s="109"/>
      <c r="G168" s="109"/>
      <c r="H168" s="94">
        <v>3067851538.1518502</v>
      </c>
      <c r="I168" s="94"/>
      <c r="J168" s="13">
        <v>2361475295.39186</v>
      </c>
      <c r="K168" s="13">
        <v>1594760014.89118</v>
      </c>
      <c r="L168" s="13">
        <v>828929189.09335995</v>
      </c>
    </row>
    <row r="169" spans="2:12" s="1" customFormat="1" ht="11.1" customHeight="1" x14ac:dyDescent="0.15">
      <c r="B169" s="41">
        <v>44470</v>
      </c>
      <c r="C169" s="42">
        <v>49279</v>
      </c>
      <c r="D169" s="13">
        <v>158</v>
      </c>
      <c r="E169" s="43">
        <v>4809</v>
      </c>
      <c r="F169" s="109"/>
      <c r="G169" s="109"/>
      <c r="H169" s="94">
        <v>3021080265.5787501</v>
      </c>
      <c r="I169" s="94"/>
      <c r="J169" s="13">
        <v>2321656112.95226</v>
      </c>
      <c r="K169" s="13">
        <v>1564010234.8009501</v>
      </c>
      <c r="L169" s="13">
        <v>809613551.29067397</v>
      </c>
    </row>
    <row r="170" spans="2:12" s="1" customFormat="1" ht="11.1" customHeight="1" x14ac:dyDescent="0.15">
      <c r="B170" s="41">
        <v>44470</v>
      </c>
      <c r="C170" s="42">
        <v>49310</v>
      </c>
      <c r="D170" s="13">
        <v>159</v>
      </c>
      <c r="E170" s="43">
        <v>4840</v>
      </c>
      <c r="F170" s="109"/>
      <c r="G170" s="109"/>
      <c r="H170" s="94">
        <v>2974451719.9565501</v>
      </c>
      <c r="I170" s="94"/>
      <c r="J170" s="13">
        <v>2281945831.3038602</v>
      </c>
      <c r="K170" s="13">
        <v>1533349382.81022</v>
      </c>
      <c r="L170" s="13">
        <v>790379960.17456806</v>
      </c>
    </row>
    <row r="171" spans="2:12" s="1" customFormat="1" ht="11.1" customHeight="1" x14ac:dyDescent="0.15">
      <c r="B171" s="41">
        <v>44470</v>
      </c>
      <c r="C171" s="42">
        <v>49341</v>
      </c>
      <c r="D171" s="13">
        <v>160</v>
      </c>
      <c r="E171" s="43">
        <v>4871</v>
      </c>
      <c r="F171" s="109"/>
      <c r="G171" s="109"/>
      <c r="H171" s="94">
        <v>2929047406.7060499</v>
      </c>
      <c r="I171" s="94"/>
      <c r="J171" s="13">
        <v>2243301190.2527399</v>
      </c>
      <c r="K171" s="13">
        <v>1503548602.8779299</v>
      </c>
      <c r="L171" s="13">
        <v>771736229.01283801</v>
      </c>
    </row>
    <row r="172" spans="2:12" s="1" customFormat="1" ht="11.1" customHeight="1" x14ac:dyDescent="0.15">
      <c r="B172" s="41">
        <v>44470</v>
      </c>
      <c r="C172" s="42">
        <v>49369</v>
      </c>
      <c r="D172" s="13">
        <v>161</v>
      </c>
      <c r="E172" s="43">
        <v>4899</v>
      </c>
      <c r="F172" s="109"/>
      <c r="G172" s="109"/>
      <c r="H172" s="94">
        <v>2884077728.9257898</v>
      </c>
      <c r="I172" s="94"/>
      <c r="J172" s="13">
        <v>2205475663.4814501</v>
      </c>
      <c r="K172" s="13">
        <v>1474800481.36217</v>
      </c>
      <c r="L172" s="13">
        <v>754083953.06864703</v>
      </c>
    </row>
    <row r="173" spans="2:12" s="1" customFormat="1" ht="11.1" customHeight="1" x14ac:dyDescent="0.15">
      <c r="B173" s="41">
        <v>44470</v>
      </c>
      <c r="C173" s="42">
        <v>49400</v>
      </c>
      <c r="D173" s="13">
        <v>162</v>
      </c>
      <c r="E173" s="43">
        <v>4930</v>
      </c>
      <c r="F173" s="109"/>
      <c r="G173" s="109"/>
      <c r="H173" s="94">
        <v>2839592711.9232001</v>
      </c>
      <c r="I173" s="94"/>
      <c r="J173" s="13">
        <v>2167774687.6753402</v>
      </c>
      <c r="K173" s="13">
        <v>1445903252.2155499</v>
      </c>
      <c r="L173" s="13">
        <v>736177063.83208096</v>
      </c>
    </row>
    <row r="174" spans="2:12" s="1" customFormat="1" ht="11.1" customHeight="1" x14ac:dyDescent="0.15">
      <c r="B174" s="41">
        <v>44470</v>
      </c>
      <c r="C174" s="42">
        <v>49430</v>
      </c>
      <c r="D174" s="13">
        <v>163</v>
      </c>
      <c r="E174" s="43">
        <v>4960</v>
      </c>
      <c r="F174" s="109"/>
      <c r="G174" s="109"/>
      <c r="H174" s="94">
        <v>2795400628.5030999</v>
      </c>
      <c r="I174" s="94"/>
      <c r="J174" s="13">
        <v>2130535165.74859</v>
      </c>
      <c r="K174" s="13">
        <v>1417566912.83305</v>
      </c>
      <c r="L174" s="13">
        <v>718791113.61187696</v>
      </c>
    </row>
    <row r="175" spans="2:12" s="1" customFormat="1" ht="11.1" customHeight="1" x14ac:dyDescent="0.15">
      <c r="B175" s="41">
        <v>44470</v>
      </c>
      <c r="C175" s="42">
        <v>49461</v>
      </c>
      <c r="D175" s="13">
        <v>164</v>
      </c>
      <c r="E175" s="43">
        <v>4991</v>
      </c>
      <c r="F175" s="109"/>
      <c r="G175" s="109"/>
      <c r="H175" s="94">
        <v>2751443358.17383</v>
      </c>
      <c r="I175" s="94"/>
      <c r="J175" s="13">
        <v>2093476085.7731199</v>
      </c>
      <c r="K175" s="13">
        <v>1389366931.89955</v>
      </c>
      <c r="L175" s="13">
        <v>701508130.83755898</v>
      </c>
    </row>
    <row r="176" spans="2:12" s="1" customFormat="1" ht="11.1" customHeight="1" x14ac:dyDescent="0.15">
      <c r="B176" s="41">
        <v>44470</v>
      </c>
      <c r="C176" s="42">
        <v>49491</v>
      </c>
      <c r="D176" s="13">
        <v>165</v>
      </c>
      <c r="E176" s="43">
        <v>5021</v>
      </c>
      <c r="F176" s="109"/>
      <c r="G176" s="109"/>
      <c r="H176" s="94">
        <v>2707746166.0130301</v>
      </c>
      <c r="I176" s="94"/>
      <c r="J176" s="13">
        <v>2056846762.2995999</v>
      </c>
      <c r="K176" s="13">
        <v>1361697557.8836701</v>
      </c>
      <c r="L176" s="13">
        <v>684719179.63848102</v>
      </c>
    </row>
    <row r="177" spans="2:12" s="1" customFormat="1" ht="11.1" customHeight="1" x14ac:dyDescent="0.15">
      <c r="B177" s="41">
        <v>44470</v>
      </c>
      <c r="C177" s="42">
        <v>49522</v>
      </c>
      <c r="D177" s="13">
        <v>166</v>
      </c>
      <c r="E177" s="43">
        <v>5052</v>
      </c>
      <c r="F177" s="109"/>
      <c r="G177" s="109"/>
      <c r="H177" s="94">
        <v>2664512746.4229999</v>
      </c>
      <c r="I177" s="94"/>
      <c r="J177" s="13">
        <v>2020573109.9035001</v>
      </c>
      <c r="K177" s="13">
        <v>1334281249.8485</v>
      </c>
      <c r="L177" s="13">
        <v>668091331.97648096</v>
      </c>
    </row>
    <row r="178" spans="2:12" s="1" customFormat="1" ht="11.1" customHeight="1" x14ac:dyDescent="0.15">
      <c r="B178" s="41">
        <v>44470</v>
      </c>
      <c r="C178" s="42">
        <v>49553</v>
      </c>
      <c r="D178" s="13">
        <v>167</v>
      </c>
      <c r="E178" s="43">
        <v>5083</v>
      </c>
      <c r="F178" s="109"/>
      <c r="G178" s="109"/>
      <c r="H178" s="94">
        <v>2621248690.7636099</v>
      </c>
      <c r="I178" s="94"/>
      <c r="J178" s="13">
        <v>1984393393.4733901</v>
      </c>
      <c r="K178" s="13">
        <v>1307057457.78653</v>
      </c>
      <c r="L178" s="13">
        <v>651688043.42684901</v>
      </c>
    </row>
    <row r="179" spans="2:12" s="1" customFormat="1" ht="11.1" customHeight="1" x14ac:dyDescent="0.15">
      <c r="B179" s="41">
        <v>44470</v>
      </c>
      <c r="C179" s="42">
        <v>49583</v>
      </c>
      <c r="D179" s="13">
        <v>168</v>
      </c>
      <c r="E179" s="43">
        <v>5113</v>
      </c>
      <c r="F179" s="109"/>
      <c r="G179" s="109"/>
      <c r="H179" s="94">
        <v>2578260048.85114</v>
      </c>
      <c r="I179" s="94"/>
      <c r="J179" s="13">
        <v>1948645439.4265001</v>
      </c>
      <c r="K179" s="13">
        <v>1280352340.3447001</v>
      </c>
      <c r="L179" s="13">
        <v>635756276.90073395</v>
      </c>
    </row>
    <row r="180" spans="2:12" s="1" customFormat="1" ht="11.1" customHeight="1" x14ac:dyDescent="0.15">
      <c r="B180" s="41">
        <v>44470</v>
      </c>
      <c r="C180" s="42">
        <v>49614</v>
      </c>
      <c r="D180" s="13">
        <v>169</v>
      </c>
      <c r="E180" s="43">
        <v>5144</v>
      </c>
      <c r="F180" s="109"/>
      <c r="G180" s="109"/>
      <c r="H180" s="94">
        <v>2535746008.6361499</v>
      </c>
      <c r="I180" s="94"/>
      <c r="J180" s="13">
        <v>1913262837.1079299</v>
      </c>
      <c r="K180" s="13">
        <v>1253907219.9834399</v>
      </c>
      <c r="L180" s="13">
        <v>619987851.47505999</v>
      </c>
    </row>
    <row r="181" spans="2:12" s="1" customFormat="1" ht="11.1" customHeight="1" x14ac:dyDescent="0.15">
      <c r="B181" s="41">
        <v>44470</v>
      </c>
      <c r="C181" s="42">
        <v>49644</v>
      </c>
      <c r="D181" s="13">
        <v>170</v>
      </c>
      <c r="E181" s="43">
        <v>5174</v>
      </c>
      <c r="F181" s="109"/>
      <c r="G181" s="109"/>
      <c r="H181" s="94">
        <v>2493663236.42414</v>
      </c>
      <c r="I181" s="94"/>
      <c r="J181" s="13">
        <v>1878422356.0429299</v>
      </c>
      <c r="K181" s="13">
        <v>1228043590.59621</v>
      </c>
      <c r="L181" s="13">
        <v>604710685.52782202</v>
      </c>
    </row>
    <row r="182" spans="2:12" s="1" customFormat="1" ht="11.1" customHeight="1" x14ac:dyDescent="0.15">
      <c r="B182" s="41">
        <v>44470</v>
      </c>
      <c r="C182" s="42">
        <v>49675</v>
      </c>
      <c r="D182" s="13">
        <v>171</v>
      </c>
      <c r="E182" s="43">
        <v>5205</v>
      </c>
      <c r="F182" s="109"/>
      <c r="G182" s="109"/>
      <c r="H182" s="94">
        <v>2451504858.1690001</v>
      </c>
      <c r="I182" s="94"/>
      <c r="J182" s="13">
        <v>1843533284.22616</v>
      </c>
      <c r="K182" s="13">
        <v>1202169236.90223</v>
      </c>
      <c r="L182" s="13">
        <v>589462375.545403</v>
      </c>
    </row>
    <row r="183" spans="2:12" s="1" customFormat="1" ht="11.1" customHeight="1" x14ac:dyDescent="0.15">
      <c r="B183" s="41">
        <v>44470</v>
      </c>
      <c r="C183" s="42">
        <v>49706</v>
      </c>
      <c r="D183" s="13">
        <v>172</v>
      </c>
      <c r="E183" s="43">
        <v>5236</v>
      </c>
      <c r="F183" s="109"/>
      <c r="G183" s="109"/>
      <c r="H183" s="94">
        <v>2410071179.6884899</v>
      </c>
      <c r="I183" s="94"/>
      <c r="J183" s="13">
        <v>1809301208.10426</v>
      </c>
      <c r="K183" s="13">
        <v>1176845885.6984501</v>
      </c>
      <c r="L183" s="13">
        <v>574601416.92303598</v>
      </c>
    </row>
    <row r="184" spans="2:12" s="1" customFormat="1" ht="11.1" customHeight="1" x14ac:dyDescent="0.15">
      <c r="B184" s="41">
        <v>44470</v>
      </c>
      <c r="C184" s="42">
        <v>49735</v>
      </c>
      <c r="D184" s="13">
        <v>173</v>
      </c>
      <c r="E184" s="43">
        <v>5265</v>
      </c>
      <c r="F184" s="109"/>
      <c r="G184" s="109"/>
      <c r="H184" s="94">
        <v>2368022468.7855301</v>
      </c>
      <c r="I184" s="94"/>
      <c r="J184" s="13">
        <v>1774913384.38153</v>
      </c>
      <c r="K184" s="13">
        <v>1151731715.5661099</v>
      </c>
      <c r="L184" s="13">
        <v>560110833.64692903</v>
      </c>
    </row>
    <row r="185" spans="2:12" s="1" customFormat="1" ht="11.1" customHeight="1" x14ac:dyDescent="0.15">
      <c r="B185" s="41">
        <v>44470</v>
      </c>
      <c r="C185" s="42">
        <v>49766</v>
      </c>
      <c r="D185" s="13">
        <v>174</v>
      </c>
      <c r="E185" s="43">
        <v>5296</v>
      </c>
      <c r="F185" s="109"/>
      <c r="G185" s="109"/>
      <c r="H185" s="94">
        <v>2326669991.4091702</v>
      </c>
      <c r="I185" s="94"/>
      <c r="J185" s="13">
        <v>1740960481.5743699</v>
      </c>
      <c r="K185" s="13">
        <v>1126826800.9432199</v>
      </c>
      <c r="L185" s="13">
        <v>545677986.50693798</v>
      </c>
    </row>
    <row r="186" spans="2:12" s="1" customFormat="1" ht="11.1" customHeight="1" x14ac:dyDescent="0.15">
      <c r="B186" s="41">
        <v>44470</v>
      </c>
      <c r="C186" s="42">
        <v>49796</v>
      </c>
      <c r="D186" s="13">
        <v>175</v>
      </c>
      <c r="E186" s="43">
        <v>5326</v>
      </c>
      <c r="F186" s="109"/>
      <c r="G186" s="109"/>
      <c r="H186" s="94">
        <v>2284747789.0984702</v>
      </c>
      <c r="I186" s="94"/>
      <c r="J186" s="13">
        <v>1706785523.78373</v>
      </c>
      <c r="K186" s="13">
        <v>1101988272.71697</v>
      </c>
      <c r="L186" s="13">
        <v>531462128.33494502</v>
      </c>
    </row>
    <row r="187" spans="2:12" s="1" customFormat="1" ht="11.1" customHeight="1" x14ac:dyDescent="0.15">
      <c r="B187" s="41">
        <v>44470</v>
      </c>
      <c r="C187" s="42">
        <v>49827</v>
      </c>
      <c r="D187" s="13">
        <v>176</v>
      </c>
      <c r="E187" s="43">
        <v>5357</v>
      </c>
      <c r="F187" s="109"/>
      <c r="G187" s="109"/>
      <c r="H187" s="94">
        <v>2244142678.9004002</v>
      </c>
      <c r="I187" s="94"/>
      <c r="J187" s="13">
        <v>1673608716.9563899</v>
      </c>
      <c r="K187" s="13">
        <v>1077819518.78355</v>
      </c>
      <c r="L187" s="13">
        <v>517604464.20918697</v>
      </c>
    </row>
    <row r="188" spans="2:12" s="1" customFormat="1" ht="11.1" customHeight="1" x14ac:dyDescent="0.15">
      <c r="B188" s="41">
        <v>44470</v>
      </c>
      <c r="C188" s="42">
        <v>49857</v>
      </c>
      <c r="D188" s="13">
        <v>177</v>
      </c>
      <c r="E188" s="43">
        <v>5387</v>
      </c>
      <c r="F188" s="109"/>
      <c r="G188" s="109"/>
      <c r="H188" s="94">
        <v>2203827132.5770602</v>
      </c>
      <c r="I188" s="94"/>
      <c r="J188" s="13">
        <v>1640844969.7579801</v>
      </c>
      <c r="K188" s="13">
        <v>1054118492.5498</v>
      </c>
      <c r="L188" s="13">
        <v>504147345.59516698</v>
      </c>
    </row>
    <row r="189" spans="2:12" s="1" customFormat="1" ht="11.1" customHeight="1" x14ac:dyDescent="0.15">
      <c r="B189" s="41">
        <v>44470</v>
      </c>
      <c r="C189" s="42">
        <v>49888</v>
      </c>
      <c r="D189" s="13">
        <v>178</v>
      </c>
      <c r="E189" s="43">
        <v>5418</v>
      </c>
      <c r="F189" s="109"/>
      <c r="G189" s="109"/>
      <c r="H189" s="94">
        <v>2164334454.04461</v>
      </c>
      <c r="I189" s="94"/>
      <c r="J189" s="13">
        <v>1608707833.07656</v>
      </c>
      <c r="K189" s="13">
        <v>1030844484.63481</v>
      </c>
      <c r="L189" s="13">
        <v>490928023.872603</v>
      </c>
    </row>
    <row r="190" spans="2:12" s="1" customFormat="1" ht="11.1" customHeight="1" x14ac:dyDescent="0.15">
      <c r="B190" s="41">
        <v>44470</v>
      </c>
      <c r="C190" s="42">
        <v>49919</v>
      </c>
      <c r="D190" s="13">
        <v>179</v>
      </c>
      <c r="E190" s="43">
        <v>5449</v>
      </c>
      <c r="F190" s="109"/>
      <c r="G190" s="109"/>
      <c r="H190" s="94">
        <v>2124869708.32722</v>
      </c>
      <c r="I190" s="94"/>
      <c r="J190" s="13">
        <v>1576695716.86064</v>
      </c>
      <c r="K190" s="13">
        <v>1007761948.14438</v>
      </c>
      <c r="L190" s="13">
        <v>477902439.76689202</v>
      </c>
    </row>
    <row r="191" spans="2:12" s="1" customFormat="1" ht="11.1" customHeight="1" x14ac:dyDescent="0.15">
      <c r="B191" s="41">
        <v>44470</v>
      </c>
      <c r="C191" s="42">
        <v>49949</v>
      </c>
      <c r="D191" s="13">
        <v>180</v>
      </c>
      <c r="E191" s="43">
        <v>5479</v>
      </c>
      <c r="F191" s="109"/>
      <c r="G191" s="109"/>
      <c r="H191" s="94">
        <v>2085783640.1183901</v>
      </c>
      <c r="I191" s="94"/>
      <c r="J191" s="13">
        <v>1545152680.4065599</v>
      </c>
      <c r="K191" s="13">
        <v>985170128.29093003</v>
      </c>
      <c r="L191" s="13">
        <v>465273813.37934899</v>
      </c>
    </row>
    <row r="192" spans="2:12" s="1" customFormat="1" ht="11.1" customHeight="1" x14ac:dyDescent="0.15">
      <c r="B192" s="41">
        <v>44470</v>
      </c>
      <c r="C192" s="42">
        <v>49980</v>
      </c>
      <c r="D192" s="13">
        <v>181</v>
      </c>
      <c r="E192" s="43">
        <v>5510</v>
      </c>
      <c r="F192" s="109"/>
      <c r="G192" s="109"/>
      <c r="H192" s="94">
        <v>2047185890.90692</v>
      </c>
      <c r="I192" s="94"/>
      <c r="J192" s="13">
        <v>1513987193.8577099</v>
      </c>
      <c r="K192" s="13">
        <v>962844446.70492601</v>
      </c>
      <c r="L192" s="13">
        <v>452803864.48000401</v>
      </c>
    </row>
    <row r="193" spans="2:12" s="1" customFormat="1" ht="11.1" customHeight="1" x14ac:dyDescent="0.15">
      <c r="B193" s="41">
        <v>44470</v>
      </c>
      <c r="C193" s="42">
        <v>50010</v>
      </c>
      <c r="D193" s="13">
        <v>182</v>
      </c>
      <c r="E193" s="43">
        <v>5540</v>
      </c>
      <c r="F193" s="109"/>
      <c r="G193" s="109"/>
      <c r="H193" s="94">
        <v>2008778262.5917201</v>
      </c>
      <c r="I193" s="94"/>
      <c r="J193" s="13">
        <v>1483144557.5195501</v>
      </c>
      <c r="K193" s="13">
        <v>940908036.54929495</v>
      </c>
      <c r="L193" s="13">
        <v>440673826.04522699</v>
      </c>
    </row>
    <row r="194" spans="2:12" s="1" customFormat="1" ht="11.1" customHeight="1" x14ac:dyDescent="0.15">
      <c r="B194" s="41">
        <v>44470</v>
      </c>
      <c r="C194" s="42">
        <v>50041</v>
      </c>
      <c r="D194" s="13">
        <v>183</v>
      </c>
      <c r="E194" s="43">
        <v>5571</v>
      </c>
      <c r="F194" s="109"/>
      <c r="G194" s="109"/>
      <c r="H194" s="94">
        <v>1971113095.5202401</v>
      </c>
      <c r="I194" s="94"/>
      <c r="J194" s="13">
        <v>1452866816.6347101</v>
      </c>
      <c r="K194" s="13">
        <v>919355742.35985005</v>
      </c>
      <c r="L194" s="13">
        <v>428756079.24840999</v>
      </c>
    </row>
    <row r="195" spans="2:12" s="1" customFormat="1" ht="11.1" customHeight="1" x14ac:dyDescent="0.15">
      <c r="B195" s="41">
        <v>44470</v>
      </c>
      <c r="C195" s="42">
        <v>50072</v>
      </c>
      <c r="D195" s="13">
        <v>184</v>
      </c>
      <c r="E195" s="43">
        <v>5602</v>
      </c>
      <c r="F195" s="109"/>
      <c r="G195" s="109"/>
      <c r="H195" s="94">
        <v>1933839800.22313</v>
      </c>
      <c r="I195" s="94"/>
      <c r="J195" s="13">
        <v>1422975866.52424</v>
      </c>
      <c r="K195" s="13">
        <v>898151120.15801001</v>
      </c>
      <c r="L195" s="13">
        <v>417092838.70270199</v>
      </c>
    </row>
    <row r="196" spans="2:12" s="1" customFormat="1" ht="11.1" customHeight="1" x14ac:dyDescent="0.15">
      <c r="B196" s="41">
        <v>44470</v>
      </c>
      <c r="C196" s="42">
        <v>50100</v>
      </c>
      <c r="D196" s="13">
        <v>185</v>
      </c>
      <c r="E196" s="43">
        <v>5630</v>
      </c>
      <c r="F196" s="109"/>
      <c r="G196" s="109"/>
      <c r="H196" s="94">
        <v>1896750533.9472301</v>
      </c>
      <c r="I196" s="94"/>
      <c r="J196" s="13">
        <v>1393546222.5514801</v>
      </c>
      <c r="K196" s="13">
        <v>877555062.316787</v>
      </c>
      <c r="L196" s="13">
        <v>405968843.50401902</v>
      </c>
    </row>
    <row r="197" spans="2:12" s="1" customFormat="1" ht="11.1" customHeight="1" x14ac:dyDescent="0.15">
      <c r="B197" s="41">
        <v>44470</v>
      </c>
      <c r="C197" s="42">
        <v>50131</v>
      </c>
      <c r="D197" s="13">
        <v>186</v>
      </c>
      <c r="E197" s="43">
        <v>5661</v>
      </c>
      <c r="F197" s="109"/>
      <c r="G197" s="109"/>
      <c r="H197" s="94">
        <v>1859841510.17712</v>
      </c>
      <c r="I197" s="94"/>
      <c r="J197" s="13">
        <v>1364111527.7730501</v>
      </c>
      <c r="K197" s="13">
        <v>856834548.48067701</v>
      </c>
      <c r="L197" s="13">
        <v>394704354.39979601</v>
      </c>
    </row>
    <row r="198" spans="2:12" s="1" customFormat="1" ht="11.1" customHeight="1" x14ac:dyDescent="0.15">
      <c r="B198" s="41">
        <v>44470</v>
      </c>
      <c r="C198" s="42">
        <v>50161</v>
      </c>
      <c r="D198" s="13">
        <v>187</v>
      </c>
      <c r="E198" s="43">
        <v>5691</v>
      </c>
      <c r="F198" s="109"/>
      <c r="G198" s="109"/>
      <c r="H198" s="94">
        <v>1823420095.3940101</v>
      </c>
      <c r="I198" s="94"/>
      <c r="J198" s="13">
        <v>1335202815.8413401</v>
      </c>
      <c r="K198" s="13">
        <v>836612014.61179101</v>
      </c>
      <c r="L198" s="13">
        <v>383808977.45639497</v>
      </c>
    </row>
    <row r="199" spans="2:12" s="1" customFormat="1" ht="11.1" customHeight="1" x14ac:dyDescent="0.15">
      <c r="B199" s="41">
        <v>44470</v>
      </c>
      <c r="C199" s="42">
        <v>50192</v>
      </c>
      <c r="D199" s="13">
        <v>188</v>
      </c>
      <c r="E199" s="43">
        <v>5722</v>
      </c>
      <c r="F199" s="109"/>
      <c r="G199" s="109"/>
      <c r="H199" s="94">
        <v>1787053120.8338301</v>
      </c>
      <c r="I199" s="94"/>
      <c r="J199" s="13">
        <v>1306353593.1962099</v>
      </c>
      <c r="K199" s="13">
        <v>816453950.35353899</v>
      </c>
      <c r="L199" s="13">
        <v>372974676.46517497</v>
      </c>
    </row>
    <row r="200" spans="2:12" s="1" customFormat="1" ht="11.1" customHeight="1" x14ac:dyDescent="0.15">
      <c r="B200" s="41">
        <v>44470</v>
      </c>
      <c r="C200" s="42">
        <v>50222</v>
      </c>
      <c r="D200" s="13">
        <v>189</v>
      </c>
      <c r="E200" s="43">
        <v>5752</v>
      </c>
      <c r="F200" s="109"/>
      <c r="G200" s="109"/>
      <c r="H200" s="94">
        <v>1751114852.90415</v>
      </c>
      <c r="I200" s="94"/>
      <c r="J200" s="13">
        <v>1277981226.1656001</v>
      </c>
      <c r="K200" s="13">
        <v>796755723.30928695</v>
      </c>
      <c r="L200" s="13">
        <v>362484070.82828599</v>
      </c>
    </row>
    <row r="201" spans="2:12" s="1" customFormat="1" ht="11.1" customHeight="1" x14ac:dyDescent="0.15">
      <c r="B201" s="41">
        <v>44470</v>
      </c>
      <c r="C201" s="42">
        <v>50253</v>
      </c>
      <c r="D201" s="13">
        <v>190</v>
      </c>
      <c r="E201" s="43">
        <v>5783</v>
      </c>
      <c r="F201" s="109"/>
      <c r="G201" s="109"/>
      <c r="H201" s="94">
        <v>1714870540.6424401</v>
      </c>
      <c r="I201" s="94"/>
      <c r="J201" s="13">
        <v>1249407075.5669</v>
      </c>
      <c r="K201" s="13">
        <v>776960198.70787096</v>
      </c>
      <c r="L201" s="13">
        <v>351980923.188407</v>
      </c>
    </row>
    <row r="202" spans="2:12" s="1" customFormat="1" ht="11.1" customHeight="1" x14ac:dyDescent="0.15">
      <c r="B202" s="41">
        <v>44470</v>
      </c>
      <c r="C202" s="42">
        <v>50284</v>
      </c>
      <c r="D202" s="13">
        <v>191</v>
      </c>
      <c r="E202" s="43">
        <v>5814</v>
      </c>
      <c r="F202" s="109"/>
      <c r="G202" s="109"/>
      <c r="H202" s="94">
        <v>1679474067.95667</v>
      </c>
      <c r="I202" s="94"/>
      <c r="J202" s="13">
        <v>1221542841.08497</v>
      </c>
      <c r="K202" s="13">
        <v>757700556.869591</v>
      </c>
      <c r="L202" s="13">
        <v>341801984.77270502</v>
      </c>
    </row>
    <row r="203" spans="2:12" s="1" customFormat="1" ht="11.1" customHeight="1" x14ac:dyDescent="0.15">
      <c r="B203" s="41">
        <v>44470</v>
      </c>
      <c r="C203" s="42">
        <v>50314</v>
      </c>
      <c r="D203" s="13">
        <v>192</v>
      </c>
      <c r="E203" s="43">
        <v>5844</v>
      </c>
      <c r="F203" s="109"/>
      <c r="G203" s="109"/>
      <c r="H203" s="94">
        <v>1644233007.5818801</v>
      </c>
      <c r="I203" s="94"/>
      <c r="J203" s="13">
        <v>1193947754.43009</v>
      </c>
      <c r="K203" s="13">
        <v>738761056.91360998</v>
      </c>
      <c r="L203" s="13">
        <v>331892204.06055897</v>
      </c>
    </row>
    <row r="204" spans="2:12" s="1" customFormat="1" ht="11.1" customHeight="1" x14ac:dyDescent="0.15">
      <c r="B204" s="41">
        <v>44470</v>
      </c>
      <c r="C204" s="42">
        <v>50345</v>
      </c>
      <c r="D204" s="13">
        <v>193</v>
      </c>
      <c r="E204" s="43">
        <v>5875</v>
      </c>
      <c r="F204" s="109"/>
      <c r="G204" s="109"/>
      <c r="H204" s="94">
        <v>1609070210.42734</v>
      </c>
      <c r="I204" s="94"/>
      <c r="J204" s="13">
        <v>1166432829.3078401</v>
      </c>
      <c r="K204" s="13">
        <v>719900538.057971</v>
      </c>
      <c r="L204" s="13">
        <v>322049163.17260098</v>
      </c>
    </row>
    <row r="205" spans="2:12" s="1" customFormat="1" ht="11.1" customHeight="1" x14ac:dyDescent="0.15">
      <c r="B205" s="41">
        <v>44470</v>
      </c>
      <c r="C205" s="42">
        <v>50375</v>
      </c>
      <c r="D205" s="13">
        <v>194</v>
      </c>
      <c r="E205" s="43">
        <v>5905</v>
      </c>
      <c r="F205" s="109"/>
      <c r="G205" s="109"/>
      <c r="H205" s="94">
        <v>1574492961.24772</v>
      </c>
      <c r="I205" s="94"/>
      <c r="J205" s="13">
        <v>1139493949.86586</v>
      </c>
      <c r="K205" s="13">
        <v>701543418.57978296</v>
      </c>
      <c r="L205" s="13">
        <v>312550584.21583998</v>
      </c>
    </row>
    <row r="206" spans="2:12" s="1" customFormat="1" ht="11.1" customHeight="1" x14ac:dyDescent="0.15">
      <c r="B206" s="41">
        <v>44470</v>
      </c>
      <c r="C206" s="42">
        <v>50406</v>
      </c>
      <c r="D206" s="13">
        <v>195</v>
      </c>
      <c r="E206" s="43">
        <v>5936</v>
      </c>
      <c r="F206" s="109"/>
      <c r="G206" s="109"/>
      <c r="H206" s="94">
        <v>1539596762.7458401</v>
      </c>
      <c r="I206" s="94"/>
      <c r="J206" s="13">
        <v>1112348999.3749399</v>
      </c>
      <c r="K206" s="13">
        <v>683089630.12721205</v>
      </c>
      <c r="L206" s="13">
        <v>303040080.22982198</v>
      </c>
    </row>
    <row r="207" spans="2:12" s="1" customFormat="1" ht="11.1" customHeight="1" x14ac:dyDescent="0.15">
      <c r="B207" s="41">
        <v>44470</v>
      </c>
      <c r="C207" s="42">
        <v>50437</v>
      </c>
      <c r="D207" s="13">
        <v>196</v>
      </c>
      <c r="E207" s="43">
        <v>5967</v>
      </c>
      <c r="F207" s="109"/>
      <c r="G207" s="109"/>
      <c r="H207" s="94">
        <v>1506021310.42553</v>
      </c>
      <c r="I207" s="94"/>
      <c r="J207" s="13">
        <v>1086245463.0107501</v>
      </c>
      <c r="K207" s="13">
        <v>665363070.04838896</v>
      </c>
      <c r="L207" s="13">
        <v>293925788.410474</v>
      </c>
    </row>
    <row r="208" spans="2:12" s="1" customFormat="1" ht="11.1" customHeight="1" x14ac:dyDescent="0.15">
      <c r="B208" s="41">
        <v>44470</v>
      </c>
      <c r="C208" s="42">
        <v>50465</v>
      </c>
      <c r="D208" s="13">
        <v>197</v>
      </c>
      <c r="E208" s="43">
        <v>5995</v>
      </c>
      <c r="F208" s="109"/>
      <c r="G208" s="109"/>
      <c r="H208" s="94">
        <v>1472798271.68186</v>
      </c>
      <c r="I208" s="94"/>
      <c r="J208" s="13">
        <v>1060655252.8892</v>
      </c>
      <c r="K208" s="13">
        <v>648195602.17031598</v>
      </c>
      <c r="L208" s="13">
        <v>285246346.646182</v>
      </c>
    </row>
    <row r="209" spans="2:12" s="1" customFormat="1" ht="11.1" customHeight="1" x14ac:dyDescent="0.15">
      <c r="B209" s="41">
        <v>44470</v>
      </c>
      <c r="C209" s="42">
        <v>50496</v>
      </c>
      <c r="D209" s="13">
        <v>198</v>
      </c>
      <c r="E209" s="43">
        <v>6026</v>
      </c>
      <c r="F209" s="109"/>
      <c r="G209" s="109"/>
      <c r="H209" s="94">
        <v>1439997480.1633201</v>
      </c>
      <c r="I209" s="94"/>
      <c r="J209" s="13">
        <v>1035274441.59962</v>
      </c>
      <c r="K209" s="13">
        <v>631075642.82435</v>
      </c>
      <c r="L209" s="13">
        <v>276536236.84130597</v>
      </c>
    </row>
    <row r="210" spans="2:12" s="1" customFormat="1" ht="11.1" customHeight="1" x14ac:dyDescent="0.15">
      <c r="B210" s="41">
        <v>44470</v>
      </c>
      <c r="C210" s="42">
        <v>50526</v>
      </c>
      <c r="D210" s="13">
        <v>199</v>
      </c>
      <c r="E210" s="43">
        <v>6056</v>
      </c>
      <c r="F210" s="109"/>
      <c r="G210" s="109"/>
      <c r="H210" s="94">
        <v>1406465121.0899701</v>
      </c>
      <c r="I210" s="94"/>
      <c r="J210" s="13">
        <v>1009506889.74308</v>
      </c>
      <c r="K210" s="13">
        <v>613853844.97905397</v>
      </c>
      <c r="L210" s="13">
        <v>267887034.204698</v>
      </c>
    </row>
    <row r="211" spans="2:12" s="1" customFormat="1" ht="11.1" customHeight="1" x14ac:dyDescent="0.15">
      <c r="B211" s="41">
        <v>44470</v>
      </c>
      <c r="C211" s="42">
        <v>50557</v>
      </c>
      <c r="D211" s="13">
        <v>200</v>
      </c>
      <c r="E211" s="43">
        <v>6087</v>
      </c>
      <c r="F211" s="109"/>
      <c r="G211" s="109"/>
      <c r="H211" s="94">
        <v>1374136761.56517</v>
      </c>
      <c r="I211" s="94"/>
      <c r="J211" s="13">
        <v>984629986.71781099</v>
      </c>
      <c r="K211" s="13">
        <v>597204187.20345902</v>
      </c>
      <c r="L211" s="13">
        <v>259517218.21458599</v>
      </c>
    </row>
    <row r="212" spans="2:12" s="1" customFormat="1" ht="11.1" customHeight="1" x14ac:dyDescent="0.15">
      <c r="B212" s="41">
        <v>44470</v>
      </c>
      <c r="C212" s="42">
        <v>50587</v>
      </c>
      <c r="D212" s="13">
        <v>201</v>
      </c>
      <c r="E212" s="43">
        <v>6117</v>
      </c>
      <c r="F212" s="109"/>
      <c r="G212" s="109"/>
      <c r="H212" s="94">
        <v>1342545350.3318701</v>
      </c>
      <c r="I212" s="94"/>
      <c r="J212" s="13">
        <v>960414315.77730596</v>
      </c>
      <c r="K212" s="13">
        <v>581083011.09099901</v>
      </c>
      <c r="L212" s="13">
        <v>251476608.71349001</v>
      </c>
    </row>
    <row r="213" spans="2:12" s="1" customFormat="1" ht="11.1" customHeight="1" x14ac:dyDescent="0.15">
      <c r="B213" s="41">
        <v>44470</v>
      </c>
      <c r="C213" s="42">
        <v>50618</v>
      </c>
      <c r="D213" s="13">
        <v>202</v>
      </c>
      <c r="E213" s="43">
        <v>6148</v>
      </c>
      <c r="F213" s="109"/>
      <c r="G213" s="109"/>
      <c r="H213" s="94">
        <v>1311393796.7838299</v>
      </c>
      <c r="I213" s="94"/>
      <c r="J213" s="13">
        <v>936538346.45072496</v>
      </c>
      <c r="K213" s="13">
        <v>565196170.29228497</v>
      </c>
      <c r="L213" s="13">
        <v>243565205.21018901</v>
      </c>
    </row>
    <row r="214" spans="2:12" s="1" customFormat="1" ht="11.1" customHeight="1" x14ac:dyDescent="0.15">
      <c r="B214" s="41">
        <v>44470</v>
      </c>
      <c r="C214" s="42">
        <v>50649</v>
      </c>
      <c r="D214" s="13">
        <v>203</v>
      </c>
      <c r="E214" s="43">
        <v>6179</v>
      </c>
      <c r="F214" s="109"/>
      <c r="G214" s="109"/>
      <c r="H214" s="94">
        <v>1280386339.1772599</v>
      </c>
      <c r="I214" s="94"/>
      <c r="J214" s="13">
        <v>912843337.44319296</v>
      </c>
      <c r="K214" s="13">
        <v>549495309.02083802</v>
      </c>
      <c r="L214" s="13">
        <v>235796114.88076901</v>
      </c>
    </row>
    <row r="215" spans="2:12" s="1" customFormat="1" ht="11.1" customHeight="1" x14ac:dyDescent="0.15">
      <c r="B215" s="41">
        <v>44470</v>
      </c>
      <c r="C215" s="42">
        <v>50679</v>
      </c>
      <c r="D215" s="13">
        <v>204</v>
      </c>
      <c r="E215" s="43">
        <v>6209</v>
      </c>
      <c r="F215" s="109"/>
      <c r="G215" s="109"/>
      <c r="H215" s="94">
        <v>1250078333.5223999</v>
      </c>
      <c r="I215" s="94"/>
      <c r="J215" s="13">
        <v>889772556.65554404</v>
      </c>
      <c r="K215" s="13">
        <v>534289344.57499099</v>
      </c>
      <c r="L215" s="13">
        <v>228331196.46202701</v>
      </c>
    </row>
    <row r="216" spans="2:12" s="1" customFormat="1" ht="11.1" customHeight="1" x14ac:dyDescent="0.15">
      <c r="B216" s="41">
        <v>44470</v>
      </c>
      <c r="C216" s="42">
        <v>50710</v>
      </c>
      <c r="D216" s="13">
        <v>205</v>
      </c>
      <c r="E216" s="43">
        <v>6240</v>
      </c>
      <c r="F216" s="109"/>
      <c r="G216" s="109"/>
      <c r="H216" s="94">
        <v>1219889041.49861</v>
      </c>
      <c r="I216" s="94"/>
      <c r="J216" s="13">
        <v>866811945.427109</v>
      </c>
      <c r="K216" s="13">
        <v>519178246.09960997</v>
      </c>
      <c r="L216" s="13">
        <v>220933638.983592</v>
      </c>
    </row>
    <row r="217" spans="2:12" s="1" customFormat="1" ht="11.1" customHeight="1" x14ac:dyDescent="0.15">
      <c r="B217" s="41">
        <v>44470</v>
      </c>
      <c r="C217" s="42">
        <v>50740</v>
      </c>
      <c r="D217" s="13">
        <v>206</v>
      </c>
      <c r="E217" s="43">
        <v>6270</v>
      </c>
      <c r="F217" s="109"/>
      <c r="G217" s="109"/>
      <c r="H217" s="94">
        <v>1190093260.97014</v>
      </c>
      <c r="I217" s="94"/>
      <c r="J217" s="13">
        <v>844252030.85908902</v>
      </c>
      <c r="K217" s="13">
        <v>504421373.81566697</v>
      </c>
      <c r="L217" s="13">
        <v>213774019.405393</v>
      </c>
    </row>
    <row r="218" spans="2:12" s="1" customFormat="1" ht="11.1" customHeight="1" x14ac:dyDescent="0.15">
      <c r="B218" s="41">
        <v>44470</v>
      </c>
      <c r="C218" s="42">
        <v>50771</v>
      </c>
      <c r="D218" s="13">
        <v>207</v>
      </c>
      <c r="E218" s="43">
        <v>6301</v>
      </c>
      <c r="F218" s="109"/>
      <c r="G218" s="109"/>
      <c r="H218" s="94">
        <v>1160425255.6400101</v>
      </c>
      <c r="I218" s="94"/>
      <c r="J218" s="13">
        <v>821809333.54719305</v>
      </c>
      <c r="K218" s="13">
        <v>489763627.435866</v>
      </c>
      <c r="L218" s="13">
        <v>206682921.04508299</v>
      </c>
    </row>
    <row r="219" spans="2:12" s="1" customFormat="1" ht="11.1" customHeight="1" x14ac:dyDescent="0.15">
      <c r="B219" s="41">
        <v>44470</v>
      </c>
      <c r="C219" s="42">
        <v>50802</v>
      </c>
      <c r="D219" s="13">
        <v>208</v>
      </c>
      <c r="E219" s="43">
        <v>6332</v>
      </c>
      <c r="F219" s="109"/>
      <c r="G219" s="109"/>
      <c r="H219" s="94">
        <v>1131345634.38974</v>
      </c>
      <c r="I219" s="94"/>
      <c r="J219" s="13">
        <v>799856321.47644699</v>
      </c>
      <c r="K219" s="13">
        <v>475468263.36069202</v>
      </c>
      <c r="L219" s="13">
        <v>199800336.52257299</v>
      </c>
    </row>
    <row r="220" spans="2:12" s="1" customFormat="1" ht="11.1" customHeight="1" x14ac:dyDescent="0.15">
      <c r="B220" s="41">
        <v>44470</v>
      </c>
      <c r="C220" s="42">
        <v>50830</v>
      </c>
      <c r="D220" s="13">
        <v>209</v>
      </c>
      <c r="E220" s="43">
        <v>6360</v>
      </c>
      <c r="F220" s="109"/>
      <c r="G220" s="109"/>
      <c r="H220" s="94">
        <v>1102412392.14535</v>
      </c>
      <c r="I220" s="94"/>
      <c r="J220" s="13">
        <v>778206556.78544199</v>
      </c>
      <c r="K220" s="13">
        <v>461535970.593238</v>
      </c>
      <c r="L220" s="13">
        <v>193203614.42895201</v>
      </c>
    </row>
    <row r="221" spans="2:12" s="1" customFormat="1" ht="11.1" customHeight="1" x14ac:dyDescent="0.15">
      <c r="B221" s="41">
        <v>44470</v>
      </c>
      <c r="C221" s="42">
        <v>50861</v>
      </c>
      <c r="D221" s="13">
        <v>210</v>
      </c>
      <c r="E221" s="43">
        <v>6391</v>
      </c>
      <c r="F221" s="109"/>
      <c r="G221" s="109"/>
      <c r="H221" s="94">
        <v>1073815302.82183</v>
      </c>
      <c r="I221" s="94"/>
      <c r="J221" s="13">
        <v>756733860.16980898</v>
      </c>
      <c r="K221" s="13">
        <v>447659626.86929601</v>
      </c>
      <c r="L221" s="13">
        <v>186601117.66838801</v>
      </c>
    </row>
    <row r="222" spans="2:12" s="1" customFormat="1" ht="11.1" customHeight="1" x14ac:dyDescent="0.15">
      <c r="B222" s="41">
        <v>44470</v>
      </c>
      <c r="C222" s="42">
        <v>50891</v>
      </c>
      <c r="D222" s="13">
        <v>211</v>
      </c>
      <c r="E222" s="43">
        <v>6421</v>
      </c>
      <c r="F222" s="109"/>
      <c r="G222" s="109"/>
      <c r="H222" s="94">
        <v>1045172505.5778</v>
      </c>
      <c r="I222" s="94"/>
      <c r="J222" s="13">
        <v>735339872.06545603</v>
      </c>
      <c r="K222" s="13">
        <v>433932965.068326</v>
      </c>
      <c r="L222" s="13">
        <v>180137876.81983799</v>
      </c>
    </row>
    <row r="223" spans="2:12" s="1" customFormat="1" ht="11.1" customHeight="1" x14ac:dyDescent="0.15">
      <c r="B223" s="41">
        <v>44470</v>
      </c>
      <c r="C223" s="42">
        <v>50922</v>
      </c>
      <c r="D223" s="13">
        <v>212</v>
      </c>
      <c r="E223" s="43">
        <v>6452</v>
      </c>
      <c r="F223" s="109"/>
      <c r="G223" s="109"/>
      <c r="H223" s="94">
        <v>1017292445.4627399</v>
      </c>
      <c r="I223" s="94"/>
      <c r="J223" s="13">
        <v>714510700.28647494</v>
      </c>
      <c r="K223" s="13">
        <v>420569097.61203003</v>
      </c>
      <c r="L223" s="13">
        <v>173850672.08302701</v>
      </c>
    </row>
    <row r="224" spans="2:12" s="1" customFormat="1" ht="11.1" customHeight="1" x14ac:dyDescent="0.15">
      <c r="B224" s="41">
        <v>44470</v>
      </c>
      <c r="C224" s="42">
        <v>50952</v>
      </c>
      <c r="D224" s="13">
        <v>213</v>
      </c>
      <c r="E224" s="43">
        <v>6482</v>
      </c>
      <c r="F224" s="109"/>
      <c r="G224" s="109"/>
      <c r="H224" s="94">
        <v>989072397.70326805</v>
      </c>
      <c r="I224" s="94"/>
      <c r="J224" s="13">
        <v>693549655.08459795</v>
      </c>
      <c r="K224" s="13">
        <v>407226422.45778298</v>
      </c>
      <c r="L224" s="13">
        <v>167645170.85187101</v>
      </c>
    </row>
    <row r="225" spans="2:12" s="1" customFormat="1" ht="11.1" customHeight="1" x14ac:dyDescent="0.15">
      <c r="B225" s="41">
        <v>44470</v>
      </c>
      <c r="C225" s="42">
        <v>50983</v>
      </c>
      <c r="D225" s="13">
        <v>214</v>
      </c>
      <c r="E225" s="43">
        <v>6513</v>
      </c>
      <c r="F225" s="109"/>
      <c r="G225" s="109"/>
      <c r="H225" s="94">
        <v>961919446.00337601</v>
      </c>
      <c r="I225" s="94"/>
      <c r="J225" s="13">
        <v>673365655.13040304</v>
      </c>
      <c r="K225" s="13">
        <v>394369612.12531298</v>
      </c>
      <c r="L225" s="13">
        <v>161664685.470027</v>
      </c>
    </row>
    <row r="226" spans="2:12" s="1" customFormat="1" ht="11.1" customHeight="1" x14ac:dyDescent="0.15">
      <c r="B226" s="41">
        <v>44470</v>
      </c>
      <c r="C226" s="42">
        <v>51014</v>
      </c>
      <c r="D226" s="13">
        <v>215</v>
      </c>
      <c r="E226" s="43">
        <v>6544</v>
      </c>
      <c r="F226" s="109"/>
      <c r="G226" s="109"/>
      <c r="H226" s="94">
        <v>934415470.46523297</v>
      </c>
      <c r="I226" s="94"/>
      <c r="J226" s="13">
        <v>653002819.21658504</v>
      </c>
      <c r="K226" s="13">
        <v>381471090.55962098</v>
      </c>
      <c r="L226" s="13">
        <v>155714827.44734201</v>
      </c>
    </row>
    <row r="227" spans="2:12" s="1" customFormat="1" ht="11.1" customHeight="1" x14ac:dyDescent="0.15">
      <c r="B227" s="41">
        <v>44470</v>
      </c>
      <c r="C227" s="42">
        <v>51044</v>
      </c>
      <c r="D227" s="13">
        <v>216</v>
      </c>
      <c r="E227" s="43">
        <v>6574</v>
      </c>
      <c r="F227" s="109"/>
      <c r="G227" s="109"/>
      <c r="H227" s="94">
        <v>908599690.02179396</v>
      </c>
      <c r="I227" s="94"/>
      <c r="J227" s="13">
        <v>633919601.44803703</v>
      </c>
      <c r="K227" s="13">
        <v>369411594.942415</v>
      </c>
      <c r="L227" s="13">
        <v>150174067.58973899</v>
      </c>
    </row>
    <row r="228" spans="2:12" s="1" customFormat="1" ht="11.1" customHeight="1" x14ac:dyDescent="0.15">
      <c r="B228" s="41">
        <v>44470</v>
      </c>
      <c r="C228" s="42">
        <v>51075</v>
      </c>
      <c r="D228" s="13">
        <v>217</v>
      </c>
      <c r="E228" s="43">
        <v>6605</v>
      </c>
      <c r="F228" s="109"/>
      <c r="G228" s="109"/>
      <c r="H228" s="94">
        <v>883762335.401232</v>
      </c>
      <c r="I228" s="94"/>
      <c r="J228" s="13">
        <v>615545079.75117803</v>
      </c>
      <c r="K228" s="13">
        <v>357791730.81525201</v>
      </c>
      <c r="L228" s="13">
        <v>144834271.75774401</v>
      </c>
    </row>
    <row r="229" spans="2:12" s="1" customFormat="1" ht="11.1" customHeight="1" x14ac:dyDescent="0.15">
      <c r="B229" s="41">
        <v>44470</v>
      </c>
      <c r="C229" s="42">
        <v>51105</v>
      </c>
      <c r="D229" s="13">
        <v>218</v>
      </c>
      <c r="E229" s="43">
        <v>6635</v>
      </c>
      <c r="F229" s="109"/>
      <c r="G229" s="109"/>
      <c r="H229" s="94">
        <v>859559706.98615897</v>
      </c>
      <c r="I229" s="94"/>
      <c r="J229" s="13">
        <v>597705132.42292297</v>
      </c>
      <c r="K229" s="13">
        <v>346566984.257294</v>
      </c>
      <c r="L229" s="13">
        <v>139715410.674171</v>
      </c>
    </row>
    <row r="230" spans="2:12" s="1" customFormat="1" ht="11.1" customHeight="1" x14ac:dyDescent="0.15">
      <c r="B230" s="41">
        <v>44470</v>
      </c>
      <c r="C230" s="42">
        <v>51136</v>
      </c>
      <c r="D230" s="13">
        <v>219</v>
      </c>
      <c r="E230" s="43">
        <v>6666</v>
      </c>
      <c r="F230" s="109"/>
      <c r="G230" s="109"/>
      <c r="H230" s="94">
        <v>837082557.31878304</v>
      </c>
      <c r="I230" s="94"/>
      <c r="J230" s="13">
        <v>581088134.40316999</v>
      </c>
      <c r="K230" s="13">
        <v>336075073.61558998</v>
      </c>
      <c r="L230" s="13">
        <v>134911834.07881501</v>
      </c>
    </row>
    <row r="231" spans="2:12" s="1" customFormat="1" ht="11.1" customHeight="1" x14ac:dyDescent="0.15">
      <c r="B231" s="41">
        <v>44470</v>
      </c>
      <c r="C231" s="42">
        <v>51167</v>
      </c>
      <c r="D231" s="13">
        <v>220</v>
      </c>
      <c r="E231" s="43">
        <v>6697</v>
      </c>
      <c r="F231" s="109"/>
      <c r="G231" s="109"/>
      <c r="H231" s="94">
        <v>815255432.94984102</v>
      </c>
      <c r="I231" s="94"/>
      <c r="J231" s="13">
        <v>564976255.214064</v>
      </c>
      <c r="K231" s="13">
        <v>325925682.491247</v>
      </c>
      <c r="L231" s="13">
        <v>130283359.00842801</v>
      </c>
    </row>
    <row r="232" spans="2:12" s="1" customFormat="1" ht="11.1" customHeight="1" x14ac:dyDescent="0.15">
      <c r="B232" s="41">
        <v>44470</v>
      </c>
      <c r="C232" s="42">
        <v>51196</v>
      </c>
      <c r="D232" s="13">
        <v>221</v>
      </c>
      <c r="E232" s="43">
        <v>6726</v>
      </c>
      <c r="F232" s="109"/>
      <c r="G232" s="109"/>
      <c r="H232" s="94">
        <v>793577268.68527901</v>
      </c>
      <c r="I232" s="94"/>
      <c r="J232" s="13">
        <v>549080543.72549105</v>
      </c>
      <c r="K232" s="13">
        <v>316002038.85584497</v>
      </c>
      <c r="L232" s="13">
        <v>125815977.35017499</v>
      </c>
    </row>
    <row r="233" spans="2:12" s="1" customFormat="1" ht="11.1" customHeight="1" x14ac:dyDescent="0.15">
      <c r="B233" s="41">
        <v>44470</v>
      </c>
      <c r="C233" s="42">
        <v>51227</v>
      </c>
      <c r="D233" s="13">
        <v>222</v>
      </c>
      <c r="E233" s="43">
        <v>6757</v>
      </c>
      <c r="F233" s="109"/>
      <c r="G233" s="109"/>
      <c r="H233" s="94">
        <v>772741943.03993499</v>
      </c>
      <c r="I233" s="94"/>
      <c r="J233" s="13">
        <v>533757635.06232899</v>
      </c>
      <c r="K233" s="13">
        <v>306402301.349895</v>
      </c>
      <c r="L233" s="13">
        <v>121477138.55063701</v>
      </c>
    </row>
    <row r="234" spans="2:12" s="1" customFormat="1" ht="11.1" customHeight="1" x14ac:dyDescent="0.15">
      <c r="B234" s="41">
        <v>44470</v>
      </c>
      <c r="C234" s="42">
        <v>51257</v>
      </c>
      <c r="D234" s="13">
        <v>223</v>
      </c>
      <c r="E234" s="43">
        <v>6787</v>
      </c>
      <c r="F234" s="109"/>
      <c r="G234" s="109"/>
      <c r="H234" s="94">
        <v>752328404.64478505</v>
      </c>
      <c r="I234" s="94"/>
      <c r="J234" s="13">
        <v>518804380.47008502</v>
      </c>
      <c r="K234" s="13">
        <v>297085410.168621</v>
      </c>
      <c r="L234" s="13">
        <v>117300520.193049</v>
      </c>
    </row>
    <row r="235" spans="2:12" s="1" customFormat="1" ht="11.1" customHeight="1" x14ac:dyDescent="0.15">
      <c r="B235" s="41">
        <v>44470</v>
      </c>
      <c r="C235" s="42">
        <v>51288</v>
      </c>
      <c r="D235" s="13">
        <v>224</v>
      </c>
      <c r="E235" s="43">
        <v>6818</v>
      </c>
      <c r="F235" s="109"/>
      <c r="G235" s="109"/>
      <c r="H235" s="94">
        <v>732279715.85848606</v>
      </c>
      <c r="I235" s="94"/>
      <c r="J235" s="13">
        <v>504122357.509736</v>
      </c>
      <c r="K235" s="13">
        <v>287943806.307688</v>
      </c>
      <c r="L235" s="13">
        <v>113209526.70535401</v>
      </c>
    </row>
    <row r="236" spans="2:12" s="1" customFormat="1" ht="11.1" customHeight="1" x14ac:dyDescent="0.15">
      <c r="B236" s="41">
        <v>44470</v>
      </c>
      <c r="C236" s="42">
        <v>51318</v>
      </c>
      <c r="D236" s="13">
        <v>225</v>
      </c>
      <c r="E236" s="43">
        <v>6848</v>
      </c>
      <c r="F236" s="109"/>
      <c r="G236" s="109"/>
      <c r="H236" s="94">
        <v>712927747.88418198</v>
      </c>
      <c r="I236" s="94"/>
      <c r="J236" s="13">
        <v>489994305.42167801</v>
      </c>
      <c r="K236" s="13">
        <v>279185322.66783202</v>
      </c>
      <c r="L236" s="13">
        <v>109316042.234615</v>
      </c>
    </row>
    <row r="237" spans="2:12" s="1" customFormat="1" ht="11.1" customHeight="1" x14ac:dyDescent="0.15">
      <c r="B237" s="41">
        <v>44470</v>
      </c>
      <c r="C237" s="42">
        <v>51349</v>
      </c>
      <c r="D237" s="13">
        <v>226</v>
      </c>
      <c r="E237" s="43">
        <v>6879</v>
      </c>
      <c r="F237" s="109"/>
      <c r="G237" s="109"/>
      <c r="H237" s="94">
        <v>693854354.34856403</v>
      </c>
      <c r="I237" s="94"/>
      <c r="J237" s="13">
        <v>476076354.51027799</v>
      </c>
      <c r="K237" s="13">
        <v>270565397.84014899</v>
      </c>
      <c r="L237" s="13">
        <v>105492161.53694899</v>
      </c>
    </row>
    <row r="238" spans="2:12" s="1" customFormat="1" ht="11.1" customHeight="1" x14ac:dyDescent="0.15">
      <c r="B238" s="41">
        <v>44470</v>
      </c>
      <c r="C238" s="42">
        <v>51380</v>
      </c>
      <c r="D238" s="13">
        <v>227</v>
      </c>
      <c r="E238" s="43">
        <v>6910</v>
      </c>
      <c r="F238" s="109"/>
      <c r="G238" s="109"/>
      <c r="H238" s="94">
        <v>675366394.65263402</v>
      </c>
      <c r="I238" s="94"/>
      <c r="J238" s="13">
        <v>462605209.97344899</v>
      </c>
      <c r="K238" s="13">
        <v>262240796.538194</v>
      </c>
      <c r="L238" s="13">
        <v>101813369.69912</v>
      </c>
    </row>
    <row r="239" spans="2:12" s="1" customFormat="1" ht="11.1" customHeight="1" x14ac:dyDescent="0.15">
      <c r="B239" s="41">
        <v>44470</v>
      </c>
      <c r="C239" s="42">
        <v>51410</v>
      </c>
      <c r="D239" s="13">
        <v>228</v>
      </c>
      <c r="E239" s="43">
        <v>6940</v>
      </c>
      <c r="F239" s="109"/>
      <c r="G239" s="109"/>
      <c r="H239" s="94">
        <v>657203382.21043205</v>
      </c>
      <c r="I239" s="94"/>
      <c r="J239" s="13">
        <v>449425202.58747798</v>
      </c>
      <c r="K239" s="13">
        <v>254142282.41611201</v>
      </c>
      <c r="L239" s="13">
        <v>98264707.4402733</v>
      </c>
    </row>
    <row r="240" spans="2:12" s="1" customFormat="1" ht="11.1" customHeight="1" x14ac:dyDescent="0.15">
      <c r="B240" s="41">
        <v>44470</v>
      </c>
      <c r="C240" s="42">
        <v>51441</v>
      </c>
      <c r="D240" s="13">
        <v>229</v>
      </c>
      <c r="E240" s="43">
        <v>6971</v>
      </c>
      <c r="F240" s="109"/>
      <c r="G240" s="109"/>
      <c r="H240" s="94">
        <v>639360864.24385595</v>
      </c>
      <c r="I240" s="94"/>
      <c r="J240" s="13">
        <v>436482123.36318201</v>
      </c>
      <c r="K240" s="13">
        <v>246195469.81976601</v>
      </c>
      <c r="L240" s="13">
        <v>94788863.553599894</v>
      </c>
    </row>
    <row r="241" spans="2:12" s="1" customFormat="1" ht="11.1" customHeight="1" x14ac:dyDescent="0.15">
      <c r="B241" s="41">
        <v>44470</v>
      </c>
      <c r="C241" s="42">
        <v>51471</v>
      </c>
      <c r="D241" s="13">
        <v>230</v>
      </c>
      <c r="E241" s="43">
        <v>7001</v>
      </c>
      <c r="F241" s="109"/>
      <c r="G241" s="109"/>
      <c r="H241" s="94">
        <v>621793082.73471498</v>
      </c>
      <c r="I241" s="94"/>
      <c r="J241" s="13">
        <v>423792102.09100997</v>
      </c>
      <c r="K241" s="13">
        <v>238449393.469414</v>
      </c>
      <c r="L241" s="13">
        <v>91430177.868883401</v>
      </c>
    </row>
    <row r="242" spans="2:12" s="1" customFormat="1" ht="11.1" customHeight="1" x14ac:dyDescent="0.15">
      <c r="B242" s="41">
        <v>44470</v>
      </c>
      <c r="C242" s="42">
        <v>51502</v>
      </c>
      <c r="D242" s="13">
        <v>231</v>
      </c>
      <c r="E242" s="43">
        <v>7032</v>
      </c>
      <c r="F242" s="109"/>
      <c r="G242" s="109"/>
      <c r="H242" s="94">
        <v>604359520.87735701</v>
      </c>
      <c r="I242" s="94"/>
      <c r="J242" s="13">
        <v>411211375.07410502</v>
      </c>
      <c r="K242" s="13">
        <v>230782341.79196399</v>
      </c>
      <c r="L242" s="13">
        <v>88115546.286250606</v>
      </c>
    </row>
    <row r="243" spans="2:12" s="1" customFormat="1" ht="11.1" customHeight="1" x14ac:dyDescent="0.15">
      <c r="B243" s="41">
        <v>44470</v>
      </c>
      <c r="C243" s="42">
        <v>51533</v>
      </c>
      <c r="D243" s="13">
        <v>232</v>
      </c>
      <c r="E243" s="43">
        <v>7063</v>
      </c>
      <c r="F243" s="109"/>
      <c r="G243" s="109"/>
      <c r="H243" s="94">
        <v>587042457.69281101</v>
      </c>
      <c r="I243" s="94"/>
      <c r="J243" s="13">
        <v>398751236.88537699</v>
      </c>
      <c r="K243" s="13">
        <v>223220251.046287</v>
      </c>
      <c r="L243" s="13">
        <v>84867258.641028196</v>
      </c>
    </row>
    <row r="244" spans="2:12" s="1" customFormat="1" ht="11.1" customHeight="1" x14ac:dyDescent="0.15">
      <c r="B244" s="41">
        <v>44470</v>
      </c>
      <c r="C244" s="42">
        <v>51561</v>
      </c>
      <c r="D244" s="13">
        <v>233</v>
      </c>
      <c r="E244" s="43">
        <v>7091</v>
      </c>
      <c r="F244" s="109"/>
      <c r="G244" s="109"/>
      <c r="H244" s="94">
        <v>569780734.42540503</v>
      </c>
      <c r="I244" s="94"/>
      <c r="J244" s="13">
        <v>386433184.85245502</v>
      </c>
      <c r="K244" s="13">
        <v>215827648.723364</v>
      </c>
      <c r="L244" s="13">
        <v>81742642.371684104</v>
      </c>
    </row>
    <row r="245" spans="2:12" s="1" customFormat="1" ht="11.1" customHeight="1" x14ac:dyDescent="0.15">
      <c r="B245" s="41">
        <v>44470</v>
      </c>
      <c r="C245" s="42">
        <v>51592</v>
      </c>
      <c r="D245" s="13">
        <v>234</v>
      </c>
      <c r="E245" s="43">
        <v>7122</v>
      </c>
      <c r="F245" s="109"/>
      <c r="G245" s="109"/>
      <c r="H245" s="94">
        <v>553029756.21445298</v>
      </c>
      <c r="I245" s="94"/>
      <c r="J245" s="13">
        <v>374436288.83587497</v>
      </c>
      <c r="K245" s="13">
        <v>208595382.320209</v>
      </c>
      <c r="L245" s="13">
        <v>78668868.317895293</v>
      </c>
    </row>
    <row r="246" spans="2:12" s="1" customFormat="1" ht="11.1" customHeight="1" x14ac:dyDescent="0.15">
      <c r="B246" s="41">
        <v>44470</v>
      </c>
      <c r="C246" s="42">
        <v>51622</v>
      </c>
      <c r="D246" s="13">
        <v>235</v>
      </c>
      <c r="E246" s="43">
        <v>7152</v>
      </c>
      <c r="F246" s="109"/>
      <c r="G246" s="109"/>
      <c r="H246" s="94">
        <v>536401736.22651798</v>
      </c>
      <c r="I246" s="94"/>
      <c r="J246" s="13">
        <v>362581939.66320801</v>
      </c>
      <c r="K246" s="13">
        <v>201494266.709656</v>
      </c>
      <c r="L246" s="13">
        <v>75679279.590978503</v>
      </c>
    </row>
    <row r="247" spans="2:12" s="1" customFormat="1" ht="11.1" customHeight="1" x14ac:dyDescent="0.15">
      <c r="B247" s="41">
        <v>44470</v>
      </c>
      <c r="C247" s="42">
        <v>51653</v>
      </c>
      <c r="D247" s="13">
        <v>236</v>
      </c>
      <c r="E247" s="43">
        <v>7183</v>
      </c>
      <c r="F247" s="109"/>
      <c r="G247" s="109"/>
      <c r="H247" s="94">
        <v>520156663.656591</v>
      </c>
      <c r="I247" s="94"/>
      <c r="J247" s="13">
        <v>351004705.54462802</v>
      </c>
      <c r="K247" s="13">
        <v>194564479.637723</v>
      </c>
      <c r="L247" s="13">
        <v>72767000.332191095</v>
      </c>
    </row>
    <row r="248" spans="2:12" s="1" customFormat="1" ht="11.1" customHeight="1" x14ac:dyDescent="0.15">
      <c r="B248" s="41">
        <v>44470</v>
      </c>
      <c r="C248" s="42">
        <v>51683</v>
      </c>
      <c r="D248" s="13">
        <v>237</v>
      </c>
      <c r="E248" s="43">
        <v>7213</v>
      </c>
      <c r="F248" s="109"/>
      <c r="G248" s="109"/>
      <c r="H248" s="94">
        <v>504197355.948744</v>
      </c>
      <c r="I248" s="94"/>
      <c r="J248" s="13">
        <v>339676808.48574197</v>
      </c>
      <c r="K248" s="13">
        <v>187821922.63193801</v>
      </c>
      <c r="L248" s="13">
        <v>69957338.872073501</v>
      </c>
    </row>
    <row r="249" spans="2:12" s="1" customFormat="1" ht="11.1" customHeight="1" x14ac:dyDescent="0.15">
      <c r="B249" s="41">
        <v>44470</v>
      </c>
      <c r="C249" s="42">
        <v>51714</v>
      </c>
      <c r="D249" s="13">
        <v>238</v>
      </c>
      <c r="E249" s="43">
        <v>7244</v>
      </c>
      <c r="F249" s="109"/>
      <c r="G249" s="109"/>
      <c r="H249" s="94">
        <v>488641223.53209901</v>
      </c>
      <c r="I249" s="94"/>
      <c r="J249" s="13">
        <v>328638329.47807002</v>
      </c>
      <c r="K249" s="13">
        <v>181256125.67193899</v>
      </c>
      <c r="L249" s="13">
        <v>67225851.424203902</v>
      </c>
    </row>
    <row r="250" spans="2:12" s="1" customFormat="1" ht="11.1" customHeight="1" x14ac:dyDescent="0.15">
      <c r="B250" s="41">
        <v>44470</v>
      </c>
      <c r="C250" s="42">
        <v>51745</v>
      </c>
      <c r="D250" s="13">
        <v>239</v>
      </c>
      <c r="E250" s="43">
        <v>7275</v>
      </c>
      <c r="F250" s="109"/>
      <c r="G250" s="109"/>
      <c r="H250" s="94">
        <v>473207951.69062799</v>
      </c>
      <c r="I250" s="94"/>
      <c r="J250" s="13">
        <v>317718807.89263898</v>
      </c>
      <c r="K250" s="13">
        <v>174787952.78050399</v>
      </c>
      <c r="L250" s="13">
        <v>64552301.934693903</v>
      </c>
    </row>
    <row r="251" spans="2:12" s="1" customFormat="1" ht="11.1" customHeight="1" x14ac:dyDescent="0.15">
      <c r="B251" s="41">
        <v>44470</v>
      </c>
      <c r="C251" s="42">
        <v>51775</v>
      </c>
      <c r="D251" s="13">
        <v>240</v>
      </c>
      <c r="E251" s="43">
        <v>7305</v>
      </c>
      <c r="F251" s="109"/>
      <c r="G251" s="109"/>
      <c r="H251" s="94">
        <v>457862722.77090901</v>
      </c>
      <c r="I251" s="94"/>
      <c r="J251" s="13">
        <v>306911200.15640002</v>
      </c>
      <c r="K251" s="13">
        <v>168426752.95649901</v>
      </c>
      <c r="L251" s="13">
        <v>61948015.408273399</v>
      </c>
    </row>
    <row r="252" spans="2:12" s="1" customFormat="1" ht="11.1" customHeight="1" x14ac:dyDescent="0.15">
      <c r="B252" s="41">
        <v>44470</v>
      </c>
      <c r="C252" s="42">
        <v>51806</v>
      </c>
      <c r="D252" s="13">
        <v>241</v>
      </c>
      <c r="E252" s="43">
        <v>7336</v>
      </c>
      <c r="F252" s="109"/>
      <c r="G252" s="109"/>
      <c r="H252" s="94">
        <v>442949687.36380601</v>
      </c>
      <c r="I252" s="94"/>
      <c r="J252" s="13">
        <v>296411213.57670403</v>
      </c>
      <c r="K252" s="13">
        <v>162250880.00461099</v>
      </c>
      <c r="L252" s="13">
        <v>59423742.772844903</v>
      </c>
    </row>
    <row r="253" spans="2:12" s="1" customFormat="1" ht="11.1" customHeight="1" x14ac:dyDescent="0.15">
      <c r="B253" s="41">
        <v>44470</v>
      </c>
      <c r="C253" s="42">
        <v>51836</v>
      </c>
      <c r="D253" s="13">
        <v>242</v>
      </c>
      <c r="E253" s="43">
        <v>7366</v>
      </c>
      <c r="F253" s="109"/>
      <c r="G253" s="109"/>
      <c r="H253" s="94">
        <v>428170498.33335799</v>
      </c>
      <c r="I253" s="94"/>
      <c r="J253" s="13">
        <v>286051039.77047098</v>
      </c>
      <c r="K253" s="13">
        <v>156194497.23613301</v>
      </c>
      <c r="L253" s="13">
        <v>56971119.576869398</v>
      </c>
    </row>
    <row r="254" spans="2:12" s="1" customFormat="1" ht="11.1" customHeight="1" x14ac:dyDescent="0.15">
      <c r="B254" s="41">
        <v>44470</v>
      </c>
      <c r="C254" s="42">
        <v>51867</v>
      </c>
      <c r="D254" s="13">
        <v>243</v>
      </c>
      <c r="E254" s="43">
        <v>7397</v>
      </c>
      <c r="F254" s="109"/>
      <c r="G254" s="109"/>
      <c r="H254" s="94">
        <v>413825485.370556</v>
      </c>
      <c r="I254" s="94"/>
      <c r="J254" s="13">
        <v>275998551.31769198</v>
      </c>
      <c r="K254" s="13">
        <v>150322189.98183599</v>
      </c>
      <c r="L254" s="13">
        <v>54596994.804266401</v>
      </c>
    </row>
    <row r="255" spans="2:12" s="1" customFormat="1" ht="11.1" customHeight="1" x14ac:dyDescent="0.15">
      <c r="B255" s="41">
        <v>44470</v>
      </c>
      <c r="C255" s="42">
        <v>51898</v>
      </c>
      <c r="D255" s="13">
        <v>244</v>
      </c>
      <c r="E255" s="43">
        <v>7428</v>
      </c>
      <c r="F255" s="109"/>
      <c r="G255" s="109"/>
      <c r="H255" s="94">
        <v>399742798.15486598</v>
      </c>
      <c r="I255" s="94"/>
      <c r="J255" s="13">
        <v>266153999.443973</v>
      </c>
      <c r="K255" s="13">
        <v>144591705.766204</v>
      </c>
      <c r="L255" s="13">
        <v>52293251.334358402</v>
      </c>
    </row>
    <row r="256" spans="2:12" s="1" customFormat="1" ht="11.1" customHeight="1" x14ac:dyDescent="0.15">
      <c r="B256" s="41">
        <v>44470</v>
      </c>
      <c r="C256" s="42">
        <v>51926</v>
      </c>
      <c r="D256" s="13">
        <v>245</v>
      </c>
      <c r="E256" s="43">
        <v>7456</v>
      </c>
      <c r="F256" s="109"/>
      <c r="G256" s="109"/>
      <c r="H256" s="94">
        <v>385903496.08015698</v>
      </c>
      <c r="I256" s="94"/>
      <c r="J256" s="13">
        <v>256545962.730515</v>
      </c>
      <c r="K256" s="13">
        <v>139051822.463296</v>
      </c>
      <c r="L256" s="13">
        <v>50097258.484361403</v>
      </c>
    </row>
    <row r="257" spans="2:12" s="1" customFormat="1" ht="11.1" customHeight="1" x14ac:dyDescent="0.15">
      <c r="B257" s="41">
        <v>44470</v>
      </c>
      <c r="C257" s="42">
        <v>51957</v>
      </c>
      <c r="D257" s="13">
        <v>246</v>
      </c>
      <c r="E257" s="43">
        <v>7487</v>
      </c>
      <c r="F257" s="109"/>
      <c r="G257" s="109"/>
      <c r="H257" s="94">
        <v>371904853.94444799</v>
      </c>
      <c r="I257" s="94"/>
      <c r="J257" s="13">
        <v>246820425.77496701</v>
      </c>
      <c r="K257" s="13">
        <v>133440202.007769</v>
      </c>
      <c r="L257" s="13">
        <v>47871891.254339203</v>
      </c>
    </row>
    <row r="258" spans="2:12" s="1" customFormat="1" ht="11.1" customHeight="1" x14ac:dyDescent="0.15">
      <c r="B258" s="41">
        <v>44470</v>
      </c>
      <c r="C258" s="42">
        <v>51987</v>
      </c>
      <c r="D258" s="13">
        <v>247</v>
      </c>
      <c r="E258" s="43">
        <v>7517</v>
      </c>
      <c r="F258" s="109"/>
      <c r="G258" s="109"/>
      <c r="H258" s="94">
        <v>358197985.72042602</v>
      </c>
      <c r="I258" s="94"/>
      <c r="J258" s="13">
        <v>237333448.80887499</v>
      </c>
      <c r="K258" s="13">
        <v>127995385.032691</v>
      </c>
      <c r="L258" s="13">
        <v>45730325.133567899</v>
      </c>
    </row>
    <row r="259" spans="2:12" s="1" customFormat="1" ht="11.1" customHeight="1" x14ac:dyDescent="0.15">
      <c r="B259" s="41">
        <v>44470</v>
      </c>
      <c r="C259" s="42">
        <v>52018</v>
      </c>
      <c r="D259" s="13">
        <v>248</v>
      </c>
      <c r="E259" s="43">
        <v>7548</v>
      </c>
      <c r="F259" s="109"/>
      <c r="G259" s="109"/>
      <c r="H259" s="94">
        <v>344892319.62334698</v>
      </c>
      <c r="I259" s="94"/>
      <c r="J259" s="13">
        <v>228129849.077277</v>
      </c>
      <c r="K259" s="13">
        <v>122718931.974278</v>
      </c>
      <c r="L259" s="13">
        <v>43659440.364298798</v>
      </c>
    </row>
    <row r="260" spans="2:12" s="1" customFormat="1" ht="11.1" customHeight="1" x14ac:dyDescent="0.15">
      <c r="B260" s="41">
        <v>44470</v>
      </c>
      <c r="C260" s="42">
        <v>52048</v>
      </c>
      <c r="D260" s="13">
        <v>249</v>
      </c>
      <c r="E260" s="43">
        <v>7578</v>
      </c>
      <c r="F260" s="109"/>
      <c r="G260" s="109"/>
      <c r="H260" s="94">
        <v>331802603.13645202</v>
      </c>
      <c r="I260" s="94"/>
      <c r="J260" s="13">
        <v>219111382.59214899</v>
      </c>
      <c r="K260" s="13">
        <v>117577483.380458</v>
      </c>
      <c r="L260" s="13">
        <v>41658808.214836799</v>
      </c>
    </row>
    <row r="261" spans="2:12" s="1" customFormat="1" ht="11.1" customHeight="1" x14ac:dyDescent="0.15">
      <c r="B261" s="41">
        <v>44470</v>
      </c>
      <c r="C261" s="42">
        <v>52079</v>
      </c>
      <c r="D261" s="13">
        <v>250</v>
      </c>
      <c r="E261" s="43">
        <v>7609</v>
      </c>
      <c r="F261" s="109"/>
      <c r="G261" s="109"/>
      <c r="H261" s="94">
        <v>318677358.81422901</v>
      </c>
      <c r="I261" s="94"/>
      <c r="J261" s="13">
        <v>210086980.166518</v>
      </c>
      <c r="K261" s="13">
        <v>112448185.636619</v>
      </c>
      <c r="L261" s="13">
        <v>39672699.529483497</v>
      </c>
    </row>
    <row r="262" spans="2:12" s="1" customFormat="1" ht="11.1" customHeight="1" x14ac:dyDescent="0.15">
      <c r="B262" s="41">
        <v>44470</v>
      </c>
      <c r="C262" s="42">
        <v>52110</v>
      </c>
      <c r="D262" s="13">
        <v>251</v>
      </c>
      <c r="E262" s="43">
        <v>7640</v>
      </c>
      <c r="F262" s="109"/>
      <c r="G262" s="109"/>
      <c r="H262" s="94">
        <v>305883272.315063</v>
      </c>
      <c r="I262" s="94"/>
      <c r="J262" s="13">
        <v>201310503.94558099</v>
      </c>
      <c r="K262" s="13">
        <v>107476581.120084</v>
      </c>
      <c r="L262" s="13">
        <v>37758067.894565299</v>
      </c>
    </row>
    <row r="263" spans="2:12" s="1" customFormat="1" ht="11.1" customHeight="1" x14ac:dyDescent="0.15">
      <c r="B263" s="41">
        <v>44470</v>
      </c>
      <c r="C263" s="42">
        <v>52140</v>
      </c>
      <c r="D263" s="13">
        <v>252</v>
      </c>
      <c r="E263" s="43">
        <v>7670</v>
      </c>
      <c r="F263" s="109"/>
      <c r="G263" s="109"/>
      <c r="H263" s="94">
        <v>293070741.51331598</v>
      </c>
      <c r="I263" s="94"/>
      <c r="J263" s="13">
        <v>192561620.44702399</v>
      </c>
      <c r="K263" s="13">
        <v>102552654.469754</v>
      </c>
      <c r="L263" s="13">
        <v>35880534.979225703</v>
      </c>
    </row>
    <row r="264" spans="2:12" s="1" customFormat="1" ht="11.1" customHeight="1" x14ac:dyDescent="0.15">
      <c r="B264" s="41">
        <v>44470</v>
      </c>
      <c r="C264" s="42">
        <v>52171</v>
      </c>
      <c r="D264" s="13">
        <v>253</v>
      </c>
      <c r="E264" s="43">
        <v>7701</v>
      </c>
      <c r="F264" s="109"/>
      <c r="G264" s="109"/>
      <c r="H264" s="94">
        <v>280609168.40169001</v>
      </c>
      <c r="I264" s="94"/>
      <c r="J264" s="13">
        <v>184061053.98047301</v>
      </c>
      <c r="K264" s="13">
        <v>97776203.802821606</v>
      </c>
      <c r="L264" s="13">
        <v>34064482.437551998</v>
      </c>
    </row>
    <row r="265" spans="2:12" s="1" customFormat="1" ht="11.1" customHeight="1" x14ac:dyDescent="0.15">
      <c r="B265" s="41">
        <v>44470</v>
      </c>
      <c r="C265" s="42">
        <v>52201</v>
      </c>
      <c r="D265" s="13">
        <v>254</v>
      </c>
      <c r="E265" s="43">
        <v>7731</v>
      </c>
      <c r="F265" s="109"/>
      <c r="G265" s="109"/>
      <c r="H265" s="94">
        <v>268317260.69117001</v>
      </c>
      <c r="I265" s="94"/>
      <c r="J265" s="13">
        <v>175709490.611168</v>
      </c>
      <c r="K265" s="13">
        <v>93109984.435377494</v>
      </c>
      <c r="L265" s="13">
        <v>32305834.264194101</v>
      </c>
    </row>
    <row r="266" spans="2:12" s="1" customFormat="1" ht="11.1" customHeight="1" x14ac:dyDescent="0.15">
      <c r="B266" s="41">
        <v>44470</v>
      </c>
      <c r="C266" s="42">
        <v>52232</v>
      </c>
      <c r="D266" s="13">
        <v>255</v>
      </c>
      <c r="E266" s="43">
        <v>7762</v>
      </c>
      <c r="F266" s="109"/>
      <c r="G266" s="109"/>
      <c r="H266" s="94">
        <v>256120441.37116501</v>
      </c>
      <c r="I266" s="94"/>
      <c r="J266" s="13">
        <v>167437846.17766601</v>
      </c>
      <c r="K266" s="13">
        <v>88501117.810658202</v>
      </c>
      <c r="L266" s="13">
        <v>30576662.6907616</v>
      </c>
    </row>
    <row r="267" spans="2:12" s="1" customFormat="1" ht="11.1" customHeight="1" x14ac:dyDescent="0.15">
      <c r="B267" s="41">
        <v>44470</v>
      </c>
      <c r="C267" s="42">
        <v>52263</v>
      </c>
      <c r="D267" s="13">
        <v>256</v>
      </c>
      <c r="E267" s="43">
        <v>7793</v>
      </c>
      <c r="F267" s="109"/>
      <c r="G267" s="109"/>
      <c r="H267" s="94">
        <v>244008245.60728201</v>
      </c>
      <c r="I267" s="94"/>
      <c r="J267" s="13">
        <v>159248983.452784</v>
      </c>
      <c r="K267" s="13">
        <v>83958735.458407506</v>
      </c>
      <c r="L267" s="13">
        <v>28884432.193822902</v>
      </c>
    </row>
    <row r="268" spans="2:12" s="1" customFormat="1" ht="11.1" customHeight="1" x14ac:dyDescent="0.15">
      <c r="B268" s="41">
        <v>44470</v>
      </c>
      <c r="C268" s="42">
        <v>52291</v>
      </c>
      <c r="D268" s="13">
        <v>257</v>
      </c>
      <c r="E268" s="43">
        <v>7821</v>
      </c>
      <c r="F268" s="109"/>
      <c r="G268" s="109"/>
      <c r="H268" s="94">
        <v>232222271.34671199</v>
      </c>
      <c r="I268" s="94"/>
      <c r="J268" s="13">
        <v>151324817.178624</v>
      </c>
      <c r="K268" s="13">
        <v>79597695.473184898</v>
      </c>
      <c r="L268" s="13">
        <v>27279314.4007487</v>
      </c>
    </row>
    <row r="269" spans="2:12" s="1" customFormat="1" ht="11.1" customHeight="1" x14ac:dyDescent="0.15">
      <c r="B269" s="41">
        <v>44470</v>
      </c>
      <c r="C269" s="42">
        <v>52322</v>
      </c>
      <c r="D269" s="13">
        <v>258</v>
      </c>
      <c r="E269" s="43">
        <v>7852</v>
      </c>
      <c r="F269" s="109"/>
      <c r="G269" s="109"/>
      <c r="H269" s="94">
        <v>220619547.48579201</v>
      </c>
      <c r="I269" s="94"/>
      <c r="J269" s="13">
        <v>143520208.91341299</v>
      </c>
      <c r="K269" s="13">
        <v>75300435.336680204</v>
      </c>
      <c r="L269" s="13">
        <v>25697274.494763002</v>
      </c>
    </row>
    <row r="270" spans="2:12" s="1" customFormat="1" ht="11.1" customHeight="1" x14ac:dyDescent="0.15">
      <c r="B270" s="41">
        <v>44470</v>
      </c>
      <c r="C270" s="42">
        <v>52352</v>
      </c>
      <c r="D270" s="13">
        <v>259</v>
      </c>
      <c r="E270" s="43">
        <v>7882</v>
      </c>
      <c r="F270" s="109"/>
      <c r="G270" s="109"/>
      <c r="H270" s="94">
        <v>209171116.81538299</v>
      </c>
      <c r="I270" s="94"/>
      <c r="J270" s="13">
        <v>135849280.936178</v>
      </c>
      <c r="K270" s="13">
        <v>71100317.556761101</v>
      </c>
      <c r="L270" s="13">
        <v>24164465.899916999</v>
      </c>
    </row>
    <row r="271" spans="2:12" s="1" customFormat="1" ht="11.1" customHeight="1" x14ac:dyDescent="0.15">
      <c r="B271" s="41">
        <v>44470</v>
      </c>
      <c r="C271" s="42">
        <v>52383</v>
      </c>
      <c r="D271" s="13">
        <v>260</v>
      </c>
      <c r="E271" s="43">
        <v>7913</v>
      </c>
      <c r="F271" s="109"/>
      <c r="G271" s="109"/>
      <c r="H271" s="94">
        <v>197919926.81793401</v>
      </c>
      <c r="I271" s="94"/>
      <c r="J271" s="13">
        <v>128324012.099132</v>
      </c>
      <c r="K271" s="13">
        <v>66990962.691697903</v>
      </c>
      <c r="L271" s="13">
        <v>22671408.303597301</v>
      </c>
    </row>
    <row r="272" spans="2:12" s="1" customFormat="1" ht="11.1" customHeight="1" x14ac:dyDescent="0.15">
      <c r="B272" s="41">
        <v>44470</v>
      </c>
      <c r="C272" s="42">
        <v>52413</v>
      </c>
      <c r="D272" s="13">
        <v>261</v>
      </c>
      <c r="E272" s="43">
        <v>7943</v>
      </c>
      <c r="F272" s="109"/>
      <c r="G272" s="109"/>
      <c r="H272" s="94">
        <v>186901779.54978299</v>
      </c>
      <c r="I272" s="94"/>
      <c r="J272" s="13">
        <v>120981343.948742</v>
      </c>
      <c r="K272" s="13">
        <v>63002308.257184297</v>
      </c>
      <c r="L272" s="13">
        <v>21234147.2347706</v>
      </c>
    </row>
    <row r="273" spans="2:12" s="1" customFormat="1" ht="11.1" customHeight="1" x14ac:dyDescent="0.15">
      <c r="B273" s="41">
        <v>44470</v>
      </c>
      <c r="C273" s="42">
        <v>52444</v>
      </c>
      <c r="D273" s="13">
        <v>262</v>
      </c>
      <c r="E273" s="43">
        <v>7974</v>
      </c>
      <c r="F273" s="109"/>
      <c r="G273" s="109"/>
      <c r="H273" s="94">
        <v>176115995.827923</v>
      </c>
      <c r="I273" s="94"/>
      <c r="J273" s="13">
        <v>113806364.459758</v>
      </c>
      <c r="K273" s="13">
        <v>59115136.882970698</v>
      </c>
      <c r="L273" s="13">
        <v>19839635.194503602</v>
      </c>
    </row>
    <row r="274" spans="2:12" s="1" customFormat="1" ht="11.1" customHeight="1" x14ac:dyDescent="0.15">
      <c r="B274" s="41">
        <v>44470</v>
      </c>
      <c r="C274" s="42">
        <v>52475</v>
      </c>
      <c r="D274" s="13">
        <v>263</v>
      </c>
      <c r="E274" s="43">
        <v>8005</v>
      </c>
      <c r="F274" s="109"/>
      <c r="G274" s="109"/>
      <c r="H274" s="94">
        <v>165583480.54187399</v>
      </c>
      <c r="I274" s="94"/>
      <c r="J274" s="13">
        <v>106818760.318882</v>
      </c>
      <c r="K274" s="13">
        <v>55344411.765609898</v>
      </c>
      <c r="L274" s="13">
        <v>18495470.262892101</v>
      </c>
    </row>
    <row r="275" spans="2:12" s="1" customFormat="1" ht="11.1" customHeight="1" x14ac:dyDescent="0.15">
      <c r="B275" s="41">
        <v>44470</v>
      </c>
      <c r="C275" s="42">
        <v>52505</v>
      </c>
      <c r="D275" s="13">
        <v>264</v>
      </c>
      <c r="E275" s="43">
        <v>8035</v>
      </c>
      <c r="F275" s="109"/>
      <c r="G275" s="109"/>
      <c r="H275" s="94">
        <v>154979012.51603001</v>
      </c>
      <c r="I275" s="94"/>
      <c r="J275" s="13">
        <v>99813658.9224803</v>
      </c>
      <c r="K275" s="13">
        <v>51587678.634263098</v>
      </c>
      <c r="L275" s="13">
        <v>17169342.786779899</v>
      </c>
    </row>
    <row r="276" spans="2:12" s="1" customFormat="1" ht="11.1" customHeight="1" x14ac:dyDescent="0.15">
      <c r="B276" s="41">
        <v>44470</v>
      </c>
      <c r="C276" s="42">
        <v>52536</v>
      </c>
      <c r="D276" s="13">
        <v>265</v>
      </c>
      <c r="E276" s="43">
        <v>8066</v>
      </c>
      <c r="F276" s="109"/>
      <c r="G276" s="109"/>
      <c r="H276" s="94">
        <v>144986979.805967</v>
      </c>
      <c r="I276" s="94"/>
      <c r="J276" s="13">
        <v>93219950.715809003</v>
      </c>
      <c r="K276" s="13">
        <v>48057256.218343802</v>
      </c>
      <c r="L276" s="13">
        <v>15926607.4821235</v>
      </c>
    </row>
    <row r="277" spans="2:12" s="1" customFormat="1" ht="11.1" customHeight="1" x14ac:dyDescent="0.15">
      <c r="B277" s="41">
        <v>44470</v>
      </c>
      <c r="C277" s="42">
        <v>52566</v>
      </c>
      <c r="D277" s="13">
        <v>266</v>
      </c>
      <c r="E277" s="43">
        <v>8096</v>
      </c>
      <c r="F277" s="109"/>
      <c r="G277" s="109"/>
      <c r="H277" s="94">
        <v>135245826.32080501</v>
      </c>
      <c r="I277" s="94"/>
      <c r="J277" s="13">
        <v>86814106.0983219</v>
      </c>
      <c r="K277" s="13">
        <v>44644726.5931824</v>
      </c>
      <c r="L277" s="13">
        <v>14735014.121053999</v>
      </c>
    </row>
    <row r="278" spans="2:12" s="1" customFormat="1" ht="11.1" customHeight="1" x14ac:dyDescent="0.15">
      <c r="B278" s="41">
        <v>44470</v>
      </c>
      <c r="C278" s="42">
        <v>52597</v>
      </c>
      <c r="D278" s="13">
        <v>267</v>
      </c>
      <c r="E278" s="43">
        <v>8127</v>
      </c>
      <c r="F278" s="109"/>
      <c r="G278" s="109"/>
      <c r="H278" s="94">
        <v>125693351.982907</v>
      </c>
      <c r="I278" s="94"/>
      <c r="J278" s="13">
        <v>80545542.929993093</v>
      </c>
      <c r="K278" s="13">
        <v>41315734.320643</v>
      </c>
      <c r="L278" s="13">
        <v>13578521.5018549</v>
      </c>
    </row>
    <row r="279" spans="2:12" s="1" customFormat="1" ht="11.1" customHeight="1" x14ac:dyDescent="0.15">
      <c r="B279" s="41">
        <v>44470</v>
      </c>
      <c r="C279" s="42">
        <v>52628</v>
      </c>
      <c r="D279" s="13">
        <v>268</v>
      </c>
      <c r="E279" s="43">
        <v>8158</v>
      </c>
      <c r="F279" s="109"/>
      <c r="G279" s="109"/>
      <c r="H279" s="94">
        <v>116277666.722396</v>
      </c>
      <c r="I279" s="94"/>
      <c r="J279" s="13">
        <v>74385501.043208793</v>
      </c>
      <c r="K279" s="13">
        <v>38058910.199925601</v>
      </c>
      <c r="L279" s="13">
        <v>12455179.079356801</v>
      </c>
    </row>
    <row r="280" spans="2:12" s="1" customFormat="1" ht="11.1" customHeight="1" x14ac:dyDescent="0.15">
      <c r="B280" s="41">
        <v>44470</v>
      </c>
      <c r="C280" s="42">
        <v>52657</v>
      </c>
      <c r="D280" s="13">
        <v>269</v>
      </c>
      <c r="E280" s="43">
        <v>8187</v>
      </c>
      <c r="F280" s="109"/>
      <c r="G280" s="109"/>
      <c r="H280" s="94">
        <v>107008833.112716</v>
      </c>
      <c r="I280" s="94"/>
      <c r="J280" s="13">
        <v>68347393.067245096</v>
      </c>
      <c r="K280" s="13">
        <v>34886343.411852501</v>
      </c>
      <c r="L280" s="13">
        <v>11371679.9123084</v>
      </c>
    </row>
    <row r="281" spans="2:12" s="1" customFormat="1" ht="11.1" customHeight="1" x14ac:dyDescent="0.15">
      <c r="B281" s="41">
        <v>44470</v>
      </c>
      <c r="C281" s="42">
        <v>52688</v>
      </c>
      <c r="D281" s="13">
        <v>270</v>
      </c>
      <c r="E281" s="43">
        <v>8218</v>
      </c>
      <c r="F281" s="109"/>
      <c r="G281" s="109"/>
      <c r="H281" s="94">
        <v>97910723.08134</v>
      </c>
      <c r="I281" s="94"/>
      <c r="J281" s="13">
        <v>62430291.5153431</v>
      </c>
      <c r="K281" s="13">
        <v>31785053.9637076</v>
      </c>
      <c r="L281" s="13">
        <v>10316888.7602339</v>
      </c>
    </row>
    <row r="282" spans="2:12" s="1" customFormat="1" ht="11.1" customHeight="1" x14ac:dyDescent="0.15">
      <c r="B282" s="41">
        <v>44470</v>
      </c>
      <c r="C282" s="42">
        <v>52718</v>
      </c>
      <c r="D282" s="13">
        <v>271</v>
      </c>
      <c r="E282" s="43">
        <v>8248</v>
      </c>
      <c r="F282" s="109"/>
      <c r="G282" s="109"/>
      <c r="H282" s="94">
        <v>89002939.606540993</v>
      </c>
      <c r="I282" s="94"/>
      <c r="J282" s="13">
        <v>56657318.496281803</v>
      </c>
      <c r="K282" s="13">
        <v>28774870.231474798</v>
      </c>
      <c r="L282" s="13">
        <v>9301548.4370705299</v>
      </c>
    </row>
    <row r="283" spans="2:12" s="1" customFormat="1" ht="11.1" customHeight="1" x14ac:dyDescent="0.15">
      <c r="B283" s="41">
        <v>44470</v>
      </c>
      <c r="C283" s="42">
        <v>52749</v>
      </c>
      <c r="D283" s="13">
        <v>272</v>
      </c>
      <c r="E283" s="43">
        <v>8279</v>
      </c>
      <c r="F283" s="109"/>
      <c r="G283" s="109"/>
      <c r="H283" s="94">
        <v>80296923.564564005</v>
      </c>
      <c r="I283" s="94"/>
      <c r="J283" s="13">
        <v>51028564.443846002</v>
      </c>
      <c r="K283" s="13">
        <v>25850253.192645799</v>
      </c>
      <c r="L283" s="13">
        <v>8320765.8125552898</v>
      </c>
    </row>
    <row r="284" spans="2:12" s="1" customFormat="1" ht="11.1" customHeight="1" x14ac:dyDescent="0.15">
      <c r="B284" s="41">
        <v>44470</v>
      </c>
      <c r="C284" s="42">
        <v>52779</v>
      </c>
      <c r="D284" s="13">
        <v>273</v>
      </c>
      <c r="E284" s="43">
        <v>8309</v>
      </c>
      <c r="F284" s="109"/>
      <c r="G284" s="109"/>
      <c r="H284" s="94">
        <v>71898143.550109997</v>
      </c>
      <c r="I284" s="94"/>
      <c r="J284" s="13">
        <v>45616155.619731098</v>
      </c>
      <c r="K284" s="13">
        <v>23051537.599501401</v>
      </c>
      <c r="L284" s="13">
        <v>7389490.2519538803</v>
      </c>
    </row>
    <row r="285" spans="2:12" s="1" customFormat="1" ht="11.1" customHeight="1" x14ac:dyDescent="0.15">
      <c r="B285" s="41">
        <v>44470</v>
      </c>
      <c r="C285" s="42">
        <v>52810</v>
      </c>
      <c r="D285" s="13">
        <v>274</v>
      </c>
      <c r="E285" s="43">
        <v>8340</v>
      </c>
      <c r="F285" s="109"/>
      <c r="G285" s="109"/>
      <c r="H285" s="94">
        <v>63853151.830011003</v>
      </c>
      <c r="I285" s="94"/>
      <c r="J285" s="13">
        <v>40443256.980989598</v>
      </c>
      <c r="K285" s="13">
        <v>20385503.080809999</v>
      </c>
      <c r="L285" s="13">
        <v>6507177.2158104395</v>
      </c>
    </row>
    <row r="286" spans="2:12" s="1" customFormat="1" ht="11.1" customHeight="1" x14ac:dyDescent="0.15">
      <c r="B286" s="41">
        <v>44470</v>
      </c>
      <c r="C286" s="42">
        <v>52841</v>
      </c>
      <c r="D286" s="13">
        <v>275</v>
      </c>
      <c r="E286" s="43">
        <v>8371</v>
      </c>
      <c r="F286" s="109"/>
      <c r="G286" s="109"/>
      <c r="H286" s="94">
        <v>56184185.054963998</v>
      </c>
      <c r="I286" s="94"/>
      <c r="J286" s="13">
        <v>35525536.781317703</v>
      </c>
      <c r="K286" s="13">
        <v>17861176.0940389</v>
      </c>
      <c r="L286" s="13">
        <v>5677248.0867577996</v>
      </c>
    </row>
    <row r="287" spans="2:12" s="1" customFormat="1" ht="11.1" customHeight="1" x14ac:dyDescent="0.15">
      <c r="B287" s="41">
        <v>44470</v>
      </c>
      <c r="C287" s="42">
        <v>52871</v>
      </c>
      <c r="D287" s="13">
        <v>276</v>
      </c>
      <c r="E287" s="43">
        <v>8401</v>
      </c>
      <c r="F287" s="109"/>
      <c r="G287" s="109"/>
      <c r="H287" s="94">
        <v>48937169.454542004</v>
      </c>
      <c r="I287" s="94"/>
      <c r="J287" s="13">
        <v>30892422.740697801</v>
      </c>
      <c r="K287" s="13">
        <v>15493557.206492901</v>
      </c>
      <c r="L287" s="13">
        <v>4904503.4444476701</v>
      </c>
    </row>
    <row r="288" spans="2:12" s="1" customFormat="1" ht="11.1" customHeight="1" x14ac:dyDescent="0.15">
      <c r="B288" s="41">
        <v>44470</v>
      </c>
      <c r="C288" s="42">
        <v>52902</v>
      </c>
      <c r="D288" s="13">
        <v>277</v>
      </c>
      <c r="E288" s="43">
        <v>8432</v>
      </c>
      <c r="F288" s="109"/>
      <c r="G288" s="109"/>
      <c r="H288" s="94">
        <v>42263201.951238997</v>
      </c>
      <c r="I288" s="94"/>
      <c r="J288" s="13">
        <v>26634116.762823101</v>
      </c>
      <c r="K288" s="13">
        <v>13323906.0901116</v>
      </c>
      <c r="L288" s="13">
        <v>4199833.6264113998</v>
      </c>
    </row>
    <row r="289" spans="2:12" s="1" customFormat="1" ht="11.1" customHeight="1" x14ac:dyDescent="0.15">
      <c r="B289" s="41">
        <v>44470</v>
      </c>
      <c r="C289" s="42">
        <v>52932</v>
      </c>
      <c r="D289" s="13">
        <v>278</v>
      </c>
      <c r="E289" s="43">
        <v>8462</v>
      </c>
      <c r="F289" s="109"/>
      <c r="G289" s="109"/>
      <c r="H289" s="94">
        <v>36334612.617495999</v>
      </c>
      <c r="I289" s="94"/>
      <c r="J289" s="13">
        <v>22860356.404248402</v>
      </c>
      <c r="K289" s="13">
        <v>11407908.46878</v>
      </c>
      <c r="L289" s="13">
        <v>3581151.0109924502</v>
      </c>
    </row>
    <row r="290" spans="2:12" s="1" customFormat="1" ht="11.1" customHeight="1" x14ac:dyDescent="0.15">
      <c r="B290" s="41">
        <v>44470</v>
      </c>
      <c r="C290" s="42">
        <v>52963</v>
      </c>
      <c r="D290" s="13">
        <v>279</v>
      </c>
      <c r="E290" s="43">
        <v>8493</v>
      </c>
      <c r="F290" s="109"/>
      <c r="G290" s="109"/>
      <c r="H290" s="94">
        <v>32179364.449308001</v>
      </c>
      <c r="I290" s="94"/>
      <c r="J290" s="13">
        <v>20211693.517554302</v>
      </c>
      <c r="K290" s="13">
        <v>10060506.0834479</v>
      </c>
      <c r="L290" s="13">
        <v>3144800.1712796902</v>
      </c>
    </row>
    <row r="291" spans="2:12" s="1" customFormat="1" ht="11.1" customHeight="1" x14ac:dyDescent="0.15">
      <c r="B291" s="41">
        <v>44470</v>
      </c>
      <c r="C291" s="42">
        <v>52994</v>
      </c>
      <c r="D291" s="13">
        <v>280</v>
      </c>
      <c r="E291" s="43">
        <v>8524</v>
      </c>
      <c r="F291" s="109"/>
      <c r="G291" s="109"/>
      <c r="H291" s="94">
        <v>28254662.026528999</v>
      </c>
      <c r="I291" s="94"/>
      <c r="J291" s="13">
        <v>17716508.524902198</v>
      </c>
      <c r="K291" s="13">
        <v>8796083.7204733901</v>
      </c>
      <c r="L291" s="13">
        <v>2737910.2037789901</v>
      </c>
    </row>
    <row r="292" spans="2:12" s="1" customFormat="1" ht="11.1" customHeight="1" x14ac:dyDescent="0.15">
      <c r="B292" s="41">
        <v>44470</v>
      </c>
      <c r="C292" s="42">
        <v>53022</v>
      </c>
      <c r="D292" s="13">
        <v>281</v>
      </c>
      <c r="E292" s="43">
        <v>8552</v>
      </c>
      <c r="F292" s="109"/>
      <c r="G292" s="109"/>
      <c r="H292" s="94">
        <v>24601342.570898999</v>
      </c>
      <c r="I292" s="94"/>
      <c r="J292" s="13">
        <v>15402135.9451718</v>
      </c>
      <c r="K292" s="13">
        <v>7629450.9491215004</v>
      </c>
      <c r="L292" s="13">
        <v>2365691.6799324499</v>
      </c>
    </row>
    <row r="293" spans="2:12" s="1" customFormat="1" ht="11.1" customHeight="1" x14ac:dyDescent="0.15">
      <c r="B293" s="41">
        <v>44470</v>
      </c>
      <c r="C293" s="42">
        <v>53053</v>
      </c>
      <c r="D293" s="13">
        <v>282</v>
      </c>
      <c r="E293" s="43">
        <v>8583</v>
      </c>
      <c r="F293" s="109"/>
      <c r="G293" s="109"/>
      <c r="H293" s="94">
        <v>21216439.967881002</v>
      </c>
      <c r="I293" s="94"/>
      <c r="J293" s="13">
        <v>13260424.7598255</v>
      </c>
      <c r="K293" s="13">
        <v>6551848.7245706804</v>
      </c>
      <c r="L293" s="13">
        <v>2022950.8830029301</v>
      </c>
    </row>
    <row r="294" spans="2:12" s="1" customFormat="1" ht="11.1" customHeight="1" x14ac:dyDescent="0.15">
      <c r="B294" s="41">
        <v>44470</v>
      </c>
      <c r="C294" s="42">
        <v>53083</v>
      </c>
      <c r="D294" s="13">
        <v>283</v>
      </c>
      <c r="E294" s="43">
        <v>8613</v>
      </c>
      <c r="F294" s="109"/>
      <c r="G294" s="109"/>
      <c r="H294" s="94">
        <v>17998885.285918999</v>
      </c>
      <c r="I294" s="94"/>
      <c r="J294" s="13">
        <v>11230965.4766699</v>
      </c>
      <c r="K294" s="13">
        <v>5535454.5000961302</v>
      </c>
      <c r="L294" s="13">
        <v>1702122.62941793</v>
      </c>
    </row>
    <row r="295" spans="2:12" s="1" customFormat="1" ht="11.1" customHeight="1" x14ac:dyDescent="0.15">
      <c r="B295" s="41">
        <v>44470</v>
      </c>
      <c r="C295" s="42">
        <v>53114</v>
      </c>
      <c r="D295" s="13">
        <v>284</v>
      </c>
      <c r="E295" s="43">
        <v>8644</v>
      </c>
      <c r="F295" s="109"/>
      <c r="G295" s="109"/>
      <c r="H295" s="94">
        <v>15222197.095944</v>
      </c>
      <c r="I295" s="94"/>
      <c r="J295" s="13">
        <v>9482254.4058624897</v>
      </c>
      <c r="K295" s="13">
        <v>4661673.8916633204</v>
      </c>
      <c r="L295" s="13">
        <v>1427368.3707693201</v>
      </c>
    </row>
    <row r="296" spans="2:12" s="1" customFormat="1" ht="11.1" customHeight="1" x14ac:dyDescent="0.15">
      <c r="B296" s="41">
        <v>44470</v>
      </c>
      <c r="C296" s="42">
        <v>53144</v>
      </c>
      <c r="D296" s="13">
        <v>285</v>
      </c>
      <c r="E296" s="43">
        <v>8674</v>
      </c>
      <c r="F296" s="109"/>
      <c r="G296" s="109"/>
      <c r="H296" s="94">
        <v>12953649.310558001</v>
      </c>
      <c r="I296" s="94"/>
      <c r="J296" s="13">
        <v>8055879.4371199198</v>
      </c>
      <c r="K296" s="13">
        <v>3950690.5293462402</v>
      </c>
      <c r="L296" s="13">
        <v>1204712.1061847699</v>
      </c>
    </row>
    <row r="297" spans="2:12" s="1" customFormat="1" ht="11.1" customHeight="1" x14ac:dyDescent="0.15">
      <c r="B297" s="41">
        <v>44470</v>
      </c>
      <c r="C297" s="42">
        <v>53175</v>
      </c>
      <c r="D297" s="13">
        <v>286</v>
      </c>
      <c r="E297" s="43">
        <v>8705</v>
      </c>
      <c r="F297" s="109"/>
      <c r="G297" s="109"/>
      <c r="H297" s="94">
        <v>11050157.369168</v>
      </c>
      <c r="I297" s="94"/>
      <c r="J297" s="13">
        <v>6860441.4890077198</v>
      </c>
      <c r="K297" s="13">
        <v>3355878.3616385101</v>
      </c>
      <c r="L297" s="13">
        <v>1018997.4418526</v>
      </c>
    </row>
    <row r="298" spans="2:12" s="1" customFormat="1" ht="11.1" customHeight="1" x14ac:dyDescent="0.15">
      <c r="B298" s="41">
        <v>44470</v>
      </c>
      <c r="C298" s="42">
        <v>53206</v>
      </c>
      <c r="D298" s="13">
        <v>287</v>
      </c>
      <c r="E298" s="43">
        <v>8736</v>
      </c>
      <c r="F298" s="109"/>
      <c r="G298" s="109"/>
      <c r="H298" s="94">
        <v>9499555.4747930001</v>
      </c>
      <c r="I298" s="94"/>
      <c r="J298" s="13">
        <v>5887754.1060237801</v>
      </c>
      <c r="K298" s="13">
        <v>2872750.4611025699</v>
      </c>
      <c r="L298" s="13">
        <v>868603.16095686902</v>
      </c>
    </row>
    <row r="299" spans="2:12" s="1" customFormat="1" ht="11.1" customHeight="1" x14ac:dyDescent="0.15">
      <c r="B299" s="41">
        <v>44470</v>
      </c>
      <c r="C299" s="42">
        <v>53236</v>
      </c>
      <c r="D299" s="13">
        <v>288</v>
      </c>
      <c r="E299" s="43">
        <v>8766</v>
      </c>
      <c r="F299" s="109"/>
      <c r="G299" s="109"/>
      <c r="H299" s="94">
        <v>8154450.7567269998</v>
      </c>
      <c r="I299" s="94"/>
      <c r="J299" s="13">
        <v>5045772.38476195</v>
      </c>
      <c r="K299" s="13">
        <v>2455871.62825175</v>
      </c>
      <c r="L299" s="13">
        <v>739512.03773018101</v>
      </c>
    </row>
    <row r="300" spans="2:12" s="1" customFormat="1" ht="11.1" customHeight="1" x14ac:dyDescent="0.15">
      <c r="B300" s="41">
        <v>44470</v>
      </c>
      <c r="C300" s="42">
        <v>53267</v>
      </c>
      <c r="D300" s="13">
        <v>289</v>
      </c>
      <c r="E300" s="43">
        <v>8797</v>
      </c>
      <c r="F300" s="109"/>
      <c r="G300" s="109"/>
      <c r="H300" s="94">
        <v>7035762.2061400004</v>
      </c>
      <c r="I300" s="94"/>
      <c r="J300" s="13">
        <v>4346171.6338953003</v>
      </c>
      <c r="K300" s="13">
        <v>2109983.0775448699</v>
      </c>
      <c r="L300" s="13">
        <v>632666.99341756804</v>
      </c>
    </row>
    <row r="301" spans="2:12" s="1" customFormat="1" ht="11.1" customHeight="1" x14ac:dyDescent="0.15">
      <c r="B301" s="41">
        <v>44470</v>
      </c>
      <c r="C301" s="42">
        <v>53297</v>
      </c>
      <c r="D301" s="13">
        <v>290</v>
      </c>
      <c r="E301" s="43">
        <v>8827</v>
      </c>
      <c r="F301" s="109"/>
      <c r="G301" s="109"/>
      <c r="H301" s="94">
        <v>6090592.1477990001</v>
      </c>
      <c r="I301" s="94"/>
      <c r="J301" s="13">
        <v>3756140.2399408701</v>
      </c>
      <c r="K301" s="13">
        <v>1819045.9316708799</v>
      </c>
      <c r="L301" s="13">
        <v>543195.23834092601</v>
      </c>
    </row>
    <row r="302" spans="2:12" s="1" customFormat="1" ht="11.1" customHeight="1" x14ac:dyDescent="0.15">
      <c r="B302" s="41">
        <v>44470</v>
      </c>
      <c r="C302" s="42">
        <v>53328</v>
      </c>
      <c r="D302" s="13">
        <v>291</v>
      </c>
      <c r="E302" s="43">
        <v>8858</v>
      </c>
      <c r="F302" s="109"/>
      <c r="G302" s="109"/>
      <c r="H302" s="94">
        <v>5274780.0912650004</v>
      </c>
      <c r="I302" s="94"/>
      <c r="J302" s="13">
        <v>3247501.9307388701</v>
      </c>
      <c r="K302" s="13">
        <v>1568719.79714083</v>
      </c>
      <c r="L302" s="13">
        <v>466459.868872658</v>
      </c>
    </row>
    <row r="303" spans="2:12" s="1" customFormat="1" ht="11.1" customHeight="1" x14ac:dyDescent="0.15">
      <c r="B303" s="41">
        <v>44470</v>
      </c>
      <c r="C303" s="42">
        <v>53359</v>
      </c>
      <c r="D303" s="13">
        <v>292</v>
      </c>
      <c r="E303" s="43">
        <v>8889</v>
      </c>
      <c r="F303" s="109"/>
      <c r="G303" s="109"/>
      <c r="H303" s="94">
        <v>4648993.1837280001</v>
      </c>
      <c r="I303" s="94"/>
      <c r="J303" s="13">
        <v>2857371.7592387199</v>
      </c>
      <c r="K303" s="13">
        <v>1376755.4373711699</v>
      </c>
      <c r="L303" s="13">
        <v>407645.19582002301</v>
      </c>
    </row>
    <row r="304" spans="2:12" s="1" customFormat="1" ht="11.1" customHeight="1" x14ac:dyDescent="0.15">
      <c r="B304" s="41">
        <v>44470</v>
      </c>
      <c r="C304" s="42">
        <v>53387</v>
      </c>
      <c r="D304" s="13">
        <v>293</v>
      </c>
      <c r="E304" s="43">
        <v>8917</v>
      </c>
      <c r="F304" s="109"/>
      <c r="G304" s="109"/>
      <c r="H304" s="94">
        <v>4126538.4595619999</v>
      </c>
      <c r="I304" s="94"/>
      <c r="J304" s="13">
        <v>2532374.0747825</v>
      </c>
      <c r="K304" s="13">
        <v>1217359.99889144</v>
      </c>
      <c r="L304" s="13">
        <v>359070.36777232098</v>
      </c>
    </row>
    <row r="305" spans="2:12" s="1" customFormat="1" ht="11.1" customHeight="1" x14ac:dyDescent="0.15">
      <c r="B305" s="41">
        <v>44470</v>
      </c>
      <c r="C305" s="42">
        <v>53418</v>
      </c>
      <c r="D305" s="13">
        <v>294</v>
      </c>
      <c r="E305" s="43">
        <v>8948</v>
      </c>
      <c r="F305" s="109"/>
      <c r="G305" s="109"/>
      <c r="H305" s="94">
        <v>3702900.7664089999</v>
      </c>
      <c r="I305" s="94"/>
      <c r="J305" s="13">
        <v>2268541.9481344302</v>
      </c>
      <c r="K305" s="13">
        <v>1087757.4730352</v>
      </c>
      <c r="L305" s="13">
        <v>319484.08920946298</v>
      </c>
    </row>
    <row r="306" spans="2:12" s="1" customFormat="1" ht="11.1" customHeight="1" x14ac:dyDescent="0.15">
      <c r="B306" s="41">
        <v>44470</v>
      </c>
      <c r="C306" s="42">
        <v>53448</v>
      </c>
      <c r="D306" s="13">
        <v>295</v>
      </c>
      <c r="E306" s="43">
        <v>8978</v>
      </c>
      <c r="F306" s="109"/>
      <c r="G306" s="109"/>
      <c r="H306" s="94">
        <v>3389172.2293710001</v>
      </c>
      <c r="I306" s="94"/>
      <c r="J306" s="13">
        <v>2072931.448391</v>
      </c>
      <c r="K306" s="13">
        <v>991516.55276708503</v>
      </c>
      <c r="L306" s="13">
        <v>290023.51463548699</v>
      </c>
    </row>
    <row r="307" spans="2:12" s="1" customFormat="1" ht="11.1" customHeight="1" x14ac:dyDescent="0.15">
      <c r="B307" s="41">
        <v>44470</v>
      </c>
      <c r="C307" s="42">
        <v>53479</v>
      </c>
      <c r="D307" s="13">
        <v>296</v>
      </c>
      <c r="E307" s="43">
        <v>9009</v>
      </c>
      <c r="F307" s="109"/>
      <c r="G307" s="109"/>
      <c r="H307" s="94">
        <v>3150918.4076709999</v>
      </c>
      <c r="I307" s="94"/>
      <c r="J307" s="13">
        <v>1923938.7307925599</v>
      </c>
      <c r="K307" s="13">
        <v>917910.54484249698</v>
      </c>
      <c r="L307" s="13">
        <v>267356.17602415301</v>
      </c>
    </row>
    <row r="308" spans="2:12" s="1" customFormat="1" ht="11.1" customHeight="1" x14ac:dyDescent="0.15">
      <c r="B308" s="41">
        <v>44470</v>
      </c>
      <c r="C308" s="42">
        <v>53509</v>
      </c>
      <c r="D308" s="13">
        <v>297</v>
      </c>
      <c r="E308" s="43">
        <v>9039</v>
      </c>
      <c r="F308" s="109"/>
      <c r="G308" s="109"/>
      <c r="H308" s="94">
        <v>2997785.4357309998</v>
      </c>
      <c r="I308" s="94"/>
      <c r="J308" s="13">
        <v>1827431.8329505599</v>
      </c>
      <c r="K308" s="13">
        <v>869721.23652544594</v>
      </c>
      <c r="L308" s="13">
        <v>252281.85752838</v>
      </c>
    </row>
    <row r="309" spans="2:12" s="1" customFormat="1" ht="11.1" customHeight="1" x14ac:dyDescent="0.15">
      <c r="B309" s="41">
        <v>44470</v>
      </c>
      <c r="C309" s="42">
        <v>53540</v>
      </c>
      <c r="D309" s="13">
        <v>298</v>
      </c>
      <c r="E309" s="43">
        <v>9070</v>
      </c>
      <c r="F309" s="109"/>
      <c r="G309" s="109"/>
      <c r="H309" s="94">
        <v>2800598.4551599999</v>
      </c>
      <c r="I309" s="94"/>
      <c r="J309" s="13">
        <v>1704332.2599224199</v>
      </c>
      <c r="K309" s="13">
        <v>809072.13899089501</v>
      </c>
      <c r="L309" s="13">
        <v>233695.21014019501</v>
      </c>
    </row>
    <row r="310" spans="2:12" s="1" customFormat="1" ht="11.1" customHeight="1" x14ac:dyDescent="0.15">
      <c r="B310" s="41">
        <v>44470</v>
      </c>
      <c r="C310" s="42">
        <v>53571</v>
      </c>
      <c r="D310" s="13">
        <v>299</v>
      </c>
      <c r="E310" s="43">
        <v>9101</v>
      </c>
      <c r="F310" s="109"/>
      <c r="G310" s="109"/>
      <c r="H310" s="94">
        <v>2672689.374516</v>
      </c>
      <c r="I310" s="94"/>
      <c r="J310" s="13">
        <v>1623733.2562428101</v>
      </c>
      <c r="K310" s="13">
        <v>768850.25064132805</v>
      </c>
      <c r="L310" s="13">
        <v>221136.761310331</v>
      </c>
    </row>
    <row r="311" spans="2:12" s="1" customFormat="1" ht="11.1" customHeight="1" x14ac:dyDescent="0.15">
      <c r="B311" s="41">
        <v>44470</v>
      </c>
      <c r="C311" s="42">
        <v>53601</v>
      </c>
      <c r="D311" s="13">
        <v>300</v>
      </c>
      <c r="E311" s="43">
        <v>9131</v>
      </c>
      <c r="F311" s="109"/>
      <c r="G311" s="109"/>
      <c r="H311" s="94">
        <v>2547364.7639139998</v>
      </c>
      <c r="I311" s="94"/>
      <c r="J311" s="13">
        <v>1545054.8305923899</v>
      </c>
      <c r="K311" s="13">
        <v>729794.75546672102</v>
      </c>
      <c r="L311" s="13">
        <v>209043.18129648999</v>
      </c>
    </row>
    <row r="312" spans="2:12" s="1" customFormat="1" ht="11.1" customHeight="1" x14ac:dyDescent="0.15">
      <c r="B312" s="41">
        <v>44470</v>
      </c>
      <c r="C312" s="42">
        <v>53632</v>
      </c>
      <c r="D312" s="13">
        <v>301</v>
      </c>
      <c r="E312" s="43">
        <v>9162</v>
      </c>
      <c r="F312" s="109"/>
      <c r="G312" s="109"/>
      <c r="H312" s="94">
        <v>2425476.0433550002</v>
      </c>
      <c r="I312" s="94"/>
      <c r="J312" s="13">
        <v>1468630.4466520101</v>
      </c>
      <c r="K312" s="13">
        <v>691932.07360276498</v>
      </c>
      <c r="L312" s="13">
        <v>197358.27917280499</v>
      </c>
    </row>
    <row r="313" spans="2:12" s="1" customFormat="1" ht="11.1" customHeight="1" x14ac:dyDescent="0.15">
      <c r="B313" s="41">
        <v>44470</v>
      </c>
      <c r="C313" s="42">
        <v>53662</v>
      </c>
      <c r="D313" s="13">
        <v>302</v>
      </c>
      <c r="E313" s="43">
        <v>9192</v>
      </c>
      <c r="F313" s="109"/>
      <c r="G313" s="109"/>
      <c r="H313" s="94">
        <v>2307301.8032240001</v>
      </c>
      <c r="I313" s="94"/>
      <c r="J313" s="13">
        <v>1394782.54547258</v>
      </c>
      <c r="K313" s="13">
        <v>655521.90086937696</v>
      </c>
      <c r="L313" s="13">
        <v>186206.64574299101</v>
      </c>
    </row>
    <row r="314" spans="2:12" s="1" customFormat="1" ht="11.1" customHeight="1" x14ac:dyDescent="0.15">
      <c r="B314" s="41">
        <v>44470</v>
      </c>
      <c r="C314" s="42">
        <v>53693</v>
      </c>
      <c r="D314" s="13">
        <v>303</v>
      </c>
      <c r="E314" s="43">
        <v>9223</v>
      </c>
      <c r="F314" s="109"/>
      <c r="G314" s="109"/>
      <c r="H314" s="94">
        <v>2195582.8031330002</v>
      </c>
      <c r="I314" s="94"/>
      <c r="J314" s="13">
        <v>1324996.3990532099</v>
      </c>
      <c r="K314" s="13">
        <v>621139.99315229</v>
      </c>
      <c r="L314" s="13">
        <v>175692.84825817001</v>
      </c>
    </row>
    <row r="315" spans="2:12" s="1" customFormat="1" ht="11.1" customHeight="1" x14ac:dyDescent="0.15">
      <c r="B315" s="41">
        <v>44470</v>
      </c>
      <c r="C315" s="42">
        <v>53724</v>
      </c>
      <c r="D315" s="13">
        <v>304</v>
      </c>
      <c r="E315" s="43">
        <v>9254</v>
      </c>
      <c r="F315" s="109"/>
      <c r="G315" s="109"/>
      <c r="H315" s="94">
        <v>2089430.2030859999</v>
      </c>
      <c r="I315" s="94"/>
      <c r="J315" s="13">
        <v>1258796.4942852501</v>
      </c>
      <c r="K315" s="13">
        <v>588605.63103904703</v>
      </c>
      <c r="L315" s="13">
        <v>165785.14852379999</v>
      </c>
    </row>
    <row r="316" spans="2:12" s="1" customFormat="1" ht="11.1" customHeight="1" x14ac:dyDescent="0.15">
      <c r="B316" s="41">
        <v>44470</v>
      </c>
      <c r="C316" s="42">
        <v>53752</v>
      </c>
      <c r="D316" s="13">
        <v>305</v>
      </c>
      <c r="E316" s="43">
        <v>9282</v>
      </c>
      <c r="F316" s="109"/>
      <c r="G316" s="109"/>
      <c r="H316" s="94">
        <v>1984738.7935810001</v>
      </c>
      <c r="I316" s="94"/>
      <c r="J316" s="13">
        <v>1193892.2636621201</v>
      </c>
      <c r="K316" s="13">
        <v>556974.28157679399</v>
      </c>
      <c r="L316" s="13">
        <v>156275.66777317601</v>
      </c>
    </row>
    <row r="317" spans="2:12" s="1" customFormat="1" ht="11.1" customHeight="1" x14ac:dyDescent="0.15">
      <c r="B317" s="41">
        <v>44470</v>
      </c>
      <c r="C317" s="42">
        <v>53783</v>
      </c>
      <c r="D317" s="13">
        <v>306</v>
      </c>
      <c r="E317" s="43">
        <v>9313</v>
      </c>
      <c r="F317" s="109"/>
      <c r="G317" s="109"/>
      <c r="H317" s="94">
        <v>1887085.0241169999</v>
      </c>
      <c r="I317" s="94"/>
      <c r="J317" s="13">
        <v>1133224.6863221501</v>
      </c>
      <c r="K317" s="13">
        <v>527327.13969855895</v>
      </c>
      <c r="L317" s="13">
        <v>147330.602360057</v>
      </c>
    </row>
    <row r="318" spans="2:12" s="1" customFormat="1" ht="11.1" customHeight="1" x14ac:dyDescent="0.15">
      <c r="B318" s="41">
        <v>44470</v>
      </c>
      <c r="C318" s="42">
        <v>53813</v>
      </c>
      <c r="D318" s="13">
        <v>307</v>
      </c>
      <c r="E318" s="43">
        <v>9343</v>
      </c>
      <c r="F318" s="109"/>
      <c r="G318" s="109"/>
      <c r="H318" s="94">
        <v>1791849.9651959999</v>
      </c>
      <c r="I318" s="94"/>
      <c r="J318" s="13">
        <v>1074268.3024738899</v>
      </c>
      <c r="K318" s="13">
        <v>498662.40323313099</v>
      </c>
      <c r="L318" s="13">
        <v>138750.81734042501</v>
      </c>
    </row>
    <row r="319" spans="2:12" s="1" customFormat="1" ht="11.1" customHeight="1" x14ac:dyDescent="0.15">
      <c r="B319" s="41">
        <v>44470</v>
      </c>
      <c r="C319" s="42">
        <v>53844</v>
      </c>
      <c r="D319" s="13">
        <v>308</v>
      </c>
      <c r="E319" s="43">
        <v>9374</v>
      </c>
      <c r="F319" s="109"/>
      <c r="G319" s="109"/>
      <c r="H319" s="94">
        <v>1699633.066317</v>
      </c>
      <c r="I319" s="94"/>
      <c r="J319" s="13">
        <v>1017253.21172894</v>
      </c>
      <c r="K319" s="13">
        <v>470995.79167637997</v>
      </c>
      <c r="L319" s="13">
        <v>130497.61386010599</v>
      </c>
    </row>
    <row r="320" spans="2:12" s="1" customFormat="1" ht="11.1" customHeight="1" x14ac:dyDescent="0.15">
      <c r="B320" s="41">
        <v>44470</v>
      </c>
      <c r="C320" s="42">
        <v>53874</v>
      </c>
      <c r="D320" s="13">
        <v>309</v>
      </c>
      <c r="E320" s="43">
        <v>9404</v>
      </c>
      <c r="F320" s="109"/>
      <c r="G320" s="109"/>
      <c r="H320" s="94">
        <v>1616605.807979</v>
      </c>
      <c r="I320" s="94"/>
      <c r="J320" s="13">
        <v>965972.12268886901</v>
      </c>
      <c r="K320" s="13">
        <v>446151.45894087298</v>
      </c>
      <c r="L320" s="13">
        <v>123107.339252373</v>
      </c>
    </row>
    <row r="321" spans="2:12" s="1" customFormat="1" ht="11.1" customHeight="1" x14ac:dyDescent="0.15">
      <c r="B321" s="41">
        <v>44470</v>
      </c>
      <c r="C321" s="42">
        <v>53905</v>
      </c>
      <c r="D321" s="13">
        <v>310</v>
      </c>
      <c r="E321" s="43">
        <v>9435</v>
      </c>
      <c r="F321" s="109"/>
      <c r="G321" s="109"/>
      <c r="H321" s="94">
        <v>1534504.590297</v>
      </c>
      <c r="I321" s="94"/>
      <c r="J321" s="13">
        <v>915358.94391072902</v>
      </c>
      <c r="K321" s="13">
        <v>421699.65584737901</v>
      </c>
      <c r="L321" s="13">
        <v>115867.461848059</v>
      </c>
    </row>
    <row r="322" spans="2:12" s="1" customFormat="1" ht="11.1" customHeight="1" x14ac:dyDescent="0.15">
      <c r="B322" s="41">
        <v>44470</v>
      </c>
      <c r="C322" s="42">
        <v>53936</v>
      </c>
      <c r="D322" s="13">
        <v>311</v>
      </c>
      <c r="E322" s="43">
        <v>9466</v>
      </c>
      <c r="F322" s="109"/>
      <c r="G322" s="109"/>
      <c r="H322" s="94">
        <v>1454770.8326580001</v>
      </c>
      <c r="I322" s="94"/>
      <c r="J322" s="13">
        <v>866324.51000018301</v>
      </c>
      <c r="K322" s="13">
        <v>398094.806361539</v>
      </c>
      <c r="L322" s="13">
        <v>108918.43142285501</v>
      </c>
    </row>
    <row r="323" spans="2:12" s="1" customFormat="1" ht="11.1" customHeight="1" x14ac:dyDescent="0.15">
      <c r="B323" s="41">
        <v>44470</v>
      </c>
      <c r="C323" s="42">
        <v>53966</v>
      </c>
      <c r="D323" s="13">
        <v>312</v>
      </c>
      <c r="E323" s="43">
        <v>9496</v>
      </c>
      <c r="F323" s="109"/>
      <c r="G323" s="109"/>
      <c r="H323" s="94">
        <v>1377977.765561</v>
      </c>
      <c r="I323" s="94"/>
      <c r="J323" s="13">
        <v>819246.86267282697</v>
      </c>
      <c r="K323" s="13">
        <v>375535.03864821402</v>
      </c>
      <c r="L323" s="13">
        <v>102324.92013238301</v>
      </c>
    </row>
    <row r="324" spans="2:12" s="1" customFormat="1" ht="11.1" customHeight="1" x14ac:dyDescent="0.15">
      <c r="B324" s="41">
        <v>44470</v>
      </c>
      <c r="C324" s="42">
        <v>53997</v>
      </c>
      <c r="D324" s="13">
        <v>313</v>
      </c>
      <c r="E324" s="43">
        <v>9527</v>
      </c>
      <c r="F324" s="109"/>
      <c r="G324" s="109"/>
      <c r="H324" s="94">
        <v>1302331.3486200001</v>
      </c>
      <c r="I324" s="94"/>
      <c r="J324" s="13">
        <v>772959.69820728805</v>
      </c>
      <c r="K324" s="13">
        <v>353416.33664833597</v>
      </c>
      <c r="L324" s="13">
        <v>95890.192494596806</v>
      </c>
    </row>
    <row r="325" spans="2:12" s="1" customFormat="1" ht="11.1" customHeight="1" x14ac:dyDescent="0.15">
      <c r="B325" s="41">
        <v>44470</v>
      </c>
      <c r="C325" s="42">
        <v>54027</v>
      </c>
      <c r="D325" s="13">
        <v>314</v>
      </c>
      <c r="E325" s="43">
        <v>9557</v>
      </c>
      <c r="F325" s="109"/>
      <c r="G325" s="109"/>
      <c r="H325" s="94">
        <v>1228718.142221</v>
      </c>
      <c r="I325" s="94"/>
      <c r="J325" s="13">
        <v>728071.76136648399</v>
      </c>
      <c r="K325" s="13">
        <v>332073.12155620498</v>
      </c>
      <c r="L325" s="13">
        <v>89729.940068453405</v>
      </c>
    </row>
    <row r="326" spans="2:12" s="1" customFormat="1" ht="11.1" customHeight="1" x14ac:dyDescent="0.15">
      <c r="B326" s="41">
        <v>44470</v>
      </c>
      <c r="C326" s="42">
        <v>54058</v>
      </c>
      <c r="D326" s="13">
        <v>315</v>
      </c>
      <c r="E326" s="43">
        <v>9588</v>
      </c>
      <c r="F326" s="109"/>
      <c r="G326" s="109"/>
      <c r="H326" s="94">
        <v>1158410.6464780001</v>
      </c>
      <c r="I326" s="94"/>
      <c r="J326" s="13">
        <v>685247.14636347699</v>
      </c>
      <c r="K326" s="13">
        <v>311745.98302366101</v>
      </c>
      <c r="L326" s="13">
        <v>83880.524753389793</v>
      </c>
    </row>
    <row r="327" spans="2:12" s="1" customFormat="1" ht="11.1" customHeight="1" x14ac:dyDescent="0.15">
      <c r="B327" s="41">
        <v>44470</v>
      </c>
      <c r="C327" s="42">
        <v>54089</v>
      </c>
      <c r="D327" s="13">
        <v>316</v>
      </c>
      <c r="E327" s="43">
        <v>9619</v>
      </c>
      <c r="F327" s="109"/>
      <c r="G327" s="109"/>
      <c r="H327" s="94">
        <v>1089991.1312770001</v>
      </c>
      <c r="I327" s="94"/>
      <c r="J327" s="13">
        <v>643680.62766470597</v>
      </c>
      <c r="K327" s="13">
        <v>292090.99092999898</v>
      </c>
      <c r="L327" s="13">
        <v>78259.136969950894</v>
      </c>
    </row>
    <row r="328" spans="2:12" s="1" customFormat="1" ht="11.1" customHeight="1" x14ac:dyDescent="0.15">
      <c r="B328" s="41">
        <v>44470</v>
      </c>
      <c r="C328" s="42">
        <v>54118</v>
      </c>
      <c r="D328" s="13">
        <v>317</v>
      </c>
      <c r="E328" s="43">
        <v>9648</v>
      </c>
      <c r="F328" s="109"/>
      <c r="G328" s="109"/>
      <c r="H328" s="94">
        <v>1023403.866732</v>
      </c>
      <c r="I328" s="94"/>
      <c r="J328" s="13">
        <v>603399.39394383703</v>
      </c>
      <c r="K328" s="13">
        <v>273160.58537008701</v>
      </c>
      <c r="L328" s="13">
        <v>72897.137385350201</v>
      </c>
    </row>
    <row r="329" spans="2:12" s="1" customFormat="1" ht="11.1" customHeight="1" x14ac:dyDescent="0.15">
      <c r="B329" s="41">
        <v>44470</v>
      </c>
      <c r="C329" s="42">
        <v>54149</v>
      </c>
      <c r="D329" s="13">
        <v>318</v>
      </c>
      <c r="E329" s="43">
        <v>9679</v>
      </c>
      <c r="F329" s="109"/>
      <c r="G329" s="109"/>
      <c r="H329" s="94">
        <v>959668.18272799999</v>
      </c>
      <c r="I329" s="94"/>
      <c r="J329" s="13">
        <v>564861.13117053197</v>
      </c>
      <c r="K329" s="13">
        <v>255063.87267616799</v>
      </c>
      <c r="L329" s="13">
        <v>67779.445013353994</v>
      </c>
    </row>
    <row r="330" spans="2:12" s="1" customFormat="1" ht="11.1" customHeight="1" x14ac:dyDescent="0.15">
      <c r="B330" s="41">
        <v>44470</v>
      </c>
      <c r="C330" s="42">
        <v>54179</v>
      </c>
      <c r="D330" s="13">
        <v>319</v>
      </c>
      <c r="E330" s="43">
        <v>9709</v>
      </c>
      <c r="F330" s="109"/>
      <c r="G330" s="109"/>
      <c r="H330" s="94">
        <v>897069.148881</v>
      </c>
      <c r="I330" s="94"/>
      <c r="J330" s="13">
        <v>527148.62326770299</v>
      </c>
      <c r="K330" s="13">
        <v>237448.86712886801</v>
      </c>
      <c r="L330" s="13">
        <v>62839.865156649197</v>
      </c>
    </row>
    <row r="331" spans="2:12" s="1" customFormat="1" ht="11.1" customHeight="1" x14ac:dyDescent="0.15">
      <c r="B331" s="41">
        <v>44470</v>
      </c>
      <c r="C331" s="42">
        <v>54210</v>
      </c>
      <c r="D331" s="13">
        <v>320</v>
      </c>
      <c r="E331" s="43">
        <v>9740</v>
      </c>
      <c r="F331" s="109"/>
      <c r="G331" s="109"/>
      <c r="H331" s="94">
        <v>839400.93618900003</v>
      </c>
      <c r="I331" s="94"/>
      <c r="J331" s="13">
        <v>492424.19523894001</v>
      </c>
      <c r="K331" s="13">
        <v>221243.49069128701</v>
      </c>
      <c r="L331" s="13">
        <v>58303.182845257201</v>
      </c>
    </row>
    <row r="332" spans="2:12" s="1" customFormat="1" ht="11.1" customHeight="1" x14ac:dyDescent="0.15">
      <c r="B332" s="41">
        <v>44470</v>
      </c>
      <c r="C332" s="42">
        <v>54240</v>
      </c>
      <c r="D332" s="13">
        <v>321</v>
      </c>
      <c r="E332" s="43">
        <v>9770</v>
      </c>
      <c r="F332" s="109"/>
      <c r="G332" s="109"/>
      <c r="H332" s="94">
        <v>788397.88365500001</v>
      </c>
      <c r="I332" s="94"/>
      <c r="J332" s="13">
        <v>461744.727147575</v>
      </c>
      <c r="K332" s="13">
        <v>206948.76080172701</v>
      </c>
      <c r="L332" s="13">
        <v>54312.610301876499</v>
      </c>
    </row>
    <row r="333" spans="2:12" s="1" customFormat="1" ht="11.1" customHeight="1" x14ac:dyDescent="0.15">
      <c r="B333" s="41">
        <v>44470</v>
      </c>
      <c r="C333" s="42">
        <v>54271</v>
      </c>
      <c r="D333" s="13">
        <v>322</v>
      </c>
      <c r="E333" s="43">
        <v>9801</v>
      </c>
      <c r="F333" s="109"/>
      <c r="G333" s="109"/>
      <c r="H333" s="94">
        <v>741422.38227599999</v>
      </c>
      <c r="I333" s="94"/>
      <c r="J333" s="13">
        <v>433495.87227363401</v>
      </c>
      <c r="K333" s="13">
        <v>193793.82953403</v>
      </c>
      <c r="L333" s="13">
        <v>50644.747474458301</v>
      </c>
    </row>
    <row r="334" spans="2:12" s="1" customFormat="1" ht="11.1" customHeight="1" x14ac:dyDescent="0.15">
      <c r="B334" s="41">
        <v>44470</v>
      </c>
      <c r="C334" s="42">
        <v>54302</v>
      </c>
      <c r="D334" s="13">
        <v>323</v>
      </c>
      <c r="E334" s="43">
        <v>9832</v>
      </c>
      <c r="F334" s="109"/>
      <c r="G334" s="109"/>
      <c r="H334" s="94">
        <v>696135.71155300003</v>
      </c>
      <c r="I334" s="94"/>
      <c r="J334" s="13">
        <v>406327.26652258501</v>
      </c>
      <c r="K334" s="13">
        <v>181186.16708700499</v>
      </c>
      <c r="L334" s="13">
        <v>47149.394790142098</v>
      </c>
    </row>
    <row r="335" spans="2:12" s="1" customFormat="1" ht="11.1" customHeight="1" x14ac:dyDescent="0.15">
      <c r="B335" s="41">
        <v>44470</v>
      </c>
      <c r="C335" s="42">
        <v>54332</v>
      </c>
      <c r="D335" s="13">
        <v>324</v>
      </c>
      <c r="E335" s="43">
        <v>9862</v>
      </c>
      <c r="F335" s="109"/>
      <c r="G335" s="109"/>
      <c r="H335" s="94">
        <v>655013.87148500001</v>
      </c>
      <c r="I335" s="94"/>
      <c r="J335" s="13">
        <v>381697.32006957103</v>
      </c>
      <c r="K335" s="13">
        <v>169784.46451990999</v>
      </c>
      <c r="L335" s="13">
        <v>44001.260457828503</v>
      </c>
    </row>
    <row r="336" spans="2:12" s="1" customFormat="1" ht="11.1" customHeight="1" x14ac:dyDescent="0.15">
      <c r="B336" s="41">
        <v>44470</v>
      </c>
      <c r="C336" s="42">
        <v>54363</v>
      </c>
      <c r="D336" s="13">
        <v>325</v>
      </c>
      <c r="E336" s="43">
        <v>9893</v>
      </c>
      <c r="F336" s="109"/>
      <c r="G336" s="109"/>
      <c r="H336" s="94">
        <v>614651.66680000001</v>
      </c>
      <c r="I336" s="94"/>
      <c r="J336" s="13">
        <v>357569.49089489499</v>
      </c>
      <c r="K336" s="13">
        <v>158647.556536419</v>
      </c>
      <c r="L336" s="13">
        <v>40940.880186071503</v>
      </c>
    </row>
    <row r="337" spans="2:12" s="1" customFormat="1" ht="11.1" customHeight="1" x14ac:dyDescent="0.15">
      <c r="B337" s="41">
        <v>44470</v>
      </c>
      <c r="C337" s="42">
        <v>54393</v>
      </c>
      <c r="D337" s="13">
        <v>326</v>
      </c>
      <c r="E337" s="43">
        <v>9923</v>
      </c>
      <c r="F337" s="109"/>
      <c r="G337" s="109"/>
      <c r="H337" s="94">
        <v>578584.98912399996</v>
      </c>
      <c r="I337" s="94"/>
      <c r="J337" s="13">
        <v>336035.46493240801</v>
      </c>
      <c r="K337" s="13">
        <v>148726.31366461099</v>
      </c>
      <c r="L337" s="13">
        <v>38223.256503003999</v>
      </c>
    </row>
    <row r="338" spans="2:12" s="1" customFormat="1" ht="11.1" customHeight="1" x14ac:dyDescent="0.15">
      <c r="B338" s="41">
        <v>44470</v>
      </c>
      <c r="C338" s="42">
        <v>54424</v>
      </c>
      <c r="D338" s="13">
        <v>327</v>
      </c>
      <c r="E338" s="43">
        <v>9954</v>
      </c>
      <c r="F338" s="109"/>
      <c r="G338" s="109"/>
      <c r="H338" s="94">
        <v>544156.35491999995</v>
      </c>
      <c r="I338" s="94"/>
      <c r="J338" s="13">
        <v>315503.68593588</v>
      </c>
      <c r="K338" s="13">
        <v>139283.99950178899</v>
      </c>
      <c r="L338" s="13">
        <v>35644.926186299999</v>
      </c>
    </row>
    <row r="339" spans="2:12" s="1" customFormat="1" ht="11.1" customHeight="1" x14ac:dyDescent="0.15">
      <c r="B339" s="41">
        <v>44470</v>
      </c>
      <c r="C339" s="42">
        <v>54455</v>
      </c>
      <c r="D339" s="13">
        <v>328</v>
      </c>
      <c r="E339" s="43">
        <v>9985</v>
      </c>
      <c r="F339" s="109"/>
      <c r="G339" s="109"/>
      <c r="H339" s="94">
        <v>509680.15369000001</v>
      </c>
      <c r="I339" s="94"/>
      <c r="J339" s="13">
        <v>295013.054365499</v>
      </c>
      <c r="K339" s="13">
        <v>129906.869861258</v>
      </c>
      <c r="L339" s="13">
        <v>33104.362488015096</v>
      </c>
    </row>
    <row r="340" spans="2:12" s="1" customFormat="1" ht="11.1" customHeight="1" x14ac:dyDescent="0.15">
      <c r="B340" s="41">
        <v>44470</v>
      </c>
      <c r="C340" s="42">
        <v>54483</v>
      </c>
      <c r="D340" s="13">
        <v>329</v>
      </c>
      <c r="E340" s="43">
        <v>10013</v>
      </c>
      <c r="F340" s="109"/>
      <c r="G340" s="109"/>
      <c r="H340" s="94">
        <v>476575.17543300003</v>
      </c>
      <c r="I340" s="94"/>
      <c r="J340" s="13">
        <v>275428.61000915302</v>
      </c>
      <c r="K340" s="13">
        <v>121004.368920746</v>
      </c>
      <c r="L340" s="13">
        <v>30717.7338074576</v>
      </c>
    </row>
    <row r="341" spans="2:12" s="1" customFormat="1" ht="11.1" customHeight="1" x14ac:dyDescent="0.15">
      <c r="B341" s="41">
        <v>44470</v>
      </c>
      <c r="C341" s="42">
        <v>54514</v>
      </c>
      <c r="D341" s="13">
        <v>330</v>
      </c>
      <c r="E341" s="43">
        <v>10044</v>
      </c>
      <c r="F341" s="109"/>
      <c r="G341" s="109"/>
      <c r="H341" s="94">
        <v>445588.12064899999</v>
      </c>
      <c r="I341" s="94"/>
      <c r="J341" s="13">
        <v>257083.38942750599</v>
      </c>
      <c r="K341" s="13">
        <v>112657.50027937</v>
      </c>
      <c r="L341" s="13">
        <v>28477.696139242998</v>
      </c>
    </row>
    <row r="342" spans="2:12" s="1" customFormat="1" ht="11.1" customHeight="1" x14ac:dyDescent="0.15">
      <c r="B342" s="41">
        <v>44470</v>
      </c>
      <c r="C342" s="42">
        <v>54544</v>
      </c>
      <c r="D342" s="13">
        <v>331</v>
      </c>
      <c r="E342" s="43">
        <v>10074</v>
      </c>
      <c r="F342" s="109"/>
      <c r="G342" s="109"/>
      <c r="H342" s="94">
        <v>414737.128838</v>
      </c>
      <c r="I342" s="94"/>
      <c r="J342" s="13">
        <v>238891.05598537999</v>
      </c>
      <c r="K342" s="13">
        <v>104427.709171435</v>
      </c>
      <c r="L342" s="13">
        <v>26289.151888182099</v>
      </c>
    </row>
    <row r="343" spans="2:12" s="1" customFormat="1" ht="11.1" customHeight="1" x14ac:dyDescent="0.15">
      <c r="B343" s="41">
        <v>44470</v>
      </c>
      <c r="C343" s="42">
        <v>54575</v>
      </c>
      <c r="D343" s="13">
        <v>332</v>
      </c>
      <c r="E343" s="43">
        <v>10105</v>
      </c>
      <c r="F343" s="109"/>
      <c r="G343" s="109"/>
      <c r="H343" s="94">
        <v>385644</v>
      </c>
      <c r="I343" s="94"/>
      <c r="J343" s="13">
        <v>221756.48610983699</v>
      </c>
      <c r="K343" s="13">
        <v>96691.051906991095</v>
      </c>
      <c r="L343" s="13">
        <v>24238.3877716057</v>
      </c>
    </row>
    <row r="344" spans="2:12" s="1" customFormat="1" ht="11.1" customHeight="1" x14ac:dyDescent="0.15">
      <c r="B344" s="41">
        <v>44470</v>
      </c>
      <c r="C344" s="42">
        <v>54605</v>
      </c>
      <c r="D344" s="13">
        <v>333</v>
      </c>
      <c r="E344" s="43">
        <v>10135</v>
      </c>
      <c r="F344" s="109"/>
      <c r="G344" s="109"/>
      <c r="H344" s="94">
        <v>357389.65</v>
      </c>
      <c r="I344" s="94"/>
      <c r="J344" s="13">
        <v>205172.09074032499</v>
      </c>
      <c r="K344" s="13">
        <v>89239.680145559498</v>
      </c>
      <c r="L344" s="13">
        <v>22278.7865520253</v>
      </c>
    </row>
    <row r="345" spans="2:12" s="1" customFormat="1" ht="11.1" customHeight="1" x14ac:dyDescent="0.15">
      <c r="B345" s="41">
        <v>44470</v>
      </c>
      <c r="C345" s="42">
        <v>54636</v>
      </c>
      <c r="D345" s="13">
        <v>334</v>
      </c>
      <c r="E345" s="43">
        <v>10166</v>
      </c>
      <c r="F345" s="109"/>
      <c r="G345" s="109"/>
      <c r="H345" s="94">
        <v>331269.43</v>
      </c>
      <c r="I345" s="94"/>
      <c r="J345" s="13">
        <v>189854.306301479</v>
      </c>
      <c r="K345" s="13">
        <v>82367.193060877107</v>
      </c>
      <c r="L345" s="13">
        <v>20475.9666435773</v>
      </c>
    </row>
    <row r="346" spans="2:12" s="1" customFormat="1" ht="11.1" customHeight="1" x14ac:dyDescent="0.15">
      <c r="B346" s="41">
        <v>44470</v>
      </c>
      <c r="C346" s="42">
        <v>54667</v>
      </c>
      <c r="D346" s="13">
        <v>335</v>
      </c>
      <c r="E346" s="43">
        <v>10197</v>
      </c>
      <c r="F346" s="109"/>
      <c r="G346" s="109"/>
      <c r="H346" s="94">
        <v>308295.48</v>
      </c>
      <c r="I346" s="94"/>
      <c r="J346" s="13">
        <v>176387.99693385899</v>
      </c>
      <c r="K346" s="13">
        <v>76330.294001328599</v>
      </c>
      <c r="L346" s="13">
        <v>18894.861023886799</v>
      </c>
    </row>
    <row r="347" spans="2:12" s="1" customFormat="1" ht="11.1" customHeight="1" x14ac:dyDescent="0.15">
      <c r="B347" s="41">
        <v>44470</v>
      </c>
      <c r="C347" s="42">
        <v>54697</v>
      </c>
      <c r="D347" s="13">
        <v>336</v>
      </c>
      <c r="E347" s="43">
        <v>10227</v>
      </c>
      <c r="F347" s="109"/>
      <c r="G347" s="109"/>
      <c r="H347" s="94">
        <v>286086.81</v>
      </c>
      <c r="I347" s="94"/>
      <c r="J347" s="13">
        <v>163412.87336855699</v>
      </c>
      <c r="K347" s="13">
        <v>70541.378217001198</v>
      </c>
      <c r="L347" s="13">
        <v>17390.288655180299</v>
      </c>
    </row>
    <row r="348" spans="2:12" s="1" customFormat="1" ht="11.1" customHeight="1" x14ac:dyDescent="0.15">
      <c r="B348" s="41">
        <v>44470</v>
      </c>
      <c r="C348" s="42">
        <v>54728</v>
      </c>
      <c r="D348" s="13">
        <v>337</v>
      </c>
      <c r="E348" s="43">
        <v>10258</v>
      </c>
      <c r="F348" s="109"/>
      <c r="G348" s="109"/>
      <c r="H348" s="94">
        <v>264460.59999999998</v>
      </c>
      <c r="I348" s="94"/>
      <c r="J348" s="13">
        <v>150803.76670506501</v>
      </c>
      <c r="K348" s="13">
        <v>64932.773910851</v>
      </c>
      <c r="L348" s="13">
        <v>15939.820483885</v>
      </c>
    </row>
    <row r="349" spans="2:12" s="1" customFormat="1" ht="11.1" customHeight="1" x14ac:dyDescent="0.15">
      <c r="B349" s="41">
        <v>44470</v>
      </c>
      <c r="C349" s="42">
        <v>54758</v>
      </c>
      <c r="D349" s="13">
        <v>338</v>
      </c>
      <c r="E349" s="43">
        <v>10288</v>
      </c>
      <c r="F349" s="109"/>
      <c r="G349" s="109"/>
      <c r="H349" s="94">
        <v>248945.1</v>
      </c>
      <c r="I349" s="94"/>
      <c r="J349" s="13">
        <v>141723.331634462</v>
      </c>
      <c r="K349" s="13">
        <v>60872.745158206097</v>
      </c>
      <c r="L349" s="13">
        <v>14881.9020130722</v>
      </c>
    </row>
    <row r="350" spans="2:12" s="1" customFormat="1" ht="11.1" customHeight="1" x14ac:dyDescent="0.15">
      <c r="B350" s="41">
        <v>44470</v>
      </c>
      <c r="C350" s="42">
        <v>54789</v>
      </c>
      <c r="D350" s="13">
        <v>339</v>
      </c>
      <c r="E350" s="43">
        <v>10319</v>
      </c>
      <c r="F350" s="109"/>
      <c r="G350" s="109"/>
      <c r="H350" s="94">
        <v>240065.17</v>
      </c>
      <c r="I350" s="94"/>
      <c r="J350" s="13">
        <v>136436.22812695699</v>
      </c>
      <c r="K350" s="13">
        <v>58452.801633339703</v>
      </c>
      <c r="L350" s="13">
        <v>14229.7576795189</v>
      </c>
    </row>
    <row r="351" spans="2:12" s="1" customFormat="1" ht="11.1" customHeight="1" x14ac:dyDescent="0.15">
      <c r="B351" s="41">
        <v>44470</v>
      </c>
      <c r="C351" s="42">
        <v>54820</v>
      </c>
      <c r="D351" s="13">
        <v>340</v>
      </c>
      <c r="E351" s="43">
        <v>10350</v>
      </c>
      <c r="F351" s="109"/>
      <c r="G351" s="109"/>
      <c r="H351" s="94">
        <v>232840.22</v>
      </c>
      <c r="I351" s="94"/>
      <c r="J351" s="13">
        <v>132105.63099678801</v>
      </c>
      <c r="K351" s="13">
        <v>56453.5230533707</v>
      </c>
      <c r="L351" s="13">
        <v>13684.8437212384</v>
      </c>
    </row>
    <row r="352" spans="2:12" s="1" customFormat="1" ht="11.1" customHeight="1" x14ac:dyDescent="0.15">
      <c r="B352" s="41">
        <v>44470</v>
      </c>
      <c r="C352" s="42">
        <v>54848</v>
      </c>
      <c r="D352" s="13">
        <v>341</v>
      </c>
      <c r="E352" s="43">
        <v>10378</v>
      </c>
      <c r="F352" s="109"/>
      <c r="G352" s="109"/>
      <c r="H352" s="94">
        <v>226507.36</v>
      </c>
      <c r="I352" s="94"/>
      <c r="J352" s="13">
        <v>128315.69191754601</v>
      </c>
      <c r="K352" s="13">
        <v>54707.9707818147</v>
      </c>
      <c r="L352" s="13">
        <v>13210.9609830357</v>
      </c>
    </row>
    <row r="353" spans="2:12" s="1" customFormat="1" ht="11.1" customHeight="1" x14ac:dyDescent="0.15">
      <c r="B353" s="41">
        <v>44470</v>
      </c>
      <c r="C353" s="42">
        <v>54879</v>
      </c>
      <c r="D353" s="13">
        <v>342</v>
      </c>
      <c r="E353" s="43">
        <v>10409</v>
      </c>
      <c r="F353" s="109"/>
      <c r="G353" s="109"/>
      <c r="H353" s="94">
        <v>104664.13</v>
      </c>
      <c r="I353" s="94"/>
      <c r="J353" s="13">
        <v>0</v>
      </c>
      <c r="K353" s="13">
        <v>0</v>
      </c>
      <c r="L353" s="13">
        <v>0</v>
      </c>
    </row>
    <row r="354" spans="2:12" s="1" customFormat="1" ht="11.1" customHeight="1" x14ac:dyDescent="0.15">
      <c r="B354" s="41">
        <v>44470</v>
      </c>
      <c r="C354" s="42">
        <v>54909</v>
      </c>
      <c r="D354" s="13">
        <v>343</v>
      </c>
      <c r="E354" s="43">
        <v>10439</v>
      </c>
      <c r="F354" s="109"/>
      <c r="G354" s="109"/>
      <c r="H354" s="94">
        <v>98311.23</v>
      </c>
      <c r="I354" s="94"/>
      <c r="J354" s="13">
        <v>55507.276765386698</v>
      </c>
      <c r="K354" s="13">
        <v>23547.489794209301</v>
      </c>
      <c r="L354" s="13">
        <v>5638.9873975189803</v>
      </c>
    </row>
    <row r="355" spans="2:12" s="1" customFormat="1" ht="11.1" customHeight="1" x14ac:dyDescent="0.15">
      <c r="B355" s="41">
        <v>44470</v>
      </c>
      <c r="C355" s="42">
        <v>54940</v>
      </c>
      <c r="D355" s="13">
        <v>344</v>
      </c>
      <c r="E355" s="43">
        <v>10470</v>
      </c>
      <c r="F355" s="109"/>
      <c r="G355" s="109"/>
      <c r="H355" s="94">
        <v>93246.01</v>
      </c>
      <c r="I355" s="94"/>
      <c r="J355" s="13">
        <v>52558.120675547201</v>
      </c>
      <c r="K355" s="13">
        <v>22239.684246958201</v>
      </c>
      <c r="L355" s="13">
        <v>5303.2456350499697</v>
      </c>
    </row>
    <row r="356" spans="2:12" s="1" customFormat="1" ht="11.1" customHeight="1" x14ac:dyDescent="0.15">
      <c r="B356" s="41">
        <v>44470</v>
      </c>
      <c r="C356" s="42">
        <v>54970</v>
      </c>
      <c r="D356" s="13">
        <v>345</v>
      </c>
      <c r="E356" s="43">
        <v>10500</v>
      </c>
      <c r="F356" s="109"/>
      <c r="G356" s="109"/>
      <c r="H356" s="94">
        <v>88172.35</v>
      </c>
      <c r="I356" s="94"/>
      <c r="J356" s="13">
        <v>49616.776612244903</v>
      </c>
      <c r="K356" s="13">
        <v>20943.395935181099</v>
      </c>
      <c r="L356" s="13">
        <v>4973.6625114879998</v>
      </c>
    </row>
    <row r="357" spans="2:12" s="1" customFormat="1" ht="11.1" customHeight="1" x14ac:dyDescent="0.15">
      <c r="B357" s="41">
        <v>44470</v>
      </c>
      <c r="C357" s="42">
        <v>55001</v>
      </c>
      <c r="D357" s="13">
        <v>346</v>
      </c>
      <c r="E357" s="43">
        <v>10531</v>
      </c>
      <c r="F357" s="109"/>
      <c r="G357" s="109"/>
      <c r="H357" s="94">
        <v>83089.72</v>
      </c>
      <c r="I357" s="94"/>
      <c r="J357" s="13">
        <v>46677.351421136998</v>
      </c>
      <c r="K357" s="13">
        <v>19652.547499831398</v>
      </c>
      <c r="L357" s="13">
        <v>4647.3425382392497</v>
      </c>
    </row>
    <row r="358" spans="2:12" s="1" customFormat="1" ht="11.1" customHeight="1" x14ac:dyDescent="0.15">
      <c r="B358" s="41">
        <v>44470</v>
      </c>
      <c r="C358" s="42">
        <v>55032</v>
      </c>
      <c r="D358" s="13">
        <v>347</v>
      </c>
      <c r="E358" s="43">
        <v>10562</v>
      </c>
      <c r="F358" s="109"/>
      <c r="G358" s="109"/>
      <c r="H358" s="94">
        <v>79546.38</v>
      </c>
      <c r="I358" s="94"/>
      <c r="J358" s="13">
        <v>44611.015495773099</v>
      </c>
      <c r="K358" s="13">
        <v>18734.790959034901</v>
      </c>
      <c r="L358" s="13">
        <v>4411.55096123764</v>
      </c>
    </row>
    <row r="359" spans="2:12" s="1" customFormat="1" ht="11.1" customHeight="1" x14ac:dyDescent="0.15">
      <c r="B359" s="41">
        <v>44470</v>
      </c>
      <c r="C359" s="42">
        <v>55062</v>
      </c>
      <c r="D359" s="13">
        <v>348</v>
      </c>
      <c r="E359" s="43">
        <v>10592</v>
      </c>
      <c r="F359" s="109"/>
      <c r="G359" s="109"/>
      <c r="H359" s="94">
        <v>76844.759999999995</v>
      </c>
      <c r="I359" s="94"/>
      <c r="J359" s="13">
        <v>43025.161357012199</v>
      </c>
      <c r="K359" s="13">
        <v>18024.325319607899</v>
      </c>
      <c r="L359" s="13">
        <v>4226.8569442640501</v>
      </c>
    </row>
    <row r="360" spans="2:12" s="1" customFormat="1" ht="11.1" customHeight="1" x14ac:dyDescent="0.15">
      <c r="B360" s="41">
        <v>44470</v>
      </c>
      <c r="C360" s="42">
        <v>55093</v>
      </c>
      <c r="D360" s="13">
        <v>349</v>
      </c>
      <c r="E360" s="43">
        <v>10623</v>
      </c>
      <c r="F360" s="109"/>
      <c r="G360" s="109"/>
      <c r="H360" s="94">
        <v>74137.570000000007</v>
      </c>
      <c r="I360" s="94"/>
      <c r="J360" s="13">
        <v>41439.0103813241</v>
      </c>
      <c r="K360" s="13">
        <v>17315.6970054632</v>
      </c>
      <c r="L360" s="13">
        <v>4043.4784202987898</v>
      </c>
    </row>
    <row r="361" spans="2:12" s="1" customFormat="1" ht="11.1" customHeight="1" x14ac:dyDescent="0.15">
      <c r="B361" s="41">
        <v>44470</v>
      </c>
      <c r="C361" s="42">
        <v>55123</v>
      </c>
      <c r="D361" s="13">
        <v>350</v>
      </c>
      <c r="E361" s="43">
        <v>10653</v>
      </c>
      <c r="F361" s="109"/>
      <c r="G361" s="109"/>
      <c r="H361" s="94">
        <v>71424.789999999994</v>
      </c>
      <c r="I361" s="94"/>
      <c r="J361" s="13">
        <v>39857.179338448703</v>
      </c>
      <c r="K361" s="13">
        <v>16613.7216740945</v>
      </c>
      <c r="L361" s="13">
        <v>3863.6534532707501</v>
      </c>
    </row>
    <row r="362" spans="2:12" s="1" customFormat="1" ht="11.1" customHeight="1" x14ac:dyDescent="0.15">
      <c r="B362" s="41">
        <v>44470</v>
      </c>
      <c r="C362" s="42">
        <v>55154</v>
      </c>
      <c r="D362" s="13">
        <v>351</v>
      </c>
      <c r="E362" s="43">
        <v>10684</v>
      </c>
      <c r="F362" s="109"/>
      <c r="G362" s="109"/>
      <c r="H362" s="94">
        <v>69436.06</v>
      </c>
      <c r="I362" s="94"/>
      <c r="J362" s="13">
        <v>38681.689759702698</v>
      </c>
      <c r="K362" s="13">
        <v>16082.734780754699</v>
      </c>
      <c r="L362" s="13">
        <v>3724.3265664668502</v>
      </c>
    </row>
    <row r="363" spans="2:12" s="1" customFormat="1" ht="11.1" customHeight="1" x14ac:dyDescent="0.15">
      <c r="B363" s="41">
        <v>44470</v>
      </c>
      <c r="C363" s="42">
        <v>55185</v>
      </c>
      <c r="D363" s="13">
        <v>352</v>
      </c>
      <c r="E363" s="43">
        <v>10715</v>
      </c>
      <c r="F363" s="109"/>
      <c r="G363" s="109"/>
      <c r="H363" s="94">
        <v>67440.17</v>
      </c>
      <c r="I363" s="94"/>
      <c r="J363" s="13">
        <v>37506.091006390401</v>
      </c>
      <c r="K363" s="13">
        <v>15554.295973287</v>
      </c>
      <c r="L363" s="13">
        <v>3586.6981854616301</v>
      </c>
    </row>
    <row r="364" spans="2:12" s="1" customFormat="1" ht="11.1" customHeight="1" x14ac:dyDescent="0.15">
      <c r="B364" s="41">
        <v>44470</v>
      </c>
      <c r="C364" s="42">
        <v>55213</v>
      </c>
      <c r="D364" s="13">
        <v>353</v>
      </c>
      <c r="E364" s="43">
        <v>10743</v>
      </c>
      <c r="F364" s="109"/>
      <c r="G364" s="109"/>
      <c r="H364" s="94">
        <v>66207.210000000006</v>
      </c>
      <c r="I364" s="94"/>
      <c r="J364" s="13">
        <v>36763.983002475201</v>
      </c>
      <c r="K364" s="13">
        <v>15211.506534563399</v>
      </c>
      <c r="L364" s="13">
        <v>3494.2318178933901</v>
      </c>
    </row>
    <row r="365" spans="2:12" s="1" customFormat="1" ht="11.1" customHeight="1" x14ac:dyDescent="0.15">
      <c r="B365" s="41">
        <v>44470</v>
      </c>
      <c r="C365" s="42">
        <v>55244</v>
      </c>
      <c r="D365" s="13">
        <v>354</v>
      </c>
      <c r="E365" s="43">
        <v>10774</v>
      </c>
      <c r="F365" s="109"/>
      <c r="G365" s="109"/>
      <c r="H365" s="94">
        <v>64972.26</v>
      </c>
      <c r="I365" s="94"/>
      <c r="J365" s="13">
        <v>36017.040344381101</v>
      </c>
      <c r="K365" s="13">
        <v>14864.550709672099</v>
      </c>
      <c r="L365" s="13">
        <v>3400.0702650564899</v>
      </c>
    </row>
    <row r="366" spans="2:12" s="1" customFormat="1" ht="11.1" customHeight="1" x14ac:dyDescent="0.15">
      <c r="B366" s="41">
        <v>44470</v>
      </c>
      <c r="C366" s="42">
        <v>55274</v>
      </c>
      <c r="D366" s="13">
        <v>355</v>
      </c>
      <c r="E366" s="43">
        <v>10804</v>
      </c>
      <c r="F366" s="109"/>
      <c r="G366" s="109"/>
      <c r="H366" s="94">
        <v>63735.31</v>
      </c>
      <c r="I366" s="94"/>
      <c r="J366" s="13">
        <v>35273.350322634396</v>
      </c>
      <c r="K366" s="13">
        <v>14521.793056644099</v>
      </c>
      <c r="L366" s="13">
        <v>3308.0527962308101</v>
      </c>
    </row>
    <row r="367" spans="2:12" s="1" customFormat="1" ht="11.1" customHeight="1" x14ac:dyDescent="0.15">
      <c r="B367" s="41">
        <v>44470</v>
      </c>
      <c r="C367" s="42">
        <v>55305</v>
      </c>
      <c r="D367" s="13">
        <v>356</v>
      </c>
      <c r="E367" s="43">
        <v>10835</v>
      </c>
      <c r="F367" s="109"/>
      <c r="G367" s="109"/>
      <c r="H367" s="94">
        <v>63310.98</v>
      </c>
      <c r="I367" s="94"/>
      <c r="J367" s="13">
        <v>34979.083347517502</v>
      </c>
      <c r="K367" s="13">
        <v>14364.0215842132</v>
      </c>
      <c r="L367" s="13">
        <v>3258.25340154075</v>
      </c>
    </row>
    <row r="368" spans="2:12" s="1" customFormat="1" ht="11.1" customHeight="1" x14ac:dyDescent="0.15">
      <c r="B368" s="41">
        <v>44470</v>
      </c>
      <c r="C368" s="42">
        <v>55335</v>
      </c>
      <c r="D368" s="13">
        <v>357</v>
      </c>
      <c r="E368" s="43">
        <v>10865</v>
      </c>
      <c r="F368" s="109"/>
      <c r="G368" s="109"/>
      <c r="H368" s="94">
        <v>62886.13</v>
      </c>
      <c r="I368" s="94"/>
      <c r="J368" s="13">
        <v>34687.325663479998</v>
      </c>
      <c r="K368" s="13">
        <v>14209.1536269842</v>
      </c>
      <c r="L368" s="13">
        <v>3209.9118165621899</v>
      </c>
    </row>
    <row r="369" spans="2:12" s="1" customFormat="1" ht="11.1" customHeight="1" x14ac:dyDescent="0.15">
      <c r="B369" s="41">
        <v>44470</v>
      </c>
      <c r="C369" s="42">
        <v>55366</v>
      </c>
      <c r="D369" s="13">
        <v>358</v>
      </c>
      <c r="E369" s="43">
        <v>10896</v>
      </c>
      <c r="F369" s="109"/>
      <c r="G369" s="109"/>
      <c r="H369" s="94">
        <v>62460.76</v>
      </c>
      <c r="I369" s="94"/>
      <c r="J369" s="13">
        <v>34394.261738374102</v>
      </c>
      <c r="K369" s="13">
        <v>14053.272801446201</v>
      </c>
      <c r="L369" s="13">
        <v>3161.2510612405099</v>
      </c>
    </row>
    <row r="370" spans="2:12" s="1" customFormat="1" ht="11.1" customHeight="1" x14ac:dyDescent="0.15">
      <c r="B370" s="41">
        <v>44470</v>
      </c>
      <c r="C370" s="42">
        <v>55397</v>
      </c>
      <c r="D370" s="13">
        <v>359</v>
      </c>
      <c r="E370" s="43">
        <v>10927</v>
      </c>
      <c r="F370" s="109"/>
      <c r="G370" s="109"/>
      <c r="H370" s="94">
        <v>62034.87</v>
      </c>
      <c r="I370" s="94"/>
      <c r="J370" s="13">
        <v>34101.8062912116</v>
      </c>
      <c r="K370" s="13">
        <v>13898.3409344827</v>
      </c>
      <c r="L370" s="13">
        <v>3113.1574921264601</v>
      </c>
    </row>
    <row r="371" spans="2:12" s="1" customFormat="1" ht="11.1" customHeight="1" x14ac:dyDescent="0.15">
      <c r="B371" s="41">
        <v>44470</v>
      </c>
      <c r="C371" s="42">
        <v>55427</v>
      </c>
      <c r="D371" s="13">
        <v>360</v>
      </c>
      <c r="E371" s="43">
        <v>10957</v>
      </c>
      <c r="F371" s="109"/>
      <c r="G371" s="109"/>
      <c r="H371" s="94">
        <v>61608.46</v>
      </c>
      <c r="I371" s="94"/>
      <c r="J371" s="13">
        <v>33811.810019636097</v>
      </c>
      <c r="K371" s="13">
        <v>13746.2350345907</v>
      </c>
      <c r="L371" s="13">
        <v>3066.4647703441101</v>
      </c>
    </row>
    <row r="372" spans="2:12" s="1" customFormat="1" ht="11.1" customHeight="1" x14ac:dyDescent="0.15">
      <c r="B372" s="41">
        <v>44470</v>
      </c>
      <c r="C372" s="42">
        <v>55458</v>
      </c>
      <c r="D372" s="13">
        <v>361</v>
      </c>
      <c r="E372" s="43">
        <v>10988</v>
      </c>
      <c r="F372" s="109"/>
      <c r="G372" s="109"/>
      <c r="H372" s="94">
        <v>61181.53</v>
      </c>
      <c r="I372" s="94"/>
      <c r="J372" s="13">
        <v>33520.5533714306</v>
      </c>
      <c r="K372" s="13">
        <v>13593.1659062952</v>
      </c>
      <c r="L372" s="13">
        <v>3019.4750922528301</v>
      </c>
    </row>
    <row r="373" spans="2:12" s="1" customFormat="1" ht="11.1" customHeight="1" x14ac:dyDescent="0.15">
      <c r="B373" s="41">
        <v>44470</v>
      </c>
      <c r="C373" s="42">
        <v>55488</v>
      </c>
      <c r="D373" s="13">
        <v>362</v>
      </c>
      <c r="E373" s="43">
        <v>11018</v>
      </c>
      <c r="F373" s="109"/>
      <c r="G373" s="109"/>
      <c r="H373" s="94">
        <v>60754.080000000002</v>
      </c>
      <c r="I373" s="94"/>
      <c r="J373" s="13">
        <v>33231.722695598502</v>
      </c>
      <c r="K373" s="13">
        <v>13442.871911105</v>
      </c>
      <c r="L373" s="13">
        <v>2973.84944406669</v>
      </c>
    </row>
    <row r="374" spans="2:12" s="1" customFormat="1" ht="11.1" customHeight="1" x14ac:dyDescent="0.15">
      <c r="B374" s="41">
        <v>44470</v>
      </c>
      <c r="C374" s="42">
        <v>55519</v>
      </c>
      <c r="D374" s="13">
        <v>363</v>
      </c>
      <c r="E374" s="43">
        <v>11049</v>
      </c>
      <c r="F374" s="109"/>
      <c r="G374" s="109"/>
      <c r="H374" s="94">
        <v>60326.11</v>
      </c>
      <c r="I374" s="94"/>
      <c r="J374" s="13">
        <v>32941.6620329328</v>
      </c>
      <c r="K374" s="13">
        <v>13291.647203655</v>
      </c>
      <c r="L374" s="13">
        <v>2927.94114285261</v>
      </c>
    </row>
    <row r="375" spans="2:12" s="1" customFormat="1" ht="11.1" customHeight="1" x14ac:dyDescent="0.15">
      <c r="B375" s="41">
        <v>44470</v>
      </c>
      <c r="C375" s="42">
        <v>55550</v>
      </c>
      <c r="D375" s="13">
        <v>364</v>
      </c>
      <c r="E375" s="43">
        <v>11080</v>
      </c>
      <c r="F375" s="109"/>
      <c r="G375" s="109"/>
      <c r="H375" s="94">
        <v>59897.62</v>
      </c>
      <c r="I375" s="94"/>
      <c r="J375" s="13">
        <v>32652.2062328834</v>
      </c>
      <c r="K375" s="13">
        <v>13141.348175843599</v>
      </c>
      <c r="L375" s="13">
        <v>2882.57143360593</v>
      </c>
    </row>
    <row r="376" spans="2:12" s="1" customFormat="1" ht="11.1" customHeight="1" x14ac:dyDescent="0.15">
      <c r="B376" s="41">
        <v>44470</v>
      </c>
      <c r="C376" s="42">
        <v>55579</v>
      </c>
      <c r="D376" s="13">
        <v>365</v>
      </c>
      <c r="E376" s="43">
        <v>11109</v>
      </c>
      <c r="F376" s="109"/>
      <c r="G376" s="109"/>
      <c r="H376" s="94">
        <v>59468.61</v>
      </c>
      <c r="I376" s="94"/>
      <c r="J376" s="13">
        <v>32366.8990914196</v>
      </c>
      <c r="K376" s="13">
        <v>12995.527920688401</v>
      </c>
      <c r="L376" s="13">
        <v>2839.2892000461702</v>
      </c>
    </row>
    <row r="377" spans="2:12" s="1" customFormat="1" ht="11.1" customHeight="1" x14ac:dyDescent="0.15">
      <c r="B377" s="41">
        <v>44470</v>
      </c>
      <c r="C377" s="42">
        <v>55610</v>
      </c>
      <c r="D377" s="13">
        <v>366</v>
      </c>
      <c r="E377" s="43">
        <v>11140</v>
      </c>
      <c r="F377" s="109"/>
      <c r="G377" s="109"/>
      <c r="H377" s="94">
        <v>59039.07</v>
      </c>
      <c r="I377" s="94"/>
      <c r="J377" s="13">
        <v>32078.6138034953</v>
      </c>
      <c r="K377" s="13">
        <v>12847.0235066558</v>
      </c>
      <c r="L377" s="13">
        <v>2794.95514307147</v>
      </c>
    </row>
    <row r="378" spans="2:12" s="1" customFormat="1" ht="11.1" customHeight="1" x14ac:dyDescent="0.15">
      <c r="B378" s="41">
        <v>44470</v>
      </c>
      <c r="C378" s="42">
        <v>55640</v>
      </c>
      <c r="D378" s="13">
        <v>367</v>
      </c>
      <c r="E378" s="43">
        <v>11170</v>
      </c>
      <c r="F378" s="109"/>
      <c r="G378" s="109"/>
      <c r="H378" s="94">
        <v>58609.01</v>
      </c>
      <c r="I378" s="94"/>
      <c r="J378" s="13">
        <v>31792.672124533099</v>
      </c>
      <c r="K378" s="13">
        <v>12701.169862522</v>
      </c>
      <c r="L378" s="13">
        <v>2751.8967231495899</v>
      </c>
    </row>
    <row r="379" spans="2:12" s="1" customFormat="1" ht="11.1" customHeight="1" x14ac:dyDescent="0.15">
      <c r="B379" s="41">
        <v>44470</v>
      </c>
      <c r="C379" s="42">
        <v>55671</v>
      </c>
      <c r="D379" s="13">
        <v>368</v>
      </c>
      <c r="E379" s="43">
        <v>11201</v>
      </c>
      <c r="F379" s="109"/>
      <c r="G379" s="109"/>
      <c r="H379" s="94">
        <v>58178.42</v>
      </c>
      <c r="I379" s="94"/>
      <c r="J379" s="13">
        <v>31505.570438088202</v>
      </c>
      <c r="K379" s="13">
        <v>12554.462772139599</v>
      </c>
      <c r="L379" s="13">
        <v>2708.5893071902001</v>
      </c>
    </row>
    <row r="380" spans="2:12" s="1" customFormat="1" ht="11.1" customHeight="1" x14ac:dyDescent="0.15">
      <c r="B380" s="41">
        <v>44470</v>
      </c>
      <c r="C380" s="42">
        <v>55701</v>
      </c>
      <c r="D380" s="13">
        <v>369</v>
      </c>
      <c r="E380" s="43">
        <v>11231</v>
      </c>
      <c r="F380" s="109"/>
      <c r="G380" s="109"/>
      <c r="H380" s="94">
        <v>57747.31</v>
      </c>
      <c r="I380" s="94"/>
      <c r="J380" s="13">
        <v>31220.779622973201</v>
      </c>
      <c r="K380" s="13">
        <v>12410.357634738801</v>
      </c>
      <c r="L380" s="13">
        <v>2666.5234470035098</v>
      </c>
    </row>
    <row r="381" spans="2:12" s="1" customFormat="1" ht="11.1" customHeight="1" x14ac:dyDescent="0.15">
      <c r="B381" s="41">
        <v>44470</v>
      </c>
      <c r="C381" s="42">
        <v>55732</v>
      </c>
      <c r="D381" s="13">
        <v>370</v>
      </c>
      <c r="E381" s="43">
        <v>11262</v>
      </c>
      <c r="F381" s="109"/>
      <c r="G381" s="109"/>
      <c r="H381" s="94">
        <v>57315.67</v>
      </c>
      <c r="I381" s="94"/>
      <c r="J381" s="13">
        <v>30934.8587755388</v>
      </c>
      <c r="K381" s="13">
        <v>12265.4301558644</v>
      </c>
      <c r="L381" s="13">
        <v>2624.2216446315501</v>
      </c>
    </row>
    <row r="382" spans="2:12" s="1" customFormat="1" ht="11.1" customHeight="1" x14ac:dyDescent="0.15">
      <c r="B382" s="41">
        <v>44470</v>
      </c>
      <c r="C382" s="42">
        <v>55763</v>
      </c>
      <c r="D382" s="13">
        <v>371</v>
      </c>
      <c r="E382" s="43">
        <v>11293</v>
      </c>
      <c r="F382" s="109"/>
      <c r="G382" s="109"/>
      <c r="H382" s="94">
        <v>56883.51</v>
      </c>
      <c r="I382" s="94"/>
      <c r="J382" s="13">
        <v>30649.537819726102</v>
      </c>
      <c r="K382" s="13">
        <v>12121.396816341799</v>
      </c>
      <c r="L382" s="13">
        <v>2582.4208408600398</v>
      </c>
    </row>
    <row r="383" spans="2:12" s="1" customFormat="1" ht="11.1" customHeight="1" x14ac:dyDescent="0.15">
      <c r="B383" s="41">
        <v>44470</v>
      </c>
      <c r="C383" s="42">
        <v>55793</v>
      </c>
      <c r="D383" s="13">
        <v>372</v>
      </c>
      <c r="E383" s="43">
        <v>11323</v>
      </c>
      <c r="F383" s="109"/>
      <c r="G383" s="109"/>
      <c r="H383" s="94">
        <v>56450.82</v>
      </c>
      <c r="I383" s="94"/>
      <c r="J383" s="13">
        <v>30366.473416801098</v>
      </c>
      <c r="K383" s="13">
        <v>11979.8909472045</v>
      </c>
      <c r="L383" s="13">
        <v>2541.8112479155702</v>
      </c>
    </row>
    <row r="384" spans="2:12" s="1" customFormat="1" ht="11.1" customHeight="1" x14ac:dyDescent="0.15">
      <c r="B384" s="41">
        <v>44470</v>
      </c>
      <c r="C384" s="42">
        <v>55824</v>
      </c>
      <c r="D384" s="13">
        <v>373</v>
      </c>
      <c r="E384" s="43">
        <v>11354</v>
      </c>
      <c r="F384" s="109"/>
      <c r="G384" s="109"/>
      <c r="H384" s="94">
        <v>56017.599999999999</v>
      </c>
      <c r="I384" s="94"/>
      <c r="J384" s="13">
        <v>30082.323742776502</v>
      </c>
      <c r="K384" s="13">
        <v>11837.608698010001</v>
      </c>
      <c r="L384" s="13">
        <v>2500.9846831350201</v>
      </c>
    </row>
    <row r="385" spans="2:12" s="1" customFormat="1" ht="11.1" customHeight="1" x14ac:dyDescent="0.15">
      <c r="B385" s="41">
        <v>44470</v>
      </c>
      <c r="C385" s="42">
        <v>55854</v>
      </c>
      <c r="D385" s="13">
        <v>374</v>
      </c>
      <c r="E385" s="43">
        <v>11384</v>
      </c>
      <c r="F385" s="109"/>
      <c r="G385" s="109"/>
      <c r="H385" s="94">
        <v>55583.85</v>
      </c>
      <c r="I385" s="94"/>
      <c r="J385" s="13">
        <v>29800.398237622499</v>
      </c>
      <c r="K385" s="13">
        <v>11697.8065287067</v>
      </c>
      <c r="L385" s="13">
        <v>2461.31710451666</v>
      </c>
    </row>
    <row r="386" spans="2:12" s="1" customFormat="1" ht="11.1" customHeight="1" x14ac:dyDescent="0.15">
      <c r="B386" s="41">
        <v>44470</v>
      </c>
      <c r="C386" s="42">
        <v>55885</v>
      </c>
      <c r="D386" s="13">
        <v>375</v>
      </c>
      <c r="E386" s="43">
        <v>11415</v>
      </c>
      <c r="F386" s="109"/>
      <c r="G386" s="109"/>
      <c r="H386" s="94">
        <v>55149.57</v>
      </c>
      <c r="I386" s="94"/>
      <c r="J386" s="13">
        <v>29517.4171342386</v>
      </c>
      <c r="K386" s="13">
        <v>11557.258095662601</v>
      </c>
      <c r="L386" s="13">
        <v>2421.4447661006602</v>
      </c>
    </row>
    <row r="387" spans="2:12" s="1" customFormat="1" ht="11.1" customHeight="1" x14ac:dyDescent="0.15">
      <c r="B387" s="41">
        <v>44470</v>
      </c>
      <c r="C387" s="42">
        <v>55916</v>
      </c>
      <c r="D387" s="13">
        <v>376</v>
      </c>
      <c r="E387" s="43">
        <v>11446</v>
      </c>
      <c r="F387" s="109"/>
      <c r="G387" s="109"/>
      <c r="H387" s="94">
        <v>54714.76</v>
      </c>
      <c r="I387" s="94"/>
      <c r="J387" s="13">
        <v>29235.027030800899</v>
      </c>
      <c r="K387" s="13">
        <v>11417.579701399</v>
      </c>
      <c r="L387" s="13">
        <v>2382.0475502418299</v>
      </c>
    </row>
    <row r="388" spans="2:12" s="1" customFormat="1" ht="11.1" customHeight="1" x14ac:dyDescent="0.15">
      <c r="B388" s="41">
        <v>44470</v>
      </c>
      <c r="C388" s="42">
        <v>55944</v>
      </c>
      <c r="D388" s="13">
        <v>377</v>
      </c>
      <c r="E388" s="43">
        <v>11474</v>
      </c>
      <c r="F388" s="109"/>
      <c r="G388" s="109"/>
      <c r="H388" s="94">
        <v>54279.42</v>
      </c>
      <c r="I388" s="94"/>
      <c r="J388" s="13">
        <v>28957.983914771699</v>
      </c>
      <c r="K388" s="13">
        <v>11283.4001714476</v>
      </c>
      <c r="L388" s="13">
        <v>2345.0460572410698</v>
      </c>
    </row>
    <row r="389" spans="2:12" s="1" customFormat="1" ht="11.1" customHeight="1" x14ac:dyDescent="0.15">
      <c r="B389" s="41">
        <v>44470</v>
      </c>
      <c r="C389" s="42">
        <v>55975</v>
      </c>
      <c r="D389" s="13">
        <v>378</v>
      </c>
      <c r="E389" s="43">
        <v>11505</v>
      </c>
      <c r="F389" s="109"/>
      <c r="G389" s="109"/>
      <c r="H389" s="94">
        <v>53843.55</v>
      </c>
      <c r="I389" s="94"/>
      <c r="J389" s="13">
        <v>28676.7274801352</v>
      </c>
      <c r="K389" s="13">
        <v>11145.392064978099</v>
      </c>
      <c r="L389" s="13">
        <v>2306.5525622608902</v>
      </c>
    </row>
    <row r="390" spans="2:12" s="1" customFormat="1" ht="11.1" customHeight="1" x14ac:dyDescent="0.15">
      <c r="B390" s="41">
        <v>44470</v>
      </c>
      <c r="C390" s="42">
        <v>56005</v>
      </c>
      <c r="D390" s="13">
        <v>379</v>
      </c>
      <c r="E390" s="43">
        <v>11535</v>
      </c>
      <c r="F390" s="109"/>
      <c r="G390" s="109"/>
      <c r="H390" s="94">
        <v>53407.15</v>
      </c>
      <c r="I390" s="94"/>
      <c r="J390" s="13">
        <v>28397.614979302001</v>
      </c>
      <c r="K390" s="13">
        <v>11009.7484199966</v>
      </c>
      <c r="L390" s="13">
        <v>2269.1410060220401</v>
      </c>
    </row>
    <row r="391" spans="2:12" s="1" customFormat="1" ht="11.1" customHeight="1" x14ac:dyDescent="0.15">
      <c r="B391" s="41">
        <v>44470</v>
      </c>
      <c r="C391" s="42">
        <v>56036</v>
      </c>
      <c r="D391" s="13">
        <v>380</v>
      </c>
      <c r="E391" s="43">
        <v>11566</v>
      </c>
      <c r="F391" s="109"/>
      <c r="G391" s="109"/>
      <c r="H391" s="94">
        <v>52970.22</v>
      </c>
      <c r="I391" s="94"/>
      <c r="J391" s="13">
        <v>28117.520426999799</v>
      </c>
      <c r="K391" s="13">
        <v>10873.4319474156</v>
      </c>
      <c r="L391" s="13">
        <v>2231.5537363922299</v>
      </c>
    </row>
    <row r="392" spans="2:12" s="1" customFormat="1" ht="11.1" customHeight="1" x14ac:dyDescent="0.15">
      <c r="B392" s="41">
        <v>44470</v>
      </c>
      <c r="C392" s="42">
        <v>56066</v>
      </c>
      <c r="D392" s="13">
        <v>381</v>
      </c>
      <c r="E392" s="43">
        <v>11596</v>
      </c>
      <c r="F392" s="109"/>
      <c r="G392" s="109"/>
      <c r="H392" s="94">
        <v>52532.75</v>
      </c>
      <c r="I392" s="94"/>
      <c r="J392" s="13">
        <v>27839.532560822699</v>
      </c>
      <c r="K392" s="13">
        <v>10739.432376417601</v>
      </c>
      <c r="L392" s="13">
        <v>2195.0181701960701</v>
      </c>
    </row>
    <row r="393" spans="2:12" s="1" customFormat="1" ht="11.1" customHeight="1" x14ac:dyDescent="0.15">
      <c r="B393" s="41">
        <v>44470</v>
      </c>
      <c r="C393" s="42">
        <v>56097</v>
      </c>
      <c r="D393" s="13">
        <v>382</v>
      </c>
      <c r="E393" s="43">
        <v>11627</v>
      </c>
      <c r="F393" s="109"/>
      <c r="G393" s="109"/>
      <c r="H393" s="94">
        <v>52094.75</v>
      </c>
      <c r="I393" s="94"/>
      <c r="J393" s="13">
        <v>27560.591893462501</v>
      </c>
      <c r="K393" s="13">
        <v>10604.7887546851</v>
      </c>
      <c r="L393" s="13">
        <v>2158.3180035190599</v>
      </c>
    </row>
    <row r="394" spans="2:12" s="1" customFormat="1" ht="11.1" customHeight="1" x14ac:dyDescent="0.15">
      <c r="B394" s="41">
        <v>44470</v>
      </c>
      <c r="C394" s="42">
        <v>56128</v>
      </c>
      <c r="D394" s="13">
        <v>383</v>
      </c>
      <c r="E394" s="43">
        <v>11658</v>
      </c>
      <c r="F394" s="109"/>
      <c r="G394" s="109"/>
      <c r="H394" s="94">
        <v>51656.22</v>
      </c>
      <c r="I394" s="94"/>
      <c r="J394" s="13">
        <v>27282.2374295154</v>
      </c>
      <c r="K394" s="13">
        <v>10470.985510523</v>
      </c>
      <c r="L394" s="13">
        <v>2122.0596606771001</v>
      </c>
    </row>
    <row r="395" spans="2:12" s="1" customFormat="1" ht="11.1" customHeight="1" x14ac:dyDescent="0.15">
      <c r="B395" s="41">
        <v>44470</v>
      </c>
      <c r="C395" s="42">
        <v>56158</v>
      </c>
      <c r="D395" s="13">
        <v>384</v>
      </c>
      <c r="E395" s="43">
        <v>11688</v>
      </c>
      <c r="F395" s="109"/>
      <c r="G395" s="109"/>
      <c r="H395" s="94">
        <v>51217.15</v>
      </c>
      <c r="I395" s="94"/>
      <c r="J395" s="13">
        <v>27005.9419499219</v>
      </c>
      <c r="K395" s="13">
        <v>10339.4317683963</v>
      </c>
      <c r="L395" s="13">
        <v>2086.8094086342599</v>
      </c>
    </row>
    <row r="396" spans="2:12" s="1" customFormat="1" ht="11.1" customHeight="1" x14ac:dyDescent="0.15">
      <c r="B396" s="41">
        <v>44470</v>
      </c>
      <c r="C396" s="42">
        <v>56189</v>
      </c>
      <c r="D396" s="13">
        <v>385</v>
      </c>
      <c r="E396" s="43">
        <v>11719</v>
      </c>
      <c r="F396" s="109"/>
      <c r="G396" s="109"/>
      <c r="H396" s="94">
        <v>50777.54</v>
      </c>
      <c r="I396" s="94"/>
      <c r="J396" s="13">
        <v>26728.7320613628</v>
      </c>
      <c r="K396" s="13">
        <v>10207.274451302599</v>
      </c>
      <c r="L396" s="13">
        <v>2051.41027413243</v>
      </c>
    </row>
    <row r="397" spans="2:12" s="1" customFormat="1" ht="11.1" customHeight="1" x14ac:dyDescent="0.15">
      <c r="B397" s="41">
        <v>44470</v>
      </c>
      <c r="C397" s="42">
        <v>56219</v>
      </c>
      <c r="D397" s="13">
        <v>386</v>
      </c>
      <c r="E397" s="43">
        <v>11749</v>
      </c>
      <c r="F397" s="109"/>
      <c r="G397" s="109"/>
      <c r="H397" s="94">
        <v>50337.4</v>
      </c>
      <c r="I397" s="94"/>
      <c r="J397" s="13">
        <v>26453.554827467698</v>
      </c>
      <c r="K397" s="13">
        <v>10077.324482111801</v>
      </c>
      <c r="L397" s="13">
        <v>2016.9914642129199</v>
      </c>
    </row>
    <row r="398" spans="2:12" s="1" customFormat="1" ht="11.1" customHeight="1" x14ac:dyDescent="0.15">
      <c r="B398" s="41">
        <v>44470</v>
      </c>
      <c r="C398" s="42">
        <v>56250</v>
      </c>
      <c r="D398" s="13">
        <v>387</v>
      </c>
      <c r="E398" s="43">
        <v>11780</v>
      </c>
      <c r="F398" s="109"/>
      <c r="G398" s="109"/>
      <c r="H398" s="94">
        <v>49896.72</v>
      </c>
      <c r="I398" s="94"/>
      <c r="J398" s="13">
        <v>26177.492138723399</v>
      </c>
      <c r="K398" s="13">
        <v>9946.7987863393701</v>
      </c>
      <c r="L398" s="13">
        <v>1982.4341475143999</v>
      </c>
    </row>
    <row r="399" spans="2:12" s="1" customFormat="1" ht="11.1" customHeight="1" x14ac:dyDescent="0.15">
      <c r="B399" s="41">
        <v>44470</v>
      </c>
      <c r="C399" s="42">
        <v>56281</v>
      </c>
      <c r="D399" s="13">
        <v>388</v>
      </c>
      <c r="E399" s="43">
        <v>11811</v>
      </c>
      <c r="F399" s="109"/>
      <c r="G399" s="109"/>
      <c r="H399" s="94">
        <v>49455.5</v>
      </c>
      <c r="I399" s="94"/>
      <c r="J399" s="13">
        <v>25902.006975806398</v>
      </c>
      <c r="K399" s="13">
        <v>9817.0907063150007</v>
      </c>
      <c r="L399" s="13">
        <v>1948.29564812072</v>
      </c>
    </row>
    <row r="400" spans="2:12" s="1" customFormat="1" ht="11.1" customHeight="1" x14ac:dyDescent="0.15">
      <c r="B400" s="41">
        <v>44470</v>
      </c>
      <c r="C400" s="42">
        <v>56309</v>
      </c>
      <c r="D400" s="13">
        <v>389</v>
      </c>
      <c r="E400" s="43">
        <v>11839</v>
      </c>
      <c r="F400" s="109"/>
      <c r="G400" s="109"/>
      <c r="H400" s="94">
        <v>49013.75</v>
      </c>
      <c r="I400" s="94"/>
      <c r="J400" s="13">
        <v>25631.3141343098</v>
      </c>
      <c r="K400" s="13">
        <v>9692.1779041203408</v>
      </c>
      <c r="L400" s="13">
        <v>1916.14533042569</v>
      </c>
    </row>
    <row r="401" spans="2:12" s="1" customFormat="1" ht="11.1" customHeight="1" x14ac:dyDescent="0.15">
      <c r="B401" s="41">
        <v>44470</v>
      </c>
      <c r="C401" s="42">
        <v>56340</v>
      </c>
      <c r="D401" s="13">
        <v>390</v>
      </c>
      <c r="E401" s="43">
        <v>11870</v>
      </c>
      <c r="F401" s="109"/>
      <c r="G401" s="109"/>
      <c r="H401" s="94">
        <v>48571.46</v>
      </c>
      <c r="I401" s="94"/>
      <c r="J401" s="13">
        <v>25356.9421091238</v>
      </c>
      <c r="K401" s="13">
        <v>9564.0420278647707</v>
      </c>
      <c r="L401" s="13">
        <v>1882.8042216132201</v>
      </c>
    </row>
    <row r="402" spans="2:12" s="1" customFormat="1" ht="11.1" customHeight="1" x14ac:dyDescent="0.15">
      <c r="B402" s="41">
        <v>44470</v>
      </c>
      <c r="C402" s="42">
        <v>56370</v>
      </c>
      <c r="D402" s="13">
        <v>391</v>
      </c>
      <c r="E402" s="43">
        <v>11900</v>
      </c>
      <c r="F402" s="109"/>
      <c r="G402" s="109"/>
      <c r="H402" s="94">
        <v>48128.63</v>
      </c>
      <c r="I402" s="94"/>
      <c r="J402" s="13">
        <v>25084.519183899902</v>
      </c>
      <c r="K402" s="13">
        <v>9438.0037382524097</v>
      </c>
      <c r="L402" s="13">
        <v>1850.3756980927601</v>
      </c>
    </row>
    <row r="403" spans="2:12" s="1" customFormat="1" ht="11.1" customHeight="1" x14ac:dyDescent="0.15">
      <c r="B403" s="41">
        <v>44470</v>
      </c>
      <c r="C403" s="42">
        <v>56401</v>
      </c>
      <c r="D403" s="13">
        <v>392</v>
      </c>
      <c r="E403" s="43">
        <v>11931</v>
      </c>
      <c r="F403" s="109"/>
      <c r="G403" s="109"/>
      <c r="H403" s="94">
        <v>47685.26</v>
      </c>
      <c r="I403" s="94"/>
      <c r="J403" s="13">
        <v>24811.282604460699</v>
      </c>
      <c r="K403" s="13">
        <v>9311.4576506461508</v>
      </c>
      <c r="L403" s="13">
        <v>1817.8333341114601</v>
      </c>
    </row>
    <row r="404" spans="2:12" s="1" customFormat="1" ht="11.1" customHeight="1" x14ac:dyDescent="0.15">
      <c r="B404" s="41">
        <v>44470</v>
      </c>
      <c r="C404" s="42">
        <v>56431</v>
      </c>
      <c r="D404" s="13">
        <v>393</v>
      </c>
      <c r="E404" s="43">
        <v>11961</v>
      </c>
      <c r="F404" s="109"/>
      <c r="G404" s="109"/>
      <c r="H404" s="94">
        <v>47241.35</v>
      </c>
      <c r="I404" s="94"/>
      <c r="J404" s="13">
        <v>24539.9639665996</v>
      </c>
      <c r="K404" s="13">
        <v>9186.9667583068094</v>
      </c>
      <c r="L404" s="13">
        <v>1786.17751879862</v>
      </c>
    </row>
    <row r="405" spans="2:12" s="1" customFormat="1" ht="11.1" customHeight="1" x14ac:dyDescent="0.15">
      <c r="B405" s="41">
        <v>44470</v>
      </c>
      <c r="C405" s="42">
        <v>56462</v>
      </c>
      <c r="D405" s="13">
        <v>394</v>
      </c>
      <c r="E405" s="43">
        <v>11992</v>
      </c>
      <c r="F405" s="109"/>
      <c r="G405" s="109"/>
      <c r="H405" s="94">
        <v>46796.89</v>
      </c>
      <c r="I405" s="94"/>
      <c r="J405" s="13">
        <v>24267.855028511101</v>
      </c>
      <c r="K405" s="13">
        <v>9061.9927215322004</v>
      </c>
      <c r="L405" s="13">
        <v>1754.41690168793</v>
      </c>
    </row>
    <row r="406" spans="2:12" s="1" customFormat="1" ht="11.1" customHeight="1" x14ac:dyDescent="0.15">
      <c r="B406" s="41">
        <v>44470</v>
      </c>
      <c r="C406" s="42">
        <v>56493</v>
      </c>
      <c r="D406" s="13">
        <v>395</v>
      </c>
      <c r="E406" s="43">
        <v>12023</v>
      </c>
      <c r="F406" s="109"/>
      <c r="G406" s="109"/>
      <c r="H406" s="94">
        <v>46351.89</v>
      </c>
      <c r="I406" s="94"/>
      <c r="J406" s="13">
        <v>23996.318973543399</v>
      </c>
      <c r="K406" s="13">
        <v>8937.8083131796502</v>
      </c>
      <c r="L406" s="13">
        <v>1723.0455137572501</v>
      </c>
    </row>
    <row r="407" spans="2:12" s="1" customFormat="1" ht="11.1" customHeight="1" x14ac:dyDescent="0.15">
      <c r="B407" s="41">
        <v>44470</v>
      </c>
      <c r="C407" s="42">
        <v>56523</v>
      </c>
      <c r="D407" s="13">
        <v>396</v>
      </c>
      <c r="E407" s="43">
        <v>12053</v>
      </c>
      <c r="F407" s="109"/>
      <c r="G407" s="109"/>
      <c r="H407" s="94">
        <v>45906.35</v>
      </c>
      <c r="I407" s="94"/>
      <c r="J407" s="13">
        <v>23726.6543160929</v>
      </c>
      <c r="K407" s="13">
        <v>8815.6163196236503</v>
      </c>
      <c r="L407" s="13">
        <v>1692.52260130532</v>
      </c>
    </row>
    <row r="408" spans="2:12" s="1" customFormat="1" ht="11.1" customHeight="1" x14ac:dyDescent="0.15">
      <c r="B408" s="41">
        <v>44470</v>
      </c>
      <c r="C408" s="42">
        <v>56554</v>
      </c>
      <c r="D408" s="13">
        <v>397</v>
      </c>
      <c r="E408" s="43">
        <v>12084</v>
      </c>
      <c r="F408" s="109"/>
      <c r="G408" s="109"/>
      <c r="H408" s="94">
        <v>45460.27</v>
      </c>
      <c r="I408" s="94"/>
      <c r="J408" s="13">
        <v>23456.247161391599</v>
      </c>
      <c r="K408" s="13">
        <v>8692.9823811543301</v>
      </c>
      <c r="L408" s="13">
        <v>1661.9089075209399</v>
      </c>
    </row>
    <row r="409" spans="2:12" s="1" customFormat="1" ht="11.1" customHeight="1" x14ac:dyDescent="0.15">
      <c r="B409" s="41">
        <v>44470</v>
      </c>
      <c r="C409" s="42">
        <v>56584</v>
      </c>
      <c r="D409" s="13">
        <v>398</v>
      </c>
      <c r="E409" s="43">
        <v>12114</v>
      </c>
      <c r="F409" s="109"/>
      <c r="G409" s="109"/>
      <c r="H409" s="94">
        <v>45013.64</v>
      </c>
      <c r="I409" s="94"/>
      <c r="J409" s="13">
        <v>23187.675398472398</v>
      </c>
      <c r="K409" s="13">
        <v>8572.2977935102808</v>
      </c>
      <c r="L409" s="13">
        <v>1632.11873191826</v>
      </c>
    </row>
    <row r="410" spans="2:12" s="1" customFormat="1" ht="11.1" customHeight="1" x14ac:dyDescent="0.15">
      <c r="B410" s="41">
        <v>44470</v>
      </c>
      <c r="C410" s="42">
        <v>56615</v>
      </c>
      <c r="D410" s="13">
        <v>399</v>
      </c>
      <c r="E410" s="43">
        <v>12145</v>
      </c>
      <c r="F410" s="109"/>
      <c r="G410" s="109"/>
      <c r="H410" s="94">
        <v>44566.47</v>
      </c>
      <c r="I410" s="94"/>
      <c r="J410" s="13">
        <v>22918.389387884199</v>
      </c>
      <c r="K410" s="13">
        <v>8451.1969791228203</v>
      </c>
      <c r="L410" s="13">
        <v>1602.24654395332</v>
      </c>
    </row>
    <row r="411" spans="2:12" s="1" customFormat="1" ht="11.1" customHeight="1" x14ac:dyDescent="0.15">
      <c r="B411" s="41">
        <v>44470</v>
      </c>
      <c r="C411" s="42">
        <v>56646</v>
      </c>
      <c r="D411" s="13">
        <v>400</v>
      </c>
      <c r="E411" s="43">
        <v>12176</v>
      </c>
      <c r="F411" s="109"/>
      <c r="G411" s="109"/>
      <c r="H411" s="94">
        <v>44118.75</v>
      </c>
      <c r="I411" s="94"/>
      <c r="J411" s="13">
        <v>22649.667773279001</v>
      </c>
      <c r="K411" s="13">
        <v>8330.8642813235292</v>
      </c>
      <c r="L411" s="13">
        <v>1572.7431350033801</v>
      </c>
    </row>
    <row r="412" spans="2:12" s="1" customFormat="1" ht="11.1" customHeight="1" x14ac:dyDescent="0.15">
      <c r="B412" s="41">
        <v>44470</v>
      </c>
      <c r="C412" s="42">
        <v>56674</v>
      </c>
      <c r="D412" s="13">
        <v>401</v>
      </c>
      <c r="E412" s="43">
        <v>12204</v>
      </c>
      <c r="F412" s="109"/>
      <c r="G412" s="109"/>
      <c r="H412" s="94">
        <v>43670.48</v>
      </c>
      <c r="I412" s="94"/>
      <c r="J412" s="13">
        <v>22385.1869304381</v>
      </c>
      <c r="K412" s="13">
        <v>8214.6689248473795</v>
      </c>
      <c r="L412" s="13">
        <v>1544.8731130267099</v>
      </c>
    </row>
    <row r="413" spans="2:12" s="1" customFormat="1" ht="11.1" customHeight="1" x14ac:dyDescent="0.15">
      <c r="B413" s="41">
        <v>44470</v>
      </c>
      <c r="C413" s="42">
        <v>56705</v>
      </c>
      <c r="D413" s="13">
        <v>402</v>
      </c>
      <c r="E413" s="43">
        <v>12235</v>
      </c>
      <c r="F413" s="109"/>
      <c r="G413" s="109"/>
      <c r="H413" s="94">
        <v>43221.67</v>
      </c>
      <c r="I413" s="94"/>
      <c r="J413" s="13">
        <v>22117.553279047199</v>
      </c>
      <c r="K413" s="13">
        <v>8095.8138630528101</v>
      </c>
      <c r="L413" s="13">
        <v>1516.07219916841</v>
      </c>
    </row>
    <row r="414" spans="2:12" s="1" customFormat="1" ht="11.1" customHeight="1" x14ac:dyDescent="0.15">
      <c r="B414" s="41">
        <v>44470</v>
      </c>
      <c r="C414" s="42">
        <v>56735</v>
      </c>
      <c r="D414" s="13">
        <v>403</v>
      </c>
      <c r="E414" s="43">
        <v>12265</v>
      </c>
      <c r="F414" s="109"/>
      <c r="G414" s="109"/>
      <c r="H414" s="94">
        <v>42772.31</v>
      </c>
      <c r="I414" s="94"/>
      <c r="J414" s="13">
        <v>21851.6786479123</v>
      </c>
      <c r="K414" s="13">
        <v>7978.8078215598098</v>
      </c>
      <c r="L414" s="13">
        <v>1488.0360669756301</v>
      </c>
    </row>
    <row r="415" spans="2:12" s="1" customFormat="1" ht="11.1" customHeight="1" x14ac:dyDescent="0.15">
      <c r="B415" s="41">
        <v>44470</v>
      </c>
      <c r="C415" s="42">
        <v>56766</v>
      </c>
      <c r="D415" s="13">
        <v>404</v>
      </c>
      <c r="E415" s="43">
        <v>12296</v>
      </c>
      <c r="F415" s="109"/>
      <c r="G415" s="109"/>
      <c r="H415" s="94">
        <v>42322.400000000001</v>
      </c>
      <c r="I415" s="94"/>
      <c r="J415" s="13">
        <v>21585.1547159535</v>
      </c>
      <c r="K415" s="13">
        <v>7861.4464121521796</v>
      </c>
      <c r="L415" s="13">
        <v>1459.93839742775</v>
      </c>
    </row>
    <row r="416" spans="2:12" s="1" customFormat="1" ht="11.1" customHeight="1" x14ac:dyDescent="0.15">
      <c r="B416" s="41">
        <v>44470</v>
      </c>
      <c r="C416" s="42">
        <v>56796</v>
      </c>
      <c r="D416" s="13">
        <v>405</v>
      </c>
      <c r="E416" s="43">
        <v>12326</v>
      </c>
      <c r="F416" s="109"/>
      <c r="G416" s="109"/>
      <c r="H416" s="94">
        <v>41871.94</v>
      </c>
      <c r="I416" s="94"/>
      <c r="J416" s="13">
        <v>21320.359418140401</v>
      </c>
      <c r="K416" s="13">
        <v>7745.8945710907401</v>
      </c>
      <c r="L416" s="13">
        <v>1432.5828164667601</v>
      </c>
    </row>
    <row r="417" spans="2:12" s="1" customFormat="1" ht="11.1" customHeight="1" x14ac:dyDescent="0.15">
      <c r="B417" s="41">
        <v>44470</v>
      </c>
      <c r="C417" s="42">
        <v>56827</v>
      </c>
      <c r="D417" s="13">
        <v>406</v>
      </c>
      <c r="E417" s="43">
        <v>12357</v>
      </c>
      <c r="F417" s="109"/>
      <c r="G417" s="109"/>
      <c r="H417" s="94">
        <v>41420.93</v>
      </c>
      <c r="I417" s="94"/>
      <c r="J417" s="13">
        <v>21054.942680534299</v>
      </c>
      <c r="K417" s="13">
        <v>7630.0119144600203</v>
      </c>
      <c r="L417" s="13">
        <v>1405.1736321631499</v>
      </c>
    </row>
    <row r="418" spans="2:12" s="1" customFormat="1" ht="11.1" customHeight="1" x14ac:dyDescent="0.15">
      <c r="B418" s="41">
        <v>44470</v>
      </c>
      <c r="C418" s="42">
        <v>56858</v>
      </c>
      <c r="D418" s="13">
        <v>407</v>
      </c>
      <c r="E418" s="43">
        <v>12388</v>
      </c>
      <c r="F418" s="109"/>
      <c r="G418" s="109"/>
      <c r="H418" s="94">
        <v>40969.370000000003</v>
      </c>
      <c r="I418" s="94"/>
      <c r="J418" s="13">
        <v>20790.085844306501</v>
      </c>
      <c r="K418" s="13">
        <v>7514.8709693634501</v>
      </c>
      <c r="L418" s="13">
        <v>1378.1069512300601</v>
      </c>
    </row>
    <row r="419" spans="2:12" s="1" customFormat="1" ht="11.1" customHeight="1" x14ac:dyDescent="0.15">
      <c r="B419" s="41">
        <v>44470</v>
      </c>
      <c r="C419" s="42">
        <v>56888</v>
      </c>
      <c r="D419" s="13">
        <v>408</v>
      </c>
      <c r="E419" s="43">
        <v>12418</v>
      </c>
      <c r="F419" s="109"/>
      <c r="G419" s="109"/>
      <c r="H419" s="94">
        <v>40517.26</v>
      </c>
      <c r="I419" s="94"/>
      <c r="J419" s="13">
        <v>20526.912239534999</v>
      </c>
      <c r="K419" s="13">
        <v>7401.4811666975702</v>
      </c>
      <c r="L419" s="13">
        <v>1351.74918700956</v>
      </c>
    </row>
    <row r="420" spans="2:12" s="1" customFormat="1" ht="11.1" customHeight="1" x14ac:dyDescent="0.15">
      <c r="B420" s="41">
        <v>44470</v>
      </c>
      <c r="C420" s="42">
        <v>56919</v>
      </c>
      <c r="D420" s="13">
        <v>409</v>
      </c>
      <c r="E420" s="43">
        <v>12449</v>
      </c>
      <c r="F420" s="109"/>
      <c r="G420" s="109"/>
      <c r="H420" s="94">
        <v>40064.6</v>
      </c>
      <c r="I420" s="94"/>
      <c r="J420" s="13">
        <v>20263.1587764086</v>
      </c>
      <c r="K420" s="13">
        <v>7287.7967690334799</v>
      </c>
      <c r="L420" s="13">
        <v>1325.3492950156699</v>
      </c>
    </row>
    <row r="421" spans="2:12" s="1" customFormat="1" ht="11.1" customHeight="1" x14ac:dyDescent="0.15">
      <c r="B421" s="41">
        <v>44470</v>
      </c>
      <c r="C421" s="42">
        <v>56949</v>
      </c>
      <c r="D421" s="13">
        <v>410</v>
      </c>
      <c r="E421" s="43">
        <v>12479</v>
      </c>
      <c r="F421" s="109"/>
      <c r="G421" s="109"/>
      <c r="H421" s="94">
        <v>39611.39</v>
      </c>
      <c r="I421" s="94"/>
      <c r="J421" s="13">
        <v>20001.058455852599</v>
      </c>
      <c r="K421" s="13">
        <v>7175.8252204390801</v>
      </c>
      <c r="L421" s="13">
        <v>1299.6369008279701</v>
      </c>
    </row>
    <row r="422" spans="2:12" s="1" customFormat="1" ht="11.1" customHeight="1" x14ac:dyDescent="0.15">
      <c r="B422" s="41">
        <v>44470</v>
      </c>
      <c r="C422" s="42">
        <v>56980</v>
      </c>
      <c r="D422" s="13">
        <v>411</v>
      </c>
      <c r="E422" s="43">
        <v>12510</v>
      </c>
      <c r="F422" s="109"/>
      <c r="G422" s="109"/>
      <c r="H422" s="94">
        <v>39157.629999999997</v>
      </c>
      <c r="I422" s="94"/>
      <c r="J422" s="13">
        <v>19738.4058363445</v>
      </c>
      <c r="K422" s="13">
        <v>7063.5827951513602</v>
      </c>
      <c r="L422" s="13">
        <v>1273.88974448915</v>
      </c>
    </row>
    <row r="423" spans="2:12" s="1" customFormat="1" ht="11.1" customHeight="1" x14ac:dyDescent="0.15">
      <c r="B423" s="41">
        <v>44470</v>
      </c>
      <c r="C423" s="42">
        <v>57011</v>
      </c>
      <c r="D423" s="13">
        <v>412</v>
      </c>
      <c r="E423" s="43">
        <v>12541</v>
      </c>
      <c r="F423" s="109"/>
      <c r="G423" s="109"/>
      <c r="H423" s="94">
        <v>38703.31</v>
      </c>
      <c r="I423" s="94"/>
      <c r="J423" s="13">
        <v>19476.304833445702</v>
      </c>
      <c r="K423" s="13">
        <v>6952.0617679493998</v>
      </c>
      <c r="L423" s="13">
        <v>1248.46692964264</v>
      </c>
    </row>
    <row r="424" spans="2:12" s="1" customFormat="1" ht="11.1" customHeight="1" x14ac:dyDescent="0.15">
      <c r="B424" s="41">
        <v>44470</v>
      </c>
      <c r="C424" s="42">
        <v>57040</v>
      </c>
      <c r="D424" s="13">
        <v>413</v>
      </c>
      <c r="E424" s="43">
        <v>12570</v>
      </c>
      <c r="F424" s="109"/>
      <c r="G424" s="109"/>
      <c r="H424" s="94">
        <v>38248.44</v>
      </c>
      <c r="I424" s="94"/>
      <c r="J424" s="13">
        <v>19216.864291849201</v>
      </c>
      <c r="K424" s="13">
        <v>6843.1336759876203</v>
      </c>
      <c r="L424" s="13">
        <v>1224.03543884088</v>
      </c>
    </row>
    <row r="425" spans="2:12" s="1" customFormat="1" ht="11.1" customHeight="1" x14ac:dyDescent="0.15">
      <c r="B425" s="41">
        <v>44470</v>
      </c>
      <c r="C425" s="42">
        <v>57071</v>
      </c>
      <c r="D425" s="13">
        <v>414</v>
      </c>
      <c r="E425" s="43">
        <v>12601</v>
      </c>
      <c r="F425" s="109"/>
      <c r="G425" s="109"/>
      <c r="H425" s="94">
        <v>37793.01</v>
      </c>
      <c r="I425" s="94"/>
      <c r="J425" s="13">
        <v>18955.8410307144</v>
      </c>
      <c r="K425" s="13">
        <v>6733.01607489056</v>
      </c>
      <c r="L425" s="13">
        <v>1199.2376068112801</v>
      </c>
    </row>
    <row r="426" spans="2:12" s="1" customFormat="1" ht="11.1" customHeight="1" x14ac:dyDescent="0.15">
      <c r="B426" s="41">
        <v>44470</v>
      </c>
      <c r="C426" s="42">
        <v>57101</v>
      </c>
      <c r="D426" s="13">
        <v>415</v>
      </c>
      <c r="E426" s="43">
        <v>12631</v>
      </c>
      <c r="F426" s="109"/>
      <c r="G426" s="109"/>
      <c r="H426" s="94">
        <v>37337.03</v>
      </c>
      <c r="I426" s="94"/>
      <c r="J426" s="13">
        <v>18696.396281829901</v>
      </c>
      <c r="K426" s="13">
        <v>6624.5177080015001</v>
      </c>
      <c r="L426" s="13">
        <v>1175.07594668194</v>
      </c>
    </row>
    <row r="427" spans="2:12" s="1" customFormat="1" ht="11.1" customHeight="1" x14ac:dyDescent="0.15">
      <c r="B427" s="41">
        <v>44470</v>
      </c>
      <c r="C427" s="42">
        <v>57132</v>
      </c>
      <c r="D427" s="13">
        <v>416</v>
      </c>
      <c r="E427" s="43">
        <v>12662</v>
      </c>
      <c r="F427" s="109"/>
      <c r="G427" s="109"/>
      <c r="H427" s="94">
        <v>36880.49</v>
      </c>
      <c r="I427" s="94"/>
      <c r="J427" s="13">
        <v>18436.4626317357</v>
      </c>
      <c r="K427" s="13">
        <v>6515.8045869984599</v>
      </c>
      <c r="L427" s="13">
        <v>1150.89669212899</v>
      </c>
    </row>
    <row r="428" spans="2:12" s="1" customFormat="1" ht="11.1" customHeight="1" x14ac:dyDescent="0.15">
      <c r="B428" s="41">
        <v>44470</v>
      </c>
      <c r="C428" s="42">
        <v>57162</v>
      </c>
      <c r="D428" s="13">
        <v>417</v>
      </c>
      <c r="E428" s="43">
        <v>12692</v>
      </c>
      <c r="F428" s="109"/>
      <c r="G428" s="109"/>
      <c r="H428" s="94">
        <v>36423.39</v>
      </c>
      <c r="I428" s="94"/>
      <c r="J428" s="13">
        <v>18178.072841003501</v>
      </c>
      <c r="K428" s="13">
        <v>6408.6722297460001</v>
      </c>
      <c r="L428" s="13">
        <v>1127.3335563620201</v>
      </c>
    </row>
    <row r="429" spans="2:12" s="1" customFormat="1" ht="11.1" customHeight="1" x14ac:dyDescent="0.15">
      <c r="B429" s="41">
        <v>44470</v>
      </c>
      <c r="C429" s="42">
        <v>57193</v>
      </c>
      <c r="D429" s="13">
        <v>418</v>
      </c>
      <c r="E429" s="43">
        <v>12723</v>
      </c>
      <c r="F429" s="109"/>
      <c r="G429" s="109"/>
      <c r="H429" s="94">
        <v>35965.74</v>
      </c>
      <c r="I429" s="94"/>
      <c r="J429" s="13">
        <v>17919.226325167801</v>
      </c>
      <c r="K429" s="13">
        <v>6301.34950622425</v>
      </c>
      <c r="L429" s="13">
        <v>1103.7597739469199</v>
      </c>
    </row>
    <row r="430" spans="2:12" s="1" customFormat="1" ht="11.1" customHeight="1" x14ac:dyDescent="0.15">
      <c r="B430" s="41">
        <v>44470</v>
      </c>
      <c r="C430" s="42">
        <v>57224</v>
      </c>
      <c r="D430" s="13">
        <v>419</v>
      </c>
      <c r="E430" s="43">
        <v>12754</v>
      </c>
      <c r="F430" s="109"/>
      <c r="G430" s="109"/>
      <c r="H430" s="94">
        <v>35507.53</v>
      </c>
      <c r="I430" s="94"/>
      <c r="J430" s="13">
        <v>17660.927026937301</v>
      </c>
      <c r="K430" s="13">
        <v>6194.7231609412302</v>
      </c>
      <c r="L430" s="13">
        <v>1080.4869256424699</v>
      </c>
    </row>
    <row r="431" spans="2:12" s="1" customFormat="1" ht="11.1" customHeight="1" x14ac:dyDescent="0.15">
      <c r="B431" s="41">
        <v>44470</v>
      </c>
      <c r="C431" s="42">
        <v>57254</v>
      </c>
      <c r="D431" s="13">
        <v>420</v>
      </c>
      <c r="E431" s="43">
        <v>12784</v>
      </c>
      <c r="F431" s="109"/>
      <c r="G431" s="109"/>
      <c r="H431" s="94">
        <v>35048.76</v>
      </c>
      <c r="I431" s="94"/>
      <c r="J431" s="13">
        <v>17404.127305174199</v>
      </c>
      <c r="K431" s="13">
        <v>6089.6232581896202</v>
      </c>
      <c r="L431" s="13">
        <v>1057.8013626326201</v>
      </c>
    </row>
    <row r="432" spans="2:12" s="1" customFormat="1" ht="11.1" customHeight="1" x14ac:dyDescent="0.15">
      <c r="B432" s="41">
        <v>44470</v>
      </c>
      <c r="C432" s="42">
        <v>57285</v>
      </c>
      <c r="D432" s="13">
        <v>421</v>
      </c>
      <c r="E432" s="43">
        <v>12815</v>
      </c>
      <c r="F432" s="109"/>
      <c r="G432" s="109"/>
      <c r="H432" s="94">
        <v>34589.43</v>
      </c>
      <c r="I432" s="94"/>
      <c r="J432" s="13">
        <v>17146.906439668299</v>
      </c>
      <c r="K432" s="13">
        <v>5984.3645970707703</v>
      </c>
      <c r="L432" s="13">
        <v>1035.1144264453401</v>
      </c>
    </row>
    <row r="433" spans="2:12" s="1" customFormat="1" ht="11.1" customHeight="1" x14ac:dyDescent="0.15">
      <c r="B433" s="41">
        <v>44470</v>
      </c>
      <c r="C433" s="42">
        <v>57315</v>
      </c>
      <c r="D433" s="13">
        <v>422</v>
      </c>
      <c r="E433" s="43">
        <v>12845</v>
      </c>
      <c r="F433" s="109"/>
      <c r="G433" s="109"/>
      <c r="H433" s="94">
        <v>34129.54</v>
      </c>
      <c r="I433" s="94"/>
      <c r="J433" s="13">
        <v>16891.155812663899</v>
      </c>
      <c r="K433" s="13">
        <v>5880.5967864701697</v>
      </c>
      <c r="L433" s="13">
        <v>1012.99616705635</v>
      </c>
    </row>
    <row r="434" spans="2:12" s="1" customFormat="1" ht="11.1" customHeight="1" x14ac:dyDescent="0.15">
      <c r="B434" s="41">
        <v>44470</v>
      </c>
      <c r="C434" s="42">
        <v>57346</v>
      </c>
      <c r="D434" s="13">
        <v>423</v>
      </c>
      <c r="E434" s="43">
        <v>12876</v>
      </c>
      <c r="F434" s="109"/>
      <c r="G434" s="109"/>
      <c r="H434" s="94">
        <v>33669.089999999997</v>
      </c>
      <c r="I434" s="94"/>
      <c r="J434" s="13">
        <v>16635.010940007502</v>
      </c>
      <c r="K434" s="13">
        <v>5776.6920703094302</v>
      </c>
      <c r="L434" s="13">
        <v>990.88267996063905</v>
      </c>
    </row>
    <row r="435" spans="2:12" s="1" customFormat="1" ht="11.1" customHeight="1" x14ac:dyDescent="0.15">
      <c r="B435" s="41">
        <v>44470</v>
      </c>
      <c r="C435" s="42">
        <v>57377</v>
      </c>
      <c r="D435" s="13">
        <v>424</v>
      </c>
      <c r="E435" s="43">
        <v>12907</v>
      </c>
      <c r="F435" s="109"/>
      <c r="G435" s="109"/>
      <c r="H435" s="94">
        <v>33208.080000000002</v>
      </c>
      <c r="I435" s="94"/>
      <c r="J435" s="13">
        <v>16379.4101464541</v>
      </c>
      <c r="K435" s="13">
        <v>5673.4662782128498</v>
      </c>
      <c r="L435" s="13">
        <v>969.05430858607599</v>
      </c>
    </row>
    <row r="436" spans="2:12" s="1" customFormat="1" ht="11.1" customHeight="1" x14ac:dyDescent="0.15">
      <c r="B436" s="41">
        <v>44470</v>
      </c>
      <c r="C436" s="42">
        <v>57405</v>
      </c>
      <c r="D436" s="13">
        <v>425</v>
      </c>
      <c r="E436" s="43">
        <v>12935</v>
      </c>
      <c r="F436" s="109"/>
      <c r="G436" s="109"/>
      <c r="H436" s="94">
        <v>32746.5</v>
      </c>
      <c r="I436" s="94"/>
      <c r="J436" s="13">
        <v>16126.9969213484</v>
      </c>
      <c r="K436" s="13">
        <v>5573.20270352226</v>
      </c>
      <c r="L436" s="13">
        <v>948.28632842619095</v>
      </c>
    </row>
    <row r="437" spans="2:12" s="1" customFormat="1" ht="11.1" customHeight="1" x14ac:dyDescent="0.15">
      <c r="B437" s="41">
        <v>44470</v>
      </c>
      <c r="C437" s="42">
        <v>57436</v>
      </c>
      <c r="D437" s="13">
        <v>426</v>
      </c>
      <c r="E437" s="43">
        <v>12966</v>
      </c>
      <c r="F437" s="109"/>
      <c r="G437" s="109"/>
      <c r="H437" s="94">
        <v>32284.36</v>
      </c>
      <c r="I437" s="94"/>
      <c r="J437" s="13">
        <v>15872.435642934701</v>
      </c>
      <c r="K437" s="13">
        <v>5471.2807917947302</v>
      </c>
      <c r="L437" s="13">
        <v>927.00115140773096</v>
      </c>
    </row>
    <row r="438" spans="2:12" s="1" customFormat="1" ht="11.1" customHeight="1" x14ac:dyDescent="0.15">
      <c r="B438" s="41">
        <v>44470</v>
      </c>
      <c r="C438" s="42">
        <v>57466</v>
      </c>
      <c r="D438" s="13">
        <v>427</v>
      </c>
      <c r="E438" s="43">
        <v>12996</v>
      </c>
      <c r="F438" s="109"/>
      <c r="G438" s="109"/>
      <c r="H438" s="94">
        <v>31821.66</v>
      </c>
      <c r="I438" s="94"/>
      <c r="J438" s="13">
        <v>15619.2718926831</v>
      </c>
      <c r="K438" s="13">
        <v>5370.7629119591202</v>
      </c>
      <c r="L438" s="13">
        <v>906.24022351558801</v>
      </c>
    </row>
    <row r="439" spans="2:12" s="1" customFormat="1" ht="11.1" customHeight="1" x14ac:dyDescent="0.15">
      <c r="B439" s="41">
        <v>44470</v>
      </c>
      <c r="C439" s="42">
        <v>57497</v>
      </c>
      <c r="D439" s="13">
        <v>428</v>
      </c>
      <c r="E439" s="43">
        <v>13027</v>
      </c>
      <c r="F439" s="109"/>
      <c r="G439" s="109"/>
      <c r="H439" s="94">
        <v>31358.39</v>
      </c>
      <c r="I439" s="94"/>
      <c r="J439" s="13">
        <v>15365.775719704499</v>
      </c>
      <c r="K439" s="13">
        <v>5270.1597404162103</v>
      </c>
      <c r="L439" s="13">
        <v>885.49834094619905</v>
      </c>
    </row>
    <row r="440" spans="2:12" s="1" customFormat="1" ht="11.1" customHeight="1" x14ac:dyDescent="0.15">
      <c r="B440" s="41">
        <v>44470</v>
      </c>
      <c r="C440" s="42">
        <v>57527</v>
      </c>
      <c r="D440" s="13">
        <v>429</v>
      </c>
      <c r="E440" s="43">
        <v>13057</v>
      </c>
      <c r="F440" s="109"/>
      <c r="G440" s="109"/>
      <c r="H440" s="94">
        <v>30894.560000000001</v>
      </c>
      <c r="I440" s="94"/>
      <c r="J440" s="13">
        <v>15113.6481525564</v>
      </c>
      <c r="K440" s="13">
        <v>5170.9264916580596</v>
      </c>
      <c r="L440" s="13">
        <v>865.26357235969499</v>
      </c>
    </row>
    <row r="441" spans="2:12" s="1" customFormat="1" ht="11.1" customHeight="1" x14ac:dyDescent="0.15">
      <c r="B441" s="41">
        <v>44470</v>
      </c>
      <c r="C441" s="42">
        <v>57558</v>
      </c>
      <c r="D441" s="13">
        <v>430</v>
      </c>
      <c r="E441" s="43">
        <v>13088</v>
      </c>
      <c r="F441" s="109"/>
      <c r="G441" s="109"/>
      <c r="H441" s="94">
        <v>30430.16</v>
      </c>
      <c r="I441" s="94"/>
      <c r="J441" s="13">
        <v>14861.214687348</v>
      </c>
      <c r="K441" s="13">
        <v>5071.6287772149999</v>
      </c>
      <c r="L441" s="13">
        <v>845.05336075180105</v>
      </c>
    </row>
    <row r="442" spans="2:12" s="1" customFormat="1" ht="11.1" customHeight="1" x14ac:dyDescent="0.15">
      <c r="B442" s="41">
        <v>44470</v>
      </c>
      <c r="C442" s="42">
        <v>57589</v>
      </c>
      <c r="D442" s="13">
        <v>431</v>
      </c>
      <c r="E442" s="43">
        <v>13119</v>
      </c>
      <c r="F442" s="109"/>
      <c r="G442" s="109"/>
      <c r="H442" s="94">
        <v>29965.19</v>
      </c>
      <c r="I442" s="94"/>
      <c r="J442" s="13">
        <v>14609.3161374189</v>
      </c>
      <c r="K442" s="13">
        <v>4972.9847709987898</v>
      </c>
      <c r="L442" s="13">
        <v>825.10729088241203</v>
      </c>
    </row>
    <row r="443" spans="2:12" s="1" customFormat="1" ht="11.1" customHeight="1" x14ac:dyDescent="0.15">
      <c r="B443" s="41">
        <v>44470</v>
      </c>
      <c r="C443" s="42">
        <v>57619</v>
      </c>
      <c r="D443" s="13">
        <v>432</v>
      </c>
      <c r="E443" s="43">
        <v>13149</v>
      </c>
      <c r="F443" s="109"/>
      <c r="G443" s="109"/>
      <c r="H443" s="94">
        <v>29499.66</v>
      </c>
      <c r="I443" s="94"/>
      <c r="J443" s="13">
        <v>14358.7429948386</v>
      </c>
      <c r="K443" s="13">
        <v>4875.6602117225802</v>
      </c>
      <c r="L443" s="13">
        <v>805.64332014817705</v>
      </c>
    </row>
    <row r="444" spans="2:12" s="1" customFormat="1" ht="11.1" customHeight="1" x14ac:dyDescent="0.15">
      <c r="B444" s="41">
        <v>44470</v>
      </c>
      <c r="C444" s="42">
        <v>57650</v>
      </c>
      <c r="D444" s="13">
        <v>433</v>
      </c>
      <c r="E444" s="43">
        <v>13180</v>
      </c>
      <c r="F444" s="109"/>
      <c r="G444" s="109"/>
      <c r="H444" s="94">
        <v>29033.56</v>
      </c>
      <c r="I444" s="94"/>
      <c r="J444" s="13">
        <v>14107.9035396327</v>
      </c>
      <c r="K444" s="13">
        <v>4778.3018818320397</v>
      </c>
      <c r="L444" s="13">
        <v>786.21184470858498</v>
      </c>
    </row>
    <row r="445" spans="2:12" s="1" customFormat="1" ht="11.1" customHeight="1" x14ac:dyDescent="0.15">
      <c r="B445" s="41">
        <v>44470</v>
      </c>
      <c r="C445" s="42">
        <v>57680</v>
      </c>
      <c r="D445" s="13">
        <v>434</v>
      </c>
      <c r="E445" s="43">
        <v>13210</v>
      </c>
      <c r="F445" s="109"/>
      <c r="G445" s="109"/>
      <c r="H445" s="94">
        <v>28566.89</v>
      </c>
      <c r="I445" s="94"/>
      <c r="J445" s="13">
        <v>13858.356002893501</v>
      </c>
      <c r="K445" s="13">
        <v>4682.2282753818199</v>
      </c>
      <c r="L445" s="13">
        <v>767.24605695938499</v>
      </c>
    </row>
    <row r="446" spans="2:12" s="1" customFormat="1" ht="11.1" customHeight="1" x14ac:dyDescent="0.15">
      <c r="B446" s="41">
        <v>44470</v>
      </c>
      <c r="C446" s="42">
        <v>57711</v>
      </c>
      <c r="D446" s="13">
        <v>435</v>
      </c>
      <c r="E446" s="43">
        <v>13241</v>
      </c>
      <c r="F446" s="109"/>
      <c r="G446" s="109"/>
      <c r="H446" s="94">
        <v>28099.65</v>
      </c>
      <c r="I446" s="94"/>
      <c r="J446" s="13">
        <v>13608.5684048397</v>
      </c>
      <c r="K446" s="13">
        <v>4586.1410036039097</v>
      </c>
      <c r="L446" s="13">
        <v>748.31784984689398</v>
      </c>
    </row>
    <row r="447" spans="2:12" s="1" customFormat="1" ht="11.1" customHeight="1" x14ac:dyDescent="0.15">
      <c r="B447" s="41">
        <v>44470</v>
      </c>
      <c r="C447" s="42">
        <v>57742</v>
      </c>
      <c r="D447" s="13">
        <v>436</v>
      </c>
      <c r="E447" s="43">
        <v>13272</v>
      </c>
      <c r="F447" s="109"/>
      <c r="G447" s="109"/>
      <c r="H447" s="94">
        <v>27631.84</v>
      </c>
      <c r="I447" s="94"/>
      <c r="J447" s="13">
        <v>13359.3126764801</v>
      </c>
      <c r="K447" s="13">
        <v>4490.6909734025203</v>
      </c>
      <c r="L447" s="13">
        <v>729.63975892392796</v>
      </c>
    </row>
    <row r="448" spans="2:12" s="1" customFormat="1" ht="11.1" customHeight="1" x14ac:dyDescent="0.15">
      <c r="B448" s="41">
        <v>44470</v>
      </c>
      <c r="C448" s="42">
        <v>57770</v>
      </c>
      <c r="D448" s="13">
        <v>437</v>
      </c>
      <c r="E448" s="43">
        <v>13300</v>
      </c>
      <c r="F448" s="109"/>
      <c r="G448" s="109"/>
      <c r="H448" s="94">
        <v>27163.46</v>
      </c>
      <c r="I448" s="94"/>
      <c r="J448" s="13">
        <v>13112.742125529499</v>
      </c>
      <c r="K448" s="13">
        <v>4397.6806848207898</v>
      </c>
      <c r="L448" s="13">
        <v>711.79351078352295</v>
      </c>
    </row>
    <row r="449" spans="2:12" s="1" customFormat="1" ht="11.1" customHeight="1" x14ac:dyDescent="0.15">
      <c r="B449" s="41">
        <v>44470</v>
      </c>
      <c r="C449" s="42">
        <v>57801</v>
      </c>
      <c r="D449" s="13">
        <v>438</v>
      </c>
      <c r="E449" s="43">
        <v>13331</v>
      </c>
      <c r="F449" s="109"/>
      <c r="G449" s="109"/>
      <c r="H449" s="94">
        <v>26694.51</v>
      </c>
      <c r="I449" s="94"/>
      <c r="J449" s="13">
        <v>12864.5075061468</v>
      </c>
      <c r="K449" s="13">
        <v>4303.45661676485</v>
      </c>
      <c r="L449" s="13">
        <v>693.59248829599198</v>
      </c>
    </row>
    <row r="450" spans="2:12" s="1" customFormat="1" ht="11.1" customHeight="1" x14ac:dyDescent="0.15">
      <c r="B450" s="41">
        <v>44470</v>
      </c>
      <c r="C450" s="42">
        <v>57831</v>
      </c>
      <c r="D450" s="13">
        <v>439</v>
      </c>
      <c r="E450" s="43">
        <v>13361</v>
      </c>
      <c r="F450" s="109"/>
      <c r="G450" s="109"/>
      <c r="H450" s="94">
        <v>26224.99</v>
      </c>
      <c r="I450" s="94"/>
      <c r="J450" s="13">
        <v>12617.493884514</v>
      </c>
      <c r="K450" s="13">
        <v>4210.43662415771</v>
      </c>
      <c r="L450" s="13">
        <v>675.81864614964798</v>
      </c>
    </row>
    <row r="451" spans="2:12" s="1" customFormat="1" ht="11.1" customHeight="1" x14ac:dyDescent="0.15">
      <c r="B451" s="41">
        <v>44470</v>
      </c>
      <c r="C451" s="42">
        <v>57862</v>
      </c>
      <c r="D451" s="13">
        <v>440</v>
      </c>
      <c r="E451" s="43">
        <v>13392</v>
      </c>
      <c r="F451" s="109"/>
      <c r="G451" s="109"/>
      <c r="H451" s="94">
        <v>25754.89</v>
      </c>
      <c r="I451" s="94"/>
      <c r="J451" s="13">
        <v>12370.300510625701</v>
      </c>
      <c r="K451" s="13">
        <v>4117.4503855143903</v>
      </c>
      <c r="L451" s="13">
        <v>658.094148979426</v>
      </c>
    </row>
    <row r="452" spans="2:12" s="1" customFormat="1" ht="11.1" customHeight="1" x14ac:dyDescent="0.15">
      <c r="B452" s="41">
        <v>44470</v>
      </c>
      <c r="C452" s="42">
        <v>57892</v>
      </c>
      <c r="D452" s="13">
        <v>441</v>
      </c>
      <c r="E452" s="43">
        <v>13422</v>
      </c>
      <c r="F452" s="109"/>
      <c r="G452" s="109"/>
      <c r="H452" s="94">
        <v>25284.22</v>
      </c>
      <c r="I452" s="94"/>
      <c r="J452" s="13">
        <v>12124.299935725099</v>
      </c>
      <c r="K452" s="13">
        <v>4025.6365593958999</v>
      </c>
      <c r="L452" s="13">
        <v>640.781997415408</v>
      </c>
    </row>
    <row r="453" spans="2:12" s="1" customFormat="1" ht="11.1" customHeight="1" x14ac:dyDescent="0.15">
      <c r="B453" s="41">
        <v>44470</v>
      </c>
      <c r="C453" s="42">
        <v>57923</v>
      </c>
      <c r="D453" s="13">
        <v>442</v>
      </c>
      <c r="E453" s="43">
        <v>13453</v>
      </c>
      <c r="F453" s="109"/>
      <c r="G453" s="109"/>
      <c r="H453" s="94">
        <v>24812.98</v>
      </c>
      <c r="I453" s="94"/>
      <c r="J453" s="13">
        <v>11878.150280940599</v>
      </c>
      <c r="K453" s="13">
        <v>3933.8772147472</v>
      </c>
      <c r="L453" s="13">
        <v>623.52397680083902</v>
      </c>
    </row>
    <row r="454" spans="2:12" s="1" customFormat="1" ht="11.1" customHeight="1" x14ac:dyDescent="0.15">
      <c r="B454" s="41">
        <v>44470</v>
      </c>
      <c r="C454" s="42">
        <v>57954</v>
      </c>
      <c r="D454" s="13">
        <v>443</v>
      </c>
      <c r="E454" s="43">
        <v>13484</v>
      </c>
      <c r="F454" s="109"/>
      <c r="G454" s="109"/>
      <c r="H454" s="94">
        <v>24341.16</v>
      </c>
      <c r="I454" s="94"/>
      <c r="J454" s="13">
        <v>11632.5235454261</v>
      </c>
      <c r="K454" s="13">
        <v>3842.7313016026201</v>
      </c>
      <c r="L454" s="13">
        <v>606.49747266889403</v>
      </c>
    </row>
    <row r="455" spans="2:12" s="1" customFormat="1" ht="11.1" customHeight="1" x14ac:dyDescent="0.15">
      <c r="B455" s="41">
        <v>44470</v>
      </c>
      <c r="C455" s="42">
        <v>57984</v>
      </c>
      <c r="D455" s="13">
        <v>444</v>
      </c>
      <c r="E455" s="43">
        <v>13514</v>
      </c>
      <c r="F455" s="109"/>
      <c r="G455" s="109"/>
      <c r="H455" s="94">
        <v>23868.77</v>
      </c>
      <c r="I455" s="94"/>
      <c r="J455" s="13">
        <v>11388.0474799106</v>
      </c>
      <c r="K455" s="13">
        <v>3752.7109478514299</v>
      </c>
      <c r="L455" s="13">
        <v>589.86166875172205</v>
      </c>
    </row>
    <row r="456" spans="2:12" s="1" customFormat="1" ht="11.1" customHeight="1" x14ac:dyDescent="0.15">
      <c r="B456" s="41">
        <v>44470</v>
      </c>
      <c r="C456" s="42">
        <v>58015</v>
      </c>
      <c r="D456" s="13">
        <v>445</v>
      </c>
      <c r="E456" s="43">
        <v>13545</v>
      </c>
      <c r="F456" s="109"/>
      <c r="G456" s="109"/>
      <c r="H456" s="94">
        <v>23395.8</v>
      </c>
      <c r="I456" s="94"/>
      <c r="J456" s="13">
        <v>11143.456157389401</v>
      </c>
      <c r="K456" s="13">
        <v>3662.7716717765702</v>
      </c>
      <c r="L456" s="13">
        <v>573.28625209523295</v>
      </c>
    </row>
    <row r="457" spans="2:12" s="1" customFormat="1" ht="11.1" customHeight="1" x14ac:dyDescent="0.15">
      <c r="B457" s="41">
        <v>44470</v>
      </c>
      <c r="C457" s="42">
        <v>58045</v>
      </c>
      <c r="D457" s="13">
        <v>446</v>
      </c>
      <c r="E457" s="43">
        <v>13575</v>
      </c>
      <c r="F457" s="109"/>
      <c r="G457" s="109"/>
      <c r="H457" s="94">
        <v>22922.25</v>
      </c>
      <c r="I457" s="94"/>
      <c r="J457" s="13">
        <v>10899.982829386399</v>
      </c>
      <c r="K457" s="13">
        <v>3573.9256960354001</v>
      </c>
      <c r="L457" s="13">
        <v>557.08733216620203</v>
      </c>
    </row>
    <row r="458" spans="2:12" s="1" customFormat="1" ht="11.1" customHeight="1" x14ac:dyDescent="0.15">
      <c r="B458" s="41">
        <v>44470</v>
      </c>
      <c r="C458" s="42">
        <v>58076</v>
      </c>
      <c r="D458" s="13">
        <v>447</v>
      </c>
      <c r="E458" s="43">
        <v>13606</v>
      </c>
      <c r="F458" s="109"/>
      <c r="G458" s="109"/>
      <c r="H458" s="94">
        <v>22448.13</v>
      </c>
      <c r="I458" s="94"/>
      <c r="J458" s="13">
        <v>10656.4246087544</v>
      </c>
      <c r="K458" s="13">
        <v>3485.1808165797902</v>
      </c>
      <c r="L458" s="13">
        <v>540.95320523560304</v>
      </c>
    </row>
    <row r="459" spans="2:12" s="1" customFormat="1" ht="11.1" customHeight="1" x14ac:dyDescent="0.15">
      <c r="B459" s="41">
        <v>44470</v>
      </c>
      <c r="C459" s="42">
        <v>58107</v>
      </c>
      <c r="D459" s="13">
        <v>448</v>
      </c>
      <c r="E459" s="43">
        <v>13637</v>
      </c>
      <c r="F459" s="109"/>
      <c r="G459" s="109"/>
      <c r="H459" s="94">
        <v>21973.43</v>
      </c>
      <c r="I459" s="94"/>
      <c r="J459" s="13">
        <v>10413.386351338</v>
      </c>
      <c r="K459" s="13">
        <v>3397.0338356790899</v>
      </c>
      <c r="L459" s="13">
        <v>525.03816778835005</v>
      </c>
    </row>
    <row r="460" spans="2:12" s="1" customFormat="1" ht="11.1" customHeight="1" x14ac:dyDescent="0.15">
      <c r="B460" s="41">
        <v>44470</v>
      </c>
      <c r="C460" s="42">
        <v>58135</v>
      </c>
      <c r="D460" s="13">
        <v>449</v>
      </c>
      <c r="E460" s="43">
        <v>13665</v>
      </c>
      <c r="F460" s="109"/>
      <c r="G460" s="109"/>
      <c r="H460" s="94">
        <v>21498.15</v>
      </c>
      <c r="I460" s="94"/>
      <c r="J460" s="13">
        <v>10172.5384222148</v>
      </c>
      <c r="K460" s="13">
        <v>3310.8411627811402</v>
      </c>
      <c r="L460" s="13">
        <v>509.75836402465802</v>
      </c>
    </row>
    <row r="461" spans="2:12" s="1" customFormat="1" ht="11.1" customHeight="1" x14ac:dyDescent="0.15">
      <c r="B461" s="41">
        <v>44470</v>
      </c>
      <c r="C461" s="42">
        <v>58166</v>
      </c>
      <c r="D461" s="13">
        <v>450</v>
      </c>
      <c r="E461" s="43">
        <v>13696</v>
      </c>
      <c r="F461" s="109"/>
      <c r="G461" s="109"/>
      <c r="H461" s="94">
        <v>21022.29</v>
      </c>
      <c r="I461" s="94"/>
      <c r="J461" s="13">
        <v>9930.4985421148795</v>
      </c>
      <c r="K461" s="13">
        <v>3223.8449919889599</v>
      </c>
      <c r="L461" s="13">
        <v>494.26150346328001</v>
      </c>
    </row>
    <row r="462" spans="2:12" s="1" customFormat="1" ht="11.1" customHeight="1" x14ac:dyDescent="0.15">
      <c r="B462" s="41">
        <v>44470</v>
      </c>
      <c r="C462" s="42">
        <v>58196</v>
      </c>
      <c r="D462" s="13">
        <v>451</v>
      </c>
      <c r="E462" s="43">
        <v>13726</v>
      </c>
      <c r="F462" s="109"/>
      <c r="G462" s="109"/>
      <c r="H462" s="94">
        <v>20545.849999999999</v>
      </c>
      <c r="I462" s="94"/>
      <c r="J462" s="13">
        <v>9689.5074872080604</v>
      </c>
      <c r="K462" s="13">
        <v>3137.8672753493302</v>
      </c>
      <c r="L462" s="13">
        <v>479.10785070846799</v>
      </c>
    </row>
    <row r="463" spans="2:12" s="1" customFormat="1" ht="11.1" customHeight="1" x14ac:dyDescent="0.15">
      <c r="B463" s="41">
        <v>44470</v>
      </c>
      <c r="C463" s="42">
        <v>58227</v>
      </c>
      <c r="D463" s="13">
        <v>452</v>
      </c>
      <c r="E463" s="43">
        <v>13757</v>
      </c>
      <c r="F463" s="109"/>
      <c r="G463" s="109"/>
      <c r="H463" s="94">
        <v>20068.830000000002</v>
      </c>
      <c r="I463" s="94"/>
      <c r="J463" s="13">
        <v>9448.4903252529202</v>
      </c>
      <c r="K463" s="13">
        <v>3052.0341090853599</v>
      </c>
      <c r="L463" s="13">
        <v>464.02856910836999</v>
      </c>
    </row>
    <row r="464" spans="2:12" s="1" customFormat="1" ht="11.1" customHeight="1" x14ac:dyDescent="0.15">
      <c r="B464" s="41">
        <v>44470</v>
      </c>
      <c r="C464" s="42">
        <v>58257</v>
      </c>
      <c r="D464" s="13">
        <v>453</v>
      </c>
      <c r="E464" s="43">
        <v>13787</v>
      </c>
      <c r="F464" s="109"/>
      <c r="G464" s="109"/>
      <c r="H464" s="94">
        <v>19591.22</v>
      </c>
      <c r="I464" s="94"/>
      <c r="J464" s="13">
        <v>9208.4897817383808</v>
      </c>
      <c r="K464" s="13">
        <v>2967.1885062439401</v>
      </c>
      <c r="L464" s="13">
        <v>449.27945407626402</v>
      </c>
    </row>
    <row r="465" spans="2:12" s="1" customFormat="1" ht="11.1" customHeight="1" x14ac:dyDescent="0.15">
      <c r="B465" s="41">
        <v>44470</v>
      </c>
      <c r="C465" s="42">
        <v>58288</v>
      </c>
      <c r="D465" s="13">
        <v>454</v>
      </c>
      <c r="E465" s="43">
        <v>13818</v>
      </c>
      <c r="F465" s="109"/>
      <c r="G465" s="109"/>
      <c r="H465" s="94">
        <v>19113.03</v>
      </c>
      <c r="I465" s="94"/>
      <c r="J465" s="13">
        <v>8968.4883737030505</v>
      </c>
      <c r="K465" s="13">
        <v>2882.5050038393301</v>
      </c>
      <c r="L465" s="13">
        <v>434.60839380869999</v>
      </c>
    </row>
    <row r="466" spans="2:12" s="1" customFormat="1" ht="11.1" customHeight="1" x14ac:dyDescent="0.15">
      <c r="B466" s="41">
        <v>44470</v>
      </c>
      <c r="C466" s="42">
        <v>58319</v>
      </c>
      <c r="D466" s="13">
        <v>455</v>
      </c>
      <c r="E466" s="43">
        <v>13849</v>
      </c>
      <c r="F466" s="109"/>
      <c r="G466" s="109"/>
      <c r="H466" s="94">
        <v>18634.259999999998</v>
      </c>
      <c r="I466" s="94"/>
      <c r="J466" s="13">
        <v>8729.0029019352296</v>
      </c>
      <c r="K466" s="13">
        <v>2798.3984472000302</v>
      </c>
      <c r="L466" s="13">
        <v>420.14017370324001</v>
      </c>
    </row>
    <row r="467" spans="2:12" s="1" customFormat="1" ht="11.1" customHeight="1" x14ac:dyDescent="0.15">
      <c r="B467" s="41">
        <v>44470</v>
      </c>
      <c r="C467" s="42">
        <v>58349</v>
      </c>
      <c r="D467" s="13">
        <v>456</v>
      </c>
      <c r="E467" s="43">
        <v>13879</v>
      </c>
      <c r="F467" s="109"/>
      <c r="G467" s="109"/>
      <c r="H467" s="94">
        <v>18154.900000000001</v>
      </c>
      <c r="I467" s="94"/>
      <c r="J467" s="13">
        <v>8490.49300514067</v>
      </c>
      <c r="K467" s="13">
        <v>2715.2360374663099</v>
      </c>
      <c r="L467" s="13">
        <v>405.98345209105503</v>
      </c>
    </row>
    <row r="468" spans="2:12" s="1" customFormat="1" ht="11.1" customHeight="1" x14ac:dyDescent="0.15">
      <c r="B468" s="41">
        <v>44470</v>
      </c>
      <c r="C468" s="42">
        <v>58380</v>
      </c>
      <c r="D468" s="13">
        <v>457</v>
      </c>
      <c r="E468" s="43">
        <v>13910</v>
      </c>
      <c r="F468" s="109"/>
      <c r="G468" s="109"/>
      <c r="H468" s="94">
        <v>17674.96</v>
      </c>
      <c r="I468" s="94"/>
      <c r="J468" s="13">
        <v>8252.0198902784796</v>
      </c>
      <c r="K468" s="13">
        <v>2632.2615474577801</v>
      </c>
      <c r="L468" s="13">
        <v>391.910051436532</v>
      </c>
    </row>
    <row r="469" spans="2:12" s="1" customFormat="1" ht="11.1" customHeight="1" x14ac:dyDescent="0.15">
      <c r="B469" s="41">
        <v>44470</v>
      </c>
      <c r="C469" s="42">
        <v>58410</v>
      </c>
      <c r="D469" s="13">
        <v>458</v>
      </c>
      <c r="E469" s="43">
        <v>13940</v>
      </c>
      <c r="F469" s="109"/>
      <c r="G469" s="109"/>
      <c r="H469" s="94">
        <v>17194.43</v>
      </c>
      <c r="I469" s="94"/>
      <c r="J469" s="13">
        <v>8014.4951472123003</v>
      </c>
      <c r="K469" s="13">
        <v>2550.2027576860801</v>
      </c>
      <c r="L469" s="13">
        <v>378.13611423277598</v>
      </c>
    </row>
    <row r="470" spans="2:12" s="1" customFormat="1" ht="11.1" customHeight="1" x14ac:dyDescent="0.15">
      <c r="B470" s="41">
        <v>44470</v>
      </c>
      <c r="C470" s="42">
        <v>58441</v>
      </c>
      <c r="D470" s="13">
        <v>459</v>
      </c>
      <c r="E470" s="43">
        <v>13971</v>
      </c>
      <c r="F470" s="109"/>
      <c r="G470" s="109"/>
      <c r="H470" s="94">
        <v>16713.32</v>
      </c>
      <c r="I470" s="94"/>
      <c r="J470" s="13">
        <v>7777.0321504793801</v>
      </c>
      <c r="K470" s="13">
        <v>2468.3487918076498</v>
      </c>
      <c r="L470" s="13">
        <v>364.44885787517802</v>
      </c>
    </row>
    <row r="471" spans="2:12" s="1" customFormat="1" ht="11.1" customHeight="1" x14ac:dyDescent="0.15">
      <c r="B471" s="41">
        <v>44470</v>
      </c>
      <c r="C471" s="42">
        <v>58472</v>
      </c>
      <c r="D471" s="13">
        <v>460</v>
      </c>
      <c r="E471" s="43">
        <v>14002</v>
      </c>
      <c r="F471" s="109"/>
      <c r="G471" s="109"/>
      <c r="H471" s="94">
        <v>16231.62</v>
      </c>
      <c r="I471" s="94"/>
      <c r="J471" s="13">
        <v>7540.0775355303804</v>
      </c>
      <c r="K471" s="13">
        <v>2387.05561915612</v>
      </c>
      <c r="L471" s="13">
        <v>350.95321356458697</v>
      </c>
    </row>
    <row r="472" spans="2:12" s="1" customFormat="1" ht="11.1" customHeight="1" x14ac:dyDescent="0.15">
      <c r="B472" s="41">
        <v>44470</v>
      </c>
      <c r="C472" s="42">
        <v>58501</v>
      </c>
      <c r="D472" s="13">
        <v>461</v>
      </c>
      <c r="E472" s="43">
        <v>14031</v>
      </c>
      <c r="F472" s="109"/>
      <c r="G472" s="109"/>
      <c r="H472" s="94">
        <v>15749.33</v>
      </c>
      <c r="I472" s="94"/>
      <c r="J472" s="13">
        <v>7304.4306415549399</v>
      </c>
      <c r="K472" s="13">
        <v>2306.9518911241098</v>
      </c>
      <c r="L472" s="13">
        <v>337.83198919022902</v>
      </c>
    </row>
    <row r="473" spans="2:12" s="1" customFormat="1" ht="11.1" customHeight="1" x14ac:dyDescent="0.15">
      <c r="B473" s="41">
        <v>44470</v>
      </c>
      <c r="C473" s="42">
        <v>58532</v>
      </c>
      <c r="D473" s="13">
        <v>462</v>
      </c>
      <c r="E473" s="43">
        <v>14062</v>
      </c>
      <c r="F473" s="109"/>
      <c r="G473" s="109"/>
      <c r="H473" s="94">
        <v>15266.45</v>
      </c>
      <c r="I473" s="94"/>
      <c r="J473" s="13">
        <v>7068.4652193919701</v>
      </c>
      <c r="K473" s="13">
        <v>2226.7496181707902</v>
      </c>
      <c r="L473" s="13">
        <v>324.70594382184498</v>
      </c>
    </row>
    <row r="474" spans="2:12" s="1" customFormat="1" ht="11.1" customHeight="1" x14ac:dyDescent="0.15">
      <c r="B474" s="41">
        <v>44470</v>
      </c>
      <c r="C474" s="42">
        <v>58562</v>
      </c>
      <c r="D474" s="13">
        <v>463</v>
      </c>
      <c r="E474" s="43">
        <v>14092</v>
      </c>
      <c r="F474" s="109"/>
      <c r="G474" s="109"/>
      <c r="H474" s="94">
        <v>14782.99</v>
      </c>
      <c r="I474" s="94"/>
      <c r="J474" s="13">
        <v>6833.3853019504404</v>
      </c>
      <c r="K474" s="13">
        <v>2147.39500041359</v>
      </c>
      <c r="L474" s="13">
        <v>311.85080764980302</v>
      </c>
    </row>
    <row r="475" spans="2:12" s="1" customFormat="1" ht="11.1" customHeight="1" x14ac:dyDescent="0.15">
      <c r="B475" s="41">
        <v>44470</v>
      </c>
      <c r="C475" s="42">
        <v>58593</v>
      </c>
      <c r="D475" s="13">
        <v>464</v>
      </c>
      <c r="E475" s="43">
        <v>14123</v>
      </c>
      <c r="F475" s="109"/>
      <c r="G475" s="109"/>
      <c r="H475" s="94">
        <v>14298.94</v>
      </c>
      <c r="I475" s="94"/>
      <c r="J475" s="13">
        <v>6598.4244565184099</v>
      </c>
      <c r="K475" s="13">
        <v>2068.2849427395799</v>
      </c>
      <c r="L475" s="13">
        <v>299.09002245123997</v>
      </c>
    </row>
    <row r="476" spans="2:12" s="1" customFormat="1" ht="11.1" customHeight="1" x14ac:dyDescent="0.15">
      <c r="B476" s="41">
        <v>44470</v>
      </c>
      <c r="C476" s="42">
        <v>58623</v>
      </c>
      <c r="D476" s="13">
        <v>465</v>
      </c>
      <c r="E476" s="43">
        <v>14153</v>
      </c>
      <c r="F476" s="109"/>
      <c r="G476" s="109"/>
      <c r="H476" s="94">
        <v>13814.29</v>
      </c>
      <c r="I476" s="94"/>
      <c r="J476" s="13">
        <v>6364.3130585761401</v>
      </c>
      <c r="K476" s="13">
        <v>1989.99242356748</v>
      </c>
      <c r="L476" s="13">
        <v>286.58869934709202</v>
      </c>
    </row>
    <row r="477" spans="2:12" s="1" customFormat="1" ht="11.1" customHeight="1" x14ac:dyDescent="0.15">
      <c r="B477" s="41">
        <v>44470</v>
      </c>
      <c r="C477" s="42">
        <v>58654</v>
      </c>
      <c r="D477" s="13">
        <v>466</v>
      </c>
      <c r="E477" s="43">
        <v>14184</v>
      </c>
      <c r="F477" s="109"/>
      <c r="G477" s="109"/>
      <c r="H477" s="94">
        <v>13329.05</v>
      </c>
      <c r="I477" s="94"/>
      <c r="J477" s="13">
        <v>6130.3453595477204</v>
      </c>
      <c r="K477" s="13">
        <v>1911.9605325779601</v>
      </c>
      <c r="L477" s="13">
        <v>274.18467761753902</v>
      </c>
    </row>
    <row r="478" spans="2:12" s="1" customFormat="1" ht="11.1" customHeight="1" x14ac:dyDescent="0.15">
      <c r="B478" s="41">
        <v>44470</v>
      </c>
      <c r="C478" s="42">
        <v>58685</v>
      </c>
      <c r="D478" s="13">
        <v>467</v>
      </c>
      <c r="E478" s="43">
        <v>14215</v>
      </c>
      <c r="F478" s="109"/>
      <c r="G478" s="109"/>
      <c r="H478" s="94">
        <v>12843.22</v>
      </c>
      <c r="I478" s="94"/>
      <c r="J478" s="13">
        <v>5896.8821108561797</v>
      </c>
      <c r="K478" s="13">
        <v>1834.46960302756</v>
      </c>
      <c r="L478" s="13">
        <v>261.95783810557799</v>
      </c>
    </row>
    <row r="479" spans="2:12" s="1" customFormat="1" ht="11.1" customHeight="1" x14ac:dyDescent="0.15">
      <c r="B479" s="41">
        <v>44470</v>
      </c>
      <c r="C479" s="42">
        <v>58715</v>
      </c>
      <c r="D479" s="13">
        <v>468</v>
      </c>
      <c r="E479" s="43">
        <v>14245</v>
      </c>
      <c r="F479" s="109"/>
      <c r="G479" s="109"/>
      <c r="H479" s="94">
        <v>12356.8</v>
      </c>
      <c r="I479" s="94"/>
      <c r="J479" s="13">
        <v>5664.2328903255302</v>
      </c>
      <c r="K479" s="13">
        <v>1757.7574332786401</v>
      </c>
      <c r="L479" s="13">
        <v>249.97461277462401</v>
      </c>
    </row>
    <row r="480" spans="2:12" s="1" customFormat="1" ht="11.1" customHeight="1" x14ac:dyDescent="0.15">
      <c r="B480" s="41">
        <v>44470</v>
      </c>
      <c r="C480" s="42">
        <v>58746</v>
      </c>
      <c r="D480" s="13">
        <v>469</v>
      </c>
      <c r="E480" s="43">
        <v>14276</v>
      </c>
      <c r="F480" s="109"/>
      <c r="G480" s="109"/>
      <c r="H480" s="94">
        <v>11869.79</v>
      </c>
      <c r="I480" s="94"/>
      <c r="J480" s="13">
        <v>5431.7640767451303</v>
      </c>
      <c r="K480" s="13">
        <v>1681.3295003623</v>
      </c>
      <c r="L480" s="13">
        <v>238.092883006568</v>
      </c>
    </row>
    <row r="481" spans="2:12" s="1" customFormat="1" ht="11.1" customHeight="1" x14ac:dyDescent="0.15">
      <c r="B481" s="41">
        <v>44470</v>
      </c>
      <c r="C481" s="42">
        <v>58776</v>
      </c>
      <c r="D481" s="13">
        <v>470</v>
      </c>
      <c r="E481" s="43">
        <v>14306</v>
      </c>
      <c r="F481" s="109"/>
      <c r="G481" s="109"/>
      <c r="H481" s="94">
        <v>11382.18</v>
      </c>
      <c r="I481" s="94"/>
      <c r="J481" s="13">
        <v>5200.0781766341797</v>
      </c>
      <c r="K481" s="13">
        <v>1605.6525547256399</v>
      </c>
      <c r="L481" s="13">
        <v>226.44421948980801</v>
      </c>
    </row>
    <row r="482" spans="2:12" s="1" customFormat="1" ht="11.1" customHeight="1" x14ac:dyDescent="0.15">
      <c r="B482" s="41">
        <v>44470</v>
      </c>
      <c r="C482" s="42">
        <v>58807</v>
      </c>
      <c r="D482" s="13">
        <v>471</v>
      </c>
      <c r="E482" s="43">
        <v>14337</v>
      </c>
      <c r="F482" s="109"/>
      <c r="G482" s="109"/>
      <c r="H482" s="94">
        <v>10893.98</v>
      </c>
      <c r="I482" s="94"/>
      <c r="J482" s="13">
        <v>4968.5970376229898</v>
      </c>
      <c r="K482" s="13">
        <v>1530.2753086062801</v>
      </c>
      <c r="L482" s="13">
        <v>214.89972244787299</v>
      </c>
    </row>
    <row r="483" spans="2:12" s="1" customFormat="1" ht="11.1" customHeight="1" x14ac:dyDescent="0.15">
      <c r="B483" s="41">
        <v>44470</v>
      </c>
      <c r="C483" s="42">
        <v>58838</v>
      </c>
      <c r="D483" s="13">
        <v>472</v>
      </c>
      <c r="E483" s="43">
        <v>14368</v>
      </c>
      <c r="F483" s="109"/>
      <c r="G483" s="109"/>
      <c r="H483" s="94">
        <v>10405.18</v>
      </c>
      <c r="I483" s="94"/>
      <c r="J483" s="13">
        <v>4737.61297024535</v>
      </c>
      <c r="K483" s="13">
        <v>1455.42378044977</v>
      </c>
      <c r="L483" s="13">
        <v>203.52247246431901</v>
      </c>
    </row>
    <row r="484" spans="2:12" s="1" customFormat="1" ht="11.1" customHeight="1" x14ac:dyDescent="0.15">
      <c r="B484" s="41">
        <v>44470</v>
      </c>
      <c r="C484" s="42">
        <v>58866</v>
      </c>
      <c r="D484" s="13">
        <v>473</v>
      </c>
      <c r="E484" s="43">
        <v>14396</v>
      </c>
      <c r="F484" s="109"/>
      <c r="G484" s="109"/>
      <c r="H484" s="94">
        <v>9915.7800000000007</v>
      </c>
      <c r="I484" s="94"/>
      <c r="J484" s="13">
        <v>4507.86588890437</v>
      </c>
      <c r="K484" s="13">
        <v>1381.66256498554</v>
      </c>
      <c r="L484" s="13">
        <v>192.46860803072801</v>
      </c>
    </row>
    <row r="485" spans="2:12" s="1" customFormat="1" ht="11.1" customHeight="1" x14ac:dyDescent="0.15">
      <c r="B485" s="41">
        <v>44470</v>
      </c>
      <c r="C485" s="42">
        <v>58897</v>
      </c>
      <c r="D485" s="13">
        <v>474</v>
      </c>
      <c r="E485" s="43">
        <v>14427</v>
      </c>
      <c r="F485" s="109"/>
      <c r="G485" s="109"/>
      <c r="H485" s="94">
        <v>9425.7900000000009</v>
      </c>
      <c r="I485" s="94"/>
      <c r="J485" s="13">
        <v>4277.84104711277</v>
      </c>
      <c r="K485" s="13">
        <v>1307.8253163774</v>
      </c>
      <c r="L485" s="13">
        <v>181.41127435433501</v>
      </c>
    </row>
    <row r="486" spans="2:12" s="1" customFormat="1" ht="11.1" customHeight="1" x14ac:dyDescent="0.15">
      <c r="B486" s="41">
        <v>44470</v>
      </c>
      <c r="C486" s="42">
        <v>58927</v>
      </c>
      <c r="D486" s="13">
        <v>475</v>
      </c>
      <c r="E486" s="43">
        <v>14457</v>
      </c>
      <c r="F486" s="109"/>
      <c r="G486" s="109"/>
      <c r="H486" s="94">
        <v>8935.2000000000007</v>
      </c>
      <c r="I486" s="94"/>
      <c r="J486" s="13">
        <v>4048.5333568779301</v>
      </c>
      <c r="K486" s="13">
        <v>1234.67480478268</v>
      </c>
      <c r="L486" s="13">
        <v>170.56236270288099</v>
      </c>
    </row>
    <row r="487" spans="2:12" s="1" customFormat="1" ht="11.1" customHeight="1" x14ac:dyDescent="0.15">
      <c r="B487" s="41">
        <v>44470</v>
      </c>
      <c r="C487" s="42">
        <v>58958</v>
      </c>
      <c r="D487" s="13">
        <v>476</v>
      </c>
      <c r="E487" s="43">
        <v>14488</v>
      </c>
      <c r="F487" s="109"/>
      <c r="G487" s="109"/>
      <c r="H487" s="94">
        <v>8444.01</v>
      </c>
      <c r="I487" s="94"/>
      <c r="J487" s="13">
        <v>3819.4863471394101</v>
      </c>
      <c r="K487" s="13">
        <v>1161.8603171892</v>
      </c>
      <c r="L487" s="13">
        <v>159.823690935873</v>
      </c>
    </row>
    <row r="488" spans="2:12" s="1" customFormat="1" ht="11.1" customHeight="1" x14ac:dyDescent="0.15">
      <c r="B488" s="41">
        <v>44470</v>
      </c>
      <c r="C488" s="42">
        <v>58988</v>
      </c>
      <c r="D488" s="13">
        <v>477</v>
      </c>
      <c r="E488" s="43">
        <v>14518</v>
      </c>
      <c r="F488" s="109"/>
      <c r="G488" s="109"/>
      <c r="H488" s="94">
        <v>7952.22</v>
      </c>
      <c r="I488" s="94"/>
      <c r="J488" s="13">
        <v>3591.13035384969</v>
      </c>
      <c r="K488" s="13">
        <v>1089.7073845442501</v>
      </c>
      <c r="L488" s="13">
        <v>149.283983243546</v>
      </c>
    </row>
    <row r="489" spans="2:12" s="1" customFormat="1" ht="11.1" customHeight="1" x14ac:dyDescent="0.15">
      <c r="B489" s="41">
        <v>44470</v>
      </c>
      <c r="C489" s="42">
        <v>59019</v>
      </c>
      <c r="D489" s="13">
        <v>478</v>
      </c>
      <c r="E489" s="43">
        <v>14549</v>
      </c>
      <c r="F489" s="109"/>
      <c r="G489" s="109"/>
      <c r="H489" s="94">
        <v>7459.83</v>
      </c>
      <c r="I489" s="94"/>
      <c r="J489" s="13">
        <v>3363.0590507659099</v>
      </c>
      <c r="K489" s="13">
        <v>1017.9051462638</v>
      </c>
      <c r="L489" s="13">
        <v>138.85683121385</v>
      </c>
    </row>
    <row r="490" spans="2:12" s="1" customFormat="1" ht="11.1" customHeight="1" x14ac:dyDescent="0.15">
      <c r="B490" s="41">
        <v>44470</v>
      </c>
      <c r="C490" s="42">
        <v>59050</v>
      </c>
      <c r="D490" s="13">
        <v>479</v>
      </c>
      <c r="E490" s="43">
        <v>14580</v>
      </c>
      <c r="F490" s="109"/>
      <c r="G490" s="109"/>
      <c r="H490" s="94">
        <v>6966.84</v>
      </c>
      <c r="I490" s="94"/>
      <c r="J490" s="13">
        <v>3135.4810341011598</v>
      </c>
      <c r="K490" s="13">
        <v>946.61000007982398</v>
      </c>
      <c r="L490" s="13">
        <v>128.58421202353199</v>
      </c>
    </row>
    <row r="491" spans="2:12" s="1" customFormat="1" ht="11.1" customHeight="1" x14ac:dyDescent="0.15">
      <c r="B491" s="41">
        <v>44470</v>
      </c>
      <c r="C491" s="42">
        <v>59080</v>
      </c>
      <c r="D491" s="13">
        <v>480</v>
      </c>
      <c r="E491" s="43">
        <v>14610</v>
      </c>
      <c r="F491" s="109"/>
      <c r="G491" s="109"/>
      <c r="H491" s="94">
        <v>6473.25</v>
      </c>
      <c r="I491" s="94"/>
      <c r="J491" s="13">
        <v>2908.55500843133</v>
      </c>
      <c r="K491" s="13">
        <v>875.93919351796501</v>
      </c>
      <c r="L491" s="13">
        <v>118.49679450816301</v>
      </c>
    </row>
    <row r="492" spans="2:12" s="1" customFormat="1" ht="11.1" customHeight="1" x14ac:dyDescent="0.15">
      <c r="B492" s="41">
        <v>44470</v>
      </c>
      <c r="C492" s="42">
        <v>59111</v>
      </c>
      <c r="D492" s="13">
        <v>481</v>
      </c>
      <c r="E492" s="43">
        <v>14641</v>
      </c>
      <c r="F492" s="109"/>
      <c r="G492" s="109"/>
      <c r="H492" s="94">
        <v>5979.06</v>
      </c>
      <c r="I492" s="94"/>
      <c r="J492" s="13">
        <v>2681.94947841369</v>
      </c>
      <c r="K492" s="13">
        <v>805.64063412427402</v>
      </c>
      <c r="L492" s="13">
        <v>108.5252076237</v>
      </c>
    </row>
    <row r="493" spans="2:12" s="1" customFormat="1" ht="11.1" customHeight="1" x14ac:dyDescent="0.15">
      <c r="B493" s="41">
        <v>44470</v>
      </c>
      <c r="C493" s="42">
        <v>59141</v>
      </c>
      <c r="D493" s="13">
        <v>482</v>
      </c>
      <c r="E493" s="43">
        <v>14671</v>
      </c>
      <c r="F493" s="109"/>
      <c r="G493" s="109"/>
      <c r="H493" s="94">
        <v>5484.26</v>
      </c>
      <c r="I493" s="94"/>
      <c r="J493" s="13">
        <v>2455.9655865770801</v>
      </c>
      <c r="K493" s="13">
        <v>735.94068810283602</v>
      </c>
      <c r="L493" s="13">
        <v>98.729778056737203</v>
      </c>
    </row>
    <row r="494" spans="2:12" s="1" customFormat="1" ht="11.1" customHeight="1" x14ac:dyDescent="0.15">
      <c r="B494" s="41">
        <v>44470</v>
      </c>
      <c r="C494" s="42">
        <v>59172</v>
      </c>
      <c r="D494" s="13">
        <v>483</v>
      </c>
      <c r="E494" s="43">
        <v>14702</v>
      </c>
      <c r="F494" s="109"/>
      <c r="G494" s="109"/>
      <c r="H494" s="94">
        <v>4988.8599999999997</v>
      </c>
      <c r="I494" s="94"/>
      <c r="J494" s="13">
        <v>2230.32594789617</v>
      </c>
      <c r="K494" s="13">
        <v>666.62710391056805</v>
      </c>
      <c r="L494" s="13">
        <v>89.052257439143006</v>
      </c>
    </row>
    <row r="495" spans="2:12" s="1" customFormat="1" ht="11.1" customHeight="1" x14ac:dyDescent="0.15">
      <c r="B495" s="41">
        <v>44470</v>
      </c>
      <c r="C495" s="42">
        <v>59203</v>
      </c>
      <c r="D495" s="13">
        <v>484</v>
      </c>
      <c r="E495" s="43">
        <v>14733</v>
      </c>
      <c r="F495" s="109"/>
      <c r="G495" s="109"/>
      <c r="H495" s="94">
        <v>4492.8599999999997</v>
      </c>
      <c r="I495" s="94"/>
      <c r="J495" s="13">
        <v>2005.17686547415</v>
      </c>
      <c r="K495" s="13">
        <v>597.80756771218103</v>
      </c>
      <c r="L495" s="13">
        <v>79.520663285076296</v>
      </c>
    </row>
    <row r="496" spans="2:12" s="1" customFormat="1" ht="11.1" customHeight="1" x14ac:dyDescent="0.15">
      <c r="B496" s="41">
        <v>44470</v>
      </c>
      <c r="C496" s="42">
        <v>59231</v>
      </c>
      <c r="D496" s="13">
        <v>485</v>
      </c>
      <c r="E496" s="43">
        <v>14761</v>
      </c>
      <c r="F496" s="109"/>
      <c r="G496" s="109"/>
      <c r="H496" s="94">
        <v>3996.25</v>
      </c>
      <c r="I496" s="94"/>
      <c r="J496" s="13">
        <v>1780.80584190164</v>
      </c>
      <c r="K496" s="13">
        <v>529.69565562036496</v>
      </c>
      <c r="L496" s="13">
        <v>70.190770145815705</v>
      </c>
    </row>
    <row r="497" spans="2:12" s="1" customFormat="1" ht="11.1" customHeight="1" x14ac:dyDescent="0.15">
      <c r="B497" s="41">
        <v>44470</v>
      </c>
      <c r="C497" s="42">
        <v>59262</v>
      </c>
      <c r="D497" s="13">
        <v>486</v>
      </c>
      <c r="E497" s="43">
        <v>14792</v>
      </c>
      <c r="F497" s="109"/>
      <c r="G497" s="109"/>
      <c r="H497" s="94">
        <v>3499.04</v>
      </c>
      <c r="I497" s="94"/>
      <c r="J497" s="13">
        <v>1556.5949197104001</v>
      </c>
      <c r="K497" s="13">
        <v>461.82723525833001</v>
      </c>
      <c r="L497" s="13">
        <v>60.938218974467297</v>
      </c>
    </row>
    <row r="498" spans="2:12" s="1" customFormat="1" ht="11.1" customHeight="1" x14ac:dyDescent="0.15">
      <c r="B498" s="41">
        <v>44470</v>
      </c>
      <c r="C498" s="42">
        <v>59292</v>
      </c>
      <c r="D498" s="13">
        <v>487</v>
      </c>
      <c r="E498" s="43">
        <v>14822</v>
      </c>
      <c r="F498" s="109"/>
      <c r="G498" s="109"/>
      <c r="H498" s="94">
        <v>3001.22</v>
      </c>
      <c r="I498" s="94"/>
      <c r="J498" s="13">
        <v>1332.9415128338201</v>
      </c>
      <c r="K498" s="13">
        <v>394.49798861234598</v>
      </c>
      <c r="L498" s="13">
        <v>51.840728137805698</v>
      </c>
    </row>
    <row r="499" spans="2:12" s="1" customFormat="1" ht="11.1" customHeight="1" x14ac:dyDescent="0.15">
      <c r="B499" s="41">
        <v>44470</v>
      </c>
      <c r="C499" s="42">
        <v>59323</v>
      </c>
      <c r="D499" s="13">
        <v>488</v>
      </c>
      <c r="E499" s="43">
        <v>14853</v>
      </c>
      <c r="F499" s="109"/>
      <c r="G499" s="109"/>
      <c r="H499" s="94">
        <v>2502.79</v>
      </c>
      <c r="I499" s="94"/>
      <c r="J499" s="13">
        <v>1109.6868815845501</v>
      </c>
      <c r="K499" s="13">
        <v>327.58819594941798</v>
      </c>
      <c r="L499" s="13">
        <v>42.865822720907303</v>
      </c>
    </row>
    <row r="500" spans="2:12" s="1" customFormat="1" ht="11.1" customHeight="1" x14ac:dyDescent="0.15">
      <c r="B500" s="41">
        <v>44470</v>
      </c>
      <c r="C500" s="42">
        <v>59353</v>
      </c>
      <c r="D500" s="13">
        <v>489</v>
      </c>
      <c r="E500" s="43">
        <v>14883</v>
      </c>
      <c r="F500" s="109"/>
      <c r="G500" s="109"/>
      <c r="H500" s="94">
        <v>2003.75</v>
      </c>
      <c r="I500" s="94"/>
      <c r="J500" s="13">
        <v>886.96429313528699</v>
      </c>
      <c r="K500" s="13">
        <v>261.19430069378001</v>
      </c>
      <c r="L500" s="13">
        <v>34.037895369673201</v>
      </c>
    </row>
    <row r="501" spans="2:12" s="1" customFormat="1" ht="11.1" customHeight="1" x14ac:dyDescent="0.15">
      <c r="B501" s="41">
        <v>44470</v>
      </c>
      <c r="C501" s="42">
        <v>59384</v>
      </c>
      <c r="D501" s="13">
        <v>490</v>
      </c>
      <c r="E501" s="43">
        <v>14914</v>
      </c>
      <c r="F501" s="109"/>
      <c r="G501" s="109"/>
      <c r="H501" s="94">
        <v>1504.1</v>
      </c>
      <c r="I501" s="94"/>
      <c r="J501" s="13">
        <v>664.663900099035</v>
      </c>
      <c r="K501" s="13">
        <v>195.23323211696601</v>
      </c>
      <c r="L501" s="13">
        <v>25.334326679256801</v>
      </c>
    </row>
    <row r="502" spans="2:12" s="1" customFormat="1" ht="11.1" customHeight="1" x14ac:dyDescent="0.15">
      <c r="B502" s="41">
        <v>44470</v>
      </c>
      <c r="C502" s="42">
        <v>59415</v>
      </c>
      <c r="D502" s="13">
        <v>491</v>
      </c>
      <c r="E502" s="43">
        <v>14945</v>
      </c>
      <c r="F502" s="109"/>
      <c r="G502" s="109"/>
      <c r="H502" s="94">
        <v>1003.85</v>
      </c>
      <c r="I502" s="94"/>
      <c r="J502" s="13">
        <v>442.85034025309199</v>
      </c>
      <c r="K502" s="13">
        <v>129.74861424783199</v>
      </c>
      <c r="L502" s="13">
        <v>16.765440547868099</v>
      </c>
    </row>
    <row r="503" spans="2:12" s="1" customFormat="1" ht="11.1" customHeight="1" x14ac:dyDescent="0.15">
      <c r="B503" s="41">
        <v>44470</v>
      </c>
      <c r="C503" s="42">
        <v>59445</v>
      </c>
      <c r="D503" s="13">
        <v>492</v>
      </c>
      <c r="E503" s="43">
        <v>14975</v>
      </c>
      <c r="F503" s="109"/>
      <c r="G503" s="109"/>
      <c r="H503" s="94">
        <v>502.98</v>
      </c>
      <c r="I503" s="94"/>
      <c r="J503" s="13">
        <v>221.526372656691</v>
      </c>
      <c r="K503" s="13">
        <v>64.744211940030496</v>
      </c>
      <c r="L503" s="13">
        <v>8.3316165555576003</v>
      </c>
    </row>
    <row r="504" spans="2:12" s="1" customFormat="1" ht="11.1" customHeight="1" x14ac:dyDescent="0.15">
      <c r="B504" s="41">
        <v>44470</v>
      </c>
      <c r="C504" s="42">
        <v>59476</v>
      </c>
      <c r="D504" s="13">
        <v>493</v>
      </c>
      <c r="E504" s="43">
        <v>15006</v>
      </c>
      <c r="F504" s="109"/>
      <c r="G504" s="109"/>
      <c r="H504" s="94">
        <v>0</v>
      </c>
      <c r="I504" s="94"/>
      <c r="J504" s="13">
        <v>0</v>
      </c>
      <c r="K504" s="13">
        <v>0</v>
      </c>
      <c r="L504" s="13">
        <v>0</v>
      </c>
    </row>
    <row r="505" spans="2:12" s="1" customFormat="1" ht="14.85" customHeight="1" x14ac:dyDescent="0.15">
      <c r="B505" s="44"/>
      <c r="C505" s="45"/>
      <c r="D505" s="46"/>
      <c r="E505" s="47"/>
      <c r="F505" s="111"/>
      <c r="G505" s="111"/>
      <c r="H505" s="113">
        <v>1448400061616.47</v>
      </c>
      <c r="I505" s="113"/>
      <c r="J505" s="48">
        <v>1289968691299.1101</v>
      </c>
      <c r="K505" s="48">
        <v>1100283639326.55</v>
      </c>
      <c r="L505" s="48">
        <v>873035687064.12195</v>
      </c>
    </row>
    <row r="506" spans="2:12" s="1" customFormat="1" ht="28.7" customHeight="1" x14ac:dyDescent="0.15"/>
  </sheetData>
  <mergeCells count="998">
    <mergeCell ref="H501:I501"/>
    <mergeCell ref="H502:I502"/>
    <mergeCell ref="H503:I503"/>
    <mergeCell ref="H504:I504"/>
    <mergeCell ref="H505:I505"/>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493:I493"/>
    <mergeCell ref="H494:I494"/>
    <mergeCell ref="H495:I495"/>
    <mergeCell ref="H496:I496"/>
    <mergeCell ref="H497:I497"/>
    <mergeCell ref="H498:I498"/>
    <mergeCell ref="H499:I499"/>
    <mergeCell ref="H50:I50"/>
    <mergeCell ref="H500:I500"/>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485:I485"/>
    <mergeCell ref="H486:I486"/>
    <mergeCell ref="H487:I487"/>
    <mergeCell ref="H488:I488"/>
    <mergeCell ref="H489:I489"/>
    <mergeCell ref="H49:I49"/>
    <mergeCell ref="H490:I490"/>
    <mergeCell ref="H491:I491"/>
    <mergeCell ref="H492:I492"/>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477:I477"/>
    <mergeCell ref="H478:I478"/>
    <mergeCell ref="H479:I479"/>
    <mergeCell ref="H48:I48"/>
    <mergeCell ref="H480:I480"/>
    <mergeCell ref="H481:I481"/>
    <mergeCell ref="H482:I482"/>
    <mergeCell ref="H483:I483"/>
    <mergeCell ref="H484:I484"/>
    <mergeCell ref="H469:I469"/>
    <mergeCell ref="H47:I47"/>
    <mergeCell ref="H470:I470"/>
    <mergeCell ref="H471:I471"/>
    <mergeCell ref="H472:I472"/>
    <mergeCell ref="H473:I473"/>
    <mergeCell ref="H474:I474"/>
    <mergeCell ref="H475:I475"/>
    <mergeCell ref="H476:I476"/>
    <mergeCell ref="H460:I460"/>
    <mergeCell ref="H461:I461"/>
    <mergeCell ref="H462:I462"/>
    <mergeCell ref="H463:I463"/>
    <mergeCell ref="H464:I464"/>
    <mergeCell ref="H465:I465"/>
    <mergeCell ref="H466:I466"/>
    <mergeCell ref="H467:I467"/>
    <mergeCell ref="H468:I468"/>
    <mergeCell ref="H451:I451"/>
    <mergeCell ref="H452:I452"/>
    <mergeCell ref="H453:I453"/>
    <mergeCell ref="H454:I454"/>
    <mergeCell ref="H455:I455"/>
    <mergeCell ref="H456:I456"/>
    <mergeCell ref="H457:I457"/>
    <mergeCell ref="H458:I458"/>
    <mergeCell ref="H459:I459"/>
    <mergeCell ref="H443:I443"/>
    <mergeCell ref="H444:I444"/>
    <mergeCell ref="H445:I445"/>
    <mergeCell ref="H446:I446"/>
    <mergeCell ref="H447:I447"/>
    <mergeCell ref="H448:I448"/>
    <mergeCell ref="H449:I449"/>
    <mergeCell ref="H45:I45"/>
    <mergeCell ref="H450:I450"/>
    <mergeCell ref="H46:I46"/>
    <mergeCell ref="H435:I435"/>
    <mergeCell ref="H436:I436"/>
    <mergeCell ref="H437:I437"/>
    <mergeCell ref="H438:I438"/>
    <mergeCell ref="H439:I439"/>
    <mergeCell ref="H44:I44"/>
    <mergeCell ref="H440:I440"/>
    <mergeCell ref="H441:I441"/>
    <mergeCell ref="H442:I442"/>
    <mergeCell ref="H427:I427"/>
    <mergeCell ref="H428:I428"/>
    <mergeCell ref="H429:I429"/>
    <mergeCell ref="H43:I43"/>
    <mergeCell ref="H430:I430"/>
    <mergeCell ref="H431:I431"/>
    <mergeCell ref="H432:I432"/>
    <mergeCell ref="H433:I433"/>
    <mergeCell ref="H434:I434"/>
    <mergeCell ref="H419:I419"/>
    <mergeCell ref="H42:I42"/>
    <mergeCell ref="H420:I420"/>
    <mergeCell ref="H421:I421"/>
    <mergeCell ref="H422:I422"/>
    <mergeCell ref="H423:I423"/>
    <mergeCell ref="H424:I424"/>
    <mergeCell ref="H425:I425"/>
    <mergeCell ref="H426:I426"/>
    <mergeCell ref="H410:I410"/>
    <mergeCell ref="H411:I411"/>
    <mergeCell ref="H412:I412"/>
    <mergeCell ref="H413:I413"/>
    <mergeCell ref="H414:I414"/>
    <mergeCell ref="H415:I415"/>
    <mergeCell ref="H416:I416"/>
    <mergeCell ref="H417:I417"/>
    <mergeCell ref="H418:I418"/>
    <mergeCell ref="H401:I401"/>
    <mergeCell ref="H402:I402"/>
    <mergeCell ref="H403:I403"/>
    <mergeCell ref="H404:I404"/>
    <mergeCell ref="H405:I405"/>
    <mergeCell ref="H406:I406"/>
    <mergeCell ref="H407:I407"/>
    <mergeCell ref="H408:I408"/>
    <mergeCell ref="H409:I409"/>
    <mergeCell ref="H393:I393"/>
    <mergeCell ref="H394:I394"/>
    <mergeCell ref="H395:I395"/>
    <mergeCell ref="H396:I396"/>
    <mergeCell ref="H397:I397"/>
    <mergeCell ref="H398:I398"/>
    <mergeCell ref="H399:I399"/>
    <mergeCell ref="H40:I40"/>
    <mergeCell ref="H400:I400"/>
    <mergeCell ref="H41:I41"/>
    <mergeCell ref="H385:I385"/>
    <mergeCell ref="H386:I386"/>
    <mergeCell ref="H387:I387"/>
    <mergeCell ref="H388:I388"/>
    <mergeCell ref="H389:I389"/>
    <mergeCell ref="H39:I39"/>
    <mergeCell ref="H390:I390"/>
    <mergeCell ref="H391:I391"/>
    <mergeCell ref="H392:I392"/>
    <mergeCell ref="H377:I377"/>
    <mergeCell ref="H378:I378"/>
    <mergeCell ref="H379:I379"/>
    <mergeCell ref="H38:I38"/>
    <mergeCell ref="H380:I380"/>
    <mergeCell ref="H381:I381"/>
    <mergeCell ref="H382:I382"/>
    <mergeCell ref="H383:I383"/>
    <mergeCell ref="H384:I384"/>
    <mergeCell ref="H369:I369"/>
    <mergeCell ref="H37:I37"/>
    <mergeCell ref="H370:I370"/>
    <mergeCell ref="H371:I371"/>
    <mergeCell ref="H372:I372"/>
    <mergeCell ref="H373:I373"/>
    <mergeCell ref="H374:I374"/>
    <mergeCell ref="H375:I375"/>
    <mergeCell ref="H376:I376"/>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35:I335"/>
    <mergeCell ref="H336:I336"/>
    <mergeCell ref="H337:I337"/>
    <mergeCell ref="H338:I338"/>
    <mergeCell ref="H339:I339"/>
    <mergeCell ref="H34:I34"/>
    <mergeCell ref="H340:I340"/>
    <mergeCell ref="H341:I341"/>
    <mergeCell ref="H342:I342"/>
    <mergeCell ref="H327:I327"/>
    <mergeCell ref="H328:I328"/>
    <mergeCell ref="H329:I329"/>
    <mergeCell ref="H33:I33"/>
    <mergeCell ref="H330:I330"/>
    <mergeCell ref="H331:I331"/>
    <mergeCell ref="H332:I332"/>
    <mergeCell ref="H333:I333"/>
    <mergeCell ref="H334:I334"/>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503:G503"/>
    <mergeCell ref="F504:G504"/>
    <mergeCell ref="F505:G505"/>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495:G495"/>
    <mergeCell ref="F496:G496"/>
    <mergeCell ref="F497:G497"/>
    <mergeCell ref="F498:G498"/>
    <mergeCell ref="F499:G499"/>
    <mergeCell ref="F50:G50"/>
    <mergeCell ref="F500:G500"/>
    <mergeCell ref="F501:G501"/>
    <mergeCell ref="F502:G502"/>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487:G487"/>
    <mergeCell ref="F488:G488"/>
    <mergeCell ref="F489:G489"/>
    <mergeCell ref="F49:G49"/>
    <mergeCell ref="F490:G490"/>
    <mergeCell ref="F491:G491"/>
    <mergeCell ref="F492:G492"/>
    <mergeCell ref="F493:G493"/>
    <mergeCell ref="F494:G494"/>
    <mergeCell ref="F87:G87"/>
    <mergeCell ref="F88:G88"/>
    <mergeCell ref="F89:G89"/>
    <mergeCell ref="F90:G90"/>
    <mergeCell ref="F91:G91"/>
    <mergeCell ref="F92:G92"/>
    <mergeCell ref="F93:G93"/>
    <mergeCell ref="F94:G94"/>
    <mergeCell ref="F95:G95"/>
    <mergeCell ref="F96:G96"/>
    <mergeCell ref="F97:G97"/>
    <mergeCell ref="F98:G98"/>
    <mergeCell ref="F99:G99"/>
    <mergeCell ref="F479:G479"/>
    <mergeCell ref="F48:G48"/>
    <mergeCell ref="F480:G480"/>
    <mergeCell ref="F481:G481"/>
    <mergeCell ref="F482:G482"/>
    <mergeCell ref="F483:G483"/>
    <mergeCell ref="F484:G484"/>
    <mergeCell ref="F485:G485"/>
    <mergeCell ref="F486:G486"/>
    <mergeCell ref="F470:G470"/>
    <mergeCell ref="F471:G471"/>
    <mergeCell ref="F472:G472"/>
    <mergeCell ref="F473:G473"/>
    <mergeCell ref="F474:G474"/>
    <mergeCell ref="F475:G475"/>
    <mergeCell ref="F476:G476"/>
    <mergeCell ref="F477:G477"/>
    <mergeCell ref="F478:G478"/>
    <mergeCell ref="F461:G461"/>
    <mergeCell ref="F462:G462"/>
    <mergeCell ref="F463:G463"/>
    <mergeCell ref="F464:G464"/>
    <mergeCell ref="F465:G465"/>
    <mergeCell ref="F466:G466"/>
    <mergeCell ref="F467:G467"/>
    <mergeCell ref="F468:G468"/>
    <mergeCell ref="F469:G469"/>
    <mergeCell ref="F453:G453"/>
    <mergeCell ref="F454:G454"/>
    <mergeCell ref="F455:G455"/>
    <mergeCell ref="F456:G456"/>
    <mergeCell ref="F457:G457"/>
    <mergeCell ref="F458:G458"/>
    <mergeCell ref="F459:G459"/>
    <mergeCell ref="F46:G46"/>
    <mergeCell ref="F460:G460"/>
    <mergeCell ref="F47:G47"/>
    <mergeCell ref="F445:G445"/>
    <mergeCell ref="F446:G446"/>
    <mergeCell ref="F447:G447"/>
    <mergeCell ref="F448:G448"/>
    <mergeCell ref="F449:G449"/>
    <mergeCell ref="F45:G45"/>
    <mergeCell ref="F450:G450"/>
    <mergeCell ref="F451:G451"/>
    <mergeCell ref="F452:G452"/>
    <mergeCell ref="F437:G437"/>
    <mergeCell ref="F438:G438"/>
    <mergeCell ref="F439:G439"/>
    <mergeCell ref="F44:G44"/>
    <mergeCell ref="F440:G440"/>
    <mergeCell ref="F441:G441"/>
    <mergeCell ref="F442:G442"/>
    <mergeCell ref="F443:G443"/>
    <mergeCell ref="F444:G444"/>
    <mergeCell ref="F429:G429"/>
    <mergeCell ref="F43:G43"/>
    <mergeCell ref="F430:G430"/>
    <mergeCell ref="F431:G431"/>
    <mergeCell ref="F432:G432"/>
    <mergeCell ref="F433:G433"/>
    <mergeCell ref="F434:G434"/>
    <mergeCell ref="F435:G435"/>
    <mergeCell ref="F436:G436"/>
    <mergeCell ref="F420:G420"/>
    <mergeCell ref="F421:G421"/>
    <mergeCell ref="F422:G422"/>
    <mergeCell ref="F423:G423"/>
    <mergeCell ref="F424:G424"/>
    <mergeCell ref="F425:G425"/>
    <mergeCell ref="F426:G426"/>
    <mergeCell ref="F427:G427"/>
    <mergeCell ref="F428:G428"/>
    <mergeCell ref="F411:G411"/>
    <mergeCell ref="F412:G412"/>
    <mergeCell ref="F413:G413"/>
    <mergeCell ref="F414:G414"/>
    <mergeCell ref="F415:G415"/>
    <mergeCell ref="F416:G416"/>
    <mergeCell ref="F417:G417"/>
    <mergeCell ref="F418:G418"/>
    <mergeCell ref="F419:G419"/>
    <mergeCell ref="F403:G403"/>
    <mergeCell ref="F404:G404"/>
    <mergeCell ref="F405:G405"/>
    <mergeCell ref="F406:G406"/>
    <mergeCell ref="F407:G407"/>
    <mergeCell ref="F408:G408"/>
    <mergeCell ref="F409:G409"/>
    <mergeCell ref="F41:G41"/>
    <mergeCell ref="F410:G410"/>
    <mergeCell ref="F42:G42"/>
    <mergeCell ref="F395:G395"/>
    <mergeCell ref="F396:G396"/>
    <mergeCell ref="F397:G397"/>
    <mergeCell ref="F398:G398"/>
    <mergeCell ref="F399:G399"/>
    <mergeCell ref="F40:G40"/>
    <mergeCell ref="F400:G400"/>
    <mergeCell ref="F401:G401"/>
    <mergeCell ref="F402:G402"/>
    <mergeCell ref="F387:G387"/>
    <mergeCell ref="F388:G388"/>
    <mergeCell ref="F389:G389"/>
    <mergeCell ref="F39:G39"/>
    <mergeCell ref="F390:G390"/>
    <mergeCell ref="F391:G391"/>
    <mergeCell ref="F392:G392"/>
    <mergeCell ref="F393:G393"/>
    <mergeCell ref="F394:G394"/>
    <mergeCell ref="F379:G379"/>
    <mergeCell ref="F38:G38"/>
    <mergeCell ref="F380:G380"/>
    <mergeCell ref="F381:G381"/>
    <mergeCell ref="F382:G382"/>
    <mergeCell ref="F383:G383"/>
    <mergeCell ref="F384:G384"/>
    <mergeCell ref="F385:G385"/>
    <mergeCell ref="F386:G386"/>
    <mergeCell ref="F370:G370"/>
    <mergeCell ref="F371:G371"/>
    <mergeCell ref="F372:G372"/>
    <mergeCell ref="F373:G373"/>
    <mergeCell ref="F374:G374"/>
    <mergeCell ref="F375:G375"/>
    <mergeCell ref="F376:G376"/>
    <mergeCell ref="F377:G377"/>
    <mergeCell ref="F378:G378"/>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45:G345"/>
    <mergeCell ref="F346:G346"/>
    <mergeCell ref="F347:G347"/>
    <mergeCell ref="F348:G348"/>
    <mergeCell ref="F349:G349"/>
    <mergeCell ref="F35:G35"/>
    <mergeCell ref="F350:G350"/>
    <mergeCell ref="F351:G351"/>
    <mergeCell ref="F352:G352"/>
    <mergeCell ref="F337:G337"/>
    <mergeCell ref="F338:G338"/>
    <mergeCell ref="F339:G339"/>
    <mergeCell ref="F34:G34"/>
    <mergeCell ref="F340:G340"/>
    <mergeCell ref="F341:G341"/>
    <mergeCell ref="F342:G342"/>
    <mergeCell ref="F343:G343"/>
    <mergeCell ref="F344:G344"/>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D10"/>
    <mergeCell ref="B5:L5"/>
    <mergeCell ref="B7:D8"/>
    <mergeCell ref="E10:F10"/>
    <mergeCell ref="F100:G100"/>
    <mergeCell ref="F101:G101"/>
    <mergeCell ref="F102:G102"/>
    <mergeCell ref="F103:G103"/>
    <mergeCell ref="G10:J10"/>
    <mergeCell ref="G8:H8"/>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A5" sqref="A5"/>
    </sheetView>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7685-0985-405A-BBBC-7F038998EB2E}">
  <sheetPr>
    <tabColor theme="4" tint="-0.499984740745262"/>
  </sheetPr>
  <dimension ref="A1:J112"/>
  <sheetViews>
    <sheetView view="pageBreakPreview" zoomScale="60" zoomScaleNormal="70" workbookViewId="0">
      <selection activeCell="F65" sqref="F65"/>
    </sheetView>
  </sheetViews>
  <sheetFormatPr defaultRowHeight="15" x14ac:dyDescent="0.2"/>
  <cols>
    <col min="1" max="1" width="13.28515625" style="161" customWidth="1"/>
    <col min="2" max="2" width="60.5703125" style="161" bestFit="1" customWidth="1"/>
    <col min="3" max="3" width="43" style="161" customWidth="1"/>
    <col min="4" max="7" width="41" style="161" customWidth="1"/>
    <col min="8" max="8" width="7.28515625" style="161" customWidth="1"/>
    <col min="9" max="9" width="92" style="161" customWidth="1"/>
    <col min="10" max="10" width="47.7109375" style="161" customWidth="1"/>
    <col min="11" max="16384" width="9.140625" style="156"/>
  </cols>
  <sheetData>
    <row r="1" spans="1:10" x14ac:dyDescent="0.2">
      <c r="A1" s="250" t="s">
        <v>1930</v>
      </c>
      <c r="B1" s="250"/>
    </row>
    <row r="2" spans="1:10" ht="31.5" x14ac:dyDescent="0.2">
      <c r="A2" s="153" t="s">
        <v>1931</v>
      </c>
      <c r="B2" s="153"/>
      <c r="C2" s="154"/>
      <c r="D2" s="154"/>
      <c r="E2" s="154"/>
      <c r="F2" s="155" t="s">
        <v>1355</v>
      </c>
      <c r="G2" s="200"/>
      <c r="H2" s="154"/>
      <c r="I2" s="153"/>
      <c r="J2" s="154"/>
    </row>
    <row r="3" spans="1:10" ht="15.75" thickBot="1" x14ac:dyDescent="0.25">
      <c r="A3" s="154"/>
      <c r="B3" s="157"/>
      <c r="C3" s="157"/>
      <c r="D3" s="154"/>
      <c r="E3" s="154"/>
      <c r="F3" s="154"/>
      <c r="G3" s="154"/>
      <c r="H3" s="154"/>
    </row>
    <row r="4" spans="1:10" ht="19.5" thickBot="1" x14ac:dyDescent="0.25">
      <c r="A4" s="158"/>
      <c r="B4" s="159" t="s">
        <v>0</v>
      </c>
      <c r="C4" s="160" t="s">
        <v>1356</v>
      </c>
      <c r="D4" s="158"/>
      <c r="E4" s="158"/>
      <c r="F4" s="154"/>
      <c r="G4" s="154"/>
      <c r="H4" s="154"/>
      <c r="I4" s="169" t="s">
        <v>1932</v>
      </c>
      <c r="J4" s="247" t="s">
        <v>1910</v>
      </c>
    </row>
    <row r="5" spans="1:10" ht="15.75" thickBot="1" x14ac:dyDescent="0.25">
      <c r="H5" s="154"/>
      <c r="I5" s="251" t="s">
        <v>1912</v>
      </c>
      <c r="J5" s="161" t="s">
        <v>46</v>
      </c>
    </row>
    <row r="6" spans="1:10" ht="18.75" x14ac:dyDescent="0.2">
      <c r="A6" s="162"/>
      <c r="B6" s="163" t="s">
        <v>1933</v>
      </c>
      <c r="C6" s="162"/>
      <c r="E6" s="164"/>
      <c r="F6" s="164"/>
      <c r="G6" s="164"/>
      <c r="H6" s="154"/>
      <c r="I6" s="251" t="s">
        <v>1914</v>
      </c>
      <c r="J6" s="161" t="s">
        <v>1915</v>
      </c>
    </row>
    <row r="7" spans="1:10" x14ac:dyDescent="0.2">
      <c r="B7" s="165" t="s">
        <v>1934</v>
      </c>
      <c r="H7" s="154"/>
      <c r="I7" s="251" t="s">
        <v>1917</v>
      </c>
      <c r="J7" s="161" t="s">
        <v>1918</v>
      </c>
    </row>
    <row r="8" spans="1:10" x14ac:dyDescent="0.2">
      <c r="B8" s="165" t="s">
        <v>755</v>
      </c>
      <c r="H8" s="154"/>
      <c r="I8" s="251" t="s">
        <v>1935</v>
      </c>
      <c r="J8" s="161" t="s">
        <v>1936</v>
      </c>
    </row>
    <row r="9" spans="1:10" ht="15.75" thickBot="1" x14ac:dyDescent="0.25">
      <c r="B9" s="167" t="s">
        <v>756</v>
      </c>
      <c r="H9" s="154"/>
    </row>
    <row r="10" spans="1:10" x14ac:dyDescent="0.2">
      <c r="B10" s="168"/>
      <c r="H10" s="154"/>
      <c r="I10" s="252" t="s">
        <v>1937</v>
      </c>
    </row>
    <row r="11" spans="1:10" x14ac:dyDescent="0.2">
      <c r="B11" s="168"/>
      <c r="H11" s="154"/>
      <c r="I11" s="252" t="s">
        <v>1938</v>
      </c>
    </row>
    <row r="12" spans="1:10" ht="37.5" x14ac:dyDescent="0.2">
      <c r="A12" s="169" t="s">
        <v>6</v>
      </c>
      <c r="B12" s="169" t="s">
        <v>754</v>
      </c>
      <c r="C12" s="170"/>
      <c r="D12" s="170"/>
      <c r="E12" s="170"/>
      <c r="F12" s="170"/>
      <c r="G12" s="170"/>
      <c r="H12" s="154"/>
    </row>
    <row r="13" spans="1:10" x14ac:dyDescent="0.2">
      <c r="A13" s="178"/>
      <c r="B13" s="179" t="s">
        <v>757</v>
      </c>
      <c r="C13" s="178" t="s">
        <v>758</v>
      </c>
      <c r="D13" s="178" t="s">
        <v>759</v>
      </c>
      <c r="E13" s="180"/>
      <c r="F13" s="181"/>
      <c r="G13" s="181"/>
      <c r="H13" s="154"/>
    </row>
    <row r="14" spans="1:10" x14ac:dyDescent="0.2">
      <c r="A14" s="161" t="s">
        <v>760</v>
      </c>
      <c r="B14" s="176" t="s">
        <v>761</v>
      </c>
      <c r="C14" s="253"/>
      <c r="D14" s="253"/>
      <c r="E14" s="164"/>
      <c r="F14" s="164"/>
      <c r="G14" s="164"/>
      <c r="H14" s="154"/>
    </row>
    <row r="15" spans="1:10" x14ac:dyDescent="0.2">
      <c r="A15" s="161" t="s">
        <v>762</v>
      </c>
      <c r="B15" s="176" t="s">
        <v>763</v>
      </c>
      <c r="C15" s="161" t="s">
        <v>764</v>
      </c>
      <c r="D15" s="161" t="s">
        <v>765</v>
      </c>
      <c r="E15" s="164"/>
      <c r="F15" s="164"/>
      <c r="G15" s="164"/>
      <c r="H15" s="154"/>
    </row>
    <row r="16" spans="1:10" x14ac:dyDescent="0.2">
      <c r="A16" s="161" t="s">
        <v>766</v>
      </c>
      <c r="B16" s="176" t="s">
        <v>767</v>
      </c>
      <c r="E16" s="164"/>
      <c r="F16" s="164"/>
      <c r="G16" s="164"/>
      <c r="H16" s="154"/>
    </row>
    <row r="17" spans="1:8" x14ac:dyDescent="0.2">
      <c r="A17" s="161" t="s">
        <v>768</v>
      </c>
      <c r="B17" s="176" t="s">
        <v>769</v>
      </c>
      <c r="E17" s="164"/>
      <c r="F17" s="164"/>
      <c r="G17" s="164"/>
      <c r="H17" s="154"/>
    </row>
    <row r="18" spans="1:8" x14ac:dyDescent="0.2">
      <c r="A18" s="161" t="s">
        <v>770</v>
      </c>
      <c r="B18" s="176" t="s">
        <v>771</v>
      </c>
      <c r="E18" s="164"/>
      <c r="F18" s="164"/>
      <c r="G18" s="164"/>
      <c r="H18" s="154"/>
    </row>
    <row r="19" spans="1:8" x14ac:dyDescent="0.2">
      <c r="A19" s="161" t="s">
        <v>772</v>
      </c>
      <c r="B19" s="176" t="s">
        <v>773</v>
      </c>
      <c r="E19" s="164"/>
      <c r="F19" s="164"/>
      <c r="G19" s="164"/>
      <c r="H19" s="154"/>
    </row>
    <row r="20" spans="1:8" x14ac:dyDescent="0.2">
      <c r="A20" s="161" t="s">
        <v>774</v>
      </c>
      <c r="B20" s="176" t="s">
        <v>775</v>
      </c>
      <c r="E20" s="164"/>
      <c r="F20" s="164"/>
      <c r="G20" s="164"/>
      <c r="H20" s="154"/>
    </row>
    <row r="21" spans="1:8" x14ac:dyDescent="0.2">
      <c r="A21" s="161" t="s">
        <v>776</v>
      </c>
      <c r="B21" s="176" t="s">
        <v>777</v>
      </c>
      <c r="E21" s="164"/>
      <c r="F21" s="164"/>
      <c r="G21" s="164"/>
      <c r="H21" s="154"/>
    </row>
    <row r="22" spans="1:8" x14ac:dyDescent="0.2">
      <c r="A22" s="161" t="s">
        <v>778</v>
      </c>
      <c r="B22" s="176" t="s">
        <v>779</v>
      </c>
      <c r="E22" s="164"/>
      <c r="F22" s="164"/>
      <c r="G22" s="164"/>
      <c r="H22" s="154"/>
    </row>
    <row r="23" spans="1:8" ht="30" x14ac:dyDescent="0.2">
      <c r="A23" s="161" t="s">
        <v>780</v>
      </c>
      <c r="B23" s="176" t="s">
        <v>781</v>
      </c>
      <c r="C23" s="161" t="s">
        <v>782</v>
      </c>
      <c r="E23" s="164"/>
      <c r="F23" s="164"/>
      <c r="G23" s="164"/>
      <c r="H23" s="154"/>
    </row>
    <row r="24" spans="1:8" x14ac:dyDescent="0.2">
      <c r="A24" s="161" t="s">
        <v>783</v>
      </c>
      <c r="B24" s="176" t="s">
        <v>784</v>
      </c>
      <c r="C24" s="161" t="s">
        <v>785</v>
      </c>
      <c r="E24" s="164"/>
      <c r="F24" s="164"/>
      <c r="G24" s="164"/>
      <c r="H24" s="154"/>
    </row>
    <row r="25" spans="1:8" x14ac:dyDescent="0.2">
      <c r="A25" s="161" t="s">
        <v>786</v>
      </c>
      <c r="B25" s="174" t="s">
        <v>1939</v>
      </c>
      <c r="E25" s="164"/>
      <c r="F25" s="164"/>
      <c r="G25" s="164"/>
      <c r="H25" s="154"/>
    </row>
    <row r="26" spans="1:8" x14ac:dyDescent="0.2">
      <c r="A26" s="161" t="s">
        <v>787</v>
      </c>
      <c r="B26" s="174"/>
      <c r="E26" s="164"/>
      <c r="F26" s="164"/>
      <c r="G26" s="164"/>
      <c r="H26" s="154"/>
    </row>
    <row r="27" spans="1:8" x14ac:dyDescent="0.2">
      <c r="A27" s="161" t="s">
        <v>788</v>
      </c>
      <c r="B27" s="174"/>
      <c r="E27" s="164"/>
      <c r="F27" s="164"/>
      <c r="G27" s="164"/>
      <c r="H27" s="154"/>
    </row>
    <row r="28" spans="1:8" x14ac:dyDescent="0.2">
      <c r="A28" s="161" t="s">
        <v>789</v>
      </c>
      <c r="B28" s="174"/>
      <c r="E28" s="164"/>
      <c r="F28" s="164"/>
      <c r="G28" s="164"/>
      <c r="H28" s="154"/>
    </row>
    <row r="29" spans="1:8" x14ac:dyDescent="0.2">
      <c r="A29" s="161" t="s">
        <v>790</v>
      </c>
      <c r="B29" s="174"/>
      <c r="E29" s="164"/>
      <c r="F29" s="164"/>
      <c r="G29" s="164"/>
      <c r="H29" s="154"/>
    </row>
    <row r="30" spans="1:8" x14ac:dyDescent="0.2">
      <c r="A30" s="161" t="s">
        <v>791</v>
      </c>
      <c r="B30" s="174"/>
      <c r="E30" s="164"/>
      <c r="F30" s="164"/>
      <c r="G30" s="164"/>
      <c r="H30" s="154"/>
    </row>
    <row r="31" spans="1:8" x14ac:dyDescent="0.2">
      <c r="A31" s="161" t="s">
        <v>792</v>
      </c>
      <c r="B31" s="174"/>
      <c r="E31" s="164"/>
      <c r="F31" s="164"/>
      <c r="G31" s="164"/>
      <c r="H31" s="154"/>
    </row>
    <row r="32" spans="1:8" x14ac:dyDescent="0.2">
      <c r="A32" s="161" t="s">
        <v>793</v>
      </c>
      <c r="B32" s="174"/>
      <c r="E32" s="164"/>
      <c r="F32" s="164"/>
      <c r="G32" s="164"/>
      <c r="H32" s="154"/>
    </row>
    <row r="33" spans="1:8" ht="18.75" x14ac:dyDescent="0.2">
      <c r="A33" s="170"/>
      <c r="B33" s="169" t="s">
        <v>755</v>
      </c>
      <c r="C33" s="170"/>
      <c r="D33" s="170"/>
      <c r="E33" s="170"/>
      <c r="F33" s="170"/>
      <c r="G33" s="170"/>
      <c r="H33" s="154"/>
    </row>
    <row r="34" spans="1:8" x14ac:dyDescent="0.2">
      <c r="A34" s="178"/>
      <c r="B34" s="179" t="s">
        <v>794</v>
      </c>
      <c r="C34" s="178" t="s">
        <v>795</v>
      </c>
      <c r="D34" s="178" t="s">
        <v>759</v>
      </c>
      <c r="E34" s="178" t="s">
        <v>796</v>
      </c>
      <c r="F34" s="181"/>
      <c r="G34" s="181"/>
      <c r="H34" s="154"/>
    </row>
    <row r="35" spans="1:8" x14ac:dyDescent="0.2">
      <c r="A35" s="161" t="s">
        <v>797</v>
      </c>
      <c r="B35" s="253" t="s">
        <v>1940</v>
      </c>
      <c r="C35" s="253" t="s">
        <v>1941</v>
      </c>
      <c r="D35" s="253" t="s">
        <v>1942</v>
      </c>
      <c r="E35" s="253" t="s">
        <v>1943</v>
      </c>
      <c r="F35" s="254"/>
      <c r="G35" s="254"/>
      <c r="H35" s="154"/>
    </row>
    <row r="36" spans="1:8" x14ac:dyDescent="0.2">
      <c r="A36" s="161" t="s">
        <v>798</v>
      </c>
      <c r="B36" s="176" t="s">
        <v>1944</v>
      </c>
      <c r="C36" s="161" t="s">
        <v>1475</v>
      </c>
      <c r="D36" s="161" t="s">
        <v>1475</v>
      </c>
      <c r="E36" s="161" t="s">
        <v>1475</v>
      </c>
      <c r="H36" s="154"/>
    </row>
    <row r="37" spans="1:8" x14ac:dyDescent="0.2">
      <c r="A37" s="161" t="s">
        <v>799</v>
      </c>
      <c r="B37" s="176" t="s">
        <v>1945</v>
      </c>
      <c r="C37" s="161" t="s">
        <v>1475</v>
      </c>
      <c r="D37" s="161" t="s">
        <v>1475</v>
      </c>
      <c r="E37" s="161" t="s">
        <v>1475</v>
      </c>
      <c r="H37" s="154"/>
    </row>
    <row r="38" spans="1:8" x14ac:dyDescent="0.2">
      <c r="A38" s="161" t="s">
        <v>800</v>
      </c>
      <c r="B38" s="176" t="s">
        <v>1946</v>
      </c>
      <c r="C38" s="161" t="s">
        <v>1475</v>
      </c>
      <c r="D38" s="161" t="s">
        <v>1475</v>
      </c>
      <c r="E38" s="161" t="s">
        <v>1475</v>
      </c>
      <c r="H38" s="154"/>
    </row>
    <row r="39" spans="1:8" x14ac:dyDescent="0.2">
      <c r="A39" s="161" t="s">
        <v>801</v>
      </c>
      <c r="B39" s="176" t="s">
        <v>1947</v>
      </c>
      <c r="C39" s="161" t="s">
        <v>1475</v>
      </c>
      <c r="D39" s="161" t="s">
        <v>1475</v>
      </c>
      <c r="E39" s="161" t="s">
        <v>1475</v>
      </c>
      <c r="H39" s="154"/>
    </row>
    <row r="40" spans="1:8" x14ac:dyDescent="0.2">
      <c r="A40" s="161" t="s">
        <v>802</v>
      </c>
      <c r="B40" s="176" t="s">
        <v>1948</v>
      </c>
      <c r="C40" s="161" t="s">
        <v>1475</v>
      </c>
      <c r="D40" s="161" t="s">
        <v>1475</v>
      </c>
      <c r="E40" s="161" t="s">
        <v>1475</v>
      </c>
      <c r="H40" s="154"/>
    </row>
    <row r="41" spans="1:8" x14ac:dyDescent="0.2">
      <c r="A41" s="161" t="s">
        <v>803</v>
      </c>
      <c r="B41" s="176" t="s">
        <v>1949</v>
      </c>
      <c r="C41" s="161" t="s">
        <v>1475</v>
      </c>
      <c r="D41" s="161" t="s">
        <v>1475</v>
      </c>
      <c r="E41" s="161" t="s">
        <v>1475</v>
      </c>
      <c r="H41" s="154"/>
    </row>
    <row r="42" spans="1:8" x14ac:dyDescent="0.2">
      <c r="A42" s="161" t="s">
        <v>804</v>
      </c>
      <c r="B42" s="176" t="s">
        <v>1950</v>
      </c>
      <c r="C42" s="161" t="s">
        <v>1475</v>
      </c>
      <c r="D42" s="161" t="s">
        <v>1475</v>
      </c>
      <c r="E42" s="161" t="s">
        <v>1475</v>
      </c>
      <c r="H42" s="154"/>
    </row>
    <row r="43" spans="1:8" x14ac:dyDescent="0.2">
      <c r="A43" s="161" t="s">
        <v>805</v>
      </c>
      <c r="B43" s="176" t="s">
        <v>1951</v>
      </c>
      <c r="C43" s="161" t="s">
        <v>1475</v>
      </c>
      <c r="D43" s="161" t="s">
        <v>1475</v>
      </c>
      <c r="E43" s="161" t="s">
        <v>1475</v>
      </c>
      <c r="H43" s="154"/>
    </row>
    <row r="44" spans="1:8" x14ac:dyDescent="0.2">
      <c r="A44" s="161" t="s">
        <v>806</v>
      </c>
      <c r="B44" s="176" t="s">
        <v>1952</v>
      </c>
      <c r="C44" s="161" t="s">
        <v>1475</v>
      </c>
      <c r="D44" s="161" t="s">
        <v>1475</v>
      </c>
      <c r="E44" s="161" t="s">
        <v>1475</v>
      </c>
      <c r="H44" s="154"/>
    </row>
    <row r="45" spans="1:8" x14ac:dyDescent="0.2">
      <c r="A45" s="161" t="s">
        <v>807</v>
      </c>
      <c r="B45" s="176" t="s">
        <v>1953</v>
      </c>
      <c r="C45" s="161" t="s">
        <v>1475</v>
      </c>
      <c r="D45" s="161" t="s">
        <v>1475</v>
      </c>
      <c r="E45" s="161" t="s">
        <v>1475</v>
      </c>
      <c r="H45" s="154"/>
    </row>
    <row r="46" spans="1:8" x14ac:dyDescent="0.2">
      <c r="A46" s="161" t="s">
        <v>808</v>
      </c>
      <c r="B46" s="176" t="s">
        <v>1954</v>
      </c>
      <c r="C46" s="161" t="s">
        <v>1475</v>
      </c>
      <c r="D46" s="161" t="s">
        <v>1475</v>
      </c>
      <c r="E46" s="161" t="s">
        <v>1475</v>
      </c>
      <c r="H46" s="154"/>
    </row>
    <row r="47" spans="1:8" x14ac:dyDescent="0.2">
      <c r="A47" s="161" t="s">
        <v>809</v>
      </c>
      <c r="B47" s="176" t="s">
        <v>1955</v>
      </c>
      <c r="C47" s="161" t="s">
        <v>1475</v>
      </c>
      <c r="D47" s="161" t="s">
        <v>1475</v>
      </c>
      <c r="E47" s="161" t="s">
        <v>1475</v>
      </c>
      <c r="H47" s="154"/>
    </row>
    <row r="48" spans="1:8" x14ac:dyDescent="0.2">
      <c r="A48" s="161" t="s">
        <v>810</v>
      </c>
      <c r="B48" s="176" t="s">
        <v>1956</v>
      </c>
      <c r="C48" s="161" t="s">
        <v>1475</v>
      </c>
      <c r="D48" s="161" t="s">
        <v>1475</v>
      </c>
      <c r="E48" s="161" t="s">
        <v>1475</v>
      </c>
      <c r="H48" s="154"/>
    </row>
    <row r="49" spans="1:8" x14ac:dyDescent="0.2">
      <c r="A49" s="161" t="s">
        <v>811</v>
      </c>
      <c r="B49" s="176" t="s">
        <v>1957</v>
      </c>
      <c r="C49" s="161" t="s">
        <v>1475</v>
      </c>
      <c r="D49" s="161" t="s">
        <v>1475</v>
      </c>
      <c r="E49" s="161" t="s">
        <v>1475</v>
      </c>
      <c r="H49" s="154"/>
    </row>
    <row r="50" spans="1:8" x14ac:dyDescent="0.2">
      <c r="A50" s="161" t="s">
        <v>812</v>
      </c>
      <c r="B50" s="176" t="s">
        <v>1958</v>
      </c>
      <c r="C50" s="161" t="s">
        <v>1475</v>
      </c>
      <c r="D50" s="161" t="s">
        <v>1475</v>
      </c>
      <c r="E50" s="161" t="s">
        <v>1475</v>
      </c>
      <c r="H50" s="154"/>
    </row>
    <row r="51" spans="1:8" x14ac:dyDescent="0.2">
      <c r="A51" s="161" t="s">
        <v>813</v>
      </c>
      <c r="B51" s="176" t="s">
        <v>1959</v>
      </c>
      <c r="C51" s="161" t="s">
        <v>1475</v>
      </c>
      <c r="D51" s="161" t="s">
        <v>1475</v>
      </c>
      <c r="E51" s="161" t="s">
        <v>1475</v>
      </c>
      <c r="H51" s="154"/>
    </row>
    <row r="52" spans="1:8" x14ac:dyDescent="0.2">
      <c r="A52" s="161" t="s">
        <v>814</v>
      </c>
      <c r="B52" s="176" t="s">
        <v>1960</v>
      </c>
      <c r="C52" s="161" t="s">
        <v>1475</v>
      </c>
      <c r="D52" s="161" t="s">
        <v>1475</v>
      </c>
      <c r="E52" s="161" t="s">
        <v>1475</v>
      </c>
      <c r="H52" s="154"/>
    </row>
    <row r="53" spans="1:8" x14ac:dyDescent="0.2">
      <c r="A53" s="161" t="s">
        <v>815</v>
      </c>
      <c r="B53" s="176" t="s">
        <v>1961</v>
      </c>
      <c r="C53" s="161" t="s">
        <v>1475</v>
      </c>
      <c r="D53" s="161" t="s">
        <v>1475</v>
      </c>
      <c r="E53" s="161" t="s">
        <v>1475</v>
      </c>
      <c r="H53" s="154"/>
    </row>
    <row r="54" spans="1:8" x14ac:dyDescent="0.2">
      <c r="A54" s="161" t="s">
        <v>816</v>
      </c>
      <c r="B54" s="176" t="s">
        <v>1962</v>
      </c>
      <c r="C54" s="161" t="s">
        <v>1475</v>
      </c>
      <c r="D54" s="161" t="s">
        <v>1475</v>
      </c>
      <c r="E54" s="161" t="s">
        <v>1475</v>
      </c>
      <c r="H54" s="154"/>
    </row>
    <row r="55" spans="1:8" x14ac:dyDescent="0.2">
      <c r="A55" s="161" t="s">
        <v>817</v>
      </c>
      <c r="B55" s="176" t="s">
        <v>1963</v>
      </c>
      <c r="C55" s="161" t="s">
        <v>1475</v>
      </c>
      <c r="D55" s="161" t="s">
        <v>1475</v>
      </c>
      <c r="E55" s="161" t="s">
        <v>1475</v>
      </c>
      <c r="H55" s="154"/>
    </row>
    <row r="56" spans="1:8" x14ac:dyDescent="0.2">
      <c r="A56" s="161" t="s">
        <v>818</v>
      </c>
      <c r="B56" s="176" t="s">
        <v>1964</v>
      </c>
      <c r="C56" s="161" t="s">
        <v>1475</v>
      </c>
      <c r="D56" s="161" t="s">
        <v>1475</v>
      </c>
      <c r="E56" s="161" t="s">
        <v>1475</v>
      </c>
      <c r="H56" s="154"/>
    </row>
    <row r="57" spans="1:8" x14ac:dyDescent="0.2">
      <c r="A57" s="161" t="s">
        <v>819</v>
      </c>
      <c r="B57" s="176" t="s">
        <v>1965</v>
      </c>
      <c r="C57" s="161" t="s">
        <v>1475</v>
      </c>
      <c r="D57" s="161" t="s">
        <v>1475</v>
      </c>
      <c r="E57" s="161" t="s">
        <v>1475</v>
      </c>
      <c r="H57" s="154"/>
    </row>
    <row r="58" spans="1:8" x14ac:dyDescent="0.2">
      <c r="A58" s="161" t="s">
        <v>820</v>
      </c>
      <c r="B58" s="176" t="s">
        <v>1966</v>
      </c>
      <c r="C58" s="161" t="s">
        <v>1475</v>
      </c>
      <c r="D58" s="161" t="s">
        <v>1475</v>
      </c>
      <c r="E58" s="161" t="s">
        <v>1475</v>
      </c>
      <c r="H58" s="154"/>
    </row>
    <row r="59" spans="1:8" x14ac:dyDescent="0.2">
      <c r="A59" s="161" t="s">
        <v>821</v>
      </c>
      <c r="B59" s="176" t="s">
        <v>1967</v>
      </c>
      <c r="C59" s="161" t="s">
        <v>1475</v>
      </c>
      <c r="D59" s="161" t="s">
        <v>1475</v>
      </c>
      <c r="E59" s="161" t="s">
        <v>1475</v>
      </c>
      <c r="H59" s="154"/>
    </row>
    <row r="60" spans="1:8" x14ac:dyDescent="0.2">
      <c r="A60" s="161" t="s">
        <v>822</v>
      </c>
      <c r="B60" s="176"/>
      <c r="E60" s="176"/>
      <c r="F60" s="176"/>
      <c r="G60" s="176"/>
      <c r="H60" s="154"/>
    </row>
    <row r="61" spans="1:8" x14ac:dyDescent="0.2">
      <c r="A61" s="161" t="s">
        <v>823</v>
      </c>
      <c r="B61" s="176"/>
      <c r="E61" s="176"/>
      <c r="F61" s="176"/>
      <c r="G61" s="176"/>
      <c r="H61" s="154"/>
    </row>
    <row r="62" spans="1:8" x14ac:dyDescent="0.2">
      <c r="A62" s="161" t="s">
        <v>824</v>
      </c>
      <c r="B62" s="176"/>
      <c r="E62" s="176"/>
      <c r="F62" s="176"/>
      <c r="G62" s="176"/>
      <c r="H62" s="154"/>
    </row>
    <row r="63" spans="1:8" x14ac:dyDescent="0.2">
      <c r="A63" s="161" t="s">
        <v>825</v>
      </c>
      <c r="B63" s="176"/>
      <c r="E63" s="176"/>
      <c r="F63" s="176"/>
      <c r="G63" s="176"/>
      <c r="H63" s="154"/>
    </row>
    <row r="64" spans="1:8" x14ac:dyDescent="0.2">
      <c r="A64" s="161" t="s">
        <v>826</v>
      </c>
      <c r="B64" s="176"/>
      <c r="E64" s="176"/>
      <c r="F64" s="176"/>
      <c r="G64" s="176"/>
      <c r="H64" s="154"/>
    </row>
    <row r="65" spans="1:10" x14ac:dyDescent="0.2">
      <c r="A65" s="161" t="s">
        <v>827</v>
      </c>
      <c r="B65" s="176"/>
      <c r="E65" s="176"/>
      <c r="F65" s="176"/>
      <c r="G65" s="176"/>
      <c r="H65" s="154"/>
    </row>
    <row r="66" spans="1:10" x14ac:dyDescent="0.2">
      <c r="A66" s="161" t="s">
        <v>828</v>
      </c>
      <c r="B66" s="176"/>
      <c r="E66" s="176"/>
      <c r="F66" s="176"/>
      <c r="G66" s="176"/>
      <c r="H66" s="154"/>
    </row>
    <row r="67" spans="1:10" x14ac:dyDescent="0.2">
      <c r="A67" s="161" t="s">
        <v>829</v>
      </c>
      <c r="B67" s="176"/>
      <c r="E67" s="176"/>
      <c r="F67" s="176"/>
      <c r="G67" s="176"/>
      <c r="H67" s="154"/>
    </row>
    <row r="68" spans="1:10" x14ac:dyDescent="0.2">
      <c r="A68" s="161" t="s">
        <v>830</v>
      </c>
      <c r="B68" s="176"/>
      <c r="E68" s="176"/>
      <c r="F68" s="176"/>
      <c r="G68" s="176"/>
      <c r="H68" s="154"/>
    </row>
    <row r="69" spans="1:10" x14ac:dyDescent="0.2">
      <c r="A69" s="161" t="s">
        <v>831</v>
      </c>
      <c r="B69" s="176"/>
      <c r="E69" s="176"/>
      <c r="F69" s="176"/>
      <c r="G69" s="176"/>
      <c r="H69" s="154"/>
    </row>
    <row r="70" spans="1:10" x14ac:dyDescent="0.2">
      <c r="A70" s="161" t="s">
        <v>832</v>
      </c>
      <c r="B70" s="176"/>
      <c r="E70" s="176"/>
      <c r="F70" s="176"/>
      <c r="G70" s="176"/>
      <c r="H70" s="154"/>
    </row>
    <row r="71" spans="1:10" x14ac:dyDescent="0.2">
      <c r="A71" s="161" t="s">
        <v>833</v>
      </c>
      <c r="B71" s="176"/>
      <c r="E71" s="176"/>
      <c r="F71" s="176"/>
      <c r="G71" s="176"/>
      <c r="H71" s="154"/>
    </row>
    <row r="72" spans="1:10" x14ac:dyDescent="0.2">
      <c r="A72" s="161" t="s">
        <v>834</v>
      </c>
      <c r="B72" s="176"/>
      <c r="E72" s="176"/>
      <c r="F72" s="176"/>
      <c r="G72" s="176"/>
      <c r="H72" s="154"/>
    </row>
    <row r="73" spans="1:10" ht="37.5" x14ac:dyDescent="0.2">
      <c r="A73" s="170"/>
      <c r="B73" s="169" t="s">
        <v>756</v>
      </c>
      <c r="C73" s="170"/>
      <c r="D73" s="170"/>
      <c r="E73" s="170"/>
      <c r="F73" s="170"/>
      <c r="G73" s="170"/>
      <c r="H73" s="154"/>
    </row>
    <row r="74" spans="1:10" x14ac:dyDescent="0.2">
      <c r="A74" s="178"/>
      <c r="B74" s="179" t="s">
        <v>835</v>
      </c>
      <c r="C74" s="178" t="s">
        <v>836</v>
      </c>
      <c r="D74" s="178"/>
      <c r="E74" s="181"/>
      <c r="F74" s="181"/>
      <c r="G74" s="181"/>
      <c r="H74" s="185"/>
      <c r="I74" s="185"/>
      <c r="J74" s="185"/>
    </row>
    <row r="75" spans="1:10" x14ac:dyDescent="0.2">
      <c r="A75" s="161" t="s">
        <v>837</v>
      </c>
      <c r="B75" s="161" t="s">
        <v>838</v>
      </c>
      <c r="C75" s="255">
        <v>44.1348136867894</v>
      </c>
      <c r="H75" s="154"/>
    </row>
    <row r="76" spans="1:10" x14ac:dyDescent="0.2">
      <c r="A76" s="161" t="s">
        <v>839</v>
      </c>
      <c r="B76" s="161" t="s">
        <v>1968</v>
      </c>
      <c r="C76" s="255">
        <v>179.05272650397399</v>
      </c>
      <c r="H76" s="154"/>
    </row>
    <row r="77" spans="1:10" x14ac:dyDescent="0.2">
      <c r="A77" s="161" t="s">
        <v>840</v>
      </c>
      <c r="H77" s="154"/>
    </row>
    <row r="78" spans="1:10" x14ac:dyDescent="0.2">
      <c r="A78" s="161" t="s">
        <v>841</v>
      </c>
      <c r="H78" s="154"/>
    </row>
    <row r="79" spans="1:10" x14ac:dyDescent="0.2">
      <c r="A79" s="161" t="s">
        <v>842</v>
      </c>
      <c r="H79" s="154"/>
    </row>
    <row r="80" spans="1:10" x14ac:dyDescent="0.2">
      <c r="A80" s="161" t="s">
        <v>843</v>
      </c>
      <c r="H80" s="154"/>
    </row>
    <row r="81" spans="1:8" x14ac:dyDescent="0.2">
      <c r="A81" s="178"/>
      <c r="B81" s="179" t="s">
        <v>844</v>
      </c>
      <c r="C81" s="178" t="s">
        <v>435</v>
      </c>
      <c r="D81" s="178" t="s">
        <v>436</v>
      </c>
      <c r="E81" s="181" t="s">
        <v>845</v>
      </c>
      <c r="F81" s="181" t="s">
        <v>846</v>
      </c>
      <c r="G81" s="181" t="s">
        <v>847</v>
      </c>
      <c r="H81" s="154"/>
    </row>
    <row r="82" spans="1:8" x14ac:dyDescent="0.2">
      <c r="A82" s="161" t="s">
        <v>848</v>
      </c>
      <c r="B82" s="161" t="s">
        <v>1969</v>
      </c>
      <c r="C82" s="256">
        <v>4.4285319466783599E-4</v>
      </c>
      <c r="G82" s="256">
        <v>4.4285319466783599E-4</v>
      </c>
      <c r="H82" s="154"/>
    </row>
    <row r="83" spans="1:8" x14ac:dyDescent="0.2">
      <c r="A83" s="161" t="s">
        <v>849</v>
      </c>
      <c r="B83" s="161" t="s">
        <v>850</v>
      </c>
      <c r="C83" s="256">
        <v>7.7019880724357303E-4</v>
      </c>
      <c r="G83" s="256">
        <v>7.7019880724357303E-4</v>
      </c>
      <c r="H83" s="154"/>
    </row>
    <row r="84" spans="1:8" x14ac:dyDescent="0.2">
      <c r="A84" s="161" t="s">
        <v>851</v>
      </c>
      <c r="B84" s="161" t="s">
        <v>852</v>
      </c>
      <c r="C84" s="256">
        <v>3.42752496563428E-4</v>
      </c>
      <c r="G84" s="256">
        <v>3.42752496563428E-4</v>
      </c>
      <c r="H84" s="154"/>
    </row>
    <row r="85" spans="1:8" x14ac:dyDescent="0.2">
      <c r="A85" s="161" t="s">
        <v>853</v>
      </c>
      <c r="B85" s="161" t="s">
        <v>854</v>
      </c>
      <c r="C85" s="256">
        <v>1.8607504085720199E-4</v>
      </c>
      <c r="G85" s="256">
        <v>1.8607504085720199E-4</v>
      </c>
      <c r="H85" s="154"/>
    </row>
    <row r="86" spans="1:8" x14ac:dyDescent="0.2">
      <c r="A86" s="161" t="s">
        <v>855</v>
      </c>
      <c r="B86" s="161" t="s">
        <v>856</v>
      </c>
      <c r="C86" s="256"/>
      <c r="G86" s="256"/>
      <c r="H86" s="154"/>
    </row>
    <row r="87" spans="1:8" x14ac:dyDescent="0.2">
      <c r="A87" s="161" t="s">
        <v>857</v>
      </c>
      <c r="H87" s="154"/>
    </row>
    <row r="88" spans="1:8" x14ac:dyDescent="0.2">
      <c r="A88" s="161" t="s">
        <v>858</v>
      </c>
      <c r="H88" s="154"/>
    </row>
    <row r="89" spans="1:8" x14ac:dyDescent="0.2">
      <c r="A89" s="161" t="s">
        <v>859</v>
      </c>
      <c r="H89" s="154"/>
    </row>
    <row r="90" spans="1:8" x14ac:dyDescent="0.2">
      <c r="A90" s="161" t="s">
        <v>860</v>
      </c>
      <c r="H90" s="154"/>
    </row>
    <row r="91" spans="1:8" x14ac:dyDescent="0.2">
      <c r="H91" s="154"/>
    </row>
    <row r="92" spans="1:8" x14ac:dyDescent="0.2">
      <c r="H92" s="154"/>
    </row>
    <row r="93" spans="1:8" x14ac:dyDescent="0.2">
      <c r="H93" s="154"/>
    </row>
    <row r="94" spans="1:8" x14ac:dyDescent="0.2">
      <c r="H94" s="154"/>
    </row>
    <row r="95" spans="1:8" x14ac:dyDescent="0.2">
      <c r="H95" s="154"/>
    </row>
    <row r="96" spans="1:8" x14ac:dyDescent="0.2">
      <c r="H96" s="154"/>
    </row>
    <row r="97" spans="8:8" x14ac:dyDescent="0.2">
      <c r="H97" s="154"/>
    </row>
    <row r="98" spans="8:8" x14ac:dyDescent="0.2">
      <c r="H98" s="154"/>
    </row>
    <row r="99" spans="8:8" x14ac:dyDescent="0.2">
      <c r="H99" s="154"/>
    </row>
    <row r="100" spans="8:8" x14ac:dyDescent="0.2">
      <c r="H100" s="154"/>
    </row>
    <row r="101" spans="8:8" x14ac:dyDescent="0.2">
      <c r="H101" s="154"/>
    </row>
    <row r="102" spans="8:8" x14ac:dyDescent="0.2">
      <c r="H102" s="154"/>
    </row>
    <row r="103" spans="8:8" x14ac:dyDescent="0.2">
      <c r="H103" s="154"/>
    </row>
    <row r="104" spans="8:8" x14ac:dyDescent="0.2">
      <c r="H104" s="154"/>
    </row>
    <row r="105" spans="8:8" x14ac:dyDescent="0.2">
      <c r="H105" s="154"/>
    </row>
    <row r="106" spans="8:8" x14ac:dyDescent="0.2">
      <c r="H106" s="154"/>
    </row>
    <row r="107" spans="8:8" x14ac:dyDescent="0.2">
      <c r="H107" s="154"/>
    </row>
    <row r="108" spans="8:8" x14ac:dyDescent="0.2">
      <c r="H108" s="154"/>
    </row>
    <row r="109" spans="8:8" x14ac:dyDescent="0.2">
      <c r="H109" s="154"/>
    </row>
    <row r="110" spans="8:8" x14ac:dyDescent="0.2">
      <c r="H110" s="154"/>
    </row>
    <row r="111" spans="8:8" x14ac:dyDescent="0.2">
      <c r="H111" s="154"/>
    </row>
    <row r="112" spans="8:8" x14ac:dyDescent="0.2">
      <c r="H112" s="154"/>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5C1EAA06-09E0-4DFB-9FB3-9374DE30AF89}"/>
    <hyperlink ref="B7" location="'E. Optional ECB-ECAIs data'!B12" display="1. Additional information on the programme" xr:uid="{AD5D97F9-0A6C-4C43-B712-4D3566F989B5}"/>
    <hyperlink ref="B9" location="'E. Optional ECB-ECAIs data'!B73" display="3.  Additional information on the asset distribution" xr:uid="{99ACC578-6C18-4489-937C-5691652A2AF7}"/>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066C-2A38-491E-A061-5FA3F1B87B68}">
  <sheetPr>
    <tabColor rgb="FFE36E00"/>
  </sheetPr>
  <dimension ref="A1:A174"/>
  <sheetViews>
    <sheetView view="pageBreakPreview" zoomScale="60" zoomScaleNormal="60" workbookViewId="0"/>
  </sheetViews>
  <sheetFormatPr defaultColWidth="9.140625" defaultRowHeight="15" x14ac:dyDescent="0.25"/>
  <cols>
    <col min="1" max="1" width="242" style="115" customWidth="1"/>
    <col min="2" max="16384" width="9.140625" style="115"/>
  </cols>
  <sheetData>
    <row r="1" spans="1:1" ht="31.5" x14ac:dyDescent="0.25">
      <c r="A1" s="114" t="s">
        <v>1183</v>
      </c>
    </row>
    <row r="3" spans="1:1" x14ac:dyDescent="0.25">
      <c r="A3" s="116"/>
    </row>
    <row r="4" spans="1:1" ht="34.5" x14ac:dyDescent="0.25">
      <c r="A4" s="117" t="s">
        <v>1184</v>
      </c>
    </row>
    <row r="5" spans="1:1" ht="34.5" x14ac:dyDescent="0.25">
      <c r="A5" s="117" t="s">
        <v>1185</v>
      </c>
    </row>
    <row r="6" spans="1:1" ht="34.5" x14ac:dyDescent="0.25">
      <c r="A6" s="117" t="s">
        <v>1186</v>
      </c>
    </row>
    <row r="7" spans="1:1" ht="17.25" x14ac:dyDescent="0.25">
      <c r="A7" s="117"/>
    </row>
    <row r="8" spans="1:1" ht="18.75" x14ac:dyDescent="0.25">
      <c r="A8" s="118" t="s">
        <v>1187</v>
      </c>
    </row>
    <row r="9" spans="1:1" ht="34.5" x14ac:dyDescent="0.3">
      <c r="A9" s="119" t="s">
        <v>1188</v>
      </c>
    </row>
    <row r="10" spans="1:1" ht="69" x14ac:dyDescent="0.25">
      <c r="A10" s="120" t="s">
        <v>1189</v>
      </c>
    </row>
    <row r="11" spans="1:1" ht="34.5" x14ac:dyDescent="0.25">
      <c r="A11" s="120" t="s">
        <v>1190</v>
      </c>
    </row>
    <row r="12" spans="1:1" ht="17.25" x14ac:dyDescent="0.25">
      <c r="A12" s="120" t="s">
        <v>1191</v>
      </c>
    </row>
    <row r="13" spans="1:1" ht="17.25" x14ac:dyDescent="0.25">
      <c r="A13" s="120" t="s">
        <v>1192</v>
      </c>
    </row>
    <row r="14" spans="1:1" ht="34.5" x14ac:dyDescent="0.25">
      <c r="A14" s="120" t="s">
        <v>1193</v>
      </c>
    </row>
    <row r="15" spans="1:1" ht="17.25" x14ac:dyDescent="0.25">
      <c r="A15" s="120"/>
    </row>
    <row r="16" spans="1:1" ht="18.75" x14ac:dyDescent="0.25">
      <c r="A16" s="118" t="s">
        <v>1194</v>
      </c>
    </row>
    <row r="17" spans="1:1" ht="17.25" x14ac:dyDescent="0.25">
      <c r="A17" s="121" t="s">
        <v>1195</v>
      </c>
    </row>
    <row r="18" spans="1:1" ht="34.5" x14ac:dyDescent="0.25">
      <c r="A18" s="122" t="s">
        <v>1196</v>
      </c>
    </row>
    <row r="19" spans="1:1" ht="34.5" x14ac:dyDescent="0.25">
      <c r="A19" s="122" t="s">
        <v>1197</v>
      </c>
    </row>
    <row r="20" spans="1:1" ht="51.75" x14ac:dyDescent="0.25">
      <c r="A20" s="122" t="s">
        <v>1198</v>
      </c>
    </row>
    <row r="21" spans="1:1" ht="86.25" x14ac:dyDescent="0.25">
      <c r="A21" s="122" t="s">
        <v>1199</v>
      </c>
    </row>
    <row r="22" spans="1:1" ht="51.75" x14ac:dyDescent="0.25">
      <c r="A22" s="122" t="s">
        <v>1200</v>
      </c>
    </row>
    <row r="23" spans="1:1" ht="34.5" x14ac:dyDescent="0.25">
      <c r="A23" s="122" t="s">
        <v>1201</v>
      </c>
    </row>
    <row r="24" spans="1:1" ht="17.25" x14ac:dyDescent="0.25">
      <c r="A24" s="122" t="s">
        <v>1202</v>
      </c>
    </row>
    <row r="25" spans="1:1" ht="17.25" x14ac:dyDescent="0.25">
      <c r="A25" s="121" t="s">
        <v>1203</v>
      </c>
    </row>
    <row r="26" spans="1:1" ht="51.75" x14ac:dyDescent="0.3">
      <c r="A26" s="123" t="s">
        <v>1204</v>
      </c>
    </row>
    <row r="27" spans="1:1" ht="17.25" x14ac:dyDescent="0.3">
      <c r="A27" s="123" t="s">
        <v>1205</v>
      </c>
    </row>
    <row r="28" spans="1:1" ht="17.25" x14ac:dyDescent="0.25">
      <c r="A28" s="121" t="s">
        <v>1206</v>
      </c>
    </row>
    <row r="29" spans="1:1" ht="34.5" x14ac:dyDescent="0.25">
      <c r="A29" s="122" t="s">
        <v>1207</v>
      </c>
    </row>
    <row r="30" spans="1:1" ht="34.5" x14ac:dyDescent="0.25">
      <c r="A30" s="122" t="s">
        <v>1208</v>
      </c>
    </row>
    <row r="31" spans="1:1" ht="34.5" x14ac:dyDescent="0.25">
      <c r="A31" s="122" t="s">
        <v>1209</v>
      </c>
    </row>
    <row r="32" spans="1:1" ht="34.5" x14ac:dyDescent="0.25">
      <c r="A32" s="122" t="s">
        <v>1210</v>
      </c>
    </row>
    <row r="33" spans="1:1" ht="17.25" x14ac:dyDescent="0.25">
      <c r="A33" s="122"/>
    </row>
    <row r="34" spans="1:1" ht="18.75" x14ac:dyDescent="0.25">
      <c r="A34" s="118" t="s">
        <v>1211</v>
      </c>
    </row>
    <row r="35" spans="1:1" ht="17.25" x14ac:dyDescent="0.25">
      <c r="A35" s="121" t="s">
        <v>1212</v>
      </c>
    </row>
    <row r="36" spans="1:1" ht="34.5" x14ac:dyDescent="0.25">
      <c r="A36" s="122" t="s">
        <v>1213</v>
      </c>
    </row>
    <row r="37" spans="1:1" ht="34.5" x14ac:dyDescent="0.25">
      <c r="A37" s="122" t="s">
        <v>1214</v>
      </c>
    </row>
    <row r="38" spans="1:1" ht="34.5" x14ac:dyDescent="0.25">
      <c r="A38" s="122" t="s">
        <v>1215</v>
      </c>
    </row>
    <row r="39" spans="1:1" ht="17.25" x14ac:dyDescent="0.25">
      <c r="A39" s="122" t="s">
        <v>1216</v>
      </c>
    </row>
    <row r="40" spans="1:1" ht="34.5" x14ac:dyDescent="0.25">
      <c r="A40" s="122" t="s">
        <v>1217</v>
      </c>
    </row>
    <row r="41" spans="1:1" ht="17.25" x14ac:dyDescent="0.25">
      <c r="A41" s="121" t="s">
        <v>1218</v>
      </c>
    </row>
    <row r="42" spans="1:1" ht="17.25" x14ac:dyDescent="0.25">
      <c r="A42" s="122" t="s">
        <v>1219</v>
      </c>
    </row>
    <row r="43" spans="1:1" ht="17.25" x14ac:dyDescent="0.3">
      <c r="A43" s="123" t="s">
        <v>1220</v>
      </c>
    </row>
    <row r="44" spans="1:1" ht="17.25" x14ac:dyDescent="0.25">
      <c r="A44" s="121" t="s">
        <v>1221</v>
      </c>
    </row>
    <row r="45" spans="1:1" ht="34.5" x14ac:dyDescent="0.3">
      <c r="A45" s="123" t="s">
        <v>1222</v>
      </c>
    </row>
    <row r="46" spans="1:1" ht="34.5" x14ac:dyDescent="0.25">
      <c r="A46" s="122" t="s">
        <v>1223</v>
      </c>
    </row>
    <row r="47" spans="1:1" ht="51.75" x14ac:dyDescent="0.25">
      <c r="A47" s="122" t="s">
        <v>1224</v>
      </c>
    </row>
    <row r="48" spans="1:1" ht="17.25" x14ac:dyDescent="0.25">
      <c r="A48" s="122" t="s">
        <v>1225</v>
      </c>
    </row>
    <row r="49" spans="1:1" ht="17.25" x14ac:dyDescent="0.3">
      <c r="A49" s="123" t="s">
        <v>1226</v>
      </c>
    </row>
    <row r="50" spans="1:1" ht="17.25" x14ac:dyDescent="0.25">
      <c r="A50" s="121" t="s">
        <v>1227</v>
      </c>
    </row>
    <row r="51" spans="1:1" ht="34.5" x14ac:dyDescent="0.3">
      <c r="A51" s="123" t="s">
        <v>1228</v>
      </c>
    </row>
    <row r="52" spans="1:1" ht="17.25" x14ac:dyDescent="0.25">
      <c r="A52" s="122" t="s">
        <v>1229</v>
      </c>
    </row>
    <row r="53" spans="1:1" ht="34.5" x14ac:dyDescent="0.3">
      <c r="A53" s="123" t="s">
        <v>1230</v>
      </c>
    </row>
    <row r="54" spans="1:1" ht="17.25" x14ac:dyDescent="0.25">
      <c r="A54" s="121" t="s">
        <v>1231</v>
      </c>
    </row>
    <row r="55" spans="1:1" ht="17.25" x14ac:dyDescent="0.3">
      <c r="A55" s="123" t="s">
        <v>1232</v>
      </c>
    </row>
    <row r="56" spans="1:1" ht="34.5" x14ac:dyDescent="0.25">
      <c r="A56" s="122" t="s">
        <v>1233</v>
      </c>
    </row>
    <row r="57" spans="1:1" ht="17.25" x14ac:dyDescent="0.25">
      <c r="A57" s="122" t="s">
        <v>1234</v>
      </c>
    </row>
    <row r="58" spans="1:1" ht="17.25" x14ac:dyDescent="0.25">
      <c r="A58" s="122" t="s">
        <v>1235</v>
      </c>
    </row>
    <row r="59" spans="1:1" ht="17.25" x14ac:dyDescent="0.25">
      <c r="A59" s="121" t="s">
        <v>1236</v>
      </c>
    </row>
    <row r="60" spans="1:1" ht="34.5" x14ac:dyDescent="0.25">
      <c r="A60" s="122" t="s">
        <v>1237</v>
      </c>
    </row>
    <row r="61" spans="1:1" ht="17.25" x14ac:dyDescent="0.25">
      <c r="A61" s="124"/>
    </row>
    <row r="62" spans="1:1" ht="18.75" x14ac:dyDescent="0.25">
      <c r="A62" s="118" t="s">
        <v>1238</v>
      </c>
    </row>
    <row r="63" spans="1:1" ht="17.25" x14ac:dyDescent="0.25">
      <c r="A63" s="121" t="s">
        <v>1239</v>
      </c>
    </row>
    <row r="64" spans="1:1" ht="34.5" x14ac:dyDescent="0.25">
      <c r="A64" s="122" t="s">
        <v>1240</v>
      </c>
    </row>
    <row r="65" spans="1:1" ht="17.25" x14ac:dyDescent="0.25">
      <c r="A65" s="122" t="s">
        <v>1241</v>
      </c>
    </row>
    <row r="66" spans="1:1" ht="34.5" x14ac:dyDescent="0.25">
      <c r="A66" s="120" t="s">
        <v>1242</v>
      </c>
    </row>
    <row r="67" spans="1:1" ht="34.5" x14ac:dyDescent="0.25">
      <c r="A67" s="120" t="s">
        <v>1243</v>
      </c>
    </row>
    <row r="68" spans="1:1" ht="34.5" x14ac:dyDescent="0.25">
      <c r="A68" s="120" t="s">
        <v>1244</v>
      </c>
    </row>
    <row r="69" spans="1:1" ht="17.25" x14ac:dyDescent="0.25">
      <c r="A69" s="125" t="s">
        <v>1245</v>
      </c>
    </row>
    <row r="70" spans="1:1" ht="51.75" x14ac:dyDescent="0.25">
      <c r="A70" s="120" t="s">
        <v>1246</v>
      </c>
    </row>
    <row r="71" spans="1:1" ht="17.25" x14ac:dyDescent="0.25">
      <c r="A71" s="120" t="s">
        <v>1247</v>
      </c>
    </row>
    <row r="72" spans="1:1" ht="17.25" x14ac:dyDescent="0.25">
      <c r="A72" s="125" t="s">
        <v>1248</v>
      </c>
    </row>
    <row r="73" spans="1:1" ht="17.25" x14ac:dyDescent="0.25">
      <c r="A73" s="120" t="s">
        <v>1249</v>
      </c>
    </row>
    <row r="74" spans="1:1" ht="17.25" x14ac:dyDescent="0.25">
      <c r="A74" s="125" t="s">
        <v>1250</v>
      </c>
    </row>
    <row r="75" spans="1:1" ht="34.5" x14ac:dyDescent="0.25">
      <c r="A75" s="120" t="s">
        <v>1251</v>
      </c>
    </row>
    <row r="76" spans="1:1" ht="17.25" x14ac:dyDescent="0.25">
      <c r="A76" s="120" t="s">
        <v>1252</v>
      </c>
    </row>
    <row r="77" spans="1:1" ht="51.75" x14ac:dyDescent="0.25">
      <c r="A77" s="120" t="s">
        <v>1253</v>
      </c>
    </row>
    <row r="78" spans="1:1" ht="17.25" x14ac:dyDescent="0.25">
      <c r="A78" s="125" t="s">
        <v>1254</v>
      </c>
    </row>
    <row r="79" spans="1:1" ht="17.25" x14ac:dyDescent="0.3">
      <c r="A79" s="119" t="s">
        <v>1255</v>
      </c>
    </row>
    <row r="80" spans="1:1" ht="17.25" x14ac:dyDescent="0.25">
      <c r="A80" s="125" t="s">
        <v>1256</v>
      </c>
    </row>
    <row r="81" spans="1:1" ht="34.5" x14ac:dyDescent="0.25">
      <c r="A81" s="120" t="s">
        <v>1257</v>
      </c>
    </row>
    <row r="82" spans="1:1" ht="34.5" x14ac:dyDescent="0.25">
      <c r="A82" s="120" t="s">
        <v>1258</v>
      </c>
    </row>
    <row r="83" spans="1:1" ht="34.5" x14ac:dyDescent="0.25">
      <c r="A83" s="120" t="s">
        <v>1259</v>
      </c>
    </row>
    <row r="84" spans="1:1" ht="34.5" x14ac:dyDescent="0.25">
      <c r="A84" s="120" t="s">
        <v>1260</v>
      </c>
    </row>
    <row r="85" spans="1:1" ht="34.5" x14ac:dyDescent="0.25">
      <c r="A85" s="120" t="s">
        <v>1261</v>
      </c>
    </row>
    <row r="86" spans="1:1" ht="17.25" x14ac:dyDescent="0.25">
      <c r="A86" s="125" t="s">
        <v>1262</v>
      </c>
    </row>
    <row r="87" spans="1:1" ht="17.25" x14ac:dyDescent="0.25">
      <c r="A87" s="120" t="s">
        <v>1263</v>
      </c>
    </row>
    <row r="88" spans="1:1" ht="34.5" x14ac:dyDescent="0.25">
      <c r="A88" s="120" t="s">
        <v>1264</v>
      </c>
    </row>
    <row r="89" spans="1:1" ht="17.25" x14ac:dyDescent="0.25">
      <c r="A89" s="125" t="s">
        <v>1265</v>
      </c>
    </row>
    <row r="90" spans="1:1" ht="34.5" x14ac:dyDescent="0.25">
      <c r="A90" s="120" t="s">
        <v>1266</v>
      </c>
    </row>
    <row r="91" spans="1:1" ht="17.25" x14ac:dyDescent="0.25">
      <c r="A91" s="125" t="s">
        <v>1267</v>
      </c>
    </row>
    <row r="92" spans="1:1" ht="17.25" x14ac:dyDescent="0.3">
      <c r="A92" s="119" t="s">
        <v>1268</v>
      </c>
    </row>
    <row r="93" spans="1:1" ht="17.25" x14ac:dyDescent="0.25">
      <c r="A93" s="120" t="s">
        <v>1269</v>
      </c>
    </row>
    <row r="94" spans="1:1" ht="17.25" x14ac:dyDescent="0.25">
      <c r="A94" s="120"/>
    </row>
    <row r="95" spans="1:1" ht="18.75" x14ac:dyDescent="0.25">
      <c r="A95" s="118" t="s">
        <v>1270</v>
      </c>
    </row>
    <row r="96" spans="1:1" ht="34.5" x14ac:dyDescent="0.3">
      <c r="A96" s="119" t="s">
        <v>1271</v>
      </c>
    </row>
    <row r="97" spans="1:1" ht="17.25" x14ac:dyDescent="0.3">
      <c r="A97" s="119" t="s">
        <v>1272</v>
      </c>
    </row>
    <row r="98" spans="1:1" ht="17.25" x14ac:dyDescent="0.25">
      <c r="A98" s="125" t="s">
        <v>1273</v>
      </c>
    </row>
    <row r="99" spans="1:1" ht="17.25" x14ac:dyDescent="0.25">
      <c r="A99" s="117" t="s">
        <v>1274</v>
      </c>
    </row>
    <row r="100" spans="1:1" ht="17.25" x14ac:dyDescent="0.25">
      <c r="A100" s="120" t="s">
        <v>1275</v>
      </c>
    </row>
    <row r="101" spans="1:1" ht="17.25" x14ac:dyDescent="0.25">
      <c r="A101" s="120" t="s">
        <v>1276</v>
      </c>
    </row>
    <row r="102" spans="1:1" ht="17.25" x14ac:dyDescent="0.25">
      <c r="A102" s="120" t="s">
        <v>1277</v>
      </c>
    </row>
    <row r="103" spans="1:1" ht="17.25" x14ac:dyDescent="0.25">
      <c r="A103" s="120" t="s">
        <v>1278</v>
      </c>
    </row>
    <row r="104" spans="1:1" ht="34.5" x14ac:dyDescent="0.25">
      <c r="A104" s="120" t="s">
        <v>1279</v>
      </c>
    </row>
    <row r="105" spans="1:1" ht="17.25" x14ac:dyDescent="0.25">
      <c r="A105" s="117" t="s">
        <v>1280</v>
      </c>
    </row>
    <row r="106" spans="1:1" ht="17.25" x14ac:dyDescent="0.25">
      <c r="A106" s="120" t="s">
        <v>1281</v>
      </c>
    </row>
    <row r="107" spans="1:1" ht="17.25" x14ac:dyDescent="0.25">
      <c r="A107" s="120" t="s">
        <v>1282</v>
      </c>
    </row>
    <row r="108" spans="1:1" ht="17.25" x14ac:dyDescent="0.25">
      <c r="A108" s="120" t="s">
        <v>1283</v>
      </c>
    </row>
    <row r="109" spans="1:1" ht="17.25" x14ac:dyDescent="0.25">
      <c r="A109" s="120" t="s">
        <v>1284</v>
      </c>
    </row>
    <row r="110" spans="1:1" ht="17.25" x14ac:dyDescent="0.25">
      <c r="A110" s="120" t="s">
        <v>1285</v>
      </c>
    </row>
    <row r="111" spans="1:1" ht="17.25" x14ac:dyDescent="0.25">
      <c r="A111" s="120" t="s">
        <v>1286</v>
      </c>
    </row>
    <row r="112" spans="1:1" ht="17.25" x14ac:dyDescent="0.25">
      <c r="A112" s="125" t="s">
        <v>1287</v>
      </c>
    </row>
    <row r="113" spans="1:1" ht="17.25" x14ac:dyDescent="0.25">
      <c r="A113" s="120" t="s">
        <v>1288</v>
      </c>
    </row>
    <row r="114" spans="1:1" ht="17.25" x14ac:dyDescent="0.25">
      <c r="A114" s="117" t="s">
        <v>1289</v>
      </c>
    </row>
    <row r="115" spans="1:1" ht="17.25" x14ac:dyDescent="0.25">
      <c r="A115" s="120" t="s">
        <v>1290</v>
      </c>
    </row>
    <row r="116" spans="1:1" ht="17.25" x14ac:dyDescent="0.25">
      <c r="A116" s="120" t="s">
        <v>1291</v>
      </c>
    </row>
    <row r="117" spans="1:1" ht="17.25" x14ac:dyDescent="0.25">
      <c r="A117" s="117" t="s">
        <v>1292</v>
      </c>
    </row>
    <row r="118" spans="1:1" ht="17.25" x14ac:dyDescent="0.25">
      <c r="A118" s="120" t="s">
        <v>1293</v>
      </c>
    </row>
    <row r="119" spans="1:1" ht="17.25" x14ac:dyDescent="0.25">
      <c r="A119" s="120" t="s">
        <v>1294</v>
      </c>
    </row>
    <row r="120" spans="1:1" ht="17.25" x14ac:dyDescent="0.25">
      <c r="A120" s="120" t="s">
        <v>1295</v>
      </c>
    </row>
    <row r="121" spans="1:1" ht="17.25" x14ac:dyDescent="0.25">
      <c r="A121" s="125" t="s">
        <v>1296</v>
      </c>
    </row>
    <row r="122" spans="1:1" ht="17.25" x14ac:dyDescent="0.25">
      <c r="A122" s="117" t="s">
        <v>1297</v>
      </c>
    </row>
    <row r="123" spans="1:1" ht="17.25" x14ac:dyDescent="0.25">
      <c r="A123" s="117" t="s">
        <v>1298</v>
      </c>
    </row>
    <row r="124" spans="1:1" ht="17.25" x14ac:dyDescent="0.25">
      <c r="A124" s="120" t="s">
        <v>1299</v>
      </c>
    </row>
    <row r="125" spans="1:1" ht="17.25" x14ac:dyDescent="0.25">
      <c r="A125" s="120" t="s">
        <v>1300</v>
      </c>
    </row>
    <row r="126" spans="1:1" ht="17.25" x14ac:dyDescent="0.25">
      <c r="A126" s="120" t="s">
        <v>1301</v>
      </c>
    </row>
    <row r="127" spans="1:1" ht="17.25" x14ac:dyDescent="0.25">
      <c r="A127" s="120" t="s">
        <v>1302</v>
      </c>
    </row>
    <row r="128" spans="1:1" ht="17.25" x14ac:dyDescent="0.25">
      <c r="A128" s="120" t="s">
        <v>1303</v>
      </c>
    </row>
    <row r="129" spans="1:1" ht="17.25" x14ac:dyDescent="0.25">
      <c r="A129" s="125" t="s">
        <v>1304</v>
      </c>
    </row>
    <row r="130" spans="1:1" ht="34.5" x14ac:dyDescent="0.25">
      <c r="A130" s="120" t="s">
        <v>1305</v>
      </c>
    </row>
    <row r="131" spans="1:1" ht="69" x14ac:dyDescent="0.25">
      <c r="A131" s="120" t="s">
        <v>1306</v>
      </c>
    </row>
    <row r="132" spans="1:1" ht="34.5" x14ac:dyDescent="0.25">
      <c r="A132" s="120" t="s">
        <v>1307</v>
      </c>
    </row>
    <row r="133" spans="1:1" ht="17.25" x14ac:dyDescent="0.25">
      <c r="A133" s="125" t="s">
        <v>1308</v>
      </c>
    </row>
    <row r="134" spans="1:1" ht="34.5" x14ac:dyDescent="0.25">
      <c r="A134" s="117" t="s">
        <v>1309</v>
      </c>
    </row>
    <row r="135" spans="1:1" ht="17.25" x14ac:dyDescent="0.25">
      <c r="A135" s="117"/>
    </row>
    <row r="136" spans="1:1" ht="18.75" x14ac:dyDescent="0.25">
      <c r="A136" s="118" t="s">
        <v>1310</v>
      </c>
    </row>
    <row r="137" spans="1:1" ht="17.25" x14ac:dyDescent="0.25">
      <c r="A137" s="120" t="s">
        <v>1311</v>
      </c>
    </row>
    <row r="138" spans="1:1" ht="34.5" x14ac:dyDescent="0.25">
      <c r="A138" s="122" t="s">
        <v>1312</v>
      </c>
    </row>
    <row r="139" spans="1:1" ht="34.5" x14ac:dyDescent="0.25">
      <c r="A139" s="122" t="s">
        <v>1313</v>
      </c>
    </row>
    <row r="140" spans="1:1" ht="17.25" x14ac:dyDescent="0.25">
      <c r="A140" s="121" t="s">
        <v>1314</v>
      </c>
    </row>
    <row r="141" spans="1:1" ht="17.25" x14ac:dyDescent="0.25">
      <c r="A141" s="126" t="s">
        <v>1315</v>
      </c>
    </row>
    <row r="142" spans="1:1" ht="34.5" x14ac:dyDescent="0.3">
      <c r="A142" s="123" t="s">
        <v>1316</v>
      </c>
    </row>
    <row r="143" spans="1:1" ht="17.25" x14ac:dyDescent="0.25">
      <c r="A143" s="122" t="s">
        <v>1317</v>
      </c>
    </row>
    <row r="144" spans="1:1" ht="17.25" x14ac:dyDescent="0.25">
      <c r="A144" s="122" t="s">
        <v>1318</v>
      </c>
    </row>
    <row r="145" spans="1:1" ht="17.25" x14ac:dyDescent="0.25">
      <c r="A145" s="126" t="s">
        <v>1319</v>
      </c>
    </row>
    <row r="146" spans="1:1" ht="17.25" x14ac:dyDescent="0.25">
      <c r="A146" s="121" t="s">
        <v>1320</v>
      </c>
    </row>
    <row r="147" spans="1:1" ht="17.25" x14ac:dyDescent="0.25">
      <c r="A147" s="126" t="s">
        <v>1321</v>
      </c>
    </row>
    <row r="148" spans="1:1" ht="17.25" x14ac:dyDescent="0.25">
      <c r="A148" s="122" t="s">
        <v>1322</v>
      </c>
    </row>
    <row r="149" spans="1:1" ht="17.25" x14ac:dyDescent="0.25">
      <c r="A149" s="122" t="s">
        <v>1323</v>
      </c>
    </row>
    <row r="150" spans="1:1" ht="17.25" x14ac:dyDescent="0.25">
      <c r="A150" s="122" t="s">
        <v>1324</v>
      </c>
    </row>
    <row r="151" spans="1:1" ht="34.5" x14ac:dyDescent="0.25">
      <c r="A151" s="126" t="s">
        <v>1325</v>
      </c>
    </row>
    <row r="152" spans="1:1" ht="17.25" x14ac:dyDescent="0.25">
      <c r="A152" s="121" t="s">
        <v>1326</v>
      </c>
    </row>
    <row r="153" spans="1:1" ht="17.25" x14ac:dyDescent="0.25">
      <c r="A153" s="122" t="s">
        <v>1327</v>
      </c>
    </row>
    <row r="154" spans="1:1" ht="17.25" x14ac:dyDescent="0.25">
      <c r="A154" s="122" t="s">
        <v>1328</v>
      </c>
    </row>
    <row r="155" spans="1:1" ht="17.25" x14ac:dyDescent="0.25">
      <c r="A155" s="122" t="s">
        <v>1329</v>
      </c>
    </row>
    <row r="156" spans="1:1" ht="17.25" x14ac:dyDescent="0.25">
      <c r="A156" s="122" t="s">
        <v>1330</v>
      </c>
    </row>
    <row r="157" spans="1:1" ht="34.5" x14ac:dyDescent="0.25">
      <c r="A157" s="122" t="s">
        <v>1331</v>
      </c>
    </row>
    <row r="158" spans="1:1" ht="34.5" x14ac:dyDescent="0.25">
      <c r="A158" s="122" t="s">
        <v>1332</v>
      </c>
    </row>
    <row r="159" spans="1:1" ht="17.25" x14ac:dyDescent="0.25">
      <c r="A159" s="121" t="s">
        <v>1333</v>
      </c>
    </row>
    <row r="160" spans="1:1" ht="34.5" x14ac:dyDescent="0.25">
      <c r="A160" s="122" t="s">
        <v>1334</v>
      </c>
    </row>
    <row r="161" spans="1:1" ht="34.5" x14ac:dyDescent="0.25">
      <c r="A161" s="122" t="s">
        <v>1335</v>
      </c>
    </row>
    <row r="162" spans="1:1" ht="17.25" x14ac:dyDescent="0.25">
      <c r="A162" s="122" t="s">
        <v>1336</v>
      </c>
    </row>
    <row r="163" spans="1:1" ht="17.25" x14ac:dyDescent="0.25">
      <c r="A163" s="121" t="s">
        <v>1337</v>
      </c>
    </row>
    <row r="164" spans="1:1" ht="34.5" x14ac:dyDescent="0.3">
      <c r="A164" s="123" t="s">
        <v>1338</v>
      </c>
    </row>
    <row r="165" spans="1:1" ht="34.5" x14ac:dyDescent="0.25">
      <c r="A165" s="122" t="s">
        <v>1339</v>
      </c>
    </row>
    <row r="166" spans="1:1" ht="17.25" x14ac:dyDescent="0.25">
      <c r="A166" s="121" t="s">
        <v>1340</v>
      </c>
    </row>
    <row r="167" spans="1:1" ht="17.25" x14ac:dyDescent="0.25">
      <c r="A167" s="122" t="s">
        <v>1341</v>
      </c>
    </row>
    <row r="168" spans="1:1" ht="17.25" x14ac:dyDescent="0.25">
      <c r="A168" s="121" t="s">
        <v>1342</v>
      </c>
    </row>
    <row r="169" spans="1:1" ht="17.25" x14ac:dyDescent="0.3">
      <c r="A169" s="123" t="s">
        <v>1343</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&amp;R&amp;1#&amp;"Calibri"&amp;10&amp;K0000FFClassification : Internal</oddFooter>
  </headerFooter>
  <rowBreaks count="3" manualBreakCount="3">
    <brk id="14" man="1"/>
    <brk id="49" man="1"/>
    <brk id="13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4E0B-326F-4C1B-91EB-51EB69DECB79}">
  <sheetPr>
    <tabColor theme="5" tint="-0.249977111117893"/>
  </sheetPr>
  <dimension ref="A1:G413"/>
  <sheetViews>
    <sheetView view="pageBreakPreview" zoomScale="60" zoomScaleNormal="85" workbookViewId="0"/>
  </sheetViews>
  <sheetFormatPr defaultRowHeight="15" x14ac:dyDescent="0.2"/>
  <cols>
    <col min="1" max="1" width="13.28515625" style="161" customWidth="1"/>
    <col min="2" max="2" width="60.7109375" style="161" customWidth="1"/>
    <col min="3" max="3" width="39.140625" style="161" bestFit="1" customWidth="1"/>
    <col min="4" max="4" width="35.140625" style="161" bestFit="1" customWidth="1"/>
    <col min="5" max="5" width="6.7109375" style="161" customWidth="1"/>
    <col min="6" max="6" width="41.7109375" style="161" customWidth="1"/>
    <col min="7" max="7" width="41.7109375" style="154" customWidth="1"/>
    <col min="8" max="16384" width="9.140625" style="156"/>
  </cols>
  <sheetData>
    <row r="1" spans="1:7" ht="31.5" x14ac:dyDescent="0.2">
      <c r="A1" s="153" t="s">
        <v>1354</v>
      </c>
      <c r="B1" s="153"/>
      <c r="C1" s="154"/>
      <c r="D1" s="154"/>
      <c r="E1" s="154"/>
      <c r="F1" s="155" t="s">
        <v>1355</v>
      </c>
    </row>
    <row r="2" spans="1:7" ht="13.5" thickBot="1" x14ac:dyDescent="0.25">
      <c r="A2" s="154"/>
      <c r="B2" s="157"/>
      <c r="C2" s="157"/>
      <c r="D2" s="154"/>
      <c r="E2" s="154"/>
      <c r="F2" s="154"/>
    </row>
    <row r="3" spans="1:7" ht="19.5" thickBot="1" x14ac:dyDescent="0.25">
      <c r="A3" s="158"/>
      <c r="B3" s="159" t="s">
        <v>0</v>
      </c>
      <c r="C3" s="160" t="s">
        <v>1356</v>
      </c>
      <c r="D3" s="158"/>
      <c r="E3" s="158"/>
      <c r="F3" s="154"/>
      <c r="G3" s="158"/>
    </row>
    <row r="4" spans="1:7" ht="15.75" thickBot="1" x14ac:dyDescent="0.25"/>
    <row r="5" spans="1:7" ht="18.75" x14ac:dyDescent="0.2">
      <c r="A5" s="162"/>
      <c r="B5" s="163" t="s">
        <v>2</v>
      </c>
      <c r="C5" s="162"/>
      <c r="E5" s="164"/>
      <c r="F5" s="164"/>
    </row>
    <row r="6" spans="1:7" x14ac:dyDescent="0.2">
      <c r="B6" s="165" t="s">
        <v>3</v>
      </c>
      <c r="C6" s="164"/>
      <c r="D6" s="164"/>
    </row>
    <row r="7" spans="1:7" x14ac:dyDescent="0.2">
      <c r="B7" s="166" t="s">
        <v>1357</v>
      </c>
      <c r="C7" s="164"/>
      <c r="D7" s="164"/>
    </row>
    <row r="8" spans="1:7" x14ac:dyDescent="0.2">
      <c r="B8" s="166" t="s">
        <v>4</v>
      </c>
      <c r="C8" s="164"/>
      <c r="D8" s="164"/>
      <c r="F8" s="161" t="s">
        <v>1358</v>
      </c>
    </row>
    <row r="9" spans="1:7" x14ac:dyDescent="0.2">
      <c r="B9" s="165" t="s">
        <v>1359</v>
      </c>
    </row>
    <row r="10" spans="1:7" x14ac:dyDescent="0.2">
      <c r="B10" s="165" t="s">
        <v>334</v>
      </c>
    </row>
    <row r="11" spans="1:7" ht="15.75" thickBot="1" x14ac:dyDescent="0.25">
      <c r="B11" s="167" t="s">
        <v>343</v>
      </c>
    </row>
    <row r="12" spans="1:7" x14ac:dyDescent="0.2">
      <c r="B12" s="168"/>
    </row>
    <row r="13" spans="1:7" ht="37.5" x14ac:dyDescent="0.2">
      <c r="A13" s="169" t="s">
        <v>6</v>
      </c>
      <c r="B13" s="169" t="s">
        <v>3</v>
      </c>
      <c r="C13" s="170"/>
      <c r="D13" s="170"/>
      <c r="E13" s="170"/>
      <c r="F13" s="170"/>
      <c r="G13" s="171"/>
    </row>
    <row r="14" spans="1:7" x14ac:dyDescent="0.2">
      <c r="A14" s="161" t="s">
        <v>1360</v>
      </c>
      <c r="B14" s="172" t="s">
        <v>7</v>
      </c>
      <c r="C14" s="161" t="s">
        <v>8</v>
      </c>
      <c r="E14" s="164"/>
      <c r="F14" s="164"/>
    </row>
    <row r="15" spans="1:7" x14ac:dyDescent="0.2">
      <c r="A15" s="161" t="s">
        <v>9</v>
      </c>
      <c r="B15" s="172" t="s">
        <v>10</v>
      </c>
      <c r="C15" s="161" t="s">
        <v>11</v>
      </c>
      <c r="E15" s="164"/>
      <c r="F15" s="164"/>
    </row>
    <row r="16" spans="1:7" ht="30" x14ac:dyDescent="0.2">
      <c r="A16" s="161" t="s">
        <v>1361</v>
      </c>
      <c r="B16" s="172" t="s">
        <v>12</v>
      </c>
      <c r="C16" s="161" t="s">
        <v>13</v>
      </c>
      <c r="E16" s="164"/>
      <c r="F16" s="164"/>
    </row>
    <row r="17" spans="1:7" x14ac:dyDescent="0.2">
      <c r="A17" s="161" t="s">
        <v>14</v>
      </c>
      <c r="B17" s="172" t="s">
        <v>15</v>
      </c>
      <c r="C17" s="173">
        <v>44500</v>
      </c>
      <c r="E17" s="164"/>
      <c r="F17" s="164"/>
    </row>
    <row r="18" spans="1:7" x14ac:dyDescent="0.2">
      <c r="A18" s="161" t="s">
        <v>16</v>
      </c>
      <c r="B18" s="174" t="s">
        <v>1362</v>
      </c>
      <c r="E18" s="164"/>
      <c r="F18" s="164"/>
    </row>
    <row r="19" spans="1:7" x14ac:dyDescent="0.2">
      <c r="A19" s="161" t="s">
        <v>17</v>
      </c>
      <c r="B19" s="174" t="s">
        <v>1363</v>
      </c>
      <c r="E19" s="164"/>
      <c r="F19" s="164"/>
    </row>
    <row r="20" spans="1:7" x14ac:dyDescent="0.2">
      <c r="A20" s="161" t="s">
        <v>1364</v>
      </c>
      <c r="B20" s="174"/>
      <c r="E20" s="164"/>
      <c r="F20" s="164"/>
    </row>
    <row r="21" spans="1:7" x14ac:dyDescent="0.2">
      <c r="A21" s="161" t="s">
        <v>18</v>
      </c>
      <c r="B21" s="174"/>
      <c r="E21" s="164"/>
      <c r="F21" s="164"/>
    </row>
    <row r="22" spans="1:7" x14ac:dyDescent="0.2">
      <c r="A22" s="161" t="s">
        <v>19</v>
      </c>
      <c r="B22" s="174"/>
      <c r="E22" s="164"/>
      <c r="F22" s="164"/>
    </row>
    <row r="23" spans="1:7" x14ac:dyDescent="0.2">
      <c r="A23" s="161" t="s">
        <v>1365</v>
      </c>
      <c r="B23" s="174"/>
      <c r="E23" s="164"/>
      <c r="F23" s="164"/>
    </row>
    <row r="24" spans="1:7" x14ac:dyDescent="0.2">
      <c r="A24" s="161" t="s">
        <v>1366</v>
      </c>
      <c r="B24" s="174"/>
      <c r="E24" s="164"/>
      <c r="F24" s="164"/>
    </row>
    <row r="25" spans="1:7" x14ac:dyDescent="0.2">
      <c r="A25" s="161" t="s">
        <v>1367</v>
      </c>
      <c r="B25" s="174"/>
      <c r="E25" s="164"/>
      <c r="F25" s="164"/>
    </row>
    <row r="26" spans="1:7" ht="18.75" x14ac:dyDescent="0.2">
      <c r="A26" s="170"/>
      <c r="B26" s="169" t="s">
        <v>1357</v>
      </c>
      <c r="C26" s="170"/>
      <c r="D26" s="170"/>
      <c r="E26" s="170"/>
      <c r="F26" s="170"/>
      <c r="G26" s="171"/>
    </row>
    <row r="27" spans="1:7" x14ac:dyDescent="0.2">
      <c r="A27" s="161" t="s">
        <v>20</v>
      </c>
      <c r="B27" s="175" t="s">
        <v>21</v>
      </c>
      <c r="C27" s="161" t="s">
        <v>22</v>
      </c>
      <c r="D27" s="176"/>
      <c r="E27" s="176"/>
      <c r="F27" s="176"/>
    </row>
    <row r="28" spans="1:7" x14ac:dyDescent="0.2">
      <c r="A28" s="161" t="s">
        <v>23</v>
      </c>
      <c r="B28" s="175" t="s">
        <v>24</v>
      </c>
      <c r="C28" s="161" t="s">
        <v>22</v>
      </c>
      <c r="D28" s="176"/>
      <c r="E28" s="176"/>
      <c r="F28" s="176"/>
    </row>
    <row r="29" spans="1:7" x14ac:dyDescent="0.2">
      <c r="A29" s="161" t="s">
        <v>1368</v>
      </c>
      <c r="B29" s="175" t="s">
        <v>25</v>
      </c>
      <c r="C29" s="161" t="s">
        <v>26</v>
      </c>
      <c r="E29" s="176"/>
      <c r="F29" s="176"/>
    </row>
    <row r="30" spans="1:7" x14ac:dyDescent="0.2">
      <c r="A30" s="161" t="s">
        <v>27</v>
      </c>
      <c r="B30" s="175"/>
      <c r="E30" s="176"/>
      <c r="F30" s="176"/>
    </row>
    <row r="31" spans="1:7" x14ac:dyDescent="0.2">
      <c r="A31" s="161" t="s">
        <v>28</v>
      </c>
      <c r="B31" s="175"/>
      <c r="E31" s="176"/>
      <c r="F31" s="176"/>
    </row>
    <row r="32" spans="1:7" x14ac:dyDescent="0.2">
      <c r="A32" s="161" t="s">
        <v>29</v>
      </c>
      <c r="B32" s="175"/>
      <c r="E32" s="176"/>
      <c r="F32" s="176"/>
    </row>
    <row r="33" spans="1:7" x14ac:dyDescent="0.2">
      <c r="A33" s="161" t="s">
        <v>30</v>
      </c>
      <c r="B33" s="175"/>
      <c r="E33" s="176"/>
      <c r="F33" s="176"/>
    </row>
    <row r="34" spans="1:7" x14ac:dyDescent="0.2">
      <c r="A34" s="161" t="s">
        <v>31</v>
      </c>
      <c r="B34" s="175"/>
      <c r="E34" s="176"/>
      <c r="F34" s="176"/>
    </row>
    <row r="35" spans="1:7" x14ac:dyDescent="0.2">
      <c r="A35" s="161" t="s">
        <v>1369</v>
      </c>
      <c r="B35" s="177"/>
      <c r="E35" s="176"/>
      <c r="F35" s="176"/>
    </row>
    <row r="36" spans="1:7" ht="18.75" x14ac:dyDescent="0.2">
      <c r="A36" s="169"/>
      <c r="B36" s="169" t="s">
        <v>4</v>
      </c>
      <c r="C36" s="169"/>
      <c r="D36" s="170"/>
      <c r="E36" s="170"/>
      <c r="F36" s="170"/>
      <c r="G36" s="171"/>
    </row>
    <row r="37" spans="1:7" x14ac:dyDescent="0.2">
      <c r="A37" s="178"/>
      <c r="B37" s="179" t="s">
        <v>32</v>
      </c>
      <c r="C37" s="178" t="s">
        <v>51</v>
      </c>
      <c r="D37" s="180"/>
      <c r="E37" s="180"/>
      <c r="F37" s="180"/>
      <c r="G37" s="181"/>
    </row>
    <row r="38" spans="1:7" x14ac:dyDescent="0.2">
      <c r="A38" s="161" t="s">
        <v>33</v>
      </c>
      <c r="B38" s="176" t="s">
        <v>1370</v>
      </c>
      <c r="C38" s="182">
        <v>15240.3698364702</v>
      </c>
      <c r="F38" s="176"/>
    </row>
    <row r="39" spans="1:7" x14ac:dyDescent="0.2">
      <c r="A39" s="161" t="s">
        <v>34</v>
      </c>
      <c r="B39" s="176" t="s">
        <v>35</v>
      </c>
      <c r="C39" s="182">
        <v>11500</v>
      </c>
      <c r="F39" s="176"/>
    </row>
    <row r="40" spans="1:7" x14ac:dyDescent="0.2">
      <c r="A40" s="161" t="s">
        <v>36</v>
      </c>
      <c r="B40" s="183" t="s">
        <v>37</v>
      </c>
      <c r="C40" s="182">
        <v>17140.854884679102</v>
      </c>
      <c r="F40" s="176"/>
    </row>
    <row r="41" spans="1:7" x14ac:dyDescent="0.2">
      <c r="A41" s="161" t="s">
        <v>38</v>
      </c>
      <c r="B41" s="183" t="s">
        <v>39</v>
      </c>
      <c r="C41" s="182">
        <v>11725.212865773499</v>
      </c>
      <c r="F41" s="176"/>
    </row>
    <row r="42" spans="1:7" x14ac:dyDescent="0.2">
      <c r="A42" s="161" t="s">
        <v>40</v>
      </c>
      <c r="B42" s="183"/>
      <c r="C42" s="184"/>
      <c r="F42" s="176"/>
    </row>
    <row r="43" spans="1:7" x14ac:dyDescent="0.2">
      <c r="A43" s="185" t="s">
        <v>1371</v>
      </c>
      <c r="B43" s="176"/>
      <c r="F43" s="176"/>
    </row>
    <row r="44" spans="1:7" x14ac:dyDescent="0.2">
      <c r="A44" s="178"/>
      <c r="B44" s="179" t="s">
        <v>1372</v>
      </c>
      <c r="C44" s="186" t="s">
        <v>1373</v>
      </c>
      <c r="D44" s="178" t="s">
        <v>41</v>
      </c>
      <c r="E44" s="180"/>
      <c r="F44" s="181" t="s">
        <v>42</v>
      </c>
      <c r="G44" s="181" t="s">
        <v>43</v>
      </c>
    </row>
    <row r="45" spans="1:7" x14ac:dyDescent="0.2">
      <c r="A45" s="161" t="s">
        <v>44</v>
      </c>
      <c r="B45" s="176" t="s">
        <v>45</v>
      </c>
      <c r="C45" s="187">
        <v>0.05</v>
      </c>
      <c r="D45" s="187">
        <f>IF(OR(C38="[For completion]",C39="[For completion]"),"Please complete G.3.1.1 and G.3.1.2",(C38/C39-1))</f>
        <v>0.32524955099740871</v>
      </c>
      <c r="E45" s="187"/>
      <c r="F45" s="187">
        <v>0</v>
      </c>
      <c r="G45" s="161">
        <v>0</v>
      </c>
    </row>
    <row r="46" spans="1:7" x14ac:dyDescent="0.2">
      <c r="A46" s="161" t="s">
        <v>47</v>
      </c>
      <c r="B46" s="174" t="s">
        <v>1374</v>
      </c>
      <c r="C46" s="187"/>
      <c r="D46" s="187"/>
      <c r="E46" s="187"/>
      <c r="F46" s="187"/>
      <c r="G46" s="188"/>
    </row>
    <row r="47" spans="1:7" x14ac:dyDescent="0.2">
      <c r="A47" s="161" t="s">
        <v>48</v>
      </c>
      <c r="B47" s="174" t="s">
        <v>1375</v>
      </c>
      <c r="C47" s="187"/>
      <c r="D47" s="187"/>
      <c r="E47" s="187"/>
      <c r="F47" s="187"/>
      <c r="G47" s="188"/>
    </row>
    <row r="48" spans="1:7" x14ac:dyDescent="0.2">
      <c r="A48" s="161" t="s">
        <v>49</v>
      </c>
      <c r="B48" s="174"/>
      <c r="C48" s="188"/>
      <c r="D48" s="188"/>
      <c r="E48" s="188"/>
      <c r="F48" s="188"/>
      <c r="G48" s="188"/>
    </row>
    <row r="49" spans="1:7" x14ac:dyDescent="0.2">
      <c r="A49" s="161" t="s">
        <v>50</v>
      </c>
      <c r="B49" s="174"/>
      <c r="C49" s="188"/>
      <c r="D49" s="188"/>
      <c r="E49" s="188"/>
      <c r="F49" s="188"/>
      <c r="G49" s="188"/>
    </row>
    <row r="50" spans="1:7" x14ac:dyDescent="0.2">
      <c r="A50" s="161" t="s">
        <v>1376</v>
      </c>
      <c r="B50" s="174"/>
      <c r="C50" s="188"/>
      <c r="D50" s="188"/>
      <c r="E50" s="188"/>
      <c r="F50" s="188"/>
      <c r="G50" s="188"/>
    </row>
    <row r="51" spans="1:7" x14ac:dyDescent="0.2">
      <c r="A51" s="161" t="s">
        <v>1377</v>
      </c>
      <c r="B51" s="174"/>
      <c r="C51" s="188"/>
      <c r="D51" s="188"/>
      <c r="E51" s="188"/>
      <c r="F51" s="188"/>
      <c r="G51" s="188"/>
    </row>
    <row r="52" spans="1:7" x14ac:dyDescent="0.2">
      <c r="A52" s="178"/>
      <c r="B52" s="179" t="s">
        <v>1378</v>
      </c>
      <c r="C52" s="178" t="s">
        <v>51</v>
      </c>
      <c r="D52" s="178"/>
      <c r="E52" s="180"/>
      <c r="F52" s="181" t="s">
        <v>276</v>
      </c>
      <c r="G52" s="181"/>
    </row>
    <row r="53" spans="1:7" x14ac:dyDescent="0.2">
      <c r="A53" s="161" t="s">
        <v>52</v>
      </c>
      <c r="B53" s="176" t="s">
        <v>53</v>
      </c>
      <c r="C53" s="184">
        <v>15240.3698364702</v>
      </c>
      <c r="E53" s="189"/>
      <c r="F53" s="190">
        <f>IF($C$58=0,"",IF(C53="[for completion]","",C53/$C$58))</f>
        <v>0.99403203908095106</v>
      </c>
      <c r="G53" s="191"/>
    </row>
    <row r="54" spans="1:7" x14ac:dyDescent="0.2">
      <c r="A54" s="161" t="s">
        <v>54</v>
      </c>
      <c r="B54" s="176" t="s">
        <v>55</v>
      </c>
      <c r="C54" s="184" t="s">
        <v>56</v>
      </c>
      <c r="E54" s="189"/>
      <c r="F54" s="190"/>
      <c r="G54" s="191"/>
    </row>
    <row r="55" spans="1:7" x14ac:dyDescent="0.2">
      <c r="A55" s="161" t="s">
        <v>57</v>
      </c>
      <c r="B55" s="176" t="s">
        <v>58</v>
      </c>
      <c r="C55" s="184" t="s">
        <v>56</v>
      </c>
      <c r="E55" s="189"/>
      <c r="F55" s="190"/>
      <c r="G55" s="191"/>
    </row>
    <row r="56" spans="1:7" x14ac:dyDescent="0.2">
      <c r="A56" s="161" t="s">
        <v>59</v>
      </c>
      <c r="B56" s="176" t="s">
        <v>60</v>
      </c>
      <c r="C56" s="184">
        <v>91.5</v>
      </c>
      <c r="E56" s="189"/>
      <c r="F56" s="190">
        <f t="shared" ref="F55:F56" si="0">IF($C$58=0,"",IF(C56="[for completion]","",C56/$C$58))</f>
        <v>5.967960919048978E-3</v>
      </c>
      <c r="G56" s="191"/>
    </row>
    <row r="57" spans="1:7" x14ac:dyDescent="0.2">
      <c r="A57" s="161" t="s">
        <v>61</v>
      </c>
      <c r="B57" s="161" t="s">
        <v>62</v>
      </c>
      <c r="C57" s="184">
        <v>0</v>
      </c>
      <c r="E57" s="189"/>
      <c r="F57" s="190">
        <f>IF($C$58=0,"",IF(C57="[for completion]","",C57/$C$58))</f>
        <v>0</v>
      </c>
      <c r="G57" s="191"/>
    </row>
    <row r="58" spans="1:7" x14ac:dyDescent="0.2">
      <c r="A58" s="161" t="s">
        <v>63</v>
      </c>
      <c r="B58" s="192" t="s">
        <v>64</v>
      </c>
      <c r="C58" s="193">
        <f>SUM(C53:C57)</f>
        <v>15331.8698364702</v>
      </c>
      <c r="D58" s="189"/>
      <c r="E58" s="189"/>
      <c r="F58" s="194">
        <f>SUM(F53:F57)</f>
        <v>1</v>
      </c>
      <c r="G58" s="191"/>
    </row>
    <row r="59" spans="1:7" x14ac:dyDescent="0.2">
      <c r="A59" s="161" t="s">
        <v>65</v>
      </c>
      <c r="B59" s="195" t="s">
        <v>165</v>
      </c>
      <c r="C59" s="184"/>
      <c r="E59" s="189"/>
      <c r="F59" s="190">
        <f t="shared" ref="F59:F64" si="1">IF($C$58=0,"",IF(C59="[for completion]","",C59/$C$58))</f>
        <v>0</v>
      </c>
      <c r="G59" s="191"/>
    </row>
    <row r="60" spans="1:7" x14ac:dyDescent="0.2">
      <c r="A60" s="161" t="s">
        <v>66</v>
      </c>
      <c r="B60" s="195" t="s">
        <v>165</v>
      </c>
      <c r="C60" s="184"/>
      <c r="E60" s="189"/>
      <c r="F60" s="190">
        <f t="shared" si="1"/>
        <v>0</v>
      </c>
      <c r="G60" s="191"/>
    </row>
    <row r="61" spans="1:7" x14ac:dyDescent="0.2">
      <c r="A61" s="161" t="s">
        <v>67</v>
      </c>
      <c r="B61" s="195" t="s">
        <v>165</v>
      </c>
      <c r="C61" s="184"/>
      <c r="E61" s="189"/>
      <c r="F61" s="190">
        <f t="shared" si="1"/>
        <v>0</v>
      </c>
      <c r="G61" s="191"/>
    </row>
    <row r="62" spans="1:7" x14ac:dyDescent="0.2">
      <c r="A62" s="161" t="s">
        <v>68</v>
      </c>
      <c r="B62" s="195" t="s">
        <v>165</v>
      </c>
      <c r="C62" s="184"/>
      <c r="E62" s="189"/>
      <c r="F62" s="190">
        <f t="shared" si="1"/>
        <v>0</v>
      </c>
      <c r="G62" s="191"/>
    </row>
    <row r="63" spans="1:7" x14ac:dyDescent="0.2">
      <c r="A63" s="161" t="s">
        <v>69</v>
      </c>
      <c r="B63" s="195" t="s">
        <v>165</v>
      </c>
      <c r="C63" s="184"/>
      <c r="E63" s="189"/>
      <c r="F63" s="190">
        <f t="shared" si="1"/>
        <v>0</v>
      </c>
      <c r="G63" s="191"/>
    </row>
    <row r="64" spans="1:7" x14ac:dyDescent="0.2">
      <c r="A64" s="161" t="s">
        <v>70</v>
      </c>
      <c r="B64" s="195" t="s">
        <v>165</v>
      </c>
      <c r="C64" s="196"/>
      <c r="D64" s="185"/>
      <c r="E64" s="185"/>
      <c r="F64" s="190">
        <f t="shared" si="1"/>
        <v>0</v>
      </c>
      <c r="G64" s="197"/>
    </row>
    <row r="65" spans="1:7" x14ac:dyDescent="0.2">
      <c r="A65" s="178"/>
      <c r="B65" s="179" t="s">
        <v>71</v>
      </c>
      <c r="C65" s="186" t="s">
        <v>1379</v>
      </c>
      <c r="D65" s="186" t="s">
        <v>1380</v>
      </c>
      <c r="E65" s="180"/>
      <c r="F65" s="181" t="s">
        <v>72</v>
      </c>
      <c r="G65" s="198" t="s">
        <v>73</v>
      </c>
    </row>
    <row r="66" spans="1:7" x14ac:dyDescent="0.2">
      <c r="A66" s="161" t="s">
        <v>74</v>
      </c>
      <c r="B66" s="176" t="s">
        <v>1381</v>
      </c>
      <c r="C66" s="182">
        <v>7.7759573938752302</v>
      </c>
      <c r="D66" s="182" t="s">
        <v>1382</v>
      </c>
      <c r="E66" s="172"/>
      <c r="F66" s="199"/>
      <c r="G66" s="200"/>
    </row>
    <row r="67" spans="1:7" x14ac:dyDescent="0.2">
      <c r="B67" s="176"/>
      <c r="E67" s="172"/>
      <c r="F67" s="199"/>
      <c r="G67" s="200"/>
    </row>
    <row r="68" spans="1:7" x14ac:dyDescent="0.2">
      <c r="B68" s="176" t="s">
        <v>76</v>
      </c>
      <c r="C68" s="172"/>
      <c r="D68" s="172"/>
      <c r="E68" s="172"/>
      <c r="F68" s="200"/>
      <c r="G68" s="200"/>
    </row>
    <row r="69" spans="1:7" x14ac:dyDescent="0.2">
      <c r="B69" s="176" t="s">
        <v>77</v>
      </c>
      <c r="E69" s="172"/>
      <c r="F69" s="200"/>
      <c r="G69" s="200"/>
    </row>
    <row r="70" spans="1:7" x14ac:dyDescent="0.2">
      <c r="A70" s="161" t="s">
        <v>78</v>
      </c>
      <c r="B70" s="201" t="s">
        <v>106</v>
      </c>
      <c r="C70" s="182">
        <v>329.31379973999998</v>
      </c>
      <c r="D70" s="184" t="s">
        <v>1382</v>
      </c>
      <c r="E70" s="201"/>
      <c r="F70" s="190">
        <f t="shared" ref="F70:F76" si="2">IF($C$77=0,"",IF(C70="[for completion]","",C70/$C$77))</f>
        <v>2.1607992671671017E-2</v>
      </c>
      <c r="G70" s="190" t="str">
        <f>IF($D$77=0,"",IF(D70="[Mark as ND1 if not relevant]","",D70/$D$77))</f>
        <v/>
      </c>
    </row>
    <row r="71" spans="1:7" x14ac:dyDescent="0.2">
      <c r="A71" s="161" t="s">
        <v>79</v>
      </c>
      <c r="B71" s="201" t="s">
        <v>108</v>
      </c>
      <c r="C71" s="182">
        <v>459.20512561000101</v>
      </c>
      <c r="D71" s="184" t="s">
        <v>1382</v>
      </c>
      <c r="E71" s="201"/>
      <c r="F71" s="190">
        <f t="shared" si="2"/>
        <v>3.0130838722242096E-2</v>
      </c>
      <c r="G71" s="190" t="str">
        <f t="shared" ref="G71:G76" si="3">IF($D$77=0,"",IF(D71="[Mark as ND1 if not relevant]","",D71/$D$77))</f>
        <v/>
      </c>
    </row>
    <row r="72" spans="1:7" x14ac:dyDescent="0.2">
      <c r="A72" s="161" t="s">
        <v>80</v>
      </c>
      <c r="B72" s="201" t="s">
        <v>110</v>
      </c>
      <c r="C72" s="182">
        <v>608.256172239997</v>
      </c>
      <c r="D72" s="184" t="s">
        <v>1382</v>
      </c>
      <c r="E72" s="201"/>
      <c r="F72" s="190">
        <f t="shared" si="2"/>
        <v>3.991085378941709E-2</v>
      </c>
      <c r="G72" s="190" t="str">
        <f t="shared" si="3"/>
        <v/>
      </c>
    </row>
    <row r="73" spans="1:7" x14ac:dyDescent="0.2">
      <c r="A73" s="161" t="s">
        <v>81</v>
      </c>
      <c r="B73" s="201" t="s">
        <v>112</v>
      </c>
      <c r="C73" s="182">
        <v>952.77231976000201</v>
      </c>
      <c r="D73" s="184" t="s">
        <v>1382</v>
      </c>
      <c r="E73" s="201"/>
      <c r="F73" s="190">
        <f t="shared" si="2"/>
        <v>6.2516351636036416E-2</v>
      </c>
      <c r="G73" s="190" t="str">
        <f t="shared" si="3"/>
        <v/>
      </c>
    </row>
    <row r="74" spans="1:7" x14ac:dyDescent="0.2">
      <c r="A74" s="161" t="s">
        <v>82</v>
      </c>
      <c r="B74" s="201" t="s">
        <v>114</v>
      </c>
      <c r="C74" s="182">
        <v>1085.7455619100001</v>
      </c>
      <c r="D74" s="184" t="s">
        <v>1382</v>
      </c>
      <c r="E74" s="201"/>
      <c r="F74" s="190">
        <f t="shared" si="2"/>
        <v>7.124141825691295E-2</v>
      </c>
      <c r="G74" s="190" t="str">
        <f t="shared" si="3"/>
        <v/>
      </c>
    </row>
    <row r="75" spans="1:7" x14ac:dyDescent="0.2">
      <c r="A75" s="161" t="s">
        <v>83</v>
      </c>
      <c r="B75" s="201" t="s">
        <v>116</v>
      </c>
      <c r="C75" s="182">
        <v>7767.5075394400201</v>
      </c>
      <c r="D75" s="184" t="s">
        <v>1382</v>
      </c>
      <c r="E75" s="201"/>
      <c r="F75" s="190">
        <f t="shared" si="2"/>
        <v>0.5096666040775778</v>
      </c>
      <c r="G75" s="190" t="str">
        <f t="shared" si="3"/>
        <v/>
      </c>
    </row>
    <row r="76" spans="1:7" x14ac:dyDescent="0.2">
      <c r="A76" s="161" t="s">
        <v>84</v>
      </c>
      <c r="B76" s="201" t="s">
        <v>118</v>
      </c>
      <c r="C76" s="182">
        <v>4037.56931776999</v>
      </c>
      <c r="D76" s="184" t="s">
        <v>1382</v>
      </c>
      <c r="E76" s="201"/>
      <c r="F76" s="190">
        <f t="shared" si="2"/>
        <v>0.26492594084614263</v>
      </c>
      <c r="G76" s="190" t="str">
        <f t="shared" si="3"/>
        <v/>
      </c>
    </row>
    <row r="77" spans="1:7" x14ac:dyDescent="0.2">
      <c r="A77" s="161" t="s">
        <v>85</v>
      </c>
      <c r="B77" s="202" t="s">
        <v>64</v>
      </c>
      <c r="C77" s="193">
        <f>SUM(C70:C76)</f>
        <v>15240.36983647001</v>
      </c>
      <c r="D77" s="193">
        <f>SUM(D70:D76)</f>
        <v>0</v>
      </c>
      <c r="E77" s="176"/>
      <c r="F77" s="194">
        <f>SUM(F70:F76)</f>
        <v>1</v>
      </c>
      <c r="G77" s="194">
        <f>SUM(G70:G76)</f>
        <v>0</v>
      </c>
    </row>
    <row r="78" spans="1:7" x14ac:dyDescent="0.2">
      <c r="A78" s="161" t="s">
        <v>87</v>
      </c>
      <c r="B78" s="203" t="s">
        <v>88</v>
      </c>
      <c r="C78" s="193"/>
      <c r="D78" s="193"/>
      <c r="E78" s="176"/>
      <c r="F78" s="190">
        <f>IF($C$77=0,"",IF(C78="[for completion]","",C78/$C$77))</f>
        <v>0</v>
      </c>
      <c r="G78" s="190" t="str">
        <f t="shared" ref="G78:G87" si="4">IF($D$77=0,"",IF(D78="[for completion]","",D78/$D$77))</f>
        <v/>
      </c>
    </row>
    <row r="79" spans="1:7" x14ac:dyDescent="0.2">
      <c r="A79" s="161" t="s">
        <v>89</v>
      </c>
      <c r="B79" s="203" t="s">
        <v>90</v>
      </c>
      <c r="C79" s="193"/>
      <c r="D79" s="193"/>
      <c r="E79" s="176"/>
      <c r="F79" s="190">
        <f t="shared" ref="F79:F87" si="5">IF($C$77=0,"",IF(C79="[for completion]","",C79/$C$77))</f>
        <v>0</v>
      </c>
      <c r="G79" s="190" t="str">
        <f t="shared" si="4"/>
        <v/>
      </c>
    </row>
    <row r="80" spans="1:7" x14ac:dyDescent="0.2">
      <c r="A80" s="161" t="s">
        <v>91</v>
      </c>
      <c r="B80" s="203" t="s">
        <v>1383</v>
      </c>
      <c r="C80" s="193"/>
      <c r="D80" s="193"/>
      <c r="E80" s="176"/>
      <c r="F80" s="190">
        <f t="shared" si="5"/>
        <v>0</v>
      </c>
      <c r="G80" s="190" t="str">
        <f t="shared" si="4"/>
        <v/>
      </c>
    </row>
    <row r="81" spans="1:7" x14ac:dyDescent="0.2">
      <c r="A81" s="161" t="s">
        <v>92</v>
      </c>
      <c r="B81" s="203" t="s">
        <v>93</v>
      </c>
      <c r="C81" s="193"/>
      <c r="D81" s="193"/>
      <c r="E81" s="176"/>
      <c r="F81" s="190">
        <f t="shared" si="5"/>
        <v>0</v>
      </c>
      <c r="G81" s="190" t="str">
        <f t="shared" si="4"/>
        <v/>
      </c>
    </row>
    <row r="82" spans="1:7" x14ac:dyDescent="0.2">
      <c r="A82" s="161" t="s">
        <v>94</v>
      </c>
      <c r="B82" s="203" t="s">
        <v>1384</v>
      </c>
      <c r="C82" s="193"/>
      <c r="D82" s="193"/>
      <c r="E82" s="176"/>
      <c r="F82" s="190">
        <f t="shared" si="5"/>
        <v>0</v>
      </c>
      <c r="G82" s="190" t="str">
        <f t="shared" si="4"/>
        <v/>
      </c>
    </row>
    <row r="83" spans="1:7" x14ac:dyDescent="0.2">
      <c r="A83" s="161" t="s">
        <v>95</v>
      </c>
      <c r="B83" s="203"/>
      <c r="C83" s="189"/>
      <c r="D83" s="189"/>
      <c r="E83" s="176"/>
      <c r="F83" s="191"/>
      <c r="G83" s="191"/>
    </row>
    <row r="84" spans="1:7" x14ac:dyDescent="0.2">
      <c r="A84" s="161" t="s">
        <v>96</v>
      </c>
      <c r="B84" s="203"/>
      <c r="C84" s="189"/>
      <c r="D84" s="189"/>
      <c r="E84" s="176"/>
      <c r="F84" s="191"/>
      <c r="G84" s="191"/>
    </row>
    <row r="85" spans="1:7" x14ac:dyDescent="0.2">
      <c r="A85" s="161" t="s">
        <v>97</v>
      </c>
      <c r="B85" s="203"/>
      <c r="C85" s="189"/>
      <c r="D85" s="189"/>
      <c r="E85" s="176"/>
      <c r="F85" s="191"/>
      <c r="G85" s="191"/>
    </row>
    <row r="86" spans="1:7" x14ac:dyDescent="0.2">
      <c r="A86" s="161" t="s">
        <v>98</v>
      </c>
      <c r="B86" s="202"/>
      <c r="C86" s="189"/>
      <c r="D86" s="189"/>
      <c r="E86" s="176"/>
      <c r="F86" s="191">
        <f t="shared" si="5"/>
        <v>0</v>
      </c>
      <c r="G86" s="191" t="str">
        <f t="shared" si="4"/>
        <v/>
      </c>
    </row>
    <row r="87" spans="1:7" x14ac:dyDescent="0.2">
      <c r="A87" s="161" t="s">
        <v>1385</v>
      </c>
      <c r="B87" s="203"/>
      <c r="C87" s="189"/>
      <c r="D87" s="189"/>
      <c r="E87" s="176"/>
      <c r="F87" s="191">
        <f t="shared" si="5"/>
        <v>0</v>
      </c>
      <c r="G87" s="191" t="str">
        <f t="shared" si="4"/>
        <v/>
      </c>
    </row>
    <row r="88" spans="1:7" x14ac:dyDescent="0.2">
      <c r="A88" s="178"/>
      <c r="B88" s="179" t="s">
        <v>99</v>
      </c>
      <c r="C88" s="186" t="s">
        <v>1386</v>
      </c>
      <c r="D88" s="186" t="s">
        <v>100</v>
      </c>
      <c r="E88" s="180"/>
      <c r="F88" s="181" t="s">
        <v>1387</v>
      </c>
      <c r="G88" s="178" t="s">
        <v>101</v>
      </c>
    </row>
    <row r="89" spans="1:7" x14ac:dyDescent="0.2">
      <c r="A89" s="161" t="s">
        <v>102</v>
      </c>
      <c r="B89" s="176" t="s">
        <v>75</v>
      </c>
      <c r="C89" s="184">
        <v>6.3970220369267397</v>
      </c>
      <c r="D89" s="182" t="s">
        <v>1382</v>
      </c>
      <c r="E89" s="172"/>
      <c r="F89" s="204"/>
      <c r="G89" s="205"/>
    </row>
    <row r="90" spans="1:7" x14ac:dyDescent="0.2">
      <c r="B90" s="176"/>
      <c r="C90" s="182"/>
      <c r="D90" s="182"/>
      <c r="E90" s="172"/>
      <c r="F90" s="204"/>
      <c r="G90" s="205"/>
    </row>
    <row r="91" spans="1:7" x14ac:dyDescent="0.2">
      <c r="B91" s="176" t="s">
        <v>103</v>
      </c>
      <c r="C91" s="206"/>
      <c r="D91" s="206"/>
      <c r="E91" s="172"/>
      <c r="F91" s="205"/>
      <c r="G91" s="205"/>
    </row>
    <row r="92" spans="1:7" x14ac:dyDescent="0.2">
      <c r="A92" s="161" t="s">
        <v>104</v>
      </c>
      <c r="B92" s="176" t="s">
        <v>77</v>
      </c>
      <c r="C92" s="182"/>
      <c r="D92" s="182"/>
      <c r="E92" s="172"/>
      <c r="F92" s="205"/>
      <c r="G92" s="205"/>
    </row>
    <row r="93" spans="1:7" x14ac:dyDescent="0.2">
      <c r="A93" s="161" t="s">
        <v>105</v>
      </c>
      <c r="B93" s="201" t="s">
        <v>106</v>
      </c>
      <c r="C93" s="184">
        <v>0</v>
      </c>
      <c r="D93" s="184">
        <v>0</v>
      </c>
      <c r="E93" s="201"/>
      <c r="F93" s="190">
        <f>IF($C$100=0,"",IF(C93="[for completion]","",IF(C93="","",C93/$C$100)))</f>
        <v>0</v>
      </c>
      <c r="G93" s="190" t="str">
        <f>IF($D$100=0,"",IF(D93="[Mark as ND1 if not relevant]","",IF(D93="","",D93/$D$100)))</f>
        <v/>
      </c>
    </row>
    <row r="94" spans="1:7" x14ac:dyDescent="0.2">
      <c r="A94" s="161" t="s">
        <v>107</v>
      </c>
      <c r="B94" s="201" t="s">
        <v>108</v>
      </c>
      <c r="C94" s="184">
        <v>0</v>
      </c>
      <c r="D94" s="184">
        <v>0</v>
      </c>
      <c r="E94" s="201"/>
      <c r="F94" s="190">
        <f t="shared" ref="F94:F99" si="6">IF($C$100=0,"",IF(C94="[for completion]","",IF(C94="","",C94/$C$100)))</f>
        <v>0</v>
      </c>
      <c r="G94" s="190" t="str">
        <f t="shared" ref="G94:G99" si="7">IF($D$100=0,"",IF(D94="[Mark as ND1 if not relevant]","",IF(D94="","",D94/$D$100)))</f>
        <v/>
      </c>
    </row>
    <row r="95" spans="1:7" x14ac:dyDescent="0.2">
      <c r="A95" s="161" t="s">
        <v>109</v>
      </c>
      <c r="B95" s="201" t="s">
        <v>110</v>
      </c>
      <c r="C95" s="184">
        <v>0</v>
      </c>
      <c r="D95" s="184">
        <v>0</v>
      </c>
      <c r="E95" s="201"/>
      <c r="F95" s="190">
        <f t="shared" si="6"/>
        <v>0</v>
      </c>
      <c r="G95" s="190" t="str">
        <f t="shared" si="7"/>
        <v/>
      </c>
    </row>
    <row r="96" spans="1:7" x14ac:dyDescent="0.2">
      <c r="A96" s="161" t="s">
        <v>111</v>
      </c>
      <c r="B96" s="201" t="s">
        <v>112</v>
      </c>
      <c r="C96" s="184">
        <v>0</v>
      </c>
      <c r="D96" s="184">
        <v>0</v>
      </c>
      <c r="E96" s="201"/>
      <c r="F96" s="190">
        <f t="shared" si="6"/>
        <v>0</v>
      </c>
      <c r="G96" s="190" t="str">
        <f t="shared" si="7"/>
        <v/>
      </c>
    </row>
    <row r="97" spans="1:7" x14ac:dyDescent="0.2">
      <c r="A97" s="161" t="s">
        <v>113</v>
      </c>
      <c r="B97" s="201" t="s">
        <v>114</v>
      </c>
      <c r="C97" s="184">
        <v>2500</v>
      </c>
      <c r="D97" s="184">
        <v>0</v>
      </c>
      <c r="E97" s="201"/>
      <c r="F97" s="190">
        <f t="shared" si="6"/>
        <v>0.21739130434782608</v>
      </c>
      <c r="G97" s="190" t="str">
        <f t="shared" si="7"/>
        <v/>
      </c>
    </row>
    <row r="98" spans="1:7" x14ac:dyDescent="0.2">
      <c r="A98" s="161" t="s">
        <v>115</v>
      </c>
      <c r="B98" s="201" t="s">
        <v>116</v>
      </c>
      <c r="C98" s="184">
        <v>9000</v>
      </c>
      <c r="D98" s="184">
        <v>0</v>
      </c>
      <c r="E98" s="201"/>
      <c r="F98" s="190">
        <f t="shared" si="6"/>
        <v>0.78260869565217395</v>
      </c>
      <c r="G98" s="190" t="str">
        <f t="shared" si="7"/>
        <v/>
      </c>
    </row>
    <row r="99" spans="1:7" x14ac:dyDescent="0.2">
      <c r="A99" s="161" t="s">
        <v>117</v>
      </c>
      <c r="B99" s="201" t="s">
        <v>118</v>
      </c>
      <c r="C99" s="184">
        <v>0</v>
      </c>
      <c r="D99" s="184">
        <v>0</v>
      </c>
      <c r="E99" s="201"/>
      <c r="F99" s="190">
        <f t="shared" si="6"/>
        <v>0</v>
      </c>
      <c r="G99" s="190" t="str">
        <f t="shared" si="7"/>
        <v/>
      </c>
    </row>
    <row r="100" spans="1:7" x14ac:dyDescent="0.2">
      <c r="A100" s="161" t="s">
        <v>119</v>
      </c>
      <c r="B100" s="202" t="s">
        <v>64</v>
      </c>
      <c r="C100" s="193">
        <f>SUM(C93:C99)</f>
        <v>11500</v>
      </c>
      <c r="D100" s="193">
        <f>SUM(D93:D99)</f>
        <v>0</v>
      </c>
      <c r="E100" s="176"/>
      <c r="F100" s="194">
        <f>SUM(F93:F99)</f>
        <v>1</v>
      </c>
      <c r="G100" s="194">
        <f>SUM(G93:G99)</f>
        <v>0</v>
      </c>
    </row>
    <row r="101" spans="1:7" x14ac:dyDescent="0.2">
      <c r="A101" s="161" t="s">
        <v>120</v>
      </c>
      <c r="B101" s="203" t="s">
        <v>88</v>
      </c>
      <c r="C101" s="193"/>
      <c r="D101" s="193"/>
      <c r="E101" s="176"/>
      <c r="F101" s="190">
        <f t="shared" ref="F101:F105" si="8">IF($C$100=0,"",IF(C101="[for completion]","",C101/$C$100))</f>
        <v>0</v>
      </c>
      <c r="G101" s="190" t="str">
        <f t="shared" ref="G101:G105" si="9">IF($D$100=0,"",IF(D101="[for completion]","",D101/$D$100))</f>
        <v/>
      </c>
    </row>
    <row r="102" spans="1:7" x14ac:dyDescent="0.2">
      <c r="A102" s="161" t="s">
        <v>121</v>
      </c>
      <c r="B102" s="203" t="s">
        <v>90</v>
      </c>
      <c r="C102" s="193"/>
      <c r="D102" s="193"/>
      <c r="E102" s="176"/>
      <c r="F102" s="190">
        <f t="shared" si="8"/>
        <v>0</v>
      </c>
      <c r="G102" s="190" t="str">
        <f t="shared" si="9"/>
        <v/>
      </c>
    </row>
    <row r="103" spans="1:7" x14ac:dyDescent="0.2">
      <c r="A103" s="161" t="s">
        <v>122</v>
      </c>
      <c r="B103" s="203" t="s">
        <v>1383</v>
      </c>
      <c r="C103" s="193"/>
      <c r="D103" s="193"/>
      <c r="E103" s="176"/>
      <c r="F103" s="190">
        <f t="shared" si="8"/>
        <v>0</v>
      </c>
      <c r="G103" s="190" t="str">
        <f t="shared" si="9"/>
        <v/>
      </c>
    </row>
    <row r="104" spans="1:7" x14ac:dyDescent="0.2">
      <c r="A104" s="161" t="s">
        <v>123</v>
      </c>
      <c r="B104" s="203" t="s">
        <v>93</v>
      </c>
      <c r="C104" s="193"/>
      <c r="D104" s="193"/>
      <c r="E104" s="176"/>
      <c r="F104" s="190">
        <f t="shared" si="8"/>
        <v>0</v>
      </c>
      <c r="G104" s="190" t="str">
        <f t="shared" si="9"/>
        <v/>
      </c>
    </row>
    <row r="105" spans="1:7" x14ac:dyDescent="0.2">
      <c r="A105" s="161" t="s">
        <v>124</v>
      </c>
      <c r="B105" s="203" t="s">
        <v>1384</v>
      </c>
      <c r="C105" s="193"/>
      <c r="D105" s="193"/>
      <c r="E105" s="176"/>
      <c r="F105" s="190">
        <f t="shared" si="8"/>
        <v>0</v>
      </c>
      <c r="G105" s="190" t="str">
        <f t="shared" si="9"/>
        <v/>
      </c>
    </row>
    <row r="106" spans="1:7" x14ac:dyDescent="0.2">
      <c r="A106" s="161" t="s">
        <v>125</v>
      </c>
      <c r="B106" s="203"/>
      <c r="C106" s="189"/>
      <c r="D106" s="189"/>
      <c r="E106" s="176"/>
      <c r="F106" s="191"/>
      <c r="G106" s="191"/>
    </row>
    <row r="107" spans="1:7" x14ac:dyDescent="0.2">
      <c r="A107" s="161" t="s">
        <v>126</v>
      </c>
      <c r="B107" s="203"/>
      <c r="C107" s="189"/>
      <c r="D107" s="189"/>
      <c r="E107" s="176"/>
      <c r="F107" s="191"/>
      <c r="G107" s="191"/>
    </row>
    <row r="108" spans="1:7" x14ac:dyDescent="0.2">
      <c r="A108" s="161" t="s">
        <v>127</v>
      </c>
      <c r="B108" s="202"/>
      <c r="C108" s="189"/>
      <c r="D108" s="189"/>
      <c r="E108" s="176"/>
      <c r="F108" s="191"/>
      <c r="G108" s="191"/>
    </row>
    <row r="109" spans="1:7" x14ac:dyDescent="0.2">
      <c r="A109" s="161" t="s">
        <v>128</v>
      </c>
      <c r="B109" s="203"/>
      <c r="C109" s="189"/>
      <c r="D109" s="189"/>
      <c r="E109" s="176"/>
      <c r="F109" s="191"/>
      <c r="G109" s="191"/>
    </row>
    <row r="110" spans="1:7" x14ac:dyDescent="0.2">
      <c r="A110" s="161" t="s">
        <v>129</v>
      </c>
      <c r="B110" s="203"/>
      <c r="C110" s="189"/>
      <c r="D110" s="189"/>
      <c r="E110" s="176"/>
      <c r="F110" s="191"/>
      <c r="G110" s="191"/>
    </row>
    <row r="111" spans="1:7" x14ac:dyDescent="0.2">
      <c r="A111" s="178"/>
      <c r="B111" s="207" t="s">
        <v>1388</v>
      </c>
      <c r="C111" s="181" t="s">
        <v>130</v>
      </c>
      <c r="D111" s="181" t="s">
        <v>131</v>
      </c>
      <c r="E111" s="180"/>
      <c r="F111" s="181" t="s">
        <v>132</v>
      </c>
      <c r="G111" s="181" t="s">
        <v>133</v>
      </c>
    </row>
    <row r="112" spans="1:7" x14ac:dyDescent="0.2">
      <c r="A112" s="161" t="s">
        <v>134</v>
      </c>
      <c r="B112" s="176" t="s">
        <v>1</v>
      </c>
      <c r="C112" s="184">
        <v>15240.3698364702</v>
      </c>
      <c r="D112" s="184">
        <f>C112</f>
        <v>15240.3698364702</v>
      </c>
      <c r="E112" s="191"/>
      <c r="F112" s="190">
        <f>IF($C$129=0,"",IF(C112="[for completion]","",IF(C112="","",C112/$C$129)))</f>
        <v>1</v>
      </c>
      <c r="G112" s="190">
        <f>IF($D$129=0,"",IF(D112="[for completion]","",IF(D112="","",D112/$D$129)))</f>
        <v>1</v>
      </c>
    </row>
    <row r="113" spans="1:7" x14ac:dyDescent="0.2">
      <c r="A113" s="161" t="s">
        <v>136</v>
      </c>
      <c r="B113" s="176" t="s">
        <v>145</v>
      </c>
      <c r="C113" s="184">
        <v>0</v>
      </c>
      <c r="D113" s="184">
        <f t="shared" ref="D113:D128" si="10">C113</f>
        <v>0</v>
      </c>
      <c r="E113" s="191"/>
      <c r="F113" s="190">
        <f t="shared" ref="F113:F128" si="11">IF($C$129=0,"",IF(C113="[for completion]","",IF(C113="","",C113/$C$129)))</f>
        <v>0</v>
      </c>
      <c r="G113" s="190">
        <f t="shared" ref="G113:G128" si="12">IF($D$129=0,"",IF(D113="[for completion]","",IF(D113="","",D113/$D$129)))</f>
        <v>0</v>
      </c>
    </row>
    <row r="114" spans="1:7" x14ac:dyDescent="0.2">
      <c r="A114" s="161" t="s">
        <v>138</v>
      </c>
      <c r="B114" s="176" t="s">
        <v>149</v>
      </c>
      <c r="C114" s="184">
        <v>0</v>
      </c>
      <c r="D114" s="184">
        <f t="shared" si="10"/>
        <v>0</v>
      </c>
      <c r="E114" s="191"/>
      <c r="F114" s="190">
        <f t="shared" si="11"/>
        <v>0</v>
      </c>
      <c r="G114" s="190">
        <f t="shared" si="12"/>
        <v>0</v>
      </c>
    </row>
    <row r="115" spans="1:7" x14ac:dyDescent="0.2">
      <c r="A115" s="161" t="s">
        <v>140</v>
      </c>
      <c r="B115" s="176" t="s">
        <v>147</v>
      </c>
      <c r="C115" s="184">
        <v>0</v>
      </c>
      <c r="D115" s="184">
        <f t="shared" si="10"/>
        <v>0</v>
      </c>
      <c r="E115" s="191"/>
      <c r="F115" s="190">
        <f t="shared" si="11"/>
        <v>0</v>
      </c>
      <c r="G115" s="190">
        <f t="shared" si="12"/>
        <v>0</v>
      </c>
    </row>
    <row r="116" spans="1:7" x14ac:dyDescent="0.2">
      <c r="A116" s="161" t="s">
        <v>142</v>
      </c>
      <c r="B116" s="176" t="s">
        <v>143</v>
      </c>
      <c r="C116" s="184">
        <v>0</v>
      </c>
      <c r="D116" s="184">
        <f t="shared" si="10"/>
        <v>0</v>
      </c>
      <c r="E116" s="191"/>
      <c r="F116" s="190">
        <f t="shared" si="11"/>
        <v>0</v>
      </c>
      <c r="G116" s="190">
        <f t="shared" si="12"/>
        <v>0</v>
      </c>
    </row>
    <row r="117" spans="1:7" x14ac:dyDescent="0.2">
      <c r="A117" s="161" t="s">
        <v>144</v>
      </c>
      <c r="B117" s="176" t="s">
        <v>151</v>
      </c>
      <c r="C117" s="184">
        <v>0</v>
      </c>
      <c r="D117" s="184">
        <f t="shared" si="10"/>
        <v>0</v>
      </c>
      <c r="E117" s="176"/>
      <c r="F117" s="190">
        <f t="shared" si="11"/>
        <v>0</v>
      </c>
      <c r="G117" s="190">
        <f t="shared" si="12"/>
        <v>0</v>
      </c>
    </row>
    <row r="118" spans="1:7" x14ac:dyDescent="0.2">
      <c r="A118" s="161" t="s">
        <v>146</v>
      </c>
      <c r="B118" s="176" t="s">
        <v>153</v>
      </c>
      <c r="C118" s="184">
        <v>0</v>
      </c>
      <c r="D118" s="184">
        <f t="shared" si="10"/>
        <v>0</v>
      </c>
      <c r="E118" s="176"/>
      <c r="F118" s="190">
        <f t="shared" si="11"/>
        <v>0</v>
      </c>
      <c r="G118" s="190">
        <f t="shared" si="12"/>
        <v>0</v>
      </c>
    </row>
    <row r="119" spans="1:7" x14ac:dyDescent="0.2">
      <c r="A119" s="161" t="s">
        <v>148</v>
      </c>
      <c r="B119" s="176" t="s">
        <v>139</v>
      </c>
      <c r="C119" s="184">
        <v>0</v>
      </c>
      <c r="D119" s="184">
        <f t="shared" si="10"/>
        <v>0</v>
      </c>
      <c r="E119" s="176"/>
      <c r="F119" s="190">
        <f t="shared" si="11"/>
        <v>0</v>
      </c>
      <c r="G119" s="190">
        <f t="shared" si="12"/>
        <v>0</v>
      </c>
    </row>
    <row r="120" spans="1:7" x14ac:dyDescent="0.2">
      <c r="A120" s="161" t="s">
        <v>150</v>
      </c>
      <c r="B120" s="176" t="s">
        <v>155</v>
      </c>
      <c r="C120" s="184">
        <v>0</v>
      </c>
      <c r="D120" s="184">
        <f t="shared" si="10"/>
        <v>0</v>
      </c>
      <c r="E120" s="176"/>
      <c r="F120" s="190">
        <f t="shared" si="11"/>
        <v>0</v>
      </c>
      <c r="G120" s="190">
        <f t="shared" si="12"/>
        <v>0</v>
      </c>
    </row>
    <row r="121" spans="1:7" x14ac:dyDescent="0.2">
      <c r="A121" s="161" t="s">
        <v>152</v>
      </c>
      <c r="B121" s="176" t="s">
        <v>1389</v>
      </c>
      <c r="C121" s="184">
        <v>0</v>
      </c>
      <c r="D121" s="184">
        <f t="shared" si="10"/>
        <v>0</v>
      </c>
      <c r="E121" s="176"/>
      <c r="F121" s="190">
        <f t="shared" si="11"/>
        <v>0</v>
      </c>
      <c r="G121" s="190">
        <f t="shared" si="12"/>
        <v>0</v>
      </c>
    </row>
    <row r="122" spans="1:7" x14ac:dyDescent="0.2">
      <c r="A122" s="161" t="s">
        <v>154</v>
      </c>
      <c r="B122" s="176" t="s">
        <v>157</v>
      </c>
      <c r="C122" s="184">
        <v>0</v>
      </c>
      <c r="D122" s="184">
        <f t="shared" si="10"/>
        <v>0</v>
      </c>
      <c r="E122" s="176"/>
      <c r="F122" s="190">
        <f t="shared" si="11"/>
        <v>0</v>
      </c>
      <c r="G122" s="190">
        <f t="shared" si="12"/>
        <v>0</v>
      </c>
    </row>
    <row r="123" spans="1:7" x14ac:dyDescent="0.2">
      <c r="A123" s="161" t="s">
        <v>156</v>
      </c>
      <c r="B123" s="176" t="s">
        <v>141</v>
      </c>
      <c r="C123" s="184">
        <v>0</v>
      </c>
      <c r="D123" s="184">
        <f t="shared" si="10"/>
        <v>0</v>
      </c>
      <c r="E123" s="176"/>
      <c r="F123" s="190">
        <f t="shared" si="11"/>
        <v>0</v>
      </c>
      <c r="G123" s="190">
        <f t="shared" si="12"/>
        <v>0</v>
      </c>
    </row>
    <row r="124" spans="1:7" x14ac:dyDescent="0.2">
      <c r="A124" s="161" t="s">
        <v>158</v>
      </c>
      <c r="B124" s="201" t="s">
        <v>1390</v>
      </c>
      <c r="C124" s="184">
        <v>0</v>
      </c>
      <c r="D124" s="184">
        <f t="shared" si="10"/>
        <v>0</v>
      </c>
      <c r="E124" s="176"/>
      <c r="F124" s="190">
        <f t="shared" si="11"/>
        <v>0</v>
      </c>
      <c r="G124" s="190">
        <f t="shared" si="12"/>
        <v>0</v>
      </c>
    </row>
    <row r="125" spans="1:7" x14ac:dyDescent="0.2">
      <c r="A125" s="161" t="s">
        <v>160</v>
      </c>
      <c r="B125" s="176" t="s">
        <v>159</v>
      </c>
      <c r="C125" s="184">
        <v>0</v>
      </c>
      <c r="D125" s="184">
        <f t="shared" si="10"/>
        <v>0</v>
      </c>
      <c r="E125" s="176"/>
      <c r="F125" s="190">
        <f t="shared" si="11"/>
        <v>0</v>
      </c>
      <c r="G125" s="190">
        <f t="shared" si="12"/>
        <v>0</v>
      </c>
    </row>
    <row r="126" spans="1:7" x14ac:dyDescent="0.2">
      <c r="A126" s="161" t="s">
        <v>162</v>
      </c>
      <c r="B126" s="176" t="s">
        <v>161</v>
      </c>
      <c r="C126" s="184">
        <v>0</v>
      </c>
      <c r="D126" s="184">
        <f t="shared" si="10"/>
        <v>0</v>
      </c>
      <c r="E126" s="176"/>
      <c r="F126" s="190">
        <f t="shared" si="11"/>
        <v>0</v>
      </c>
      <c r="G126" s="190">
        <f t="shared" si="12"/>
        <v>0</v>
      </c>
    </row>
    <row r="127" spans="1:7" x14ac:dyDescent="0.2">
      <c r="A127" s="161" t="s">
        <v>163</v>
      </c>
      <c r="B127" s="176" t="s">
        <v>137</v>
      </c>
      <c r="C127" s="184">
        <v>0</v>
      </c>
      <c r="D127" s="184">
        <f t="shared" si="10"/>
        <v>0</v>
      </c>
      <c r="E127" s="176"/>
      <c r="F127" s="190">
        <f t="shared" si="11"/>
        <v>0</v>
      </c>
      <c r="G127" s="190">
        <f t="shared" si="12"/>
        <v>0</v>
      </c>
    </row>
    <row r="128" spans="1:7" x14ac:dyDescent="0.2">
      <c r="A128" s="161" t="s">
        <v>1391</v>
      </c>
      <c r="B128" s="176" t="s">
        <v>62</v>
      </c>
      <c r="C128" s="184">
        <v>0</v>
      </c>
      <c r="D128" s="184">
        <f t="shared" si="10"/>
        <v>0</v>
      </c>
      <c r="E128" s="176"/>
      <c r="F128" s="190">
        <f t="shared" si="11"/>
        <v>0</v>
      </c>
      <c r="G128" s="190">
        <f t="shared" si="12"/>
        <v>0</v>
      </c>
    </row>
    <row r="129" spans="1:7" x14ac:dyDescent="0.2">
      <c r="A129" s="161" t="s">
        <v>1392</v>
      </c>
      <c r="B129" s="202" t="s">
        <v>64</v>
      </c>
      <c r="C129" s="184">
        <f>SUM(C112:C128)</f>
        <v>15240.3698364702</v>
      </c>
      <c r="D129" s="184">
        <f>SUM(D112:D128)</f>
        <v>15240.3698364702</v>
      </c>
      <c r="E129" s="176"/>
      <c r="F129" s="187">
        <f>SUM(F112:F128)</f>
        <v>1</v>
      </c>
      <c r="G129" s="187">
        <f>SUM(G112:G128)</f>
        <v>1</v>
      </c>
    </row>
    <row r="130" spans="1:7" x14ac:dyDescent="0.2">
      <c r="A130" s="161" t="s">
        <v>164</v>
      </c>
      <c r="B130" s="195" t="s">
        <v>165</v>
      </c>
      <c r="C130" s="184"/>
      <c r="D130" s="184"/>
      <c r="E130" s="176"/>
      <c r="F130" s="190" t="str">
        <f>IF($C$129=0,"",IF(C130="[for completion]","",IF(C130="","",C130/$C$129)))</f>
        <v/>
      </c>
      <c r="G130" s="190" t="str">
        <f>IF($D$129=0,"",IF(D130="[for completion]","",IF(D130="","",D130/$D$129)))</f>
        <v/>
      </c>
    </row>
    <row r="131" spans="1:7" x14ac:dyDescent="0.2">
      <c r="A131" s="161" t="s">
        <v>166</v>
      </c>
      <c r="B131" s="195" t="s">
        <v>165</v>
      </c>
      <c r="C131" s="184"/>
      <c r="D131" s="184"/>
      <c r="E131" s="176"/>
      <c r="F131" s="190">
        <f t="shared" ref="F131:F136" si="13">IF($C$129=0,"",IF(C131="[for completion]","",C131/$C$129))</f>
        <v>0</v>
      </c>
      <c r="G131" s="190">
        <f t="shared" ref="G131:G136" si="14">IF($D$129=0,"",IF(D131="[for completion]","",D131/$D$129))</f>
        <v>0</v>
      </c>
    </row>
    <row r="132" spans="1:7" x14ac:dyDescent="0.2">
      <c r="A132" s="161" t="s">
        <v>167</v>
      </c>
      <c r="B132" s="195" t="s">
        <v>165</v>
      </c>
      <c r="C132" s="184"/>
      <c r="D132" s="184"/>
      <c r="E132" s="176"/>
      <c r="F132" s="190">
        <f t="shared" si="13"/>
        <v>0</v>
      </c>
      <c r="G132" s="190">
        <f t="shared" si="14"/>
        <v>0</v>
      </c>
    </row>
    <row r="133" spans="1:7" x14ac:dyDescent="0.2">
      <c r="A133" s="161" t="s">
        <v>168</v>
      </c>
      <c r="B133" s="195" t="s">
        <v>165</v>
      </c>
      <c r="C133" s="184"/>
      <c r="D133" s="184"/>
      <c r="E133" s="176"/>
      <c r="F133" s="190">
        <f t="shared" si="13"/>
        <v>0</v>
      </c>
      <c r="G133" s="190">
        <f t="shared" si="14"/>
        <v>0</v>
      </c>
    </row>
    <row r="134" spans="1:7" x14ac:dyDescent="0.2">
      <c r="A134" s="161" t="s">
        <v>169</v>
      </c>
      <c r="B134" s="195" t="s">
        <v>165</v>
      </c>
      <c r="C134" s="184"/>
      <c r="D134" s="184"/>
      <c r="E134" s="176"/>
      <c r="F134" s="190">
        <f t="shared" si="13"/>
        <v>0</v>
      </c>
      <c r="G134" s="190">
        <f t="shared" si="14"/>
        <v>0</v>
      </c>
    </row>
    <row r="135" spans="1:7" x14ac:dyDescent="0.2">
      <c r="A135" s="161" t="s">
        <v>170</v>
      </c>
      <c r="B135" s="195" t="s">
        <v>165</v>
      </c>
      <c r="C135" s="184"/>
      <c r="D135" s="184"/>
      <c r="E135" s="176"/>
      <c r="F135" s="190">
        <f t="shared" si="13"/>
        <v>0</v>
      </c>
      <c r="G135" s="190">
        <f t="shared" si="14"/>
        <v>0</v>
      </c>
    </row>
    <row r="136" spans="1:7" x14ac:dyDescent="0.2">
      <c r="A136" s="161" t="s">
        <v>171</v>
      </c>
      <c r="B136" s="195" t="s">
        <v>165</v>
      </c>
      <c r="C136" s="184"/>
      <c r="D136" s="184"/>
      <c r="E136" s="176"/>
      <c r="F136" s="190">
        <f t="shared" si="13"/>
        <v>0</v>
      </c>
      <c r="G136" s="190">
        <f t="shared" si="14"/>
        <v>0</v>
      </c>
    </row>
    <row r="137" spans="1:7" x14ac:dyDescent="0.2">
      <c r="A137" s="178"/>
      <c r="B137" s="179" t="s">
        <v>172</v>
      </c>
      <c r="C137" s="181" t="s">
        <v>130</v>
      </c>
      <c r="D137" s="181" t="s">
        <v>131</v>
      </c>
      <c r="E137" s="180"/>
      <c r="F137" s="181" t="s">
        <v>132</v>
      </c>
      <c r="G137" s="181" t="s">
        <v>133</v>
      </c>
    </row>
    <row r="138" spans="1:7" x14ac:dyDescent="0.2">
      <c r="A138" s="161" t="s">
        <v>173</v>
      </c>
      <c r="B138" s="176" t="s">
        <v>1</v>
      </c>
      <c r="C138" s="184">
        <v>11500</v>
      </c>
      <c r="D138" s="184">
        <f>C138</f>
        <v>11500</v>
      </c>
      <c r="E138" s="191"/>
      <c r="F138" s="190">
        <f>IF($C$155=0,"",IF(C138="[for completion]","",IF(C138="","",C138/$C$155)))</f>
        <v>1</v>
      </c>
      <c r="G138" s="190">
        <f>IF($D$155=0,"",IF(D138="[for completion]","",IF(D138="","",D138/$D$155)))</f>
        <v>1</v>
      </c>
    </row>
    <row r="139" spans="1:7" x14ac:dyDescent="0.2">
      <c r="A139" s="161" t="s">
        <v>174</v>
      </c>
      <c r="B139" s="176" t="s">
        <v>145</v>
      </c>
      <c r="C139" s="184">
        <v>0</v>
      </c>
      <c r="D139" s="184">
        <f t="shared" ref="D139:D154" si="15">C139</f>
        <v>0</v>
      </c>
      <c r="E139" s="191"/>
      <c r="F139" s="190">
        <f t="shared" ref="F139:F154" si="16">IF($C$155=0,"",IF(C139="[for completion]","",IF(C139="","",C139/$C$155)))</f>
        <v>0</v>
      </c>
      <c r="G139" s="190">
        <f t="shared" ref="G139:G154" si="17">IF($D$155=0,"",IF(D139="[for completion]","",IF(D139="","",D139/$D$155)))</f>
        <v>0</v>
      </c>
    </row>
    <row r="140" spans="1:7" x14ac:dyDescent="0.2">
      <c r="A140" s="161" t="s">
        <v>175</v>
      </c>
      <c r="B140" s="176" t="s">
        <v>149</v>
      </c>
      <c r="C140" s="184">
        <v>0</v>
      </c>
      <c r="D140" s="184">
        <f t="shared" si="15"/>
        <v>0</v>
      </c>
      <c r="E140" s="191"/>
      <c r="F140" s="190">
        <f t="shared" si="16"/>
        <v>0</v>
      </c>
      <c r="G140" s="190">
        <f t="shared" si="17"/>
        <v>0</v>
      </c>
    </row>
    <row r="141" spans="1:7" x14ac:dyDescent="0.2">
      <c r="A141" s="161" t="s">
        <v>176</v>
      </c>
      <c r="B141" s="176" t="s">
        <v>147</v>
      </c>
      <c r="C141" s="184">
        <v>0</v>
      </c>
      <c r="D141" s="184">
        <f t="shared" si="15"/>
        <v>0</v>
      </c>
      <c r="E141" s="191"/>
      <c r="F141" s="190">
        <f t="shared" si="16"/>
        <v>0</v>
      </c>
      <c r="G141" s="190">
        <f t="shared" si="17"/>
        <v>0</v>
      </c>
    </row>
    <row r="142" spans="1:7" x14ac:dyDescent="0.2">
      <c r="A142" s="161" t="s">
        <v>177</v>
      </c>
      <c r="B142" s="176" t="s">
        <v>143</v>
      </c>
      <c r="C142" s="184">
        <v>0</v>
      </c>
      <c r="D142" s="184">
        <f t="shared" si="15"/>
        <v>0</v>
      </c>
      <c r="E142" s="191"/>
      <c r="F142" s="190">
        <f t="shared" si="16"/>
        <v>0</v>
      </c>
      <c r="G142" s="190">
        <f t="shared" si="17"/>
        <v>0</v>
      </c>
    </row>
    <row r="143" spans="1:7" x14ac:dyDescent="0.2">
      <c r="A143" s="161" t="s">
        <v>178</v>
      </c>
      <c r="B143" s="176" t="s">
        <v>151</v>
      </c>
      <c r="C143" s="184">
        <v>0</v>
      </c>
      <c r="D143" s="184">
        <f t="shared" si="15"/>
        <v>0</v>
      </c>
      <c r="E143" s="176"/>
      <c r="F143" s="190">
        <f t="shared" si="16"/>
        <v>0</v>
      </c>
      <c r="G143" s="190">
        <f t="shared" si="17"/>
        <v>0</v>
      </c>
    </row>
    <row r="144" spans="1:7" x14ac:dyDescent="0.2">
      <c r="A144" s="161" t="s">
        <v>179</v>
      </c>
      <c r="B144" s="176" t="s">
        <v>153</v>
      </c>
      <c r="C144" s="184">
        <v>0</v>
      </c>
      <c r="D144" s="184">
        <f t="shared" si="15"/>
        <v>0</v>
      </c>
      <c r="E144" s="176"/>
      <c r="F144" s="190">
        <f t="shared" si="16"/>
        <v>0</v>
      </c>
      <c r="G144" s="190">
        <f t="shared" si="17"/>
        <v>0</v>
      </c>
    </row>
    <row r="145" spans="1:7" x14ac:dyDescent="0.2">
      <c r="A145" s="161" t="s">
        <v>180</v>
      </c>
      <c r="B145" s="176" t="s">
        <v>139</v>
      </c>
      <c r="C145" s="184">
        <v>0</v>
      </c>
      <c r="D145" s="184">
        <f t="shared" si="15"/>
        <v>0</v>
      </c>
      <c r="E145" s="176"/>
      <c r="F145" s="190">
        <f t="shared" si="16"/>
        <v>0</v>
      </c>
      <c r="G145" s="190">
        <f t="shared" si="17"/>
        <v>0</v>
      </c>
    </row>
    <row r="146" spans="1:7" x14ac:dyDescent="0.2">
      <c r="A146" s="161" t="s">
        <v>181</v>
      </c>
      <c r="B146" s="176" t="s">
        <v>155</v>
      </c>
      <c r="C146" s="184">
        <v>0</v>
      </c>
      <c r="D146" s="184">
        <f t="shared" si="15"/>
        <v>0</v>
      </c>
      <c r="E146" s="176"/>
      <c r="F146" s="190">
        <f t="shared" si="16"/>
        <v>0</v>
      </c>
      <c r="G146" s="190">
        <f t="shared" si="17"/>
        <v>0</v>
      </c>
    </row>
    <row r="147" spans="1:7" x14ac:dyDescent="0.2">
      <c r="A147" s="161" t="s">
        <v>182</v>
      </c>
      <c r="B147" s="176" t="s">
        <v>1389</v>
      </c>
      <c r="C147" s="184">
        <v>0</v>
      </c>
      <c r="D147" s="184">
        <f t="shared" si="15"/>
        <v>0</v>
      </c>
      <c r="E147" s="176"/>
      <c r="F147" s="190">
        <f t="shared" si="16"/>
        <v>0</v>
      </c>
      <c r="G147" s="190">
        <f t="shared" si="17"/>
        <v>0</v>
      </c>
    </row>
    <row r="148" spans="1:7" x14ac:dyDescent="0.2">
      <c r="A148" s="161" t="s">
        <v>183</v>
      </c>
      <c r="B148" s="176" t="s">
        <v>157</v>
      </c>
      <c r="C148" s="184">
        <v>0</v>
      </c>
      <c r="D148" s="184">
        <f t="shared" si="15"/>
        <v>0</v>
      </c>
      <c r="E148" s="176"/>
      <c r="F148" s="190">
        <f t="shared" si="16"/>
        <v>0</v>
      </c>
      <c r="G148" s="190">
        <f t="shared" si="17"/>
        <v>0</v>
      </c>
    </row>
    <row r="149" spans="1:7" x14ac:dyDescent="0.2">
      <c r="A149" s="161" t="s">
        <v>184</v>
      </c>
      <c r="B149" s="176" t="s">
        <v>141</v>
      </c>
      <c r="C149" s="184">
        <v>0</v>
      </c>
      <c r="D149" s="184">
        <f t="shared" si="15"/>
        <v>0</v>
      </c>
      <c r="E149" s="176"/>
      <c r="F149" s="190">
        <f t="shared" si="16"/>
        <v>0</v>
      </c>
      <c r="G149" s="190">
        <f t="shared" si="17"/>
        <v>0</v>
      </c>
    </row>
    <row r="150" spans="1:7" x14ac:dyDescent="0.2">
      <c r="A150" s="161" t="s">
        <v>185</v>
      </c>
      <c r="B150" s="201" t="s">
        <v>1390</v>
      </c>
      <c r="C150" s="184">
        <v>0</v>
      </c>
      <c r="D150" s="184">
        <f t="shared" si="15"/>
        <v>0</v>
      </c>
      <c r="E150" s="176"/>
      <c r="F150" s="190">
        <f t="shared" si="16"/>
        <v>0</v>
      </c>
      <c r="G150" s="190">
        <f t="shared" si="17"/>
        <v>0</v>
      </c>
    </row>
    <row r="151" spans="1:7" x14ac:dyDescent="0.2">
      <c r="A151" s="161" t="s">
        <v>186</v>
      </c>
      <c r="B151" s="176" t="s">
        <v>159</v>
      </c>
      <c r="C151" s="184">
        <v>0</v>
      </c>
      <c r="D151" s="184">
        <f t="shared" si="15"/>
        <v>0</v>
      </c>
      <c r="E151" s="176"/>
      <c r="F151" s="190">
        <f t="shared" si="16"/>
        <v>0</v>
      </c>
      <c r="G151" s="190">
        <f t="shared" si="17"/>
        <v>0</v>
      </c>
    </row>
    <row r="152" spans="1:7" x14ac:dyDescent="0.2">
      <c r="A152" s="161" t="s">
        <v>187</v>
      </c>
      <c r="B152" s="176" t="s">
        <v>161</v>
      </c>
      <c r="C152" s="184">
        <v>0</v>
      </c>
      <c r="D152" s="184">
        <f t="shared" si="15"/>
        <v>0</v>
      </c>
      <c r="E152" s="176"/>
      <c r="F152" s="190">
        <f t="shared" si="16"/>
        <v>0</v>
      </c>
      <c r="G152" s="190">
        <f t="shared" si="17"/>
        <v>0</v>
      </c>
    </row>
    <row r="153" spans="1:7" x14ac:dyDescent="0.2">
      <c r="A153" s="161" t="s">
        <v>188</v>
      </c>
      <c r="B153" s="176" t="s">
        <v>137</v>
      </c>
      <c r="C153" s="184">
        <v>0</v>
      </c>
      <c r="D153" s="184">
        <f t="shared" si="15"/>
        <v>0</v>
      </c>
      <c r="E153" s="176"/>
      <c r="F153" s="190">
        <f t="shared" si="16"/>
        <v>0</v>
      </c>
      <c r="G153" s="190">
        <f t="shared" si="17"/>
        <v>0</v>
      </c>
    </row>
    <row r="154" spans="1:7" x14ac:dyDescent="0.2">
      <c r="A154" s="161" t="s">
        <v>1393</v>
      </c>
      <c r="B154" s="176" t="s">
        <v>62</v>
      </c>
      <c r="C154" s="184">
        <v>0</v>
      </c>
      <c r="D154" s="184">
        <f t="shared" si="15"/>
        <v>0</v>
      </c>
      <c r="E154" s="176"/>
      <c r="F154" s="190">
        <f t="shared" si="16"/>
        <v>0</v>
      </c>
      <c r="G154" s="190">
        <f t="shared" si="17"/>
        <v>0</v>
      </c>
    </row>
    <row r="155" spans="1:7" x14ac:dyDescent="0.2">
      <c r="A155" s="161" t="s">
        <v>1394</v>
      </c>
      <c r="B155" s="202" t="s">
        <v>64</v>
      </c>
      <c r="C155" s="184">
        <f>SUM(C138:C154)</f>
        <v>11500</v>
      </c>
      <c r="D155" s="184">
        <f>SUM(D138:D154)</f>
        <v>11500</v>
      </c>
      <c r="E155" s="176"/>
      <c r="F155" s="187">
        <f>SUM(F138:F154)</f>
        <v>1</v>
      </c>
      <c r="G155" s="187">
        <f>SUM(G138:G154)</f>
        <v>1</v>
      </c>
    </row>
    <row r="156" spans="1:7" x14ac:dyDescent="0.2">
      <c r="A156" s="161" t="s">
        <v>189</v>
      </c>
      <c r="B156" s="195" t="s">
        <v>165</v>
      </c>
      <c r="C156" s="184"/>
      <c r="D156" s="184"/>
      <c r="E156" s="176"/>
      <c r="F156" s="190" t="str">
        <f>IF($C$155=0,"",IF(C156="[for completion]","",IF(C156="","",C156/$C$155)))</f>
        <v/>
      </c>
      <c r="G156" s="190" t="str">
        <f>IF($D$155=0,"",IF(D156="[for completion]","",IF(D156="","",D156/$D$155)))</f>
        <v/>
      </c>
    </row>
    <row r="157" spans="1:7" x14ac:dyDescent="0.2">
      <c r="A157" s="161" t="s">
        <v>190</v>
      </c>
      <c r="B157" s="195" t="s">
        <v>165</v>
      </c>
      <c r="C157" s="184"/>
      <c r="D157" s="184"/>
      <c r="E157" s="176"/>
      <c r="F157" s="190" t="str">
        <f t="shared" ref="F157:F162" si="18">IF($C$155=0,"",IF(C157="[for completion]","",IF(C157="","",C157/$C$155)))</f>
        <v/>
      </c>
      <c r="G157" s="190" t="str">
        <f t="shared" ref="G157:G162" si="19">IF($D$155=0,"",IF(D157="[for completion]","",IF(D157="","",D157/$D$155)))</f>
        <v/>
      </c>
    </row>
    <row r="158" spans="1:7" x14ac:dyDescent="0.2">
      <c r="A158" s="161" t="s">
        <v>191</v>
      </c>
      <c r="B158" s="195" t="s">
        <v>165</v>
      </c>
      <c r="C158" s="184"/>
      <c r="D158" s="184"/>
      <c r="E158" s="176"/>
      <c r="F158" s="190" t="str">
        <f t="shared" si="18"/>
        <v/>
      </c>
      <c r="G158" s="190" t="str">
        <f t="shared" si="19"/>
        <v/>
      </c>
    </row>
    <row r="159" spans="1:7" x14ac:dyDescent="0.2">
      <c r="A159" s="161" t="s">
        <v>192</v>
      </c>
      <c r="B159" s="195" t="s">
        <v>165</v>
      </c>
      <c r="C159" s="184"/>
      <c r="D159" s="184"/>
      <c r="E159" s="176"/>
      <c r="F159" s="190" t="str">
        <f t="shared" si="18"/>
        <v/>
      </c>
      <c r="G159" s="190" t="str">
        <f t="shared" si="19"/>
        <v/>
      </c>
    </row>
    <row r="160" spans="1:7" x14ac:dyDescent="0.2">
      <c r="A160" s="161" t="s">
        <v>1395</v>
      </c>
      <c r="B160" s="195" t="s">
        <v>165</v>
      </c>
      <c r="C160" s="184"/>
      <c r="D160" s="184"/>
      <c r="E160" s="176"/>
      <c r="F160" s="190" t="str">
        <f t="shared" si="18"/>
        <v/>
      </c>
      <c r="G160" s="190" t="str">
        <f t="shared" si="19"/>
        <v/>
      </c>
    </row>
    <row r="161" spans="1:7" x14ac:dyDescent="0.2">
      <c r="A161" s="161" t="s">
        <v>193</v>
      </c>
      <c r="B161" s="195" t="s">
        <v>165</v>
      </c>
      <c r="C161" s="184"/>
      <c r="D161" s="184"/>
      <c r="E161" s="176"/>
      <c r="F161" s="190" t="str">
        <f t="shared" si="18"/>
        <v/>
      </c>
      <c r="G161" s="190" t="str">
        <f t="shared" si="19"/>
        <v/>
      </c>
    </row>
    <row r="162" spans="1:7" x14ac:dyDescent="0.2">
      <c r="A162" s="161" t="s">
        <v>194</v>
      </c>
      <c r="B162" s="195" t="s">
        <v>165</v>
      </c>
      <c r="C162" s="184"/>
      <c r="D162" s="184"/>
      <c r="E162" s="176"/>
      <c r="F162" s="190" t="str">
        <f t="shared" si="18"/>
        <v/>
      </c>
      <c r="G162" s="190" t="str">
        <f t="shared" si="19"/>
        <v/>
      </c>
    </row>
    <row r="163" spans="1:7" x14ac:dyDescent="0.2">
      <c r="A163" s="178"/>
      <c r="B163" s="179" t="s">
        <v>195</v>
      </c>
      <c r="C163" s="186" t="s">
        <v>130</v>
      </c>
      <c r="D163" s="186" t="s">
        <v>131</v>
      </c>
      <c r="E163" s="180"/>
      <c r="F163" s="186" t="s">
        <v>132</v>
      </c>
      <c r="G163" s="186" t="s">
        <v>133</v>
      </c>
    </row>
    <row r="164" spans="1:7" x14ac:dyDescent="0.2">
      <c r="A164" s="161" t="s">
        <v>196</v>
      </c>
      <c r="B164" s="154" t="s">
        <v>197</v>
      </c>
      <c r="C164" s="184">
        <v>11500</v>
      </c>
      <c r="D164" s="184">
        <f t="shared" ref="D164:D166" si="20">C164</f>
        <v>11500</v>
      </c>
      <c r="E164" s="208"/>
      <c r="F164" s="190">
        <f>IF($C$167=0,"",IF(C164="[for completion]","",IF(C164="","",C164/$C$167)))</f>
        <v>1</v>
      </c>
      <c r="G164" s="190">
        <f>IF($D$167=0,"",IF(D164="[for completion]","",IF(D164="","",D164/$D$167)))</f>
        <v>1</v>
      </c>
    </row>
    <row r="165" spans="1:7" x14ac:dyDescent="0.2">
      <c r="A165" s="161" t="s">
        <v>198</v>
      </c>
      <c r="B165" s="154" t="s">
        <v>199</v>
      </c>
      <c r="C165" s="184">
        <v>0</v>
      </c>
      <c r="D165" s="184">
        <f t="shared" si="20"/>
        <v>0</v>
      </c>
      <c r="E165" s="208"/>
      <c r="F165" s="190">
        <f t="shared" ref="F165:F166" si="21">IF($C$167=0,"",IF(C165="[for completion]","",IF(C165="","",C165/$C$167)))</f>
        <v>0</v>
      </c>
      <c r="G165" s="190">
        <f t="shared" ref="G165:G166" si="22">IF($D$167=0,"",IF(D165="[for completion]","",IF(D165="","",D165/$D$167)))</f>
        <v>0</v>
      </c>
    </row>
    <row r="166" spans="1:7" x14ac:dyDescent="0.2">
      <c r="A166" s="161" t="s">
        <v>200</v>
      </c>
      <c r="B166" s="154" t="s">
        <v>62</v>
      </c>
      <c r="C166" s="184">
        <v>0</v>
      </c>
      <c r="D166" s="184">
        <f t="shared" si="20"/>
        <v>0</v>
      </c>
      <c r="E166" s="208"/>
      <c r="F166" s="190">
        <f t="shared" si="21"/>
        <v>0</v>
      </c>
      <c r="G166" s="190">
        <f t="shared" si="22"/>
        <v>0</v>
      </c>
    </row>
    <row r="167" spans="1:7" x14ac:dyDescent="0.2">
      <c r="A167" s="161" t="s">
        <v>201</v>
      </c>
      <c r="B167" s="209" t="s">
        <v>64</v>
      </c>
      <c r="C167" s="210">
        <f>SUM(C164:C166)</f>
        <v>11500</v>
      </c>
      <c r="D167" s="210">
        <f>SUM(D164:D166)</f>
        <v>11500</v>
      </c>
      <c r="E167" s="208"/>
      <c r="F167" s="211">
        <f>SUM(F164:F166)</f>
        <v>1</v>
      </c>
      <c r="G167" s="211">
        <f>SUM(G164:G166)</f>
        <v>1</v>
      </c>
    </row>
    <row r="168" spans="1:7" x14ac:dyDescent="0.2">
      <c r="A168" s="161" t="s">
        <v>202</v>
      </c>
      <c r="B168" s="209"/>
      <c r="C168" s="210"/>
      <c r="D168" s="210"/>
      <c r="E168" s="208"/>
      <c r="F168" s="208"/>
      <c r="G168" s="201"/>
    </row>
    <row r="169" spans="1:7" x14ac:dyDescent="0.2">
      <c r="A169" s="161" t="s">
        <v>203</v>
      </c>
      <c r="B169" s="209"/>
      <c r="C169" s="210"/>
      <c r="D169" s="210"/>
      <c r="E169" s="208"/>
      <c r="F169" s="208"/>
      <c r="G169" s="201"/>
    </row>
    <row r="170" spans="1:7" x14ac:dyDescent="0.2">
      <c r="A170" s="161" t="s">
        <v>204</v>
      </c>
      <c r="B170" s="209"/>
      <c r="C170" s="210"/>
      <c r="D170" s="210"/>
      <c r="E170" s="208"/>
      <c r="F170" s="208"/>
      <c r="G170" s="201"/>
    </row>
    <row r="171" spans="1:7" x14ac:dyDescent="0.2">
      <c r="A171" s="161" t="s">
        <v>205</v>
      </c>
      <c r="B171" s="209"/>
      <c r="C171" s="210"/>
      <c r="D171" s="210"/>
      <c r="E171" s="208"/>
      <c r="F171" s="208"/>
      <c r="G171" s="201"/>
    </row>
    <row r="172" spans="1:7" x14ac:dyDescent="0.2">
      <c r="A172" s="161" t="s">
        <v>206</v>
      </c>
      <c r="B172" s="209"/>
      <c r="C172" s="210"/>
      <c r="D172" s="210"/>
      <c r="E172" s="208"/>
      <c r="F172" s="208"/>
      <c r="G172" s="201"/>
    </row>
    <row r="173" spans="1:7" x14ac:dyDescent="0.2">
      <c r="A173" s="178"/>
      <c r="B173" s="179" t="s">
        <v>207</v>
      </c>
      <c r="C173" s="178" t="s">
        <v>51</v>
      </c>
      <c r="D173" s="178"/>
      <c r="E173" s="180"/>
      <c r="F173" s="181" t="s">
        <v>208</v>
      </c>
      <c r="G173" s="181"/>
    </row>
    <row r="174" spans="1:7" x14ac:dyDescent="0.2">
      <c r="A174" s="161" t="s">
        <v>209</v>
      </c>
      <c r="B174" s="176" t="s">
        <v>210</v>
      </c>
      <c r="C174" s="184">
        <v>0</v>
      </c>
      <c r="D174" s="172"/>
      <c r="E174" s="164"/>
      <c r="F174" s="190">
        <f>IF($C$179=0,"",IF(C174="[for completion]","",C174/$C$179))</f>
        <v>0</v>
      </c>
      <c r="G174" s="191"/>
    </row>
    <row r="175" spans="1:7" ht="30" x14ac:dyDescent="0.2">
      <c r="A175" s="161" t="s">
        <v>211</v>
      </c>
      <c r="B175" s="176" t="s">
        <v>212</v>
      </c>
      <c r="C175" s="184">
        <v>91.5</v>
      </c>
      <c r="E175" s="197"/>
      <c r="F175" s="190">
        <f>IF($C$179=0,"",IF(C175="[for completion]","",C175/$C$179))</f>
        <v>1</v>
      </c>
      <c r="G175" s="191"/>
    </row>
    <row r="176" spans="1:7" x14ac:dyDescent="0.2">
      <c r="A176" s="161" t="s">
        <v>213</v>
      </c>
      <c r="B176" s="176" t="s">
        <v>214</v>
      </c>
      <c r="C176" s="184">
        <v>0</v>
      </c>
      <c r="E176" s="197"/>
      <c r="F176" s="190"/>
      <c r="G176" s="191"/>
    </row>
    <row r="177" spans="1:7" x14ac:dyDescent="0.2">
      <c r="A177" s="161" t="s">
        <v>215</v>
      </c>
      <c r="B177" s="176" t="s">
        <v>216</v>
      </c>
      <c r="C177" s="184">
        <v>0</v>
      </c>
      <c r="E177" s="197"/>
      <c r="F177" s="190">
        <f t="shared" ref="F177:F187" si="23">IF($C$179=0,"",IF(C177="[for completion]","",C177/$C$179))</f>
        <v>0</v>
      </c>
      <c r="G177" s="191"/>
    </row>
    <row r="178" spans="1:7" x14ac:dyDescent="0.2">
      <c r="A178" s="161" t="s">
        <v>217</v>
      </c>
      <c r="B178" s="176" t="s">
        <v>62</v>
      </c>
      <c r="C178" s="184">
        <v>0</v>
      </c>
      <c r="E178" s="197"/>
      <c r="F178" s="190">
        <f t="shared" si="23"/>
        <v>0</v>
      </c>
      <c r="G178" s="191"/>
    </row>
    <row r="179" spans="1:7" x14ac:dyDescent="0.2">
      <c r="A179" s="161" t="s">
        <v>218</v>
      </c>
      <c r="B179" s="202" t="s">
        <v>64</v>
      </c>
      <c r="C179" s="193">
        <f>SUM(C174:C178)</f>
        <v>91.5</v>
      </c>
      <c r="E179" s="197"/>
      <c r="F179" s="194">
        <f>SUM(F174:F178)</f>
        <v>1</v>
      </c>
      <c r="G179" s="191"/>
    </row>
    <row r="180" spans="1:7" x14ac:dyDescent="0.2">
      <c r="A180" s="161" t="s">
        <v>219</v>
      </c>
      <c r="B180" s="212" t="s">
        <v>220</v>
      </c>
      <c r="C180" s="184"/>
      <c r="E180" s="197"/>
      <c r="F180" s="190">
        <f t="shared" si="23"/>
        <v>0</v>
      </c>
      <c r="G180" s="191"/>
    </row>
    <row r="181" spans="1:7" ht="30" x14ac:dyDescent="0.2">
      <c r="A181" s="161" t="s">
        <v>221</v>
      </c>
      <c r="B181" s="212" t="s">
        <v>222</v>
      </c>
      <c r="C181" s="213"/>
      <c r="D181" s="212"/>
      <c r="E181" s="212"/>
      <c r="F181" s="190">
        <f t="shared" si="23"/>
        <v>0</v>
      </c>
      <c r="G181" s="212"/>
    </row>
    <row r="182" spans="1:7" ht="30" x14ac:dyDescent="0.2">
      <c r="A182" s="161" t="s">
        <v>223</v>
      </c>
      <c r="B182" s="212" t="s">
        <v>224</v>
      </c>
      <c r="C182" s="184"/>
      <c r="E182" s="197"/>
      <c r="F182" s="190">
        <f t="shared" si="23"/>
        <v>0</v>
      </c>
      <c r="G182" s="191"/>
    </row>
    <row r="183" spans="1:7" x14ac:dyDescent="0.2">
      <c r="A183" s="161" t="s">
        <v>225</v>
      </c>
      <c r="B183" s="212" t="s">
        <v>226</v>
      </c>
      <c r="C183" s="184"/>
      <c r="E183" s="197"/>
      <c r="F183" s="190">
        <f t="shared" si="23"/>
        <v>0</v>
      </c>
      <c r="G183" s="191"/>
    </row>
    <row r="184" spans="1:7" ht="30" x14ac:dyDescent="0.2">
      <c r="A184" s="161" t="s">
        <v>227</v>
      </c>
      <c r="B184" s="212" t="s">
        <v>228</v>
      </c>
      <c r="C184" s="213"/>
      <c r="D184" s="212"/>
      <c r="E184" s="212"/>
      <c r="F184" s="190">
        <f t="shared" si="23"/>
        <v>0</v>
      </c>
      <c r="G184" s="212"/>
    </row>
    <row r="185" spans="1:7" ht="30" x14ac:dyDescent="0.2">
      <c r="A185" s="161" t="s">
        <v>229</v>
      </c>
      <c r="B185" s="212" t="s">
        <v>230</v>
      </c>
      <c r="C185" s="184"/>
      <c r="E185" s="197"/>
      <c r="F185" s="190">
        <f t="shared" si="23"/>
        <v>0</v>
      </c>
      <c r="G185" s="191"/>
    </row>
    <row r="186" spans="1:7" x14ac:dyDescent="0.2">
      <c r="A186" s="161" t="s">
        <v>231</v>
      </c>
      <c r="B186" s="212" t="s">
        <v>232</v>
      </c>
      <c r="C186" s="184"/>
      <c r="E186" s="197"/>
      <c r="F186" s="190">
        <f t="shared" si="23"/>
        <v>0</v>
      </c>
      <c r="G186" s="191"/>
    </row>
    <row r="187" spans="1:7" x14ac:dyDescent="0.2">
      <c r="A187" s="161" t="s">
        <v>233</v>
      </c>
      <c r="B187" s="212" t="s">
        <v>234</v>
      </c>
      <c r="C187" s="184"/>
      <c r="E187" s="197"/>
      <c r="F187" s="190">
        <f t="shared" si="23"/>
        <v>0</v>
      </c>
      <c r="G187" s="191"/>
    </row>
    <row r="188" spans="1:7" x14ac:dyDescent="0.2">
      <c r="A188" s="161" t="s">
        <v>235</v>
      </c>
      <c r="B188" s="212"/>
      <c r="E188" s="197"/>
      <c r="F188" s="191"/>
      <c r="G188" s="191"/>
    </row>
    <row r="189" spans="1:7" x14ac:dyDescent="0.2">
      <c r="A189" s="161" t="s">
        <v>236</v>
      </c>
      <c r="B189" s="212"/>
      <c r="E189" s="197"/>
      <c r="F189" s="191"/>
      <c r="G189" s="191"/>
    </row>
    <row r="190" spans="1:7" x14ac:dyDescent="0.2">
      <c r="A190" s="161" t="s">
        <v>237</v>
      </c>
      <c r="B190" s="212"/>
      <c r="E190" s="197"/>
      <c r="F190" s="191"/>
      <c r="G190" s="191"/>
    </row>
    <row r="191" spans="1:7" x14ac:dyDescent="0.2">
      <c r="A191" s="161" t="s">
        <v>238</v>
      </c>
      <c r="B191" s="195"/>
      <c r="E191" s="197"/>
      <c r="F191" s="191"/>
      <c r="G191" s="191"/>
    </row>
    <row r="192" spans="1:7" x14ac:dyDescent="0.2">
      <c r="A192" s="178"/>
      <c r="B192" s="179" t="s">
        <v>239</v>
      </c>
      <c r="C192" s="178" t="s">
        <v>51</v>
      </c>
      <c r="D192" s="178"/>
      <c r="E192" s="180"/>
      <c r="F192" s="181" t="s">
        <v>208</v>
      </c>
      <c r="G192" s="181"/>
    </row>
    <row r="193" spans="1:7" x14ac:dyDescent="0.2">
      <c r="A193" s="161" t="s">
        <v>240</v>
      </c>
      <c r="B193" s="176" t="s">
        <v>241</v>
      </c>
      <c r="C193" s="184">
        <v>91.5</v>
      </c>
      <c r="E193" s="189"/>
      <c r="F193" s="190">
        <f t="shared" ref="F193:F206" si="24">IF($C$208=0,"",IF(C193="[for completion]","",C193/$C$208))</f>
        <v>1</v>
      </c>
      <c r="G193" s="191"/>
    </row>
    <row r="194" spans="1:7" x14ac:dyDescent="0.2">
      <c r="A194" s="161" t="s">
        <v>242</v>
      </c>
      <c r="B194" s="176" t="s">
        <v>243</v>
      </c>
      <c r="C194" s="184">
        <v>0</v>
      </c>
      <c r="E194" s="197"/>
      <c r="F194" s="190">
        <f t="shared" si="24"/>
        <v>0</v>
      </c>
      <c r="G194" s="197"/>
    </row>
    <row r="195" spans="1:7" x14ac:dyDescent="0.2">
      <c r="A195" s="161" t="s">
        <v>244</v>
      </c>
      <c r="B195" s="176" t="s">
        <v>245</v>
      </c>
      <c r="C195" s="184">
        <v>0</v>
      </c>
      <c r="E195" s="197"/>
      <c r="F195" s="190">
        <f t="shared" si="24"/>
        <v>0</v>
      </c>
      <c r="G195" s="197"/>
    </row>
    <row r="196" spans="1:7" x14ac:dyDescent="0.2">
      <c r="A196" s="161" t="s">
        <v>246</v>
      </c>
      <c r="B196" s="176" t="s">
        <v>247</v>
      </c>
      <c r="C196" s="184">
        <v>0</v>
      </c>
      <c r="E196" s="197"/>
      <c r="F196" s="190">
        <f t="shared" si="24"/>
        <v>0</v>
      </c>
      <c r="G196" s="197"/>
    </row>
    <row r="197" spans="1:7" x14ac:dyDescent="0.2">
      <c r="A197" s="161" t="s">
        <v>248</v>
      </c>
      <c r="B197" s="176" t="s">
        <v>249</v>
      </c>
      <c r="C197" s="184">
        <v>0</v>
      </c>
      <c r="E197" s="197"/>
      <c r="F197" s="190">
        <f t="shared" si="24"/>
        <v>0</v>
      </c>
      <c r="G197" s="197"/>
    </row>
    <row r="198" spans="1:7" x14ac:dyDescent="0.2">
      <c r="A198" s="161" t="s">
        <v>250</v>
      </c>
      <c r="B198" s="176" t="s">
        <v>251</v>
      </c>
      <c r="C198" s="184">
        <v>0</v>
      </c>
      <c r="E198" s="197"/>
      <c r="F198" s="190">
        <f t="shared" si="24"/>
        <v>0</v>
      </c>
      <c r="G198" s="197"/>
    </row>
    <row r="199" spans="1:7" x14ac:dyDescent="0.2">
      <c r="A199" s="161" t="s">
        <v>252</v>
      </c>
      <c r="B199" s="176" t="s">
        <v>253</v>
      </c>
      <c r="C199" s="184">
        <v>0</v>
      </c>
      <c r="E199" s="197"/>
      <c r="F199" s="190">
        <f t="shared" si="24"/>
        <v>0</v>
      </c>
      <c r="G199" s="197"/>
    </row>
    <row r="200" spans="1:7" x14ac:dyDescent="0.2">
      <c r="A200" s="161" t="s">
        <v>254</v>
      </c>
      <c r="B200" s="176" t="s">
        <v>255</v>
      </c>
      <c r="C200" s="184">
        <v>0</v>
      </c>
      <c r="E200" s="197"/>
      <c r="F200" s="190">
        <f t="shared" si="24"/>
        <v>0</v>
      </c>
      <c r="G200" s="197"/>
    </row>
    <row r="201" spans="1:7" x14ac:dyDescent="0.2">
      <c r="A201" s="161" t="s">
        <v>256</v>
      </c>
      <c r="B201" s="176" t="s">
        <v>257</v>
      </c>
      <c r="C201" s="184">
        <v>0</v>
      </c>
      <c r="E201" s="197"/>
      <c r="F201" s="190">
        <f t="shared" si="24"/>
        <v>0</v>
      </c>
      <c r="G201" s="197"/>
    </row>
    <row r="202" spans="1:7" x14ac:dyDescent="0.2">
      <c r="A202" s="161" t="s">
        <v>258</v>
      </c>
      <c r="B202" s="176" t="s">
        <v>259</v>
      </c>
      <c r="C202" s="184">
        <v>0</v>
      </c>
      <c r="E202" s="197"/>
      <c r="F202" s="190">
        <f t="shared" si="24"/>
        <v>0</v>
      </c>
      <c r="G202" s="197"/>
    </row>
    <row r="203" spans="1:7" x14ac:dyDescent="0.2">
      <c r="A203" s="161" t="s">
        <v>260</v>
      </c>
      <c r="B203" s="176" t="s">
        <v>261</v>
      </c>
      <c r="C203" s="184">
        <v>0</v>
      </c>
      <c r="E203" s="197"/>
      <c r="F203" s="190">
        <f t="shared" si="24"/>
        <v>0</v>
      </c>
      <c r="G203" s="197"/>
    </row>
    <row r="204" spans="1:7" x14ac:dyDescent="0.2">
      <c r="A204" s="161" t="s">
        <v>262</v>
      </c>
      <c r="B204" s="176" t="s">
        <v>263</v>
      </c>
      <c r="C204" s="184">
        <v>0</v>
      </c>
      <c r="E204" s="197"/>
      <c r="F204" s="190">
        <f t="shared" si="24"/>
        <v>0</v>
      </c>
      <c r="G204" s="197"/>
    </row>
    <row r="205" spans="1:7" x14ac:dyDescent="0.2">
      <c r="A205" s="161" t="s">
        <v>264</v>
      </c>
      <c r="B205" s="176" t="s">
        <v>265</v>
      </c>
      <c r="C205" s="184">
        <v>0</v>
      </c>
      <c r="E205" s="197"/>
      <c r="F205" s="190">
        <f t="shared" si="24"/>
        <v>0</v>
      </c>
      <c r="G205" s="197"/>
    </row>
    <row r="206" spans="1:7" x14ac:dyDescent="0.2">
      <c r="A206" s="161" t="s">
        <v>266</v>
      </c>
      <c r="B206" s="176" t="s">
        <v>62</v>
      </c>
      <c r="C206" s="184">
        <v>0</v>
      </c>
      <c r="E206" s="197"/>
      <c r="F206" s="190">
        <f t="shared" si="24"/>
        <v>0</v>
      </c>
      <c r="G206" s="197"/>
    </row>
    <row r="207" spans="1:7" x14ac:dyDescent="0.2">
      <c r="A207" s="161" t="s">
        <v>267</v>
      </c>
      <c r="B207" s="192" t="s">
        <v>268</v>
      </c>
      <c r="C207" s="184">
        <v>91.5</v>
      </c>
      <c r="E207" s="197"/>
      <c r="F207" s="190"/>
      <c r="G207" s="197"/>
    </row>
    <row r="208" spans="1:7" x14ac:dyDescent="0.2">
      <c r="A208" s="161" t="s">
        <v>269</v>
      </c>
      <c r="B208" s="202" t="s">
        <v>64</v>
      </c>
      <c r="C208" s="193">
        <f>SUM(C193:C206)</f>
        <v>91.5</v>
      </c>
      <c r="D208" s="176"/>
      <c r="E208" s="197"/>
      <c r="F208" s="194">
        <f>SUM(F193:F206)</f>
        <v>1</v>
      </c>
      <c r="G208" s="197"/>
    </row>
    <row r="209" spans="1:7" x14ac:dyDescent="0.2">
      <c r="A209" s="161" t="s">
        <v>270</v>
      </c>
      <c r="B209" s="195" t="s">
        <v>165</v>
      </c>
      <c r="C209" s="184"/>
      <c r="E209" s="197"/>
      <c r="F209" s="190">
        <f>IF($C$208=0,"",IF(C209="[for completion]","",C209/$C$208))</f>
        <v>0</v>
      </c>
      <c r="G209" s="197"/>
    </row>
    <row r="210" spans="1:7" x14ac:dyDescent="0.2">
      <c r="A210" s="161" t="s">
        <v>1396</v>
      </c>
      <c r="B210" s="195" t="s">
        <v>165</v>
      </c>
      <c r="C210" s="184"/>
      <c r="E210" s="197"/>
      <c r="F210" s="190">
        <f t="shared" ref="F210:F215" si="25">IF($C$208=0,"",IF(C210="[for completion]","",C210/$C$208))</f>
        <v>0</v>
      </c>
      <c r="G210" s="197"/>
    </row>
    <row r="211" spans="1:7" x14ac:dyDescent="0.2">
      <c r="A211" s="161" t="s">
        <v>271</v>
      </c>
      <c r="B211" s="195" t="s">
        <v>165</v>
      </c>
      <c r="C211" s="184"/>
      <c r="E211" s="197"/>
      <c r="F211" s="190">
        <f t="shared" si="25"/>
        <v>0</v>
      </c>
      <c r="G211" s="197"/>
    </row>
    <row r="212" spans="1:7" x14ac:dyDescent="0.2">
      <c r="A212" s="161" t="s">
        <v>272</v>
      </c>
      <c r="B212" s="195" t="s">
        <v>165</v>
      </c>
      <c r="C212" s="184"/>
      <c r="E212" s="197"/>
      <c r="F212" s="190">
        <f t="shared" si="25"/>
        <v>0</v>
      </c>
      <c r="G212" s="197"/>
    </row>
    <row r="213" spans="1:7" x14ac:dyDescent="0.2">
      <c r="A213" s="161" t="s">
        <v>273</v>
      </c>
      <c r="B213" s="195" t="s">
        <v>165</v>
      </c>
      <c r="C213" s="184"/>
      <c r="E213" s="197"/>
      <c r="F213" s="190">
        <f t="shared" si="25"/>
        <v>0</v>
      </c>
      <c r="G213" s="197"/>
    </row>
    <row r="214" spans="1:7" x14ac:dyDescent="0.2">
      <c r="A214" s="161" t="s">
        <v>274</v>
      </c>
      <c r="B214" s="195" t="s">
        <v>165</v>
      </c>
      <c r="C214" s="184"/>
      <c r="E214" s="197"/>
      <c r="F214" s="190">
        <f t="shared" si="25"/>
        <v>0</v>
      </c>
      <c r="G214" s="197"/>
    </row>
    <row r="215" spans="1:7" x14ac:dyDescent="0.2">
      <c r="A215" s="161" t="s">
        <v>275</v>
      </c>
      <c r="B215" s="195" t="s">
        <v>165</v>
      </c>
      <c r="C215" s="184"/>
      <c r="E215" s="197"/>
      <c r="F215" s="190">
        <f t="shared" si="25"/>
        <v>0</v>
      </c>
      <c r="G215" s="197"/>
    </row>
    <row r="216" spans="1:7" x14ac:dyDescent="0.2">
      <c r="A216" s="178"/>
      <c r="B216" s="179" t="s">
        <v>1397</v>
      </c>
      <c r="C216" s="178" t="s">
        <v>51</v>
      </c>
      <c r="D216" s="178"/>
      <c r="E216" s="180"/>
      <c r="F216" s="181" t="s">
        <v>276</v>
      </c>
      <c r="G216" s="181" t="s">
        <v>277</v>
      </c>
    </row>
    <row r="217" spans="1:7" x14ac:dyDescent="0.2">
      <c r="A217" s="161" t="s">
        <v>278</v>
      </c>
      <c r="B217" s="201" t="s">
        <v>279</v>
      </c>
      <c r="C217" s="184">
        <v>91.5</v>
      </c>
      <c r="E217" s="208"/>
      <c r="F217" s="190">
        <f>IF($C$38=0,"",IF(C217="[for completion]","",IF(C217="","",C217/$C$38)))</f>
        <v>6.0037913109589067E-3</v>
      </c>
      <c r="G217" s="190">
        <f>IF($C$39=0,"",IF(C217="[for completion]","",IF(C217="","",C217/$C$39)))</f>
        <v>7.9565217391304351E-3</v>
      </c>
    </row>
    <row r="218" spans="1:7" x14ac:dyDescent="0.2">
      <c r="A218" s="161" t="s">
        <v>280</v>
      </c>
      <c r="B218" s="201" t="s">
        <v>281</v>
      </c>
      <c r="C218" s="184">
        <v>0</v>
      </c>
      <c r="E218" s="208"/>
      <c r="F218" s="190">
        <f t="shared" ref="F218:F219" si="26">IF($C$38=0,"",IF(C218="[for completion]","",IF(C218="","",C218/$C$38)))</f>
        <v>0</v>
      </c>
      <c r="G218" s="190">
        <f t="shared" ref="G218:G219" si="27">IF($C$39=0,"",IF(C218="[for completion]","",IF(C218="","",C218/$C$39)))</f>
        <v>0</v>
      </c>
    </row>
    <row r="219" spans="1:7" x14ac:dyDescent="0.2">
      <c r="A219" s="161" t="s">
        <v>282</v>
      </c>
      <c r="B219" s="201" t="s">
        <v>62</v>
      </c>
      <c r="C219" s="184">
        <v>0</v>
      </c>
      <c r="E219" s="208"/>
      <c r="F219" s="190">
        <f t="shared" si="26"/>
        <v>0</v>
      </c>
      <c r="G219" s="190">
        <f t="shared" si="27"/>
        <v>0</v>
      </c>
    </row>
    <row r="220" spans="1:7" x14ac:dyDescent="0.2">
      <c r="A220" s="161" t="s">
        <v>283</v>
      </c>
      <c r="B220" s="202" t="s">
        <v>64</v>
      </c>
      <c r="C220" s="184">
        <f>SUM(C217:C219)</f>
        <v>91.5</v>
      </c>
      <c r="E220" s="208"/>
      <c r="F220" s="187">
        <f>SUM(F217:F219)</f>
        <v>6.0037913109589067E-3</v>
      </c>
      <c r="G220" s="187">
        <f>SUM(G217:G219)</f>
        <v>7.9565217391304351E-3</v>
      </c>
    </row>
    <row r="221" spans="1:7" x14ac:dyDescent="0.2">
      <c r="A221" s="161" t="s">
        <v>284</v>
      </c>
      <c r="B221" s="195" t="s">
        <v>165</v>
      </c>
      <c r="C221" s="184"/>
      <c r="E221" s="208"/>
      <c r="F221" s="190" t="str">
        <f t="shared" ref="F221:F227" si="28">IF($C$38=0,"",IF(C221="[for completion]","",IF(C221="","",C221/$C$38)))</f>
        <v/>
      </c>
      <c r="G221" s="190" t="str">
        <f t="shared" ref="G221:G227" si="29">IF($C$39=0,"",IF(C221="[for completion]","",IF(C221="","",C221/$C$39)))</f>
        <v/>
      </c>
    </row>
    <row r="222" spans="1:7" x14ac:dyDescent="0.2">
      <c r="A222" s="161" t="s">
        <v>285</v>
      </c>
      <c r="B222" s="195" t="s">
        <v>165</v>
      </c>
      <c r="C222" s="184"/>
      <c r="E222" s="208"/>
      <c r="F222" s="190" t="str">
        <f t="shared" si="28"/>
        <v/>
      </c>
      <c r="G222" s="190" t="str">
        <f t="shared" si="29"/>
        <v/>
      </c>
    </row>
    <row r="223" spans="1:7" x14ac:dyDescent="0.2">
      <c r="A223" s="161" t="s">
        <v>286</v>
      </c>
      <c r="B223" s="195" t="s">
        <v>165</v>
      </c>
      <c r="C223" s="184"/>
      <c r="E223" s="208"/>
      <c r="F223" s="190" t="str">
        <f t="shared" si="28"/>
        <v/>
      </c>
      <c r="G223" s="190" t="str">
        <f t="shared" si="29"/>
        <v/>
      </c>
    </row>
    <row r="224" spans="1:7" x14ac:dyDescent="0.2">
      <c r="A224" s="161" t="s">
        <v>287</v>
      </c>
      <c r="B224" s="195" t="s">
        <v>165</v>
      </c>
      <c r="C224" s="184"/>
      <c r="E224" s="208"/>
      <c r="F224" s="190" t="str">
        <f t="shared" si="28"/>
        <v/>
      </c>
      <c r="G224" s="190" t="str">
        <f t="shared" si="29"/>
        <v/>
      </c>
    </row>
    <row r="225" spans="1:7" x14ac:dyDescent="0.2">
      <c r="A225" s="161" t="s">
        <v>288</v>
      </c>
      <c r="B225" s="195" t="s">
        <v>165</v>
      </c>
      <c r="C225" s="184"/>
      <c r="E225" s="208"/>
      <c r="F225" s="190" t="str">
        <f t="shared" si="28"/>
        <v/>
      </c>
      <c r="G225" s="190" t="str">
        <f t="shared" si="29"/>
        <v/>
      </c>
    </row>
    <row r="226" spans="1:7" x14ac:dyDescent="0.2">
      <c r="A226" s="161" t="s">
        <v>289</v>
      </c>
      <c r="B226" s="195" t="s">
        <v>165</v>
      </c>
      <c r="C226" s="184"/>
      <c r="E226" s="176"/>
      <c r="F226" s="190" t="str">
        <f t="shared" si="28"/>
        <v/>
      </c>
      <c r="G226" s="190" t="str">
        <f t="shared" si="29"/>
        <v/>
      </c>
    </row>
    <row r="227" spans="1:7" x14ac:dyDescent="0.2">
      <c r="A227" s="161" t="s">
        <v>290</v>
      </c>
      <c r="B227" s="195" t="s">
        <v>165</v>
      </c>
      <c r="C227" s="184"/>
      <c r="E227" s="208"/>
      <c r="F227" s="190" t="str">
        <f t="shared" si="28"/>
        <v/>
      </c>
      <c r="G227" s="190" t="str">
        <f t="shared" si="29"/>
        <v/>
      </c>
    </row>
    <row r="228" spans="1:7" x14ac:dyDescent="0.2">
      <c r="A228" s="178"/>
      <c r="B228" s="179" t="s">
        <v>1398</v>
      </c>
      <c r="C228" s="178"/>
      <c r="D228" s="178"/>
      <c r="E228" s="180"/>
      <c r="F228" s="181"/>
      <c r="G228" s="181"/>
    </row>
    <row r="229" spans="1:7" ht="30" x14ac:dyDescent="0.2">
      <c r="A229" s="161" t="s">
        <v>291</v>
      </c>
      <c r="B229" s="176" t="s">
        <v>1399</v>
      </c>
      <c r="C229" s="214" t="s">
        <v>1400</v>
      </c>
    </row>
    <row r="230" spans="1:7" x14ac:dyDescent="0.2">
      <c r="A230" s="178"/>
      <c r="B230" s="179" t="s">
        <v>292</v>
      </c>
      <c r="C230" s="178"/>
      <c r="D230" s="178"/>
      <c r="E230" s="180"/>
      <c r="F230" s="181"/>
      <c r="G230" s="181"/>
    </row>
    <row r="231" spans="1:7" x14ac:dyDescent="0.2">
      <c r="A231" s="161" t="s">
        <v>293</v>
      </c>
      <c r="B231" s="161" t="s">
        <v>294</v>
      </c>
      <c r="C231" s="184">
        <v>0</v>
      </c>
      <c r="E231" s="176"/>
    </row>
    <row r="232" spans="1:7" x14ac:dyDescent="0.2">
      <c r="A232" s="161" t="s">
        <v>295</v>
      </c>
      <c r="B232" s="215" t="s">
        <v>296</v>
      </c>
      <c r="C232" s="184">
        <v>0</v>
      </c>
      <c r="E232" s="176"/>
    </row>
    <row r="233" spans="1:7" x14ac:dyDescent="0.2">
      <c r="A233" s="161" t="s">
        <v>297</v>
      </c>
      <c r="B233" s="215" t="s">
        <v>298</v>
      </c>
      <c r="C233" s="184">
        <v>0</v>
      </c>
      <c r="E233" s="176"/>
    </row>
    <row r="234" spans="1:7" x14ac:dyDescent="0.2">
      <c r="A234" s="161" t="s">
        <v>299</v>
      </c>
      <c r="B234" s="174" t="s">
        <v>300</v>
      </c>
      <c r="C234" s="193"/>
      <c r="D234" s="176"/>
      <c r="E234" s="176"/>
    </row>
    <row r="235" spans="1:7" x14ac:dyDescent="0.2">
      <c r="A235" s="161" t="s">
        <v>301</v>
      </c>
      <c r="B235" s="174" t="s">
        <v>302</v>
      </c>
      <c r="C235" s="193"/>
      <c r="D235" s="176"/>
      <c r="E235" s="176"/>
    </row>
    <row r="236" spans="1:7" x14ac:dyDescent="0.2">
      <c r="A236" s="161" t="s">
        <v>303</v>
      </c>
      <c r="B236" s="174" t="s">
        <v>304</v>
      </c>
      <c r="C236" s="176"/>
      <c r="D236" s="176"/>
      <c r="E236" s="176"/>
    </row>
    <row r="237" spans="1:7" x14ac:dyDescent="0.2">
      <c r="A237" s="161" t="s">
        <v>305</v>
      </c>
      <c r="C237" s="176"/>
      <c r="D237" s="176"/>
      <c r="E237" s="176"/>
    </row>
    <row r="238" spans="1:7" x14ac:dyDescent="0.2">
      <c r="A238" s="161" t="s">
        <v>306</v>
      </c>
      <c r="C238" s="176"/>
      <c r="D238" s="176"/>
      <c r="E238" s="176"/>
    </row>
    <row r="239" spans="1:7" x14ac:dyDescent="0.2">
      <c r="A239" s="178"/>
      <c r="B239" s="179" t="s">
        <v>1401</v>
      </c>
      <c r="C239" s="178"/>
      <c r="D239" s="178"/>
      <c r="E239" s="180"/>
      <c r="F239" s="181"/>
      <c r="G239" s="181"/>
    </row>
    <row r="240" spans="1:7" ht="30" x14ac:dyDescent="0.2">
      <c r="A240" s="161" t="s">
        <v>1402</v>
      </c>
      <c r="B240" s="161" t="s">
        <v>1403</v>
      </c>
      <c r="C240" s="161" t="s">
        <v>1404</v>
      </c>
      <c r="D240" s="156"/>
      <c r="E240" s="156"/>
      <c r="F240" s="156"/>
      <c r="G240" s="156"/>
    </row>
    <row r="241" spans="1:7" ht="30" x14ac:dyDescent="0.2">
      <c r="A241" s="161" t="s">
        <v>1405</v>
      </c>
      <c r="B241" s="161" t="s">
        <v>1406</v>
      </c>
      <c r="C241" s="216"/>
      <c r="D241" s="156"/>
      <c r="E241" s="156"/>
      <c r="F241" s="156"/>
      <c r="G241" s="156"/>
    </row>
    <row r="242" spans="1:7" x14ac:dyDescent="0.2">
      <c r="A242" s="161" t="s">
        <v>1407</v>
      </c>
      <c r="B242" s="161" t="s">
        <v>1408</v>
      </c>
      <c r="C242" s="216"/>
      <c r="D242" s="156"/>
      <c r="E242" s="156"/>
      <c r="F242" s="156"/>
      <c r="G242" s="156"/>
    </row>
    <row r="243" spans="1:7" x14ac:dyDescent="0.2">
      <c r="A243" s="161" t="s">
        <v>1409</v>
      </c>
      <c r="B243" s="161" t="s">
        <v>1410</v>
      </c>
      <c r="D243" s="156"/>
      <c r="E243" s="156"/>
      <c r="F243" s="156"/>
      <c r="G243" s="156"/>
    </row>
    <row r="244" spans="1:7" x14ac:dyDescent="0.2">
      <c r="A244" s="161" t="s">
        <v>1411</v>
      </c>
      <c r="D244" s="156"/>
      <c r="E244" s="156"/>
      <c r="F244" s="156"/>
      <c r="G244" s="156"/>
    </row>
    <row r="245" spans="1:7" x14ac:dyDescent="0.2">
      <c r="A245" s="161" t="s">
        <v>1412</v>
      </c>
      <c r="D245" s="156"/>
      <c r="E245" s="156"/>
      <c r="F245" s="156"/>
      <c r="G245" s="156"/>
    </row>
    <row r="246" spans="1:7" x14ac:dyDescent="0.2">
      <c r="A246" s="161" t="s">
        <v>1413</v>
      </c>
      <c r="D246" s="156"/>
      <c r="E246" s="156"/>
      <c r="F246" s="156"/>
      <c r="G246" s="156"/>
    </row>
    <row r="247" spans="1:7" x14ac:dyDescent="0.2">
      <c r="A247" s="161" t="s">
        <v>1414</v>
      </c>
      <c r="D247" s="156"/>
      <c r="E247" s="156"/>
      <c r="F247" s="156"/>
      <c r="G247" s="156"/>
    </row>
    <row r="248" spans="1:7" x14ac:dyDescent="0.2">
      <c r="A248" s="161" t="s">
        <v>1415</v>
      </c>
      <c r="D248" s="156"/>
      <c r="E248" s="156"/>
      <c r="F248" s="156"/>
      <c r="G248" s="156"/>
    </row>
    <row r="249" spans="1:7" x14ac:dyDescent="0.2">
      <c r="A249" s="161" t="s">
        <v>1416</v>
      </c>
      <c r="D249" s="156"/>
      <c r="E249" s="156"/>
      <c r="F249" s="156"/>
      <c r="G249" s="156"/>
    </row>
    <row r="250" spans="1:7" x14ac:dyDescent="0.2">
      <c r="A250" s="161" t="s">
        <v>1417</v>
      </c>
      <c r="D250" s="156"/>
      <c r="E250" s="156"/>
      <c r="F250" s="156"/>
      <c r="G250" s="156"/>
    </row>
    <row r="251" spans="1:7" x14ac:dyDescent="0.2">
      <c r="A251" s="161" t="s">
        <v>1418</v>
      </c>
      <c r="D251" s="156"/>
      <c r="E251" s="156"/>
      <c r="F251" s="156"/>
      <c r="G251" s="156"/>
    </row>
    <row r="252" spans="1:7" x14ac:dyDescent="0.2">
      <c r="A252" s="161" t="s">
        <v>1419</v>
      </c>
      <c r="D252" s="156"/>
      <c r="E252" s="156"/>
      <c r="F252" s="156"/>
      <c r="G252" s="156"/>
    </row>
    <row r="253" spans="1:7" x14ac:dyDescent="0.2">
      <c r="A253" s="161" t="s">
        <v>1420</v>
      </c>
      <c r="D253" s="156"/>
      <c r="E253" s="156"/>
      <c r="F253" s="156"/>
      <c r="G253" s="156"/>
    </row>
    <row r="254" spans="1:7" x14ac:dyDescent="0.2">
      <c r="A254" s="161" t="s">
        <v>1421</v>
      </c>
      <c r="D254" s="156"/>
      <c r="E254" s="156"/>
      <c r="F254" s="156"/>
      <c r="G254" s="156"/>
    </row>
    <row r="255" spans="1:7" x14ac:dyDescent="0.2">
      <c r="A255" s="161" t="s">
        <v>1422</v>
      </c>
      <c r="D255" s="156"/>
      <c r="E255" s="156"/>
      <c r="F255" s="156"/>
      <c r="G255" s="156"/>
    </row>
    <row r="256" spans="1:7" x14ac:dyDescent="0.2">
      <c r="A256" s="161" t="s">
        <v>1423</v>
      </c>
      <c r="D256" s="156"/>
      <c r="E256" s="156"/>
      <c r="F256" s="156"/>
      <c r="G256" s="156"/>
    </row>
    <row r="257" spans="1:7" x14ac:dyDescent="0.2">
      <c r="A257" s="161" t="s">
        <v>1424</v>
      </c>
      <c r="D257" s="156"/>
      <c r="E257" s="156"/>
      <c r="F257" s="156"/>
      <c r="G257" s="156"/>
    </row>
    <row r="258" spans="1:7" x14ac:dyDescent="0.2">
      <c r="A258" s="161" t="s">
        <v>1425</v>
      </c>
      <c r="D258" s="156"/>
      <c r="E258" s="156"/>
      <c r="F258" s="156"/>
      <c r="G258" s="156"/>
    </row>
    <row r="259" spans="1:7" x14ac:dyDescent="0.2">
      <c r="A259" s="161" t="s">
        <v>1426</v>
      </c>
      <c r="D259" s="156"/>
      <c r="E259" s="156"/>
      <c r="F259" s="156"/>
      <c r="G259" s="156"/>
    </row>
    <row r="260" spans="1:7" x14ac:dyDescent="0.2">
      <c r="A260" s="161" t="s">
        <v>1427</v>
      </c>
      <c r="D260" s="156"/>
      <c r="E260" s="156"/>
      <c r="F260" s="156"/>
      <c r="G260" s="156"/>
    </row>
    <row r="261" spans="1:7" x14ac:dyDescent="0.2">
      <c r="A261" s="161" t="s">
        <v>1428</v>
      </c>
      <c r="D261" s="156"/>
      <c r="E261" s="156"/>
      <c r="F261" s="156"/>
      <c r="G261" s="156"/>
    </row>
    <row r="262" spans="1:7" x14ac:dyDescent="0.2">
      <c r="A262" s="161" t="s">
        <v>1429</v>
      </c>
      <c r="D262" s="156"/>
      <c r="E262" s="156"/>
      <c r="F262" s="156"/>
      <c r="G262" s="156"/>
    </row>
    <row r="263" spans="1:7" x14ac:dyDescent="0.2">
      <c r="A263" s="161" t="s">
        <v>1430</v>
      </c>
      <c r="D263" s="156"/>
      <c r="E263" s="156"/>
      <c r="F263" s="156"/>
      <c r="G263" s="156"/>
    </row>
    <row r="264" spans="1:7" x14ac:dyDescent="0.2">
      <c r="A264" s="161" t="s">
        <v>1431</v>
      </c>
      <c r="D264" s="156"/>
      <c r="E264" s="156"/>
      <c r="F264" s="156"/>
      <c r="G264" s="156"/>
    </row>
    <row r="265" spans="1:7" x14ac:dyDescent="0.2">
      <c r="A265" s="161" t="s">
        <v>1432</v>
      </c>
      <c r="D265" s="156"/>
      <c r="E265" s="156"/>
      <c r="F265" s="156"/>
      <c r="G265" s="156"/>
    </row>
    <row r="266" spans="1:7" x14ac:dyDescent="0.2">
      <c r="A266" s="161" t="s">
        <v>1433</v>
      </c>
      <c r="D266" s="156"/>
      <c r="E266" s="156"/>
      <c r="F266" s="156"/>
      <c r="G266" s="156"/>
    </row>
    <row r="267" spans="1:7" x14ac:dyDescent="0.2">
      <c r="A267" s="161" t="s">
        <v>1434</v>
      </c>
      <c r="D267" s="156"/>
      <c r="E267" s="156"/>
      <c r="F267" s="156"/>
      <c r="G267" s="156"/>
    </row>
    <row r="268" spans="1:7" x14ac:dyDescent="0.2">
      <c r="A268" s="161" t="s">
        <v>1435</v>
      </c>
      <c r="D268" s="156"/>
      <c r="E268" s="156"/>
      <c r="F268" s="156"/>
      <c r="G268" s="156"/>
    </row>
    <row r="269" spans="1:7" x14ac:dyDescent="0.2">
      <c r="A269" s="161" t="s">
        <v>1436</v>
      </c>
      <c r="D269" s="156"/>
      <c r="E269" s="156"/>
      <c r="F269" s="156"/>
      <c r="G269" s="156"/>
    </row>
    <row r="270" spans="1:7" x14ac:dyDescent="0.2">
      <c r="A270" s="161" t="s">
        <v>1437</v>
      </c>
      <c r="D270" s="156"/>
      <c r="E270" s="156"/>
      <c r="F270" s="156"/>
      <c r="G270" s="156"/>
    </row>
    <row r="271" spans="1:7" x14ac:dyDescent="0.2">
      <c r="A271" s="161" t="s">
        <v>1438</v>
      </c>
      <c r="D271" s="156"/>
      <c r="E271" s="156"/>
      <c r="F271" s="156"/>
      <c r="G271" s="156"/>
    </row>
    <row r="272" spans="1:7" x14ac:dyDescent="0.2">
      <c r="A272" s="161" t="s">
        <v>1439</v>
      </c>
      <c r="D272" s="156"/>
      <c r="E272" s="156"/>
      <c r="F272" s="156"/>
      <c r="G272" s="156"/>
    </row>
    <row r="273" spans="1:7" x14ac:dyDescent="0.2">
      <c r="A273" s="161" t="s">
        <v>1440</v>
      </c>
      <c r="D273" s="156"/>
      <c r="E273" s="156"/>
      <c r="F273" s="156"/>
      <c r="G273" s="156"/>
    </row>
    <row r="274" spans="1:7" x14ac:dyDescent="0.2">
      <c r="A274" s="161" t="s">
        <v>1441</v>
      </c>
      <c r="D274" s="156"/>
      <c r="E274" s="156"/>
      <c r="F274" s="156"/>
      <c r="G274" s="156"/>
    </row>
    <row r="275" spans="1:7" x14ac:dyDescent="0.2">
      <c r="A275" s="161" t="s">
        <v>1442</v>
      </c>
      <c r="D275" s="156"/>
      <c r="E275" s="156"/>
      <c r="F275" s="156"/>
      <c r="G275" s="156"/>
    </row>
    <row r="276" spans="1:7" x14ac:dyDescent="0.2">
      <c r="A276" s="161" t="s">
        <v>1443</v>
      </c>
      <c r="D276" s="156"/>
      <c r="E276" s="156"/>
      <c r="F276" s="156"/>
      <c r="G276" s="156"/>
    </row>
    <row r="277" spans="1:7" x14ac:dyDescent="0.2">
      <c r="A277" s="161" t="s">
        <v>1444</v>
      </c>
      <c r="D277" s="156"/>
      <c r="E277" s="156"/>
      <c r="F277" s="156"/>
      <c r="G277" s="156"/>
    </row>
    <row r="278" spans="1:7" x14ac:dyDescent="0.2">
      <c r="A278" s="161" t="s">
        <v>1445</v>
      </c>
      <c r="D278" s="156"/>
      <c r="E278" s="156"/>
      <c r="F278" s="156"/>
      <c r="G278" s="156"/>
    </row>
    <row r="279" spans="1:7" x14ac:dyDescent="0.2">
      <c r="A279" s="161" t="s">
        <v>1446</v>
      </c>
      <c r="D279" s="156"/>
      <c r="E279" s="156"/>
      <c r="F279" s="156"/>
      <c r="G279" s="156"/>
    </row>
    <row r="280" spans="1:7" x14ac:dyDescent="0.2">
      <c r="A280" s="161" t="s">
        <v>1447</v>
      </c>
      <c r="D280" s="156"/>
      <c r="E280" s="156"/>
      <c r="F280" s="156"/>
      <c r="G280" s="156"/>
    </row>
    <row r="281" spans="1:7" x14ac:dyDescent="0.2">
      <c r="A281" s="161" t="s">
        <v>1448</v>
      </c>
      <c r="D281" s="156"/>
      <c r="E281" s="156"/>
      <c r="F281" s="156"/>
      <c r="G281" s="156"/>
    </row>
    <row r="282" spans="1:7" x14ac:dyDescent="0.2">
      <c r="A282" s="161" t="s">
        <v>1449</v>
      </c>
      <c r="D282" s="156"/>
      <c r="E282" s="156"/>
      <c r="F282" s="156"/>
      <c r="G282" s="156"/>
    </row>
    <row r="283" spans="1:7" x14ac:dyDescent="0.2">
      <c r="A283" s="161" t="s">
        <v>1450</v>
      </c>
      <c r="D283" s="156"/>
      <c r="E283" s="156"/>
      <c r="F283" s="156"/>
      <c r="G283" s="156"/>
    </row>
    <row r="284" spans="1:7" x14ac:dyDescent="0.2">
      <c r="A284" s="161" t="s">
        <v>1451</v>
      </c>
      <c r="D284" s="156"/>
      <c r="E284" s="156"/>
      <c r="F284" s="156"/>
      <c r="G284" s="156"/>
    </row>
    <row r="285" spans="1:7" ht="37.5" x14ac:dyDescent="0.2">
      <c r="A285" s="169"/>
      <c r="B285" s="169" t="s">
        <v>5</v>
      </c>
      <c r="C285" s="169" t="s">
        <v>307</v>
      </c>
      <c r="D285" s="169" t="s">
        <v>307</v>
      </c>
      <c r="E285" s="169"/>
      <c r="F285" s="170"/>
      <c r="G285" s="171"/>
    </row>
    <row r="286" spans="1:7" ht="12.75" x14ac:dyDescent="0.2">
      <c r="A286" s="217" t="s">
        <v>1452</v>
      </c>
      <c r="B286" s="218"/>
      <c r="C286" s="218"/>
      <c r="D286" s="218"/>
      <c r="E286" s="218"/>
      <c r="F286" s="219"/>
      <c r="G286" s="218"/>
    </row>
    <row r="287" spans="1:7" ht="12.75" x14ac:dyDescent="0.2">
      <c r="A287" s="217" t="s">
        <v>1453</v>
      </c>
      <c r="B287" s="218"/>
      <c r="C287" s="218"/>
      <c r="D287" s="218"/>
      <c r="E287" s="218"/>
      <c r="F287" s="219"/>
      <c r="G287" s="218"/>
    </row>
    <row r="288" spans="1:7" x14ac:dyDescent="0.2">
      <c r="A288" s="161" t="s">
        <v>308</v>
      </c>
      <c r="B288" s="174" t="s">
        <v>1454</v>
      </c>
      <c r="C288" s="220">
        <f>ROW(B38)</f>
        <v>38</v>
      </c>
      <c r="D288" s="188"/>
      <c r="E288" s="188"/>
      <c r="F288" s="188"/>
      <c r="G288" s="188"/>
    </row>
    <row r="289" spans="1:7" x14ac:dyDescent="0.2">
      <c r="A289" s="161" t="s">
        <v>309</v>
      </c>
      <c r="B289" s="174" t="s">
        <v>1455</v>
      </c>
      <c r="C289" s="220">
        <f>ROW(B39)</f>
        <v>39</v>
      </c>
      <c r="E289" s="188"/>
      <c r="F289" s="188"/>
    </row>
    <row r="290" spans="1:7" x14ac:dyDescent="0.2">
      <c r="A290" s="161" t="s">
        <v>310</v>
      </c>
      <c r="B290" s="174" t="s">
        <v>1456</v>
      </c>
      <c r="C290" s="220" t="s">
        <v>311</v>
      </c>
      <c r="D290" s="220" t="str">
        <f ca="1">IF(ISREF(INDIRECT("'B2. HTT Public Sector Assets'!A1")),ROW(#REF!)&amp; " for Public Sector Assets","")</f>
        <v/>
      </c>
      <c r="E290" s="221"/>
      <c r="F290" s="188"/>
      <c r="G290" s="221"/>
    </row>
    <row r="291" spans="1:7" x14ac:dyDescent="0.2">
      <c r="A291" s="161" t="s">
        <v>312</v>
      </c>
      <c r="B291" s="174" t="s">
        <v>1457</v>
      </c>
      <c r="C291" s="220">
        <f>ROW(B52)</f>
        <v>52</v>
      </c>
    </row>
    <row r="292" spans="1:7" x14ac:dyDescent="0.25">
      <c r="A292" s="161" t="s">
        <v>313</v>
      </c>
      <c r="B292" s="174" t="s">
        <v>1458</v>
      </c>
      <c r="C292" s="222" t="s">
        <v>1459</v>
      </c>
      <c r="D292" s="220" t="s">
        <v>1460</v>
      </c>
      <c r="E292" s="221"/>
      <c r="F292" s="220" t="str">
        <f ca="1">IF(ISREF(INDIRECT("'B2. HTT Public Sector Assets'!A1")),ROW(#REF!)&amp; " for Public Sector Assets","")</f>
        <v/>
      </c>
      <c r="G292" s="221"/>
    </row>
    <row r="293" spans="1:7" x14ac:dyDescent="0.2">
      <c r="A293" s="161" t="s">
        <v>314</v>
      </c>
      <c r="B293" s="174" t="s">
        <v>1461</v>
      </c>
      <c r="C293" s="220" t="s">
        <v>1462</v>
      </c>
      <c r="D293" s="220" t="str">
        <f ca="1">IF(ISREF(INDIRECT("'B2. HTT Public Sector Assets'!A1")),ROW(#REF!)&amp;" for Public Sector Assets","")</f>
        <v/>
      </c>
    </row>
    <row r="294" spans="1:7" x14ac:dyDescent="0.2">
      <c r="A294" s="161" t="s">
        <v>315</v>
      </c>
      <c r="B294" s="174" t="s">
        <v>1463</v>
      </c>
      <c r="C294" s="220">
        <f>ROW(B111)</f>
        <v>111</v>
      </c>
      <c r="F294" s="221"/>
    </row>
    <row r="295" spans="1:7" x14ac:dyDescent="0.2">
      <c r="A295" s="161" t="s">
        <v>316</v>
      </c>
      <c r="B295" s="174" t="s">
        <v>1464</v>
      </c>
      <c r="C295" s="220">
        <f>ROW(B163)</f>
        <v>163</v>
      </c>
      <c r="E295" s="221"/>
      <c r="F295" s="221"/>
    </row>
    <row r="296" spans="1:7" x14ac:dyDescent="0.2">
      <c r="A296" s="161" t="s">
        <v>317</v>
      </c>
      <c r="B296" s="174" t="s">
        <v>1465</v>
      </c>
      <c r="C296" s="220">
        <f>ROW(B137)</f>
        <v>137</v>
      </c>
      <c r="E296" s="221"/>
      <c r="F296" s="221"/>
    </row>
    <row r="297" spans="1:7" ht="30" x14ac:dyDescent="0.2">
      <c r="A297" s="161" t="s">
        <v>318</v>
      </c>
      <c r="B297" s="161" t="s">
        <v>319</v>
      </c>
      <c r="C297" s="220" t="s">
        <v>320</v>
      </c>
      <c r="E297" s="221"/>
    </row>
    <row r="298" spans="1:7" x14ac:dyDescent="0.2">
      <c r="A298" s="161" t="s">
        <v>321</v>
      </c>
      <c r="B298" s="174" t="s">
        <v>1466</v>
      </c>
      <c r="C298" s="220">
        <f>ROW(B65)</f>
        <v>65</v>
      </c>
      <c r="E298" s="221"/>
    </row>
    <row r="299" spans="1:7" x14ac:dyDescent="0.2">
      <c r="A299" s="161" t="s">
        <v>322</v>
      </c>
      <c r="B299" s="174" t="s">
        <v>1467</v>
      </c>
      <c r="C299" s="220">
        <f>ROW(B88)</f>
        <v>88</v>
      </c>
      <c r="E299" s="221"/>
    </row>
    <row r="300" spans="1:7" x14ac:dyDescent="0.2">
      <c r="A300" s="161" t="s">
        <v>323</v>
      </c>
      <c r="B300" s="174" t="s">
        <v>1468</v>
      </c>
      <c r="C300" s="220" t="s">
        <v>1469</v>
      </c>
      <c r="D300" s="220" t="str">
        <f ca="1">IF(ISREF(INDIRECT("'B2. HTT Public Sector Assets'!A1")),ROW(#REF!)&amp; " for Public Sector Assets","")</f>
        <v/>
      </c>
      <c r="E300" s="221"/>
    </row>
    <row r="301" spans="1:7" x14ac:dyDescent="0.2">
      <c r="A301" s="161" t="s">
        <v>324</v>
      </c>
      <c r="B301" s="174"/>
      <c r="C301" s="220"/>
      <c r="D301" s="220"/>
      <c r="E301" s="221"/>
    </row>
    <row r="302" spans="1:7" x14ac:dyDescent="0.2">
      <c r="A302" s="161" t="s">
        <v>325</v>
      </c>
      <c r="B302" s="174"/>
      <c r="C302" s="220"/>
      <c r="D302" s="220"/>
      <c r="E302" s="221"/>
    </row>
    <row r="303" spans="1:7" x14ac:dyDescent="0.2">
      <c r="A303" s="161" t="s">
        <v>326</v>
      </c>
      <c r="B303" s="174"/>
      <c r="C303" s="220"/>
      <c r="D303" s="220"/>
      <c r="E303" s="221"/>
    </row>
    <row r="304" spans="1:7" x14ac:dyDescent="0.2">
      <c r="A304" s="161" t="s">
        <v>327</v>
      </c>
      <c r="B304" s="174"/>
      <c r="C304" s="220"/>
      <c r="D304" s="220"/>
      <c r="E304" s="221"/>
    </row>
    <row r="305" spans="1:7" x14ac:dyDescent="0.2">
      <c r="A305" s="161" t="s">
        <v>328</v>
      </c>
      <c r="B305" s="174"/>
      <c r="C305" s="220"/>
      <c r="D305" s="220"/>
      <c r="E305" s="221"/>
    </row>
    <row r="306" spans="1:7" x14ac:dyDescent="0.2">
      <c r="A306" s="161" t="s">
        <v>329</v>
      </c>
      <c r="B306" s="174"/>
      <c r="C306" s="220"/>
      <c r="D306" s="220"/>
      <c r="E306" s="221"/>
    </row>
    <row r="307" spans="1:7" x14ac:dyDescent="0.2">
      <c r="A307" s="161" t="s">
        <v>330</v>
      </c>
      <c r="B307" s="174"/>
      <c r="C307" s="220"/>
      <c r="D307" s="220"/>
      <c r="E307" s="221"/>
    </row>
    <row r="308" spans="1:7" x14ac:dyDescent="0.2">
      <c r="A308" s="161" t="s">
        <v>331</v>
      </c>
      <c r="B308" s="174"/>
      <c r="C308" s="220"/>
      <c r="D308" s="220"/>
      <c r="E308" s="221"/>
    </row>
    <row r="309" spans="1:7" x14ac:dyDescent="0.2">
      <c r="A309" s="161" t="s">
        <v>332</v>
      </c>
      <c r="B309" s="174"/>
      <c r="C309" s="220"/>
      <c r="D309" s="220"/>
      <c r="E309" s="221"/>
    </row>
    <row r="310" spans="1:7" x14ac:dyDescent="0.2">
      <c r="A310" s="161" t="s">
        <v>333</v>
      </c>
    </row>
    <row r="311" spans="1:7" ht="37.5" x14ac:dyDescent="0.2">
      <c r="A311" s="170"/>
      <c r="B311" s="169" t="s">
        <v>334</v>
      </c>
      <c r="C311" s="170"/>
      <c r="D311" s="170"/>
      <c r="E311" s="170"/>
      <c r="F311" s="170"/>
      <c r="G311" s="171"/>
    </row>
    <row r="312" spans="1:7" x14ac:dyDescent="0.2">
      <c r="A312" s="161" t="s">
        <v>335</v>
      </c>
      <c r="B312" s="183" t="s">
        <v>336</v>
      </c>
      <c r="C312" s="161">
        <v>0</v>
      </c>
    </row>
    <row r="313" spans="1:7" x14ac:dyDescent="0.2">
      <c r="A313" s="161" t="s">
        <v>337</v>
      </c>
      <c r="B313" s="183"/>
      <c r="C313" s="220"/>
    </row>
    <row r="314" spans="1:7" x14ac:dyDescent="0.2">
      <c r="A314" s="161" t="s">
        <v>338</v>
      </c>
      <c r="B314" s="183"/>
      <c r="C314" s="220"/>
    </row>
    <row r="315" spans="1:7" x14ac:dyDescent="0.2">
      <c r="A315" s="161" t="s">
        <v>339</v>
      </c>
      <c r="B315" s="183"/>
      <c r="C315" s="220"/>
    </row>
    <row r="316" spans="1:7" x14ac:dyDescent="0.2">
      <c r="A316" s="161" t="s">
        <v>340</v>
      </c>
      <c r="B316" s="183"/>
      <c r="C316" s="220"/>
    </row>
    <row r="317" spans="1:7" x14ac:dyDescent="0.2">
      <c r="A317" s="161" t="s">
        <v>341</v>
      </c>
      <c r="B317" s="183"/>
      <c r="C317" s="220"/>
    </row>
    <row r="318" spans="1:7" x14ac:dyDescent="0.2">
      <c r="A318" s="161" t="s">
        <v>342</v>
      </c>
      <c r="B318" s="183"/>
      <c r="C318" s="220"/>
    </row>
    <row r="319" spans="1:7" ht="18.75" x14ac:dyDescent="0.2">
      <c r="A319" s="170"/>
      <c r="B319" s="169" t="s">
        <v>343</v>
      </c>
      <c r="C319" s="170"/>
      <c r="D319" s="170"/>
      <c r="E319" s="170"/>
      <c r="F319" s="170"/>
      <c r="G319" s="171"/>
    </row>
    <row r="320" spans="1:7" x14ac:dyDescent="0.2">
      <c r="A320" s="178"/>
      <c r="B320" s="179" t="s">
        <v>344</v>
      </c>
      <c r="C320" s="178"/>
      <c r="D320" s="178"/>
      <c r="E320" s="180"/>
      <c r="F320" s="181"/>
      <c r="G320" s="181"/>
    </row>
    <row r="321" spans="1:3" x14ac:dyDescent="0.2">
      <c r="A321" s="161" t="s">
        <v>345</v>
      </c>
      <c r="B321" s="174" t="s">
        <v>1470</v>
      </c>
      <c r="C321" s="174"/>
    </row>
    <row r="322" spans="1:3" x14ac:dyDescent="0.2">
      <c r="A322" s="161" t="s">
        <v>346</v>
      </c>
      <c r="B322" s="174" t="s">
        <v>1471</v>
      </c>
      <c r="C322" s="174"/>
    </row>
    <row r="323" spans="1:3" x14ac:dyDescent="0.2">
      <c r="A323" s="161" t="s">
        <v>347</v>
      </c>
      <c r="B323" s="174" t="s">
        <v>348</v>
      </c>
      <c r="C323" s="174"/>
    </row>
    <row r="324" spans="1:3" x14ac:dyDescent="0.2">
      <c r="A324" s="161" t="s">
        <v>349</v>
      </c>
      <c r="B324" s="174" t="s">
        <v>350</v>
      </c>
    </row>
    <row r="325" spans="1:3" x14ac:dyDescent="0.2">
      <c r="A325" s="161" t="s">
        <v>351</v>
      </c>
      <c r="B325" s="174" t="s">
        <v>352</v>
      </c>
    </row>
    <row r="326" spans="1:3" x14ac:dyDescent="0.2">
      <c r="A326" s="161" t="s">
        <v>353</v>
      </c>
      <c r="B326" s="174" t="s">
        <v>763</v>
      </c>
    </row>
    <row r="327" spans="1:3" x14ac:dyDescent="0.2">
      <c r="A327" s="161" t="s">
        <v>354</v>
      </c>
      <c r="B327" s="174" t="s">
        <v>355</v>
      </c>
    </row>
    <row r="328" spans="1:3" x14ac:dyDescent="0.2">
      <c r="A328" s="161" t="s">
        <v>356</v>
      </c>
      <c r="B328" s="174" t="s">
        <v>357</v>
      </c>
    </row>
    <row r="329" spans="1:3" x14ac:dyDescent="0.2">
      <c r="A329" s="161" t="s">
        <v>358</v>
      </c>
      <c r="B329" s="174" t="s">
        <v>1472</v>
      </c>
    </row>
    <row r="330" spans="1:3" x14ac:dyDescent="0.2">
      <c r="A330" s="161" t="s">
        <v>359</v>
      </c>
      <c r="B330" s="195" t="s">
        <v>360</v>
      </c>
    </row>
    <row r="331" spans="1:3" x14ac:dyDescent="0.2">
      <c r="A331" s="161" t="s">
        <v>361</v>
      </c>
      <c r="B331" s="195" t="s">
        <v>360</v>
      </c>
    </row>
    <row r="332" spans="1:3" x14ac:dyDescent="0.2">
      <c r="A332" s="161" t="s">
        <v>362</v>
      </c>
      <c r="B332" s="195" t="s">
        <v>360</v>
      </c>
    </row>
    <row r="333" spans="1:3" x14ac:dyDescent="0.2">
      <c r="A333" s="161" t="s">
        <v>363</v>
      </c>
      <c r="B333" s="195" t="s">
        <v>360</v>
      </c>
    </row>
    <row r="334" spans="1:3" x14ac:dyDescent="0.2">
      <c r="A334" s="161" t="s">
        <v>364</v>
      </c>
      <c r="B334" s="195" t="s">
        <v>360</v>
      </c>
    </row>
    <row r="335" spans="1:3" x14ac:dyDescent="0.2">
      <c r="A335" s="161" t="s">
        <v>365</v>
      </c>
      <c r="B335" s="195" t="s">
        <v>360</v>
      </c>
    </row>
    <row r="336" spans="1:3" x14ac:dyDescent="0.2">
      <c r="A336" s="161" t="s">
        <v>366</v>
      </c>
      <c r="B336" s="195" t="s">
        <v>360</v>
      </c>
    </row>
    <row r="337" spans="1:2" x14ac:dyDescent="0.2">
      <c r="A337" s="161" t="s">
        <v>367</v>
      </c>
      <c r="B337" s="195" t="s">
        <v>360</v>
      </c>
    </row>
    <row r="338" spans="1:2" x14ac:dyDescent="0.2">
      <c r="A338" s="161" t="s">
        <v>368</v>
      </c>
      <c r="B338" s="195" t="s">
        <v>360</v>
      </c>
    </row>
    <row r="339" spans="1:2" x14ac:dyDescent="0.2">
      <c r="A339" s="161" t="s">
        <v>369</v>
      </c>
      <c r="B339" s="195" t="s">
        <v>360</v>
      </c>
    </row>
    <row r="340" spans="1:2" x14ac:dyDescent="0.2">
      <c r="A340" s="161" t="s">
        <v>370</v>
      </c>
      <c r="B340" s="195" t="s">
        <v>360</v>
      </c>
    </row>
    <row r="341" spans="1:2" x14ac:dyDescent="0.2">
      <c r="A341" s="161" t="s">
        <v>371</v>
      </c>
      <c r="B341" s="195" t="s">
        <v>360</v>
      </c>
    </row>
    <row r="342" spans="1:2" x14ac:dyDescent="0.2">
      <c r="A342" s="161" t="s">
        <v>372</v>
      </c>
      <c r="B342" s="195" t="s">
        <v>360</v>
      </c>
    </row>
    <row r="343" spans="1:2" x14ac:dyDescent="0.2">
      <c r="A343" s="161" t="s">
        <v>373</v>
      </c>
      <c r="B343" s="195" t="s">
        <v>360</v>
      </c>
    </row>
    <row r="344" spans="1:2" x14ac:dyDescent="0.2">
      <c r="A344" s="161" t="s">
        <v>374</v>
      </c>
      <c r="B344" s="195" t="s">
        <v>360</v>
      </c>
    </row>
    <row r="345" spans="1:2" x14ac:dyDescent="0.2">
      <c r="A345" s="161" t="s">
        <v>375</v>
      </c>
      <c r="B345" s="195" t="s">
        <v>360</v>
      </c>
    </row>
    <row r="346" spans="1:2" x14ac:dyDescent="0.2">
      <c r="A346" s="161" t="s">
        <v>376</v>
      </c>
      <c r="B346" s="195" t="s">
        <v>360</v>
      </c>
    </row>
    <row r="347" spans="1:2" x14ac:dyDescent="0.2">
      <c r="A347" s="161" t="s">
        <v>377</v>
      </c>
      <c r="B347" s="195" t="s">
        <v>360</v>
      </c>
    </row>
    <row r="348" spans="1:2" x14ac:dyDescent="0.2">
      <c r="A348" s="161" t="s">
        <v>378</v>
      </c>
      <c r="B348" s="195" t="s">
        <v>360</v>
      </c>
    </row>
    <row r="349" spans="1:2" x14ac:dyDescent="0.2">
      <c r="A349" s="161" t="s">
        <v>379</v>
      </c>
      <c r="B349" s="195" t="s">
        <v>360</v>
      </c>
    </row>
    <row r="350" spans="1:2" x14ac:dyDescent="0.2">
      <c r="A350" s="161" t="s">
        <v>380</v>
      </c>
      <c r="B350" s="195" t="s">
        <v>360</v>
      </c>
    </row>
    <row r="351" spans="1:2" x14ac:dyDescent="0.2">
      <c r="A351" s="161" t="s">
        <v>381</v>
      </c>
      <c r="B351" s="195" t="s">
        <v>360</v>
      </c>
    </row>
    <row r="352" spans="1:2" x14ac:dyDescent="0.2">
      <c r="A352" s="161" t="s">
        <v>382</v>
      </c>
      <c r="B352" s="195" t="s">
        <v>360</v>
      </c>
    </row>
    <row r="353" spans="1:2" x14ac:dyDescent="0.2">
      <c r="A353" s="161" t="s">
        <v>383</v>
      </c>
      <c r="B353" s="195" t="s">
        <v>360</v>
      </c>
    </row>
    <row r="354" spans="1:2" x14ac:dyDescent="0.2">
      <c r="A354" s="161" t="s">
        <v>384</v>
      </c>
      <c r="B354" s="195" t="s">
        <v>360</v>
      </c>
    </row>
    <row r="355" spans="1:2" x14ac:dyDescent="0.2">
      <c r="A355" s="161" t="s">
        <v>385</v>
      </c>
      <c r="B355" s="195" t="s">
        <v>360</v>
      </c>
    </row>
    <row r="356" spans="1:2" x14ac:dyDescent="0.2">
      <c r="A356" s="161" t="s">
        <v>386</v>
      </c>
      <c r="B356" s="195" t="s">
        <v>360</v>
      </c>
    </row>
    <row r="357" spans="1:2" x14ac:dyDescent="0.2">
      <c r="A357" s="161" t="s">
        <v>387</v>
      </c>
      <c r="B357" s="195" t="s">
        <v>360</v>
      </c>
    </row>
    <row r="358" spans="1:2" x14ac:dyDescent="0.2">
      <c r="A358" s="161" t="s">
        <v>388</v>
      </c>
      <c r="B358" s="195" t="s">
        <v>360</v>
      </c>
    </row>
    <row r="359" spans="1:2" x14ac:dyDescent="0.2">
      <c r="A359" s="161" t="s">
        <v>389</v>
      </c>
      <c r="B359" s="195" t="s">
        <v>360</v>
      </c>
    </row>
    <row r="360" spans="1:2" x14ac:dyDescent="0.2">
      <c r="A360" s="161" t="s">
        <v>390</v>
      </c>
      <c r="B360" s="195" t="s">
        <v>360</v>
      </c>
    </row>
    <row r="361" spans="1:2" x14ac:dyDescent="0.2">
      <c r="A361" s="161" t="s">
        <v>391</v>
      </c>
      <c r="B361" s="195" t="s">
        <v>360</v>
      </c>
    </row>
    <row r="362" spans="1:2" x14ac:dyDescent="0.2">
      <c r="A362" s="161" t="s">
        <v>392</v>
      </c>
      <c r="B362" s="195" t="s">
        <v>360</v>
      </c>
    </row>
    <row r="363" spans="1:2" x14ac:dyDescent="0.2">
      <c r="A363" s="161" t="s">
        <v>393</v>
      </c>
      <c r="B363" s="195" t="s">
        <v>360</v>
      </c>
    </row>
    <row r="364" spans="1:2" x14ac:dyDescent="0.2">
      <c r="A364" s="161" t="s">
        <v>394</v>
      </c>
      <c r="B364" s="195" t="s">
        <v>360</v>
      </c>
    </row>
    <row r="365" spans="1:2" x14ac:dyDescent="0.2">
      <c r="A365" s="161" t="s">
        <v>395</v>
      </c>
      <c r="B365" s="195" t="s">
        <v>360</v>
      </c>
    </row>
    <row r="369" spans="1:7" ht="12.75" x14ac:dyDescent="0.2">
      <c r="A369" s="185"/>
      <c r="B369" s="185"/>
      <c r="C369" s="185"/>
      <c r="D369" s="185"/>
      <c r="E369" s="185"/>
      <c r="F369" s="185"/>
      <c r="G369" s="185"/>
    </row>
    <row r="370" spans="1:7" ht="12.75" x14ac:dyDescent="0.2">
      <c r="A370" s="185"/>
      <c r="B370" s="185"/>
      <c r="C370" s="185"/>
      <c r="D370" s="185"/>
      <c r="E370" s="185"/>
      <c r="F370" s="185"/>
      <c r="G370" s="185"/>
    </row>
    <row r="371" spans="1:7" ht="12.75" x14ac:dyDescent="0.2">
      <c r="A371" s="185"/>
      <c r="B371" s="185"/>
      <c r="C371" s="185"/>
      <c r="D371" s="185"/>
      <c r="E371" s="185"/>
      <c r="F371" s="185"/>
      <c r="G371" s="185"/>
    </row>
    <row r="372" spans="1:7" ht="12.75" x14ac:dyDescent="0.2">
      <c r="A372" s="185"/>
      <c r="B372" s="185"/>
      <c r="C372" s="185"/>
      <c r="D372" s="185"/>
      <c r="E372" s="185"/>
      <c r="F372" s="185"/>
      <c r="G372" s="185"/>
    </row>
    <row r="373" spans="1:7" ht="12.75" x14ac:dyDescent="0.2">
      <c r="A373" s="185"/>
      <c r="B373" s="185"/>
      <c r="C373" s="185"/>
      <c r="D373" s="185"/>
      <c r="E373" s="185"/>
      <c r="F373" s="185"/>
      <c r="G373" s="185"/>
    </row>
    <row r="374" spans="1:7" ht="12.75" x14ac:dyDescent="0.2">
      <c r="A374" s="185"/>
      <c r="B374" s="185"/>
      <c r="C374" s="185"/>
      <c r="D374" s="185"/>
      <c r="E374" s="185"/>
      <c r="F374" s="185"/>
      <c r="G374" s="185"/>
    </row>
    <row r="375" spans="1:7" ht="12.75" x14ac:dyDescent="0.2">
      <c r="A375" s="185"/>
      <c r="B375" s="185"/>
      <c r="C375" s="185"/>
      <c r="D375" s="185"/>
      <c r="E375" s="185"/>
      <c r="F375" s="185"/>
      <c r="G375" s="185"/>
    </row>
    <row r="376" spans="1:7" ht="12.75" x14ac:dyDescent="0.2">
      <c r="A376" s="185"/>
      <c r="B376" s="185"/>
      <c r="C376" s="185"/>
      <c r="D376" s="185"/>
      <c r="E376" s="185"/>
      <c r="F376" s="185"/>
      <c r="G376" s="185"/>
    </row>
    <row r="377" spans="1:7" ht="12.75" x14ac:dyDescent="0.2">
      <c r="A377" s="185"/>
      <c r="B377" s="185"/>
      <c r="C377" s="185"/>
      <c r="D377" s="185"/>
      <c r="E377" s="185"/>
      <c r="F377" s="185"/>
      <c r="G377" s="185"/>
    </row>
    <row r="378" spans="1:7" ht="12.75" x14ac:dyDescent="0.2">
      <c r="A378" s="185"/>
      <c r="B378" s="185"/>
      <c r="C378" s="185"/>
      <c r="D378" s="185"/>
      <c r="E378" s="185"/>
      <c r="F378" s="185"/>
      <c r="G378" s="185"/>
    </row>
    <row r="379" spans="1:7" ht="12.75" x14ac:dyDescent="0.2">
      <c r="A379" s="185"/>
      <c r="B379" s="185"/>
      <c r="C379" s="185"/>
      <c r="D379" s="185"/>
      <c r="E379" s="185"/>
      <c r="F379" s="185"/>
      <c r="G379" s="185"/>
    </row>
    <row r="380" spans="1:7" ht="12.75" x14ac:dyDescent="0.2">
      <c r="A380" s="185"/>
      <c r="B380" s="185"/>
      <c r="C380" s="185"/>
      <c r="D380" s="185"/>
      <c r="E380" s="185"/>
      <c r="F380" s="185"/>
      <c r="G380" s="185"/>
    </row>
    <row r="381" spans="1:7" ht="12.75" x14ac:dyDescent="0.2">
      <c r="A381" s="185"/>
      <c r="B381" s="185"/>
      <c r="C381" s="185"/>
      <c r="D381" s="185"/>
      <c r="E381" s="185"/>
      <c r="F381" s="185"/>
      <c r="G381" s="185"/>
    </row>
    <row r="382" spans="1:7" ht="12.75" x14ac:dyDescent="0.2">
      <c r="A382" s="185"/>
      <c r="B382" s="185"/>
      <c r="C382" s="185"/>
      <c r="D382" s="185"/>
      <c r="E382" s="185"/>
      <c r="F382" s="185"/>
      <c r="G382" s="185"/>
    </row>
    <row r="383" spans="1:7" ht="12.75" x14ac:dyDescent="0.2">
      <c r="A383" s="185"/>
      <c r="B383" s="185"/>
      <c r="C383" s="185"/>
      <c r="D383" s="185"/>
      <c r="E383" s="185"/>
      <c r="F383" s="185"/>
      <c r="G383" s="185"/>
    </row>
    <row r="384" spans="1:7" ht="12.75" x14ac:dyDescent="0.2">
      <c r="A384" s="185"/>
      <c r="B384" s="185"/>
      <c r="C384" s="185"/>
      <c r="D384" s="185"/>
      <c r="E384" s="185"/>
      <c r="F384" s="185"/>
      <c r="G384" s="185"/>
    </row>
    <row r="385" spans="1:7" ht="12.75" x14ac:dyDescent="0.2">
      <c r="A385" s="185"/>
      <c r="B385" s="185"/>
      <c r="C385" s="185"/>
      <c r="D385" s="185"/>
      <c r="E385" s="185"/>
      <c r="F385" s="185"/>
      <c r="G385" s="185"/>
    </row>
    <row r="386" spans="1:7" ht="12.75" x14ac:dyDescent="0.2">
      <c r="A386" s="185"/>
      <c r="B386" s="185"/>
      <c r="C386" s="185"/>
      <c r="D386" s="185"/>
      <c r="E386" s="185"/>
      <c r="F386" s="185"/>
      <c r="G386" s="185"/>
    </row>
    <row r="387" spans="1:7" ht="12.75" x14ac:dyDescent="0.2">
      <c r="A387" s="185"/>
      <c r="B387" s="185"/>
      <c r="C387" s="185"/>
      <c r="D387" s="185"/>
      <c r="E387" s="185"/>
      <c r="F387" s="185"/>
      <c r="G387" s="185"/>
    </row>
    <row r="388" spans="1:7" ht="12.75" x14ac:dyDescent="0.2">
      <c r="A388" s="185"/>
      <c r="B388" s="185"/>
      <c r="C388" s="185"/>
      <c r="D388" s="185"/>
      <c r="E388" s="185"/>
      <c r="F388" s="185"/>
      <c r="G388" s="185"/>
    </row>
    <row r="389" spans="1:7" ht="12.75" x14ac:dyDescent="0.2">
      <c r="A389" s="185"/>
      <c r="B389" s="185"/>
      <c r="C389" s="185"/>
      <c r="D389" s="185"/>
      <c r="E389" s="185"/>
      <c r="F389" s="185"/>
      <c r="G389" s="185"/>
    </row>
    <row r="390" spans="1:7" ht="12.75" x14ac:dyDescent="0.2">
      <c r="A390" s="185"/>
      <c r="B390" s="185"/>
      <c r="C390" s="185"/>
      <c r="D390" s="185"/>
      <c r="E390" s="185"/>
      <c r="F390" s="185"/>
      <c r="G390" s="185"/>
    </row>
    <row r="391" spans="1:7" ht="12.75" x14ac:dyDescent="0.2">
      <c r="A391" s="185"/>
      <c r="B391" s="185"/>
      <c r="C391" s="185"/>
      <c r="D391" s="185"/>
      <c r="E391" s="185"/>
      <c r="F391" s="185"/>
      <c r="G391" s="185"/>
    </row>
    <row r="392" spans="1:7" ht="12.75" x14ac:dyDescent="0.2">
      <c r="A392" s="185"/>
      <c r="B392" s="185"/>
      <c r="C392" s="185"/>
      <c r="D392" s="185"/>
      <c r="E392" s="185"/>
      <c r="F392" s="185"/>
      <c r="G392" s="185"/>
    </row>
    <row r="393" spans="1:7" ht="12.75" x14ac:dyDescent="0.2">
      <c r="A393" s="185"/>
      <c r="B393" s="185"/>
      <c r="C393" s="185"/>
      <c r="D393" s="185"/>
      <c r="E393" s="185"/>
      <c r="F393" s="185"/>
      <c r="G393" s="185"/>
    </row>
    <row r="394" spans="1:7" ht="12.75" x14ac:dyDescent="0.2">
      <c r="A394" s="185"/>
      <c r="B394" s="185"/>
      <c r="C394" s="185"/>
      <c r="D394" s="185"/>
      <c r="E394" s="185"/>
      <c r="F394" s="185"/>
      <c r="G394" s="185"/>
    </row>
    <row r="395" spans="1:7" ht="12.75" x14ac:dyDescent="0.2">
      <c r="A395" s="185"/>
      <c r="B395" s="185"/>
      <c r="C395" s="185"/>
      <c r="D395" s="185"/>
      <c r="E395" s="185"/>
      <c r="F395" s="185"/>
      <c r="G395" s="185"/>
    </row>
    <row r="396" spans="1:7" ht="12.75" x14ac:dyDescent="0.2">
      <c r="A396" s="185"/>
      <c r="B396" s="185"/>
      <c r="C396" s="185"/>
      <c r="D396" s="185"/>
      <c r="E396" s="185"/>
      <c r="F396" s="185"/>
      <c r="G396" s="185"/>
    </row>
    <row r="397" spans="1:7" ht="12.75" x14ac:dyDescent="0.2">
      <c r="A397" s="185"/>
      <c r="B397" s="185"/>
      <c r="C397" s="185"/>
      <c r="D397" s="185"/>
      <c r="E397" s="185"/>
      <c r="F397" s="185"/>
      <c r="G397" s="185"/>
    </row>
    <row r="398" spans="1:7" ht="12.75" x14ac:dyDescent="0.2">
      <c r="A398" s="185"/>
      <c r="B398" s="185"/>
      <c r="C398" s="185"/>
      <c r="D398" s="185"/>
      <c r="E398" s="185"/>
      <c r="F398" s="185"/>
      <c r="G398" s="185"/>
    </row>
    <row r="399" spans="1:7" ht="12.75" x14ac:dyDescent="0.2">
      <c r="A399" s="185"/>
      <c r="B399" s="185"/>
      <c r="C399" s="185"/>
      <c r="D399" s="185"/>
      <c r="E399" s="185"/>
      <c r="F399" s="185"/>
      <c r="G399" s="185"/>
    </row>
    <row r="400" spans="1:7" ht="12.75" x14ac:dyDescent="0.2">
      <c r="A400" s="185"/>
      <c r="B400" s="185"/>
      <c r="C400" s="185"/>
      <c r="D400" s="185"/>
      <c r="E400" s="185"/>
      <c r="F400" s="185"/>
      <c r="G400" s="185"/>
    </row>
    <row r="401" spans="1:7" ht="12.75" x14ac:dyDescent="0.2">
      <c r="A401" s="185"/>
      <c r="B401" s="185"/>
      <c r="C401" s="185"/>
      <c r="D401" s="185"/>
      <c r="E401" s="185"/>
      <c r="F401" s="185"/>
      <c r="G401" s="185"/>
    </row>
    <row r="402" spans="1:7" ht="12.75" x14ac:dyDescent="0.2">
      <c r="A402" s="185"/>
      <c r="B402" s="185"/>
      <c r="C402" s="185"/>
      <c r="D402" s="185"/>
      <c r="E402" s="185"/>
      <c r="F402" s="185"/>
      <c r="G402" s="185"/>
    </row>
    <row r="403" spans="1:7" ht="12.75" x14ac:dyDescent="0.2">
      <c r="A403" s="185"/>
      <c r="B403" s="185"/>
      <c r="C403" s="185"/>
      <c r="D403" s="185"/>
      <c r="E403" s="185"/>
      <c r="F403" s="185"/>
      <c r="G403" s="185"/>
    </row>
    <row r="404" spans="1:7" ht="12.75" x14ac:dyDescent="0.2">
      <c r="A404" s="185"/>
      <c r="B404" s="185"/>
      <c r="C404" s="185"/>
      <c r="D404" s="185"/>
      <c r="E404" s="185"/>
      <c r="F404" s="185"/>
      <c r="G404" s="185"/>
    </row>
    <row r="405" spans="1:7" ht="12.75" x14ac:dyDescent="0.2">
      <c r="A405" s="185"/>
      <c r="B405" s="185"/>
      <c r="C405" s="185"/>
      <c r="D405" s="185"/>
      <c r="E405" s="185"/>
      <c r="F405" s="185"/>
      <c r="G405" s="185"/>
    </row>
    <row r="406" spans="1:7" ht="12.75" x14ac:dyDescent="0.2">
      <c r="A406" s="185"/>
      <c r="B406" s="185"/>
      <c r="C406" s="185"/>
      <c r="D406" s="185"/>
      <c r="E406" s="185"/>
      <c r="F406" s="185"/>
      <c r="G406" s="185"/>
    </row>
    <row r="407" spans="1:7" ht="12.75" x14ac:dyDescent="0.2">
      <c r="A407" s="185"/>
      <c r="B407" s="185"/>
      <c r="C407" s="185"/>
      <c r="D407" s="185"/>
      <c r="E407" s="185"/>
      <c r="F407" s="185"/>
      <c r="G407" s="185"/>
    </row>
    <row r="408" spans="1:7" ht="12.75" x14ac:dyDescent="0.2">
      <c r="A408" s="185"/>
      <c r="B408" s="185"/>
      <c r="C408" s="185"/>
      <c r="D408" s="185"/>
      <c r="E408" s="185"/>
      <c r="F408" s="185"/>
      <c r="G408" s="185"/>
    </row>
    <row r="409" spans="1:7" ht="12.75" x14ac:dyDescent="0.2">
      <c r="A409" s="185"/>
      <c r="B409" s="185"/>
      <c r="C409" s="185"/>
      <c r="D409" s="185"/>
      <c r="E409" s="185"/>
      <c r="F409" s="185"/>
      <c r="G409" s="185"/>
    </row>
    <row r="410" spans="1:7" ht="12.75" x14ac:dyDescent="0.2">
      <c r="A410" s="185"/>
      <c r="B410" s="185"/>
      <c r="C410" s="185"/>
      <c r="D410" s="185"/>
      <c r="E410" s="185"/>
      <c r="F410" s="185"/>
      <c r="G410" s="185"/>
    </row>
    <row r="411" spans="1:7" ht="12.75" x14ac:dyDescent="0.2">
      <c r="A411" s="185"/>
      <c r="B411" s="185"/>
      <c r="C411" s="185"/>
      <c r="D411" s="185"/>
      <c r="E411" s="185"/>
      <c r="F411" s="185"/>
      <c r="G411" s="185"/>
    </row>
    <row r="412" spans="1:7" ht="12.75" x14ac:dyDescent="0.2">
      <c r="A412" s="185"/>
      <c r="B412" s="185"/>
      <c r="C412" s="185"/>
      <c r="D412" s="185"/>
      <c r="E412" s="185"/>
      <c r="F412" s="185"/>
      <c r="G412" s="185"/>
    </row>
    <row r="413" spans="1:7" ht="12.75" x14ac:dyDescent="0.2">
      <c r="A413" s="185"/>
      <c r="B413" s="185"/>
      <c r="C413" s="185"/>
      <c r="D413" s="185"/>
      <c r="E413" s="185"/>
      <c r="F413" s="185"/>
      <c r="G413" s="1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34FC560B-329A-4A27-8400-BE15742D0B78}"/>
    <hyperlink ref="B7" location="'A. HTT General'!B26" display="2. Regulatory Summary" xr:uid="{75BC617E-F34E-4B84-9B46-B7DE43734C2E}"/>
    <hyperlink ref="B8" location="'A. HTT General'!B36" display="3. General Cover Pool / Covered Bond Information" xr:uid="{E53C1E22-ADBE-4B6B-9266-25245A70DDC7}"/>
    <hyperlink ref="B9" location="'A. HTT General'!B285" display="4. References to Capital Requirements Regulation (CRR) 129(7)" xr:uid="{C7FA7EDE-64FC-403D-83BB-C828B1892C85}"/>
    <hyperlink ref="B11" location="'A. HTT General'!B319" display="6. Other relevant information" xr:uid="{2DA7324B-6980-4340-BADF-B856D2C7D8AA}"/>
    <hyperlink ref="C289" location="'A. HTT General'!A39" display="'A. HTT General'!A39" xr:uid="{9EE1AE27-9F36-46ED-8C18-829B67E33DBD}"/>
    <hyperlink ref="C290" location="'B1. HTT Mortgage Assets'!B43" display="'B1. HTT Mortgage Assets'!B43" xr:uid="{30089458-9548-4269-8193-2B54A21F7826}"/>
    <hyperlink ref="D290" location="'B2. HTT Public Sector Assets'!B48" display="'B2. HTT Public Sector Assets'!B48" xr:uid="{96C9864C-2B1B-4203-998C-43CB16793757}"/>
    <hyperlink ref="C291" location="'A. HTT General'!A52" display="'A. HTT General'!A52" xr:uid="{7A565FF9-3E08-4E61-B6BC-A6347F2DC805}"/>
    <hyperlink ref="C295" location="'A. HTT General'!B163" display="'A. HTT General'!B163" xr:uid="{260C432B-0904-4E09-8506-D7AFB811AF18}"/>
    <hyperlink ref="C296" location="'A. HTT General'!B137" display="'A. HTT General'!B137" xr:uid="{22CD6678-7C82-404A-972D-BEDDED383075}"/>
    <hyperlink ref="C297" location="'C. HTT Harmonised Glossary'!B17" display="'C. HTT Harmonised Glossary'!B17" xr:uid="{61B45366-7F66-48FC-886E-DB0B01CC1F7A}"/>
    <hyperlink ref="C298" location="'A. HTT General'!B65" display="'A. HTT General'!B65" xr:uid="{BEAC07B7-9818-430D-BDBE-618FB3779D44}"/>
    <hyperlink ref="C299" location="'A. HTT General'!B88" display="'A. HTT General'!B88" xr:uid="{1F3B8186-9651-46D0-8150-B3636AE9E1EE}"/>
    <hyperlink ref="C300" location="'B1. HTT Mortgage Assets'!B180" display="'B1. HTT Mortgage Assets'!B180" xr:uid="{E3775010-696E-4622-9BDE-E65FB3A8ACB0}"/>
    <hyperlink ref="D300" location="'B2. HTT Public Sector Assets'!B166" display="'B2. HTT Public Sector Assets'!B166" xr:uid="{3F8184E6-2417-411E-92F0-609FDFE91A91}"/>
    <hyperlink ref="B27" r:id="rId1" display="UCITS Compliance" xr:uid="{8907AD50-CE38-42F1-9F44-19FF52E0B71B}"/>
    <hyperlink ref="B28" r:id="rId2" xr:uid="{BAFA43D6-27E8-4310-86E3-D0EB86CDE7AA}"/>
    <hyperlink ref="B29" r:id="rId3" xr:uid="{5143CCB4-F9D5-4FD7-872C-92065AA48171}"/>
    <hyperlink ref="B10" location="'A. HTT General'!B311" display="5. References to Capital Requirements Regulation (CRR) 129(1)" xr:uid="{42972DE5-1151-41A3-8B81-569036DB14C2}"/>
    <hyperlink ref="D292" location="'B1. HTT Mortgage Assets'!B287" display="'B1. HTT Mortgage Assets'!B287" xr:uid="{AB1D6F99-56CF-4EE4-B338-3795241DF705}"/>
    <hyperlink ref="C292" location="'B1. HTT Mortgage Assets'!B186" display="'B1. HTT Mortgage Assets'!B186" xr:uid="{26021D40-694A-46B9-BE8F-50FC96C11A93}"/>
    <hyperlink ref="C288" location="'A. HTT General'!A38" display="'A. HTT General'!A38" xr:uid="{8AD6640C-9003-48B6-8C3F-7DE1CCADAE53}"/>
    <hyperlink ref="C294" location="'A. HTT General'!B111" display="'A. HTT General'!B111" xr:uid="{DC4EF857-C6EE-4A47-9E17-D2136B5B10D4}"/>
    <hyperlink ref="F292" location="'B2. HTT Public Sector Assets'!A18" display="'B2. HTT Public Sector Assets'!A18" xr:uid="{9A1FBC75-B003-4DC7-85FE-84FCA68BFDF1}"/>
    <hyperlink ref="D293" location="'B2. HTT Public Sector Assets'!B129" display="'B2. HTT Public Sector Assets'!B129" xr:uid="{473A10EB-FECE-47B1-9327-5CE5266FD297}"/>
    <hyperlink ref="C293" location="'B1. HTT Mortgage Assets'!B149" display="'B1. HTT Mortgage Assets'!B149" xr:uid="{05128C86-F9EE-4A69-AF6F-637E21238A1D}"/>
    <hyperlink ref="C229" r:id="rId4" xr:uid="{5AD7A2E5-D13E-46A7-9DB4-FBCADB68CE1E}"/>
  </hyperlinks>
  <pageMargins left="0.7" right="0.7" top="0.75" bottom="0.75" header="0.3" footer="0.3"/>
  <pageSetup scale="30" orientation="portrait" r:id="rId5"/>
  <headerFooter>
    <oddFooter>&amp;R&amp;1#&amp;"Calibri"&amp;10&amp;K0000FFClassification : Internal</oddFooter>
  </headerFooter>
  <rowBreaks count="2" manualBreakCount="2">
    <brk id="136" max="16383" man="1"/>
    <brk id="2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BF77E-96D6-4B3A-A2CA-57C63B203ECE}">
  <sheetPr>
    <tabColor theme="5" tint="-0.249977111117893"/>
  </sheetPr>
  <dimension ref="A1:G598"/>
  <sheetViews>
    <sheetView view="pageBreakPreview" zoomScale="60" zoomScaleNormal="100" workbookViewId="0">
      <selection activeCell="B190" sqref="B190"/>
    </sheetView>
  </sheetViews>
  <sheetFormatPr defaultRowHeight="15" x14ac:dyDescent="0.2"/>
  <cols>
    <col min="1" max="1" width="13.85546875" style="161" customWidth="1"/>
    <col min="2" max="2" width="60.85546875" style="161" customWidth="1"/>
    <col min="3" max="3" width="41" style="161" customWidth="1"/>
    <col min="4" max="4" width="40.85546875" style="161" customWidth="1"/>
    <col min="5" max="5" width="6.7109375" style="161" customWidth="1"/>
    <col min="6" max="6" width="41.5703125" style="161" customWidth="1"/>
    <col min="7" max="7" width="41.5703125" style="154" customWidth="1"/>
    <col min="8" max="16384" width="9.140625" style="156"/>
  </cols>
  <sheetData>
    <row r="1" spans="1:7" ht="31.5" x14ac:dyDescent="0.2">
      <c r="A1" s="153" t="s">
        <v>753</v>
      </c>
      <c r="B1" s="153"/>
      <c r="C1" s="154"/>
      <c r="D1" s="154"/>
      <c r="E1" s="154"/>
      <c r="F1" s="155" t="s">
        <v>1355</v>
      </c>
    </row>
    <row r="2" spans="1:7" ht="13.5" thickBot="1" x14ac:dyDescent="0.25">
      <c r="A2" s="154"/>
      <c r="B2" s="154"/>
      <c r="C2" s="154"/>
      <c r="D2" s="154"/>
      <c r="E2" s="154"/>
      <c r="F2" s="154"/>
    </row>
    <row r="3" spans="1:7" ht="19.5" thickBot="1" x14ac:dyDescent="0.25">
      <c r="A3" s="158"/>
      <c r="B3" s="159" t="s">
        <v>0</v>
      </c>
      <c r="C3" s="160" t="s">
        <v>1356</v>
      </c>
      <c r="D3" s="158"/>
      <c r="E3" s="158"/>
      <c r="F3" s="154"/>
      <c r="G3" s="158"/>
    </row>
    <row r="4" spans="1:7" ht="15.75" thickBot="1" x14ac:dyDescent="0.25"/>
    <row r="5" spans="1:7" ht="18.75" x14ac:dyDescent="0.2">
      <c r="A5" s="162"/>
      <c r="B5" s="163" t="s">
        <v>396</v>
      </c>
      <c r="C5" s="162"/>
      <c r="E5" s="164"/>
      <c r="F5" s="164"/>
    </row>
    <row r="6" spans="1:7" x14ac:dyDescent="0.2">
      <c r="B6" s="223" t="s">
        <v>397</v>
      </c>
    </row>
    <row r="7" spans="1:7" x14ac:dyDescent="0.2">
      <c r="B7" s="224" t="s">
        <v>398</v>
      </c>
    </row>
    <row r="8" spans="1:7" ht="15.75" thickBot="1" x14ac:dyDescent="0.25">
      <c r="B8" s="225" t="s">
        <v>399</v>
      </c>
    </row>
    <row r="9" spans="1:7" x14ac:dyDescent="0.2">
      <c r="B9" s="226"/>
    </row>
    <row r="10" spans="1:7" ht="37.5" x14ac:dyDescent="0.2">
      <c r="A10" s="169" t="s">
        <v>6</v>
      </c>
      <c r="B10" s="169" t="s">
        <v>397</v>
      </c>
      <c r="C10" s="170"/>
      <c r="D10" s="170"/>
      <c r="E10" s="170"/>
      <c r="F10" s="170"/>
      <c r="G10" s="171"/>
    </row>
    <row r="11" spans="1:7" x14ac:dyDescent="0.2">
      <c r="A11" s="178"/>
      <c r="B11" s="179" t="s">
        <v>400</v>
      </c>
      <c r="C11" s="178" t="s">
        <v>51</v>
      </c>
      <c r="D11" s="178"/>
      <c r="E11" s="178"/>
      <c r="F11" s="181" t="s">
        <v>401</v>
      </c>
      <c r="G11" s="181"/>
    </row>
    <row r="12" spans="1:7" x14ac:dyDescent="0.2">
      <c r="A12" s="161" t="s">
        <v>402</v>
      </c>
      <c r="B12" s="161" t="s">
        <v>403</v>
      </c>
      <c r="C12" s="184">
        <v>15240.3698364702</v>
      </c>
      <c r="F12" s="190">
        <f>IF($C$15=0,"",IF(C12="[for completion]","",C12/$C$15))</f>
        <v>1</v>
      </c>
    </row>
    <row r="13" spans="1:7" x14ac:dyDescent="0.2">
      <c r="A13" s="161" t="s">
        <v>404</v>
      </c>
      <c r="B13" s="161" t="s">
        <v>405</v>
      </c>
      <c r="C13" s="184">
        <v>0</v>
      </c>
      <c r="F13" s="190">
        <f>IF($C$15=0,"",IF(C13="[for completion]","",C13/$C$15))</f>
        <v>0</v>
      </c>
    </row>
    <row r="14" spans="1:7" x14ac:dyDescent="0.2">
      <c r="A14" s="161" t="s">
        <v>406</v>
      </c>
      <c r="B14" s="161" t="s">
        <v>62</v>
      </c>
      <c r="C14" s="184">
        <v>0</v>
      </c>
      <c r="F14" s="190">
        <f>IF($C$15=0,"",IF(C14="[for completion]","",C14/$C$15))</f>
        <v>0</v>
      </c>
    </row>
    <row r="15" spans="1:7" x14ac:dyDescent="0.2">
      <c r="A15" s="161" t="s">
        <v>407</v>
      </c>
      <c r="B15" s="227" t="s">
        <v>64</v>
      </c>
      <c r="C15" s="184">
        <f>SUM(C12:C14)</f>
        <v>15240.3698364702</v>
      </c>
      <c r="F15" s="228">
        <f>SUM(F12:F14)</f>
        <v>1</v>
      </c>
    </row>
    <row r="16" spans="1:7" x14ac:dyDescent="0.2">
      <c r="A16" s="161" t="s">
        <v>408</v>
      </c>
      <c r="B16" s="195" t="s">
        <v>409</v>
      </c>
      <c r="C16" s="184"/>
      <c r="F16" s="190">
        <f t="shared" ref="F16:F26" si="0">IF($C$15=0,"",IF(C16="[for completion]","",C16/$C$15))</f>
        <v>0</v>
      </c>
    </row>
    <row r="17" spans="1:7" x14ac:dyDescent="0.2">
      <c r="A17" s="161" t="s">
        <v>410</v>
      </c>
      <c r="B17" s="195" t="s">
        <v>411</v>
      </c>
      <c r="C17" s="184"/>
      <c r="F17" s="190">
        <f t="shared" si="0"/>
        <v>0</v>
      </c>
    </row>
    <row r="18" spans="1:7" x14ac:dyDescent="0.2">
      <c r="A18" s="161" t="s">
        <v>412</v>
      </c>
      <c r="B18" s="195" t="s">
        <v>165</v>
      </c>
      <c r="C18" s="184"/>
      <c r="F18" s="190">
        <f t="shared" si="0"/>
        <v>0</v>
      </c>
    </row>
    <row r="19" spans="1:7" x14ac:dyDescent="0.2">
      <c r="A19" s="161" t="s">
        <v>413</v>
      </c>
      <c r="B19" s="195" t="s">
        <v>165</v>
      </c>
      <c r="C19" s="184"/>
      <c r="F19" s="190">
        <f t="shared" si="0"/>
        <v>0</v>
      </c>
    </row>
    <row r="20" spans="1:7" x14ac:dyDescent="0.2">
      <c r="A20" s="161" t="s">
        <v>414</v>
      </c>
      <c r="B20" s="195" t="s">
        <v>165</v>
      </c>
      <c r="C20" s="184"/>
      <c r="F20" s="190">
        <f t="shared" si="0"/>
        <v>0</v>
      </c>
    </row>
    <row r="21" spans="1:7" x14ac:dyDescent="0.2">
      <c r="A21" s="161" t="s">
        <v>415</v>
      </c>
      <c r="B21" s="195" t="s">
        <v>165</v>
      </c>
      <c r="C21" s="184"/>
      <c r="F21" s="190">
        <f t="shared" si="0"/>
        <v>0</v>
      </c>
    </row>
    <row r="22" spans="1:7" x14ac:dyDescent="0.2">
      <c r="A22" s="161" t="s">
        <v>416</v>
      </c>
      <c r="B22" s="195" t="s">
        <v>165</v>
      </c>
      <c r="C22" s="184"/>
      <c r="F22" s="190">
        <f t="shared" si="0"/>
        <v>0</v>
      </c>
    </row>
    <row r="23" spans="1:7" x14ac:dyDescent="0.2">
      <c r="A23" s="161" t="s">
        <v>417</v>
      </c>
      <c r="B23" s="195" t="s">
        <v>165</v>
      </c>
      <c r="C23" s="184"/>
      <c r="F23" s="190">
        <f t="shared" si="0"/>
        <v>0</v>
      </c>
    </row>
    <row r="24" spans="1:7" x14ac:dyDescent="0.2">
      <c r="A24" s="161" t="s">
        <v>418</v>
      </c>
      <c r="B24" s="195" t="s">
        <v>165</v>
      </c>
      <c r="C24" s="184"/>
      <c r="F24" s="190">
        <f t="shared" si="0"/>
        <v>0</v>
      </c>
    </row>
    <row r="25" spans="1:7" x14ac:dyDescent="0.2">
      <c r="A25" s="161" t="s">
        <v>419</v>
      </c>
      <c r="B25" s="195" t="s">
        <v>165</v>
      </c>
      <c r="C25" s="184"/>
      <c r="F25" s="190">
        <f t="shared" si="0"/>
        <v>0</v>
      </c>
    </row>
    <row r="26" spans="1:7" x14ac:dyDescent="0.2">
      <c r="A26" s="161" t="s">
        <v>1473</v>
      </c>
      <c r="B26" s="195" t="s">
        <v>165</v>
      </c>
      <c r="C26" s="196"/>
      <c r="D26" s="185"/>
      <c r="E26" s="185"/>
      <c r="F26" s="190">
        <f t="shared" si="0"/>
        <v>0</v>
      </c>
    </row>
    <row r="27" spans="1:7" x14ac:dyDescent="0.2">
      <c r="A27" s="178"/>
      <c r="B27" s="179" t="s">
        <v>420</v>
      </c>
      <c r="C27" s="178" t="s">
        <v>421</v>
      </c>
      <c r="D27" s="178" t="s">
        <v>422</v>
      </c>
      <c r="E27" s="180"/>
      <c r="F27" s="178" t="s">
        <v>423</v>
      </c>
      <c r="G27" s="181"/>
    </row>
    <row r="28" spans="1:7" x14ac:dyDescent="0.2">
      <c r="A28" s="161" t="s">
        <v>424</v>
      </c>
      <c r="B28" s="161" t="s">
        <v>425</v>
      </c>
      <c r="C28" s="161">
        <v>225922</v>
      </c>
      <c r="D28" s="161">
        <v>0</v>
      </c>
      <c r="F28" s="161">
        <f>IF(AND(C28="[For completion]",D28="[For completion]"),"[For completion]",SUM(C28:D28))</f>
        <v>225922</v>
      </c>
    </row>
    <row r="29" spans="1:7" x14ac:dyDescent="0.2">
      <c r="A29" s="161" t="s">
        <v>426</v>
      </c>
      <c r="B29" s="174" t="s">
        <v>1474</v>
      </c>
    </row>
    <row r="30" spans="1:7" x14ac:dyDescent="0.2">
      <c r="A30" s="161" t="s">
        <v>428</v>
      </c>
      <c r="B30" s="174" t="s">
        <v>429</v>
      </c>
    </row>
    <row r="31" spans="1:7" x14ac:dyDescent="0.2">
      <c r="A31" s="161" t="s">
        <v>430</v>
      </c>
      <c r="B31" s="174"/>
    </row>
    <row r="32" spans="1:7" x14ac:dyDescent="0.2">
      <c r="A32" s="161" t="s">
        <v>431</v>
      </c>
      <c r="B32" s="174"/>
    </row>
    <row r="33" spans="1:7" x14ac:dyDescent="0.2">
      <c r="A33" s="161" t="s">
        <v>432</v>
      </c>
      <c r="B33" s="174"/>
    </row>
    <row r="34" spans="1:7" x14ac:dyDescent="0.2">
      <c r="A34" s="161" t="s">
        <v>433</v>
      </c>
      <c r="B34" s="174"/>
    </row>
    <row r="35" spans="1:7" x14ac:dyDescent="0.2">
      <c r="A35" s="178"/>
      <c r="B35" s="179" t="s">
        <v>434</v>
      </c>
      <c r="C35" s="178" t="s">
        <v>435</v>
      </c>
      <c r="D35" s="178" t="s">
        <v>436</v>
      </c>
      <c r="E35" s="180"/>
      <c r="F35" s="181" t="s">
        <v>401</v>
      </c>
      <c r="G35" s="181"/>
    </row>
    <row r="36" spans="1:7" x14ac:dyDescent="0.2">
      <c r="A36" s="161" t="s">
        <v>437</v>
      </c>
      <c r="B36" s="161" t="s">
        <v>438</v>
      </c>
      <c r="C36" s="228">
        <v>4.1085019190388898E-3</v>
      </c>
      <c r="D36" s="228">
        <v>0</v>
      </c>
      <c r="E36" s="229"/>
      <c r="F36" s="228" t="s">
        <v>1475</v>
      </c>
    </row>
    <row r="37" spans="1:7" x14ac:dyDescent="0.2">
      <c r="A37" s="161" t="s">
        <v>439</v>
      </c>
      <c r="C37" s="228"/>
      <c r="D37" s="228"/>
      <c r="E37" s="229"/>
      <c r="F37" s="228"/>
    </row>
    <row r="38" spans="1:7" x14ac:dyDescent="0.2">
      <c r="A38" s="161" t="s">
        <v>440</v>
      </c>
      <c r="C38" s="228"/>
      <c r="D38" s="228"/>
      <c r="E38" s="229"/>
      <c r="F38" s="228"/>
    </row>
    <row r="39" spans="1:7" x14ac:dyDescent="0.2">
      <c r="A39" s="161" t="s">
        <v>441</v>
      </c>
      <c r="C39" s="228"/>
      <c r="D39" s="228"/>
      <c r="E39" s="229"/>
      <c r="F39" s="228"/>
    </row>
    <row r="40" spans="1:7" x14ac:dyDescent="0.2">
      <c r="A40" s="161" t="s">
        <v>442</v>
      </c>
      <c r="C40" s="228"/>
      <c r="D40" s="228"/>
      <c r="E40" s="229"/>
      <c r="F40" s="228"/>
    </row>
    <row r="41" spans="1:7" x14ac:dyDescent="0.2">
      <c r="A41" s="161" t="s">
        <v>443</v>
      </c>
      <c r="C41" s="228"/>
      <c r="D41" s="228"/>
      <c r="E41" s="229"/>
      <c r="F41" s="228"/>
    </row>
    <row r="42" spans="1:7" x14ac:dyDescent="0.2">
      <c r="A42" s="161" t="s">
        <v>444</v>
      </c>
      <c r="C42" s="228"/>
      <c r="D42" s="228"/>
      <c r="E42" s="229"/>
      <c r="F42" s="228"/>
    </row>
    <row r="43" spans="1:7" x14ac:dyDescent="0.2">
      <c r="A43" s="178"/>
      <c r="B43" s="179" t="s">
        <v>445</v>
      </c>
      <c r="C43" s="178" t="s">
        <v>435</v>
      </c>
      <c r="D43" s="178" t="s">
        <v>436</v>
      </c>
      <c r="E43" s="180"/>
      <c r="F43" s="181" t="s">
        <v>401</v>
      </c>
      <c r="G43" s="181"/>
    </row>
    <row r="44" spans="1:7" x14ac:dyDescent="0.2">
      <c r="A44" s="161" t="s">
        <v>446</v>
      </c>
      <c r="B44" s="230" t="s">
        <v>447</v>
      </c>
      <c r="C44" s="231">
        <f>SUM(C45:C71)</f>
        <v>0</v>
      </c>
      <c r="D44" s="231">
        <f>SUM(D45:D71)</f>
        <v>0</v>
      </c>
      <c r="E44" s="228"/>
      <c r="F44" s="231">
        <f>SUM(F45:F71)</f>
        <v>0</v>
      </c>
      <c r="G44" s="161"/>
    </row>
    <row r="45" spans="1:7" x14ac:dyDescent="0.2">
      <c r="A45" s="161" t="s">
        <v>448</v>
      </c>
      <c r="B45" s="161" t="s">
        <v>449</v>
      </c>
      <c r="C45" s="228">
        <v>0</v>
      </c>
      <c r="D45" s="228">
        <v>0</v>
      </c>
      <c r="E45" s="228"/>
      <c r="F45" s="228" t="s">
        <v>1475</v>
      </c>
      <c r="G45" s="161"/>
    </row>
    <row r="46" spans="1:7" x14ac:dyDescent="0.2">
      <c r="A46" s="161" t="s">
        <v>450</v>
      </c>
      <c r="B46" s="161" t="s">
        <v>8</v>
      </c>
      <c r="C46" s="228" t="s">
        <v>135</v>
      </c>
      <c r="D46" s="228">
        <v>0</v>
      </c>
      <c r="E46" s="228"/>
      <c r="F46" s="228" t="s">
        <v>1475</v>
      </c>
      <c r="G46" s="161"/>
    </row>
    <row r="47" spans="1:7" x14ac:dyDescent="0.2">
      <c r="A47" s="161" t="s">
        <v>451</v>
      </c>
      <c r="B47" s="161" t="s">
        <v>452</v>
      </c>
      <c r="C47" s="228">
        <v>0</v>
      </c>
      <c r="D47" s="228">
        <v>0</v>
      </c>
      <c r="E47" s="228"/>
      <c r="F47" s="228" t="s">
        <v>1475</v>
      </c>
      <c r="G47" s="161"/>
    </row>
    <row r="48" spans="1:7" x14ac:dyDescent="0.2">
      <c r="A48" s="161" t="s">
        <v>453</v>
      </c>
      <c r="B48" s="161" t="s">
        <v>454</v>
      </c>
      <c r="C48" s="228">
        <v>0</v>
      </c>
      <c r="D48" s="228">
        <v>0</v>
      </c>
      <c r="E48" s="228"/>
      <c r="F48" s="228" t="s">
        <v>1475</v>
      </c>
      <c r="G48" s="161"/>
    </row>
    <row r="49" spans="1:7" x14ac:dyDescent="0.2">
      <c r="A49" s="161" t="s">
        <v>455</v>
      </c>
      <c r="B49" s="161" t="s">
        <v>456</v>
      </c>
      <c r="C49" s="228">
        <v>0</v>
      </c>
      <c r="D49" s="228">
        <v>0</v>
      </c>
      <c r="E49" s="228"/>
      <c r="F49" s="228" t="s">
        <v>1475</v>
      </c>
      <c r="G49" s="161"/>
    </row>
    <row r="50" spans="1:7" x14ac:dyDescent="0.2">
      <c r="A50" s="161" t="s">
        <v>457</v>
      </c>
      <c r="B50" s="161" t="s">
        <v>1476</v>
      </c>
      <c r="C50" s="228">
        <v>0</v>
      </c>
      <c r="D50" s="228">
        <v>0</v>
      </c>
      <c r="E50" s="228"/>
      <c r="F50" s="228" t="s">
        <v>1475</v>
      </c>
      <c r="G50" s="161"/>
    </row>
    <row r="51" spans="1:7" x14ac:dyDescent="0.2">
      <c r="A51" s="161" t="s">
        <v>458</v>
      </c>
      <c r="B51" s="161" t="s">
        <v>459</v>
      </c>
      <c r="C51" s="228">
        <v>0</v>
      </c>
      <c r="D51" s="228">
        <v>0</v>
      </c>
      <c r="E51" s="228"/>
      <c r="F51" s="228" t="s">
        <v>1475</v>
      </c>
      <c r="G51" s="161"/>
    </row>
    <row r="52" spans="1:7" x14ac:dyDescent="0.2">
      <c r="A52" s="161" t="s">
        <v>460</v>
      </c>
      <c r="B52" s="161" t="s">
        <v>461</v>
      </c>
      <c r="C52" s="228">
        <v>0</v>
      </c>
      <c r="D52" s="228">
        <v>0</v>
      </c>
      <c r="E52" s="228"/>
      <c r="F52" s="228" t="s">
        <v>1475</v>
      </c>
      <c r="G52" s="161"/>
    </row>
    <row r="53" spans="1:7" x14ac:dyDescent="0.2">
      <c r="A53" s="161" t="s">
        <v>462</v>
      </c>
      <c r="B53" s="161" t="s">
        <v>463</v>
      </c>
      <c r="C53" s="228">
        <v>0</v>
      </c>
      <c r="D53" s="228">
        <v>0</v>
      </c>
      <c r="E53" s="228"/>
      <c r="F53" s="228" t="s">
        <v>1475</v>
      </c>
      <c r="G53" s="161"/>
    </row>
    <row r="54" spans="1:7" x14ac:dyDescent="0.2">
      <c r="A54" s="161" t="s">
        <v>464</v>
      </c>
      <c r="B54" s="161" t="s">
        <v>465</v>
      </c>
      <c r="C54" s="228">
        <v>0</v>
      </c>
      <c r="D54" s="228">
        <v>0</v>
      </c>
      <c r="E54" s="228"/>
      <c r="F54" s="228" t="s">
        <v>1475</v>
      </c>
      <c r="G54" s="161"/>
    </row>
    <row r="55" spans="1:7" x14ac:dyDescent="0.2">
      <c r="A55" s="161" t="s">
        <v>466</v>
      </c>
      <c r="B55" s="161" t="s">
        <v>467</v>
      </c>
      <c r="C55" s="228">
        <v>0</v>
      </c>
      <c r="D55" s="228">
        <v>0</v>
      </c>
      <c r="E55" s="228"/>
      <c r="F55" s="228" t="s">
        <v>1475</v>
      </c>
      <c r="G55" s="161"/>
    </row>
    <row r="56" spans="1:7" x14ac:dyDescent="0.2">
      <c r="A56" s="161" t="s">
        <v>468</v>
      </c>
      <c r="B56" s="161" t="s">
        <v>469</v>
      </c>
      <c r="C56" s="228">
        <v>0</v>
      </c>
      <c r="D56" s="228">
        <v>0</v>
      </c>
      <c r="E56" s="228"/>
      <c r="F56" s="228" t="s">
        <v>1475</v>
      </c>
      <c r="G56" s="161"/>
    </row>
    <row r="57" spans="1:7" x14ac:dyDescent="0.2">
      <c r="A57" s="161" t="s">
        <v>470</v>
      </c>
      <c r="B57" s="161" t="s">
        <v>471</v>
      </c>
      <c r="C57" s="228">
        <v>0</v>
      </c>
      <c r="D57" s="228">
        <v>0</v>
      </c>
      <c r="E57" s="228"/>
      <c r="F57" s="228" t="s">
        <v>1475</v>
      </c>
      <c r="G57" s="161"/>
    </row>
    <row r="58" spans="1:7" x14ac:dyDescent="0.2">
      <c r="A58" s="161" t="s">
        <v>472</v>
      </c>
      <c r="B58" s="161" t="s">
        <v>473</v>
      </c>
      <c r="C58" s="228">
        <v>0</v>
      </c>
      <c r="D58" s="228">
        <v>0</v>
      </c>
      <c r="E58" s="228"/>
      <c r="F58" s="228" t="s">
        <v>1475</v>
      </c>
      <c r="G58" s="161"/>
    </row>
    <row r="59" spans="1:7" x14ac:dyDescent="0.2">
      <c r="A59" s="161" t="s">
        <v>474</v>
      </c>
      <c r="B59" s="161" t="s">
        <v>475</v>
      </c>
      <c r="C59" s="228">
        <v>0</v>
      </c>
      <c r="D59" s="228">
        <v>0</v>
      </c>
      <c r="E59" s="228"/>
      <c r="F59" s="228" t="s">
        <v>1475</v>
      </c>
      <c r="G59" s="161"/>
    </row>
    <row r="60" spans="1:7" x14ac:dyDescent="0.2">
      <c r="A60" s="161" t="s">
        <v>476</v>
      </c>
      <c r="B60" s="161" t="s">
        <v>477</v>
      </c>
      <c r="C60" s="228">
        <v>0</v>
      </c>
      <c r="D60" s="228">
        <v>0</v>
      </c>
      <c r="E60" s="228"/>
      <c r="F60" s="228" t="s">
        <v>1475</v>
      </c>
      <c r="G60" s="161"/>
    </row>
    <row r="61" spans="1:7" x14ac:dyDescent="0.2">
      <c r="A61" s="161" t="s">
        <v>478</v>
      </c>
      <c r="B61" s="161" t="s">
        <v>479</v>
      </c>
      <c r="C61" s="228">
        <v>0</v>
      </c>
      <c r="D61" s="228">
        <v>0</v>
      </c>
      <c r="E61" s="228"/>
      <c r="F61" s="228" t="s">
        <v>1475</v>
      </c>
      <c r="G61" s="161"/>
    </row>
    <row r="62" spans="1:7" x14ac:dyDescent="0.2">
      <c r="A62" s="161" t="s">
        <v>480</v>
      </c>
      <c r="B62" s="161" t="s">
        <v>481</v>
      </c>
      <c r="C62" s="228">
        <v>0</v>
      </c>
      <c r="D62" s="228">
        <v>0</v>
      </c>
      <c r="E62" s="228"/>
      <c r="F62" s="228" t="s">
        <v>1475</v>
      </c>
      <c r="G62" s="161"/>
    </row>
    <row r="63" spans="1:7" x14ac:dyDescent="0.2">
      <c r="A63" s="161" t="s">
        <v>482</v>
      </c>
      <c r="B63" s="161" t="s">
        <v>483</v>
      </c>
      <c r="C63" s="228">
        <v>0</v>
      </c>
      <c r="D63" s="228">
        <v>0</v>
      </c>
      <c r="E63" s="228"/>
      <c r="F63" s="228" t="s">
        <v>1475</v>
      </c>
      <c r="G63" s="161"/>
    </row>
    <row r="64" spans="1:7" x14ac:dyDescent="0.2">
      <c r="A64" s="161" t="s">
        <v>484</v>
      </c>
      <c r="B64" s="161" t="s">
        <v>485</v>
      </c>
      <c r="C64" s="228">
        <v>0</v>
      </c>
      <c r="D64" s="228">
        <v>0</v>
      </c>
      <c r="E64" s="228"/>
      <c r="F64" s="228" t="s">
        <v>1475</v>
      </c>
      <c r="G64" s="161"/>
    </row>
    <row r="65" spans="1:7" x14ac:dyDescent="0.2">
      <c r="A65" s="161" t="s">
        <v>486</v>
      </c>
      <c r="B65" s="161" t="s">
        <v>487</v>
      </c>
      <c r="C65" s="228">
        <v>0</v>
      </c>
      <c r="D65" s="228">
        <v>0</v>
      </c>
      <c r="E65" s="228"/>
      <c r="F65" s="228" t="s">
        <v>1475</v>
      </c>
      <c r="G65" s="161"/>
    </row>
    <row r="66" spans="1:7" x14ac:dyDescent="0.2">
      <c r="A66" s="161" t="s">
        <v>488</v>
      </c>
      <c r="B66" s="161" t="s">
        <v>489</v>
      </c>
      <c r="C66" s="228">
        <v>0</v>
      </c>
      <c r="D66" s="228">
        <v>0</v>
      </c>
      <c r="E66" s="228"/>
      <c r="F66" s="228" t="s">
        <v>1475</v>
      </c>
      <c r="G66" s="161"/>
    </row>
    <row r="67" spans="1:7" x14ac:dyDescent="0.2">
      <c r="A67" s="161" t="s">
        <v>490</v>
      </c>
      <c r="B67" s="161" t="s">
        <v>491</v>
      </c>
      <c r="C67" s="228">
        <v>0</v>
      </c>
      <c r="D67" s="228">
        <v>0</v>
      </c>
      <c r="E67" s="228"/>
      <c r="F67" s="228" t="s">
        <v>1475</v>
      </c>
      <c r="G67" s="161"/>
    </row>
    <row r="68" spans="1:7" x14ac:dyDescent="0.2">
      <c r="A68" s="161" t="s">
        <v>492</v>
      </c>
      <c r="B68" s="161" t="s">
        <v>493</v>
      </c>
      <c r="C68" s="228">
        <v>0</v>
      </c>
      <c r="D68" s="228">
        <v>0</v>
      </c>
      <c r="E68" s="228"/>
      <c r="F68" s="228" t="s">
        <v>1475</v>
      </c>
      <c r="G68" s="161"/>
    </row>
    <row r="69" spans="1:7" x14ac:dyDescent="0.2">
      <c r="A69" s="161" t="s">
        <v>494</v>
      </c>
      <c r="B69" s="161" t="s">
        <v>495</v>
      </c>
      <c r="C69" s="228">
        <v>0</v>
      </c>
      <c r="D69" s="228">
        <v>0</v>
      </c>
      <c r="E69" s="228"/>
      <c r="F69" s="228" t="s">
        <v>1475</v>
      </c>
      <c r="G69" s="161"/>
    </row>
    <row r="70" spans="1:7" x14ac:dyDescent="0.2">
      <c r="A70" s="161" t="s">
        <v>496</v>
      </c>
      <c r="B70" s="161" t="s">
        <v>497</v>
      </c>
      <c r="C70" s="228">
        <v>0</v>
      </c>
      <c r="D70" s="228">
        <v>0</v>
      </c>
      <c r="E70" s="228"/>
      <c r="F70" s="228" t="s">
        <v>1475</v>
      </c>
      <c r="G70" s="161"/>
    </row>
    <row r="71" spans="1:7" x14ac:dyDescent="0.2">
      <c r="A71" s="161" t="s">
        <v>498</v>
      </c>
      <c r="B71" s="161" t="s">
        <v>499</v>
      </c>
      <c r="C71" s="228">
        <v>0</v>
      </c>
      <c r="D71" s="228">
        <v>0</v>
      </c>
      <c r="E71" s="228"/>
      <c r="F71" s="228" t="s">
        <v>1475</v>
      </c>
      <c r="G71" s="161"/>
    </row>
    <row r="72" spans="1:7" x14ac:dyDescent="0.2">
      <c r="A72" s="161" t="s">
        <v>500</v>
      </c>
      <c r="B72" s="230" t="s">
        <v>247</v>
      </c>
      <c r="C72" s="231">
        <f>SUM(C73:C75)</f>
        <v>0</v>
      </c>
      <c r="D72" s="231">
        <f>SUM(D73:D75)</f>
        <v>0</v>
      </c>
      <c r="E72" s="228"/>
      <c r="F72" s="231">
        <f>SUM(F73:F75)</f>
        <v>0</v>
      </c>
      <c r="G72" s="161"/>
    </row>
    <row r="73" spans="1:7" x14ac:dyDescent="0.2">
      <c r="A73" s="161" t="s">
        <v>501</v>
      </c>
      <c r="B73" s="161" t="s">
        <v>502</v>
      </c>
      <c r="C73" s="228">
        <v>0</v>
      </c>
      <c r="D73" s="228">
        <v>0</v>
      </c>
      <c r="E73" s="228"/>
      <c r="F73" s="228" t="s">
        <v>1475</v>
      </c>
      <c r="G73" s="161"/>
    </row>
    <row r="74" spans="1:7" x14ac:dyDescent="0.2">
      <c r="A74" s="161" t="s">
        <v>503</v>
      </c>
      <c r="B74" s="161" t="s">
        <v>504</v>
      </c>
      <c r="C74" s="228">
        <v>0</v>
      </c>
      <c r="D74" s="228">
        <v>0</v>
      </c>
      <c r="E74" s="228"/>
      <c r="F74" s="228" t="s">
        <v>1475</v>
      </c>
      <c r="G74" s="161"/>
    </row>
    <row r="75" spans="1:7" x14ac:dyDescent="0.2">
      <c r="A75" s="161" t="s">
        <v>505</v>
      </c>
      <c r="B75" s="161" t="s">
        <v>506</v>
      </c>
      <c r="C75" s="228">
        <v>0</v>
      </c>
      <c r="D75" s="228">
        <v>0</v>
      </c>
      <c r="E75" s="228"/>
      <c r="F75" s="228" t="s">
        <v>1475</v>
      </c>
      <c r="G75" s="161"/>
    </row>
    <row r="76" spans="1:7" x14ac:dyDescent="0.2">
      <c r="A76" s="161" t="s">
        <v>507</v>
      </c>
      <c r="B76" s="230" t="s">
        <v>62</v>
      </c>
      <c r="C76" s="231">
        <f>SUM(C77:C87)</f>
        <v>0</v>
      </c>
      <c r="D76" s="231">
        <f>SUM(D77:D87)</f>
        <v>0</v>
      </c>
      <c r="E76" s="228"/>
      <c r="F76" s="231">
        <f>SUM(F77:F87)</f>
        <v>0</v>
      </c>
      <c r="G76" s="161"/>
    </row>
    <row r="77" spans="1:7" x14ac:dyDescent="0.2">
      <c r="A77" s="161" t="s">
        <v>508</v>
      </c>
      <c r="B77" s="176" t="s">
        <v>249</v>
      </c>
      <c r="C77" s="228">
        <v>0</v>
      </c>
      <c r="D77" s="228">
        <v>0</v>
      </c>
      <c r="E77" s="228"/>
      <c r="F77" s="228" t="s">
        <v>1475</v>
      </c>
      <c r="G77" s="161"/>
    </row>
    <row r="78" spans="1:7" x14ac:dyDescent="0.2">
      <c r="A78" s="161" t="s">
        <v>509</v>
      </c>
      <c r="B78" s="161" t="s">
        <v>510</v>
      </c>
      <c r="C78" s="228">
        <v>0</v>
      </c>
      <c r="D78" s="228">
        <v>0</v>
      </c>
      <c r="E78" s="228"/>
      <c r="F78" s="228" t="s">
        <v>1475</v>
      </c>
      <c r="G78" s="161"/>
    </row>
    <row r="79" spans="1:7" x14ac:dyDescent="0.2">
      <c r="A79" s="161" t="s">
        <v>511</v>
      </c>
      <c r="B79" s="176" t="s">
        <v>251</v>
      </c>
      <c r="C79" s="228">
        <v>0</v>
      </c>
      <c r="D79" s="228">
        <v>0</v>
      </c>
      <c r="E79" s="228"/>
      <c r="F79" s="228" t="s">
        <v>1475</v>
      </c>
      <c r="G79" s="161"/>
    </row>
    <row r="80" spans="1:7" x14ac:dyDescent="0.2">
      <c r="A80" s="161" t="s">
        <v>512</v>
      </c>
      <c r="B80" s="176" t="s">
        <v>253</v>
      </c>
      <c r="C80" s="228">
        <v>0</v>
      </c>
      <c r="D80" s="228">
        <v>0</v>
      </c>
      <c r="E80" s="228"/>
      <c r="F80" s="228" t="s">
        <v>1475</v>
      </c>
      <c r="G80" s="161"/>
    </row>
    <row r="81" spans="1:7" x14ac:dyDescent="0.2">
      <c r="A81" s="161" t="s">
        <v>513</v>
      </c>
      <c r="B81" s="176" t="s">
        <v>255</v>
      </c>
      <c r="C81" s="228">
        <v>0</v>
      </c>
      <c r="D81" s="228">
        <v>0</v>
      </c>
      <c r="E81" s="228"/>
      <c r="F81" s="228" t="s">
        <v>1475</v>
      </c>
      <c r="G81" s="161"/>
    </row>
    <row r="82" spans="1:7" x14ac:dyDescent="0.2">
      <c r="A82" s="161" t="s">
        <v>514</v>
      </c>
      <c r="B82" s="176" t="s">
        <v>257</v>
      </c>
      <c r="C82" s="228">
        <v>0</v>
      </c>
      <c r="D82" s="228">
        <v>0</v>
      </c>
      <c r="E82" s="228"/>
      <c r="F82" s="228" t="s">
        <v>1475</v>
      </c>
      <c r="G82" s="161"/>
    </row>
    <row r="83" spans="1:7" x14ac:dyDescent="0.2">
      <c r="A83" s="161" t="s">
        <v>515</v>
      </c>
      <c r="B83" s="176" t="s">
        <v>259</v>
      </c>
      <c r="C83" s="228">
        <v>0</v>
      </c>
      <c r="D83" s="228">
        <v>0</v>
      </c>
      <c r="E83" s="228"/>
      <c r="F83" s="228" t="s">
        <v>1475</v>
      </c>
      <c r="G83" s="161"/>
    </row>
    <row r="84" spans="1:7" x14ac:dyDescent="0.2">
      <c r="A84" s="161" t="s">
        <v>516</v>
      </c>
      <c r="B84" s="176" t="s">
        <v>261</v>
      </c>
      <c r="C84" s="228">
        <v>0</v>
      </c>
      <c r="D84" s="228">
        <v>0</v>
      </c>
      <c r="E84" s="228"/>
      <c r="F84" s="228" t="s">
        <v>1475</v>
      </c>
      <c r="G84" s="161"/>
    </row>
    <row r="85" spans="1:7" x14ac:dyDescent="0.2">
      <c r="A85" s="161" t="s">
        <v>517</v>
      </c>
      <c r="B85" s="176" t="s">
        <v>263</v>
      </c>
      <c r="C85" s="228">
        <v>0</v>
      </c>
      <c r="D85" s="228">
        <v>0</v>
      </c>
      <c r="E85" s="228"/>
      <c r="F85" s="228" t="s">
        <v>1475</v>
      </c>
      <c r="G85" s="161"/>
    </row>
    <row r="86" spans="1:7" x14ac:dyDescent="0.2">
      <c r="A86" s="161" t="s">
        <v>518</v>
      </c>
      <c r="B86" s="176" t="s">
        <v>265</v>
      </c>
      <c r="C86" s="228">
        <v>0</v>
      </c>
      <c r="D86" s="228">
        <v>0</v>
      </c>
      <c r="E86" s="228"/>
      <c r="F86" s="228" t="s">
        <v>1475</v>
      </c>
      <c r="G86" s="161"/>
    </row>
    <row r="87" spans="1:7" x14ac:dyDescent="0.2">
      <c r="A87" s="161" t="s">
        <v>519</v>
      </c>
      <c r="B87" s="176" t="s">
        <v>62</v>
      </c>
      <c r="C87" s="228">
        <v>0</v>
      </c>
      <c r="D87" s="228">
        <v>0</v>
      </c>
      <c r="E87" s="228"/>
      <c r="F87" s="228" t="s">
        <v>1475</v>
      </c>
      <c r="G87" s="161"/>
    </row>
    <row r="88" spans="1:7" x14ac:dyDescent="0.2">
      <c r="A88" s="161" t="s">
        <v>520</v>
      </c>
      <c r="B88" s="195" t="s">
        <v>165</v>
      </c>
      <c r="C88" s="228"/>
      <c r="D88" s="228"/>
      <c r="E88" s="228"/>
      <c r="F88" s="228"/>
      <c r="G88" s="161"/>
    </row>
    <row r="89" spans="1:7" x14ac:dyDescent="0.2">
      <c r="A89" s="161" t="s">
        <v>521</v>
      </c>
      <c r="B89" s="195" t="s">
        <v>165</v>
      </c>
      <c r="C89" s="228"/>
      <c r="D89" s="228"/>
      <c r="E89" s="228"/>
      <c r="F89" s="228"/>
      <c r="G89" s="161"/>
    </row>
    <row r="90" spans="1:7" x14ac:dyDescent="0.2">
      <c r="A90" s="161" t="s">
        <v>522</v>
      </c>
      <c r="B90" s="195" t="s">
        <v>165</v>
      </c>
      <c r="C90" s="228"/>
      <c r="D90" s="228"/>
      <c r="E90" s="228"/>
      <c r="F90" s="228"/>
      <c r="G90" s="161"/>
    </row>
    <row r="91" spans="1:7" x14ac:dyDescent="0.2">
      <c r="A91" s="161" t="s">
        <v>523</v>
      </c>
      <c r="B91" s="195" t="s">
        <v>165</v>
      </c>
      <c r="C91" s="228"/>
      <c r="D91" s="228"/>
      <c r="E91" s="228"/>
      <c r="F91" s="228"/>
      <c r="G91" s="161"/>
    </row>
    <row r="92" spans="1:7" x14ac:dyDescent="0.2">
      <c r="A92" s="161" t="s">
        <v>524</v>
      </c>
      <c r="B92" s="195" t="s">
        <v>165</v>
      </c>
      <c r="C92" s="228"/>
      <c r="D92" s="228"/>
      <c r="E92" s="228"/>
      <c r="F92" s="228"/>
      <c r="G92" s="161"/>
    </row>
    <row r="93" spans="1:7" x14ac:dyDescent="0.2">
      <c r="A93" s="161" t="s">
        <v>525</v>
      </c>
      <c r="B93" s="195" t="s">
        <v>165</v>
      </c>
      <c r="C93" s="228"/>
      <c r="D93" s="228"/>
      <c r="E93" s="228"/>
      <c r="F93" s="228"/>
      <c r="G93" s="161"/>
    </row>
    <row r="94" spans="1:7" x14ac:dyDescent="0.2">
      <c r="A94" s="161" t="s">
        <v>526</v>
      </c>
      <c r="B94" s="195" t="s">
        <v>165</v>
      </c>
      <c r="C94" s="228"/>
      <c r="D94" s="228"/>
      <c r="E94" s="228"/>
      <c r="F94" s="228"/>
      <c r="G94" s="161"/>
    </row>
    <row r="95" spans="1:7" x14ac:dyDescent="0.2">
      <c r="A95" s="161" t="s">
        <v>527</v>
      </c>
      <c r="B95" s="195" t="s">
        <v>165</v>
      </c>
      <c r="C95" s="228"/>
      <c r="D95" s="228"/>
      <c r="E95" s="228"/>
      <c r="F95" s="228"/>
      <c r="G95" s="161"/>
    </row>
    <row r="96" spans="1:7" x14ac:dyDescent="0.2">
      <c r="A96" s="161" t="s">
        <v>528</v>
      </c>
      <c r="B96" s="195" t="s">
        <v>165</v>
      </c>
      <c r="C96" s="228"/>
      <c r="D96" s="228"/>
      <c r="E96" s="228"/>
      <c r="F96" s="228"/>
      <c r="G96" s="161"/>
    </row>
    <row r="97" spans="1:7" x14ac:dyDescent="0.2">
      <c r="A97" s="161" t="s">
        <v>529</v>
      </c>
      <c r="B97" s="195" t="s">
        <v>165</v>
      </c>
      <c r="C97" s="228"/>
      <c r="D97" s="228"/>
      <c r="E97" s="228"/>
      <c r="F97" s="228"/>
      <c r="G97" s="161"/>
    </row>
    <row r="98" spans="1:7" x14ac:dyDescent="0.2">
      <c r="A98" s="178"/>
      <c r="B98" s="207" t="s">
        <v>1477</v>
      </c>
      <c r="C98" s="178" t="s">
        <v>435</v>
      </c>
      <c r="D98" s="178" t="s">
        <v>436</v>
      </c>
      <c r="E98" s="180"/>
      <c r="F98" s="181" t="s">
        <v>401</v>
      </c>
      <c r="G98" s="181"/>
    </row>
    <row r="99" spans="1:7" x14ac:dyDescent="0.2">
      <c r="A99" s="161" t="s">
        <v>530</v>
      </c>
      <c r="B99" s="228" t="s">
        <v>531</v>
      </c>
      <c r="C99" s="228">
        <v>0.15570257241799501</v>
      </c>
      <c r="D99" s="228">
        <v>0</v>
      </c>
      <c r="E99" s="228"/>
      <c r="F99" s="228">
        <f>SUM(C99:D99)</f>
        <v>0.15570257241799501</v>
      </c>
      <c r="G99" s="161"/>
    </row>
    <row r="100" spans="1:7" x14ac:dyDescent="0.2">
      <c r="A100" s="161" t="s">
        <v>532</v>
      </c>
      <c r="B100" s="228" t="s">
        <v>533</v>
      </c>
      <c r="C100" s="228">
        <v>0.14342233666530799</v>
      </c>
      <c r="D100" s="228">
        <v>0</v>
      </c>
      <c r="E100" s="228"/>
      <c r="F100" s="228">
        <f t="shared" ref="F100:F109" si="1">SUM(C100:D100)</f>
        <v>0.14342233666530799</v>
      </c>
      <c r="G100" s="161"/>
    </row>
    <row r="101" spans="1:7" x14ac:dyDescent="0.2">
      <c r="A101" s="161" t="s">
        <v>534</v>
      </c>
      <c r="B101" s="228" t="s">
        <v>535</v>
      </c>
      <c r="C101" s="228">
        <v>0.154244649953619</v>
      </c>
      <c r="D101" s="228">
        <v>0</v>
      </c>
      <c r="E101" s="228"/>
      <c r="F101" s="228">
        <f t="shared" si="1"/>
        <v>0.154244649953619</v>
      </c>
      <c r="G101" s="161"/>
    </row>
    <row r="102" spans="1:7" x14ac:dyDescent="0.2">
      <c r="A102" s="161" t="s">
        <v>536</v>
      </c>
      <c r="B102" s="228" t="s">
        <v>537</v>
      </c>
      <c r="C102" s="228">
        <v>8.6773818778029602E-2</v>
      </c>
      <c r="D102" s="228">
        <v>0</v>
      </c>
      <c r="E102" s="228"/>
      <c r="F102" s="228">
        <f t="shared" si="1"/>
        <v>8.6773818778029602E-2</v>
      </c>
      <c r="G102" s="161"/>
    </row>
    <row r="103" spans="1:7" x14ac:dyDescent="0.2">
      <c r="A103" s="161" t="s">
        <v>538</v>
      </c>
      <c r="B103" s="228" t="s">
        <v>539</v>
      </c>
      <c r="C103" s="228">
        <v>0.110771398156636</v>
      </c>
      <c r="D103" s="228">
        <v>0</v>
      </c>
      <c r="E103" s="228"/>
      <c r="F103" s="228">
        <f t="shared" si="1"/>
        <v>0.110771398156636</v>
      </c>
      <c r="G103" s="161"/>
    </row>
    <row r="104" spans="1:7" x14ac:dyDescent="0.2">
      <c r="A104" s="161" t="s">
        <v>540</v>
      </c>
      <c r="B104" s="228" t="s">
        <v>541</v>
      </c>
      <c r="C104" s="228">
        <v>8.1130698745982194E-2</v>
      </c>
      <c r="D104" s="228">
        <v>0</v>
      </c>
      <c r="E104" s="228"/>
      <c r="F104" s="228">
        <f t="shared" si="1"/>
        <v>8.1130698745982194E-2</v>
      </c>
      <c r="G104" s="161"/>
    </row>
    <row r="105" spans="1:7" x14ac:dyDescent="0.2">
      <c r="A105" s="161" t="s">
        <v>542</v>
      </c>
      <c r="B105" s="228" t="s">
        <v>543</v>
      </c>
      <c r="C105" s="228">
        <v>7.4139713402894103E-2</v>
      </c>
      <c r="D105" s="228">
        <v>0</v>
      </c>
      <c r="E105" s="228"/>
      <c r="F105" s="228">
        <f t="shared" si="1"/>
        <v>7.4139713402894103E-2</v>
      </c>
      <c r="G105" s="161"/>
    </row>
    <row r="106" spans="1:7" x14ac:dyDescent="0.2">
      <c r="A106" s="161" t="s">
        <v>544</v>
      </c>
      <c r="B106" s="228" t="s">
        <v>545</v>
      </c>
      <c r="C106" s="228">
        <v>6.91659570562074E-2</v>
      </c>
      <c r="D106" s="228">
        <v>0</v>
      </c>
      <c r="E106" s="228"/>
      <c r="F106" s="228">
        <f t="shared" si="1"/>
        <v>6.91659570562074E-2</v>
      </c>
      <c r="G106" s="161"/>
    </row>
    <row r="107" spans="1:7" x14ac:dyDescent="0.2">
      <c r="A107" s="161" t="s">
        <v>546</v>
      </c>
      <c r="B107" s="228" t="s">
        <v>547</v>
      </c>
      <c r="C107" s="228">
        <v>5.1400961203409097E-2</v>
      </c>
      <c r="D107" s="228">
        <v>0</v>
      </c>
      <c r="E107" s="228"/>
      <c r="F107" s="228">
        <f t="shared" si="1"/>
        <v>5.1400961203409097E-2</v>
      </c>
      <c r="G107" s="161"/>
    </row>
    <row r="108" spans="1:7" x14ac:dyDescent="0.2">
      <c r="A108" s="161" t="s">
        <v>548</v>
      </c>
      <c r="B108" s="228" t="s">
        <v>549</v>
      </c>
      <c r="C108" s="228">
        <v>4.3065501310827897E-2</v>
      </c>
      <c r="D108" s="228">
        <v>0</v>
      </c>
      <c r="E108" s="228"/>
      <c r="F108" s="228">
        <f t="shared" si="1"/>
        <v>4.3065501310827897E-2</v>
      </c>
      <c r="G108" s="161"/>
    </row>
    <row r="109" spans="1:7" x14ac:dyDescent="0.2">
      <c r="A109" s="161" t="s">
        <v>550</v>
      </c>
      <c r="B109" s="228" t="s">
        <v>483</v>
      </c>
      <c r="C109" s="228">
        <v>2.7516625075362001E-2</v>
      </c>
      <c r="D109" s="228">
        <v>0</v>
      </c>
      <c r="E109" s="228"/>
      <c r="F109" s="228">
        <f t="shared" si="1"/>
        <v>2.7516625075362001E-2</v>
      </c>
      <c r="G109" s="161"/>
    </row>
    <row r="110" spans="1:7" x14ac:dyDescent="0.2">
      <c r="A110" s="161" t="s">
        <v>551</v>
      </c>
      <c r="B110" s="228" t="s">
        <v>62</v>
      </c>
      <c r="C110" s="228">
        <v>2.6657672337307399E-3</v>
      </c>
      <c r="D110" s="228">
        <v>0</v>
      </c>
      <c r="E110" s="228"/>
      <c r="F110" s="228">
        <f>SUM(C110:D110)</f>
        <v>2.6657672337307399E-3</v>
      </c>
      <c r="G110" s="161"/>
    </row>
    <row r="111" spans="1:7" x14ac:dyDescent="0.2">
      <c r="A111" s="161" t="s">
        <v>552</v>
      </c>
      <c r="B111" s="176" t="s">
        <v>553</v>
      </c>
      <c r="C111" s="228"/>
      <c r="D111" s="228"/>
      <c r="E111" s="228"/>
      <c r="F111" s="228"/>
      <c r="G111" s="161"/>
    </row>
    <row r="112" spans="1:7" x14ac:dyDescent="0.2">
      <c r="A112" s="161" t="s">
        <v>554</v>
      </c>
      <c r="B112" s="176" t="s">
        <v>553</v>
      </c>
      <c r="C112" s="228"/>
      <c r="D112" s="228"/>
      <c r="E112" s="228"/>
      <c r="F112" s="228"/>
      <c r="G112" s="161"/>
    </row>
    <row r="113" spans="1:7" x14ac:dyDescent="0.2">
      <c r="A113" s="161" t="s">
        <v>555</v>
      </c>
      <c r="B113" s="176" t="s">
        <v>553</v>
      </c>
      <c r="C113" s="228"/>
      <c r="D113" s="228"/>
      <c r="E113" s="228"/>
      <c r="F113" s="228"/>
      <c r="G113" s="161"/>
    </row>
    <row r="114" spans="1:7" x14ac:dyDescent="0.2">
      <c r="A114" s="161" t="s">
        <v>556</v>
      </c>
      <c r="B114" s="176" t="s">
        <v>553</v>
      </c>
      <c r="C114" s="228"/>
      <c r="D114" s="228"/>
      <c r="E114" s="228"/>
      <c r="F114" s="228"/>
      <c r="G114" s="161"/>
    </row>
    <row r="115" spans="1:7" x14ac:dyDescent="0.2">
      <c r="A115" s="161" t="s">
        <v>557</v>
      </c>
      <c r="B115" s="176" t="s">
        <v>553</v>
      </c>
      <c r="C115" s="228"/>
      <c r="D115" s="228"/>
      <c r="E115" s="228"/>
      <c r="F115" s="228"/>
      <c r="G115" s="161"/>
    </row>
    <row r="116" spans="1:7" x14ac:dyDescent="0.2">
      <c r="A116" s="161" t="s">
        <v>558</v>
      </c>
      <c r="B116" s="176" t="s">
        <v>553</v>
      </c>
      <c r="C116" s="228"/>
      <c r="D116" s="228"/>
      <c r="E116" s="228"/>
      <c r="F116" s="228"/>
      <c r="G116" s="161"/>
    </row>
    <row r="117" spans="1:7" x14ac:dyDescent="0.2">
      <c r="A117" s="161" t="s">
        <v>559</v>
      </c>
      <c r="B117" s="176" t="s">
        <v>553</v>
      </c>
      <c r="C117" s="228"/>
      <c r="D117" s="228"/>
      <c r="E117" s="228"/>
      <c r="F117" s="228"/>
      <c r="G117" s="161"/>
    </row>
    <row r="118" spans="1:7" x14ac:dyDescent="0.2">
      <c r="A118" s="161" t="s">
        <v>560</v>
      </c>
      <c r="B118" s="176" t="s">
        <v>553</v>
      </c>
      <c r="C118" s="228"/>
      <c r="D118" s="228"/>
      <c r="E118" s="228"/>
      <c r="F118" s="228"/>
      <c r="G118" s="161"/>
    </row>
    <row r="119" spans="1:7" x14ac:dyDescent="0.2">
      <c r="A119" s="161" t="s">
        <v>561</v>
      </c>
      <c r="B119" s="176" t="s">
        <v>553</v>
      </c>
      <c r="C119" s="228"/>
      <c r="D119" s="228"/>
      <c r="E119" s="228"/>
      <c r="F119" s="228"/>
      <c r="G119" s="161"/>
    </row>
    <row r="120" spans="1:7" x14ac:dyDescent="0.2">
      <c r="A120" s="161" t="s">
        <v>562</v>
      </c>
      <c r="B120" s="176" t="s">
        <v>553</v>
      </c>
      <c r="C120" s="228"/>
      <c r="D120" s="228"/>
      <c r="E120" s="228"/>
      <c r="F120" s="228"/>
      <c r="G120" s="161"/>
    </row>
    <row r="121" spans="1:7" x14ac:dyDescent="0.2">
      <c r="A121" s="161" t="s">
        <v>563</v>
      </c>
      <c r="B121" s="176" t="s">
        <v>553</v>
      </c>
      <c r="C121" s="228"/>
      <c r="D121" s="228"/>
      <c r="E121" s="228"/>
      <c r="F121" s="228"/>
      <c r="G121" s="161"/>
    </row>
    <row r="122" spans="1:7" x14ac:dyDescent="0.2">
      <c r="A122" s="161" t="s">
        <v>564</v>
      </c>
      <c r="B122" s="176" t="s">
        <v>553</v>
      </c>
      <c r="C122" s="228"/>
      <c r="D122" s="228"/>
      <c r="E122" s="228"/>
      <c r="F122" s="228"/>
      <c r="G122" s="161"/>
    </row>
    <row r="123" spans="1:7" x14ac:dyDescent="0.2">
      <c r="A123" s="161" t="s">
        <v>565</v>
      </c>
      <c r="B123" s="176" t="s">
        <v>553</v>
      </c>
      <c r="C123" s="228"/>
      <c r="D123" s="228"/>
      <c r="E123" s="228"/>
      <c r="F123" s="228"/>
      <c r="G123" s="161"/>
    </row>
    <row r="124" spans="1:7" x14ac:dyDescent="0.2">
      <c r="A124" s="161" t="s">
        <v>566</v>
      </c>
      <c r="B124" s="176" t="s">
        <v>553</v>
      </c>
      <c r="C124" s="228"/>
      <c r="D124" s="228"/>
      <c r="E124" s="228"/>
      <c r="F124" s="228"/>
      <c r="G124" s="161"/>
    </row>
    <row r="125" spans="1:7" x14ac:dyDescent="0.2">
      <c r="A125" s="161" t="s">
        <v>567</v>
      </c>
      <c r="B125" s="176" t="s">
        <v>553</v>
      </c>
      <c r="C125" s="228"/>
      <c r="D125" s="228"/>
      <c r="E125" s="228"/>
      <c r="F125" s="228"/>
      <c r="G125" s="161"/>
    </row>
    <row r="126" spans="1:7" x14ac:dyDescent="0.2">
      <c r="A126" s="161" t="s">
        <v>568</v>
      </c>
      <c r="B126" s="176" t="s">
        <v>553</v>
      </c>
      <c r="C126" s="228"/>
      <c r="D126" s="228"/>
      <c r="E126" s="228"/>
      <c r="F126" s="228"/>
      <c r="G126" s="161"/>
    </row>
    <row r="127" spans="1:7" x14ac:dyDescent="0.2">
      <c r="A127" s="161" t="s">
        <v>569</v>
      </c>
      <c r="B127" s="176" t="s">
        <v>553</v>
      </c>
      <c r="C127" s="228"/>
      <c r="D127" s="228"/>
      <c r="E127" s="228"/>
      <c r="F127" s="228"/>
      <c r="G127" s="161"/>
    </row>
    <row r="128" spans="1:7" x14ac:dyDescent="0.2">
      <c r="A128" s="161" t="s">
        <v>570</v>
      </c>
      <c r="B128" s="176" t="s">
        <v>553</v>
      </c>
      <c r="C128" s="228"/>
      <c r="D128" s="228"/>
      <c r="E128" s="228"/>
      <c r="F128" s="228"/>
      <c r="G128" s="161"/>
    </row>
    <row r="129" spans="1:7" x14ac:dyDescent="0.2">
      <c r="A129" s="161" t="s">
        <v>571</v>
      </c>
      <c r="B129" s="176" t="s">
        <v>553</v>
      </c>
      <c r="C129" s="228"/>
      <c r="D129" s="228"/>
      <c r="E129" s="228"/>
      <c r="F129" s="228"/>
      <c r="G129" s="161"/>
    </row>
    <row r="130" spans="1:7" x14ac:dyDescent="0.2">
      <c r="A130" s="161" t="s">
        <v>1478</v>
      </c>
      <c r="B130" s="176" t="s">
        <v>553</v>
      </c>
      <c r="C130" s="228"/>
      <c r="D130" s="228"/>
      <c r="E130" s="228"/>
      <c r="F130" s="228"/>
      <c r="G130" s="161"/>
    </row>
    <row r="131" spans="1:7" x14ac:dyDescent="0.2">
      <c r="A131" s="161" t="s">
        <v>1479</v>
      </c>
      <c r="B131" s="176" t="s">
        <v>553</v>
      </c>
      <c r="C131" s="228"/>
      <c r="D131" s="228"/>
      <c r="E131" s="228"/>
      <c r="F131" s="228"/>
      <c r="G131" s="161"/>
    </row>
    <row r="132" spans="1:7" x14ac:dyDescent="0.2">
      <c r="A132" s="161" t="s">
        <v>1480</v>
      </c>
      <c r="B132" s="176" t="s">
        <v>553</v>
      </c>
      <c r="C132" s="228"/>
      <c r="D132" s="228"/>
      <c r="E132" s="228"/>
      <c r="F132" s="228"/>
      <c r="G132" s="161"/>
    </row>
    <row r="133" spans="1:7" x14ac:dyDescent="0.2">
      <c r="A133" s="161" t="s">
        <v>1481</v>
      </c>
      <c r="B133" s="176" t="s">
        <v>553</v>
      </c>
      <c r="C133" s="228"/>
      <c r="D133" s="228"/>
      <c r="E133" s="228"/>
      <c r="F133" s="228"/>
      <c r="G133" s="161"/>
    </row>
    <row r="134" spans="1:7" x14ac:dyDescent="0.2">
      <c r="A134" s="161" t="s">
        <v>1482</v>
      </c>
      <c r="B134" s="176" t="s">
        <v>553</v>
      </c>
      <c r="C134" s="228"/>
      <c r="D134" s="228"/>
      <c r="E134" s="228"/>
      <c r="F134" s="228"/>
      <c r="G134" s="161"/>
    </row>
    <row r="135" spans="1:7" x14ac:dyDescent="0.2">
      <c r="A135" s="161" t="s">
        <v>1483</v>
      </c>
      <c r="B135" s="176" t="s">
        <v>553</v>
      </c>
      <c r="C135" s="228"/>
      <c r="D135" s="228"/>
      <c r="E135" s="228"/>
      <c r="F135" s="228"/>
      <c r="G135" s="161"/>
    </row>
    <row r="136" spans="1:7" x14ac:dyDescent="0.2">
      <c r="A136" s="161" t="s">
        <v>1484</v>
      </c>
      <c r="B136" s="176" t="s">
        <v>553</v>
      </c>
      <c r="C136" s="228"/>
      <c r="D136" s="228"/>
      <c r="E136" s="228"/>
      <c r="F136" s="228"/>
      <c r="G136" s="161"/>
    </row>
    <row r="137" spans="1:7" x14ac:dyDescent="0.2">
      <c r="A137" s="161" t="s">
        <v>1485</v>
      </c>
      <c r="B137" s="176" t="s">
        <v>553</v>
      </c>
      <c r="C137" s="228"/>
      <c r="D137" s="228"/>
      <c r="E137" s="228"/>
      <c r="F137" s="228"/>
      <c r="G137" s="161"/>
    </row>
    <row r="138" spans="1:7" x14ac:dyDescent="0.2">
      <c r="A138" s="161" t="s">
        <v>1486</v>
      </c>
      <c r="B138" s="176" t="s">
        <v>553</v>
      </c>
      <c r="C138" s="228"/>
      <c r="D138" s="228"/>
      <c r="E138" s="228"/>
      <c r="F138" s="228"/>
      <c r="G138" s="161"/>
    </row>
    <row r="139" spans="1:7" x14ac:dyDescent="0.2">
      <c r="A139" s="161" t="s">
        <v>1487</v>
      </c>
      <c r="B139" s="176" t="s">
        <v>553</v>
      </c>
      <c r="C139" s="228"/>
      <c r="D139" s="228"/>
      <c r="E139" s="228"/>
      <c r="F139" s="228"/>
      <c r="G139" s="161"/>
    </row>
    <row r="140" spans="1:7" x14ac:dyDescent="0.2">
      <c r="A140" s="161" t="s">
        <v>1488</v>
      </c>
      <c r="B140" s="176" t="s">
        <v>553</v>
      </c>
      <c r="C140" s="228"/>
      <c r="D140" s="228"/>
      <c r="E140" s="228"/>
      <c r="F140" s="228"/>
      <c r="G140" s="161"/>
    </row>
    <row r="141" spans="1:7" x14ac:dyDescent="0.2">
      <c r="A141" s="161" t="s">
        <v>1489</v>
      </c>
      <c r="B141" s="176" t="s">
        <v>553</v>
      </c>
      <c r="C141" s="228"/>
      <c r="D141" s="228"/>
      <c r="E141" s="228"/>
      <c r="F141" s="228"/>
      <c r="G141" s="161"/>
    </row>
    <row r="142" spans="1:7" x14ac:dyDescent="0.2">
      <c r="A142" s="161" t="s">
        <v>1490</v>
      </c>
      <c r="B142" s="176" t="s">
        <v>553</v>
      </c>
      <c r="C142" s="228"/>
      <c r="D142" s="228"/>
      <c r="E142" s="228"/>
      <c r="F142" s="228"/>
      <c r="G142" s="161"/>
    </row>
    <row r="143" spans="1:7" x14ac:dyDescent="0.2">
      <c r="A143" s="161" t="s">
        <v>1491</v>
      </c>
      <c r="B143" s="176" t="s">
        <v>553</v>
      </c>
      <c r="C143" s="228"/>
      <c r="D143" s="228"/>
      <c r="E143" s="228"/>
      <c r="F143" s="228"/>
      <c r="G143" s="161"/>
    </row>
    <row r="144" spans="1:7" x14ac:dyDescent="0.2">
      <c r="A144" s="161" t="s">
        <v>1492</v>
      </c>
      <c r="B144" s="176" t="s">
        <v>553</v>
      </c>
      <c r="C144" s="228"/>
      <c r="D144" s="228"/>
      <c r="E144" s="228"/>
      <c r="F144" s="228"/>
      <c r="G144" s="161"/>
    </row>
    <row r="145" spans="1:7" x14ac:dyDescent="0.2">
      <c r="A145" s="161" t="s">
        <v>1493</v>
      </c>
      <c r="B145" s="176" t="s">
        <v>553</v>
      </c>
      <c r="C145" s="228"/>
      <c r="D145" s="228"/>
      <c r="E145" s="228"/>
      <c r="F145" s="228"/>
      <c r="G145" s="161"/>
    </row>
    <row r="146" spans="1:7" x14ac:dyDescent="0.2">
      <c r="A146" s="161" t="s">
        <v>1494</v>
      </c>
      <c r="B146" s="176" t="s">
        <v>553</v>
      </c>
      <c r="C146" s="228"/>
      <c r="D146" s="228"/>
      <c r="E146" s="228"/>
      <c r="F146" s="228"/>
      <c r="G146" s="161"/>
    </row>
    <row r="147" spans="1:7" x14ac:dyDescent="0.2">
      <c r="A147" s="161" t="s">
        <v>1495</v>
      </c>
      <c r="B147" s="176" t="s">
        <v>553</v>
      </c>
      <c r="C147" s="228"/>
      <c r="D147" s="228"/>
      <c r="E147" s="228"/>
      <c r="F147" s="228"/>
      <c r="G147" s="161"/>
    </row>
    <row r="148" spans="1:7" x14ac:dyDescent="0.2">
      <c r="A148" s="161" t="s">
        <v>1496</v>
      </c>
      <c r="B148" s="176" t="s">
        <v>553</v>
      </c>
      <c r="C148" s="228"/>
      <c r="D148" s="228"/>
      <c r="E148" s="228"/>
      <c r="F148" s="228"/>
      <c r="G148" s="161"/>
    </row>
    <row r="149" spans="1:7" x14ac:dyDescent="0.2">
      <c r="A149" s="178"/>
      <c r="B149" s="179" t="s">
        <v>572</v>
      </c>
      <c r="C149" s="178" t="s">
        <v>435</v>
      </c>
      <c r="D149" s="178" t="s">
        <v>436</v>
      </c>
      <c r="E149" s="180"/>
      <c r="F149" s="181" t="s">
        <v>401</v>
      </c>
      <c r="G149" s="181"/>
    </row>
    <row r="150" spans="1:7" x14ac:dyDescent="0.2">
      <c r="A150" s="161" t="s">
        <v>573</v>
      </c>
      <c r="B150" s="161" t="s">
        <v>574</v>
      </c>
      <c r="C150" s="228">
        <v>0.82722016102335305</v>
      </c>
      <c r="D150" s="228">
        <v>0</v>
      </c>
      <c r="E150" s="232"/>
      <c r="F150" s="228">
        <f>SUM(C150:D150)</f>
        <v>0.82722016102335305</v>
      </c>
    </row>
    <row r="151" spans="1:7" x14ac:dyDescent="0.2">
      <c r="A151" s="161" t="s">
        <v>575</v>
      </c>
      <c r="B151" s="161" t="s">
        <v>576</v>
      </c>
      <c r="C151" s="228">
        <v>0</v>
      </c>
      <c r="D151" s="228">
        <v>0</v>
      </c>
      <c r="E151" s="232"/>
      <c r="F151" s="228">
        <f t="shared" ref="F151:F152" si="2">SUM(C151:D151)</f>
        <v>0</v>
      </c>
    </row>
    <row r="152" spans="1:7" x14ac:dyDescent="0.2">
      <c r="A152" s="161" t="s">
        <v>577</v>
      </c>
      <c r="B152" s="161" t="s">
        <v>62</v>
      </c>
      <c r="C152" s="228">
        <v>0.17277983897665899</v>
      </c>
      <c r="D152" s="228">
        <v>0</v>
      </c>
      <c r="E152" s="232"/>
      <c r="F152" s="228">
        <f t="shared" si="2"/>
        <v>0.17277983897665899</v>
      </c>
    </row>
    <row r="153" spans="1:7" x14ac:dyDescent="0.2">
      <c r="A153" s="161" t="s">
        <v>578</v>
      </c>
      <c r="C153" s="228"/>
      <c r="D153" s="228"/>
      <c r="E153" s="232"/>
      <c r="F153" s="228"/>
    </row>
    <row r="154" spans="1:7" x14ac:dyDescent="0.2">
      <c r="A154" s="161" t="s">
        <v>579</v>
      </c>
      <c r="C154" s="228"/>
      <c r="D154" s="228"/>
      <c r="E154" s="232"/>
      <c r="F154" s="228"/>
    </row>
    <row r="155" spans="1:7" x14ac:dyDescent="0.2">
      <c r="A155" s="161" t="s">
        <v>580</v>
      </c>
      <c r="C155" s="228"/>
      <c r="D155" s="228"/>
      <c r="E155" s="232"/>
      <c r="F155" s="228"/>
    </row>
    <row r="156" spans="1:7" x14ac:dyDescent="0.2">
      <c r="A156" s="161" t="s">
        <v>581</v>
      </c>
      <c r="C156" s="228"/>
      <c r="D156" s="228"/>
      <c r="E156" s="232"/>
      <c r="F156" s="228"/>
    </row>
    <row r="157" spans="1:7" x14ac:dyDescent="0.2">
      <c r="A157" s="161" t="s">
        <v>582</v>
      </c>
      <c r="C157" s="228"/>
      <c r="D157" s="228"/>
      <c r="E157" s="232"/>
      <c r="F157" s="228"/>
    </row>
    <row r="158" spans="1:7" x14ac:dyDescent="0.2">
      <c r="A158" s="161" t="s">
        <v>583</v>
      </c>
      <c r="C158" s="228"/>
      <c r="D158" s="228"/>
      <c r="E158" s="232"/>
      <c r="F158" s="228"/>
    </row>
    <row r="159" spans="1:7" x14ac:dyDescent="0.2">
      <c r="A159" s="178"/>
      <c r="B159" s="179" t="s">
        <v>584</v>
      </c>
      <c r="C159" s="178" t="s">
        <v>435</v>
      </c>
      <c r="D159" s="178" t="s">
        <v>436</v>
      </c>
      <c r="E159" s="180"/>
      <c r="F159" s="181" t="s">
        <v>401</v>
      </c>
      <c r="G159" s="181"/>
    </row>
    <row r="160" spans="1:7" x14ac:dyDescent="0.2">
      <c r="A160" s="161" t="s">
        <v>585</v>
      </c>
      <c r="B160" s="161" t="s">
        <v>586</v>
      </c>
      <c r="C160" s="228">
        <v>4.6714422657009001E-2</v>
      </c>
      <c r="D160" s="228">
        <v>0</v>
      </c>
      <c r="E160" s="232"/>
      <c r="F160" s="228">
        <f>SUM(C160:D160)</f>
        <v>4.6714422657009001E-2</v>
      </c>
    </row>
    <row r="161" spans="1:7" x14ac:dyDescent="0.2">
      <c r="A161" s="161" t="s">
        <v>587</v>
      </c>
      <c r="B161" s="161" t="s">
        <v>588</v>
      </c>
      <c r="C161" s="228">
        <v>0.95328557734299102</v>
      </c>
      <c r="D161" s="228">
        <v>0</v>
      </c>
      <c r="E161" s="232"/>
      <c r="F161" s="228">
        <f t="shared" ref="F161:F162" si="3">SUM(C161:D161)</f>
        <v>0.95328557734299102</v>
      </c>
    </row>
    <row r="162" spans="1:7" x14ac:dyDescent="0.2">
      <c r="A162" s="161" t="s">
        <v>589</v>
      </c>
      <c r="B162" s="161" t="s">
        <v>62</v>
      </c>
      <c r="C162" s="228">
        <v>0</v>
      </c>
      <c r="D162" s="228">
        <v>0</v>
      </c>
      <c r="E162" s="232"/>
      <c r="F162" s="228">
        <f t="shared" si="3"/>
        <v>0</v>
      </c>
    </row>
    <row r="163" spans="1:7" x14ac:dyDescent="0.2">
      <c r="A163" s="161" t="s">
        <v>590</v>
      </c>
      <c r="E163" s="154"/>
    </row>
    <row r="164" spans="1:7" x14ac:dyDescent="0.2">
      <c r="A164" s="161" t="s">
        <v>591</v>
      </c>
      <c r="E164" s="154"/>
    </row>
    <row r="165" spans="1:7" x14ac:dyDescent="0.2">
      <c r="A165" s="161" t="s">
        <v>592</v>
      </c>
      <c r="E165" s="154"/>
    </row>
    <row r="166" spans="1:7" x14ac:dyDescent="0.2">
      <c r="A166" s="161" t="s">
        <v>593</v>
      </c>
      <c r="E166" s="154"/>
    </row>
    <row r="167" spans="1:7" x14ac:dyDescent="0.2">
      <c r="A167" s="161" t="s">
        <v>594</v>
      </c>
      <c r="E167" s="154"/>
    </row>
    <row r="168" spans="1:7" x14ac:dyDescent="0.2">
      <c r="A168" s="161" t="s">
        <v>595</v>
      </c>
      <c r="E168" s="154"/>
    </row>
    <row r="169" spans="1:7" x14ac:dyDescent="0.2">
      <c r="A169" s="178"/>
      <c r="B169" s="179" t="s">
        <v>596</v>
      </c>
      <c r="C169" s="178" t="s">
        <v>435</v>
      </c>
      <c r="D169" s="178" t="s">
        <v>436</v>
      </c>
      <c r="E169" s="180"/>
      <c r="F169" s="181" t="s">
        <v>401</v>
      </c>
      <c r="G169" s="181"/>
    </row>
    <row r="170" spans="1:7" x14ac:dyDescent="0.2">
      <c r="A170" s="161" t="s">
        <v>597</v>
      </c>
      <c r="B170" s="201" t="s">
        <v>598</v>
      </c>
      <c r="C170" s="228">
        <v>4.9426438358957402E-2</v>
      </c>
      <c r="D170" s="228">
        <v>0</v>
      </c>
      <c r="E170" s="232"/>
      <c r="F170" s="228">
        <f>SUM(C170:D170)</f>
        <v>4.9426438358957402E-2</v>
      </c>
    </row>
    <row r="171" spans="1:7" x14ac:dyDescent="0.2">
      <c r="A171" s="161" t="s">
        <v>599</v>
      </c>
      <c r="B171" s="201" t="s">
        <v>1497</v>
      </c>
      <c r="C171" s="228">
        <v>0.263554973860814</v>
      </c>
      <c r="D171" s="228">
        <v>0</v>
      </c>
      <c r="E171" s="232"/>
      <c r="F171" s="228">
        <f t="shared" ref="F171:F174" si="4">SUM(C171:D171)</f>
        <v>0.263554973860814</v>
      </c>
    </row>
    <row r="172" spans="1:7" x14ac:dyDescent="0.2">
      <c r="A172" s="161" t="s">
        <v>600</v>
      </c>
      <c r="B172" s="201" t="s">
        <v>1498</v>
      </c>
      <c r="C172" s="228">
        <v>0.20899645825247201</v>
      </c>
      <c r="D172" s="228">
        <v>0</v>
      </c>
      <c r="E172" s="228"/>
      <c r="F172" s="228">
        <f t="shared" si="4"/>
        <v>0.20899645825247201</v>
      </c>
    </row>
    <row r="173" spans="1:7" x14ac:dyDescent="0.2">
      <c r="A173" s="161" t="s">
        <v>601</v>
      </c>
      <c r="B173" s="201" t="s">
        <v>1499</v>
      </c>
      <c r="C173" s="228">
        <v>0.13744541283685699</v>
      </c>
      <c r="D173" s="228">
        <v>0</v>
      </c>
      <c r="E173" s="228"/>
      <c r="F173" s="228">
        <f t="shared" si="4"/>
        <v>0.13744541283685699</v>
      </c>
    </row>
    <row r="174" spans="1:7" x14ac:dyDescent="0.2">
      <c r="A174" s="161" t="s">
        <v>602</v>
      </c>
      <c r="B174" s="201" t="s">
        <v>1500</v>
      </c>
      <c r="C174" s="228">
        <v>0.34057671669090001</v>
      </c>
      <c r="D174" s="228">
        <v>0</v>
      </c>
      <c r="E174" s="228"/>
      <c r="F174" s="228">
        <f t="shared" si="4"/>
        <v>0.34057671669090001</v>
      </c>
    </row>
    <row r="175" spans="1:7" x14ac:dyDescent="0.2">
      <c r="A175" s="161" t="s">
        <v>603</v>
      </c>
      <c r="B175" s="174"/>
      <c r="C175" s="228"/>
      <c r="D175" s="228"/>
      <c r="E175" s="228"/>
      <c r="F175" s="228"/>
    </row>
    <row r="176" spans="1:7" x14ac:dyDescent="0.2">
      <c r="A176" s="161" t="s">
        <v>604</v>
      </c>
      <c r="B176" s="174"/>
      <c r="C176" s="228"/>
      <c r="D176" s="228"/>
      <c r="E176" s="228"/>
      <c r="F176" s="228"/>
    </row>
    <row r="177" spans="1:7" x14ac:dyDescent="0.2">
      <c r="A177" s="161" t="s">
        <v>605</v>
      </c>
      <c r="B177" s="201"/>
      <c r="C177" s="228"/>
      <c r="D177" s="228"/>
      <c r="E177" s="228"/>
      <c r="F177" s="228"/>
    </row>
    <row r="178" spans="1:7" x14ac:dyDescent="0.2">
      <c r="A178" s="161" t="s">
        <v>606</v>
      </c>
      <c r="B178" s="201"/>
      <c r="C178" s="228"/>
      <c r="D178" s="228"/>
      <c r="E178" s="228"/>
      <c r="F178" s="228"/>
    </row>
    <row r="179" spans="1:7" x14ac:dyDescent="0.2">
      <c r="A179" s="178"/>
      <c r="B179" s="179" t="s">
        <v>607</v>
      </c>
      <c r="C179" s="178" t="s">
        <v>435</v>
      </c>
      <c r="D179" s="178" t="s">
        <v>436</v>
      </c>
      <c r="E179" s="180"/>
      <c r="F179" s="181" t="s">
        <v>401</v>
      </c>
      <c r="G179" s="181"/>
    </row>
    <row r="180" spans="1:7" x14ac:dyDescent="0.2">
      <c r="A180" s="161" t="s">
        <v>608</v>
      </c>
      <c r="B180" s="161" t="s">
        <v>1501</v>
      </c>
      <c r="C180" s="228">
        <v>2.6732366364566499E-5</v>
      </c>
      <c r="D180" s="228">
        <v>0</v>
      </c>
      <c r="E180" s="232"/>
      <c r="F180" s="228">
        <f t="shared" ref="F180" si="5">SUM(C180:D180)</f>
        <v>2.6732366364566499E-5</v>
      </c>
    </row>
    <row r="181" spans="1:7" x14ac:dyDescent="0.2">
      <c r="A181" s="161" t="s">
        <v>609</v>
      </c>
      <c r="B181" s="233"/>
      <c r="C181" s="228"/>
      <c r="D181" s="228"/>
      <c r="E181" s="232"/>
      <c r="F181" s="228"/>
    </row>
    <row r="182" spans="1:7" x14ac:dyDescent="0.2">
      <c r="A182" s="161" t="s">
        <v>610</v>
      </c>
      <c r="B182" s="233"/>
      <c r="C182" s="228"/>
      <c r="D182" s="228"/>
      <c r="E182" s="232"/>
      <c r="F182" s="228"/>
    </row>
    <row r="183" spans="1:7" x14ac:dyDescent="0.2">
      <c r="A183" s="161" t="s">
        <v>611</v>
      </c>
      <c r="B183" s="233"/>
      <c r="C183" s="228"/>
      <c r="D183" s="228"/>
      <c r="E183" s="232"/>
      <c r="F183" s="228"/>
    </row>
    <row r="184" spans="1:7" x14ac:dyDescent="0.2">
      <c r="A184" s="161" t="s">
        <v>612</v>
      </c>
      <c r="B184" s="233"/>
      <c r="C184" s="228"/>
      <c r="D184" s="228"/>
      <c r="E184" s="232"/>
      <c r="F184" s="228"/>
    </row>
    <row r="185" spans="1:7" ht="18.75" x14ac:dyDescent="0.2">
      <c r="A185" s="234"/>
      <c r="B185" s="235" t="s">
        <v>398</v>
      </c>
      <c r="C185" s="234"/>
      <c r="D185" s="234"/>
      <c r="E185" s="234"/>
      <c r="F185" s="236"/>
      <c r="G185" s="236"/>
    </row>
    <row r="186" spans="1:7" x14ac:dyDescent="0.2">
      <c r="A186" s="178"/>
      <c r="B186" s="179" t="s">
        <v>613</v>
      </c>
      <c r="C186" s="178" t="s">
        <v>614</v>
      </c>
      <c r="D186" s="178" t="s">
        <v>615</v>
      </c>
      <c r="E186" s="180"/>
      <c r="F186" s="178" t="s">
        <v>435</v>
      </c>
      <c r="G186" s="178" t="s">
        <v>616</v>
      </c>
    </row>
    <row r="187" spans="1:7" x14ac:dyDescent="0.2">
      <c r="A187" s="161" t="s">
        <v>617</v>
      </c>
      <c r="B187" s="176" t="s">
        <v>618</v>
      </c>
      <c r="C187" s="184">
        <v>67.458546916501405</v>
      </c>
      <c r="E187" s="172"/>
      <c r="F187" s="200"/>
      <c r="G187" s="200"/>
    </row>
    <row r="188" spans="1:7" x14ac:dyDescent="0.2">
      <c r="A188" s="172"/>
      <c r="B188" s="237"/>
      <c r="C188" s="172"/>
      <c r="D188" s="172"/>
      <c r="E188" s="172"/>
      <c r="F188" s="200"/>
      <c r="G188" s="200"/>
    </row>
    <row r="189" spans="1:7" x14ac:dyDescent="0.2">
      <c r="B189" s="176" t="s">
        <v>619</v>
      </c>
      <c r="C189" s="172"/>
      <c r="D189" s="172"/>
      <c r="E189" s="172"/>
      <c r="F189" s="200"/>
      <c r="G189" s="200"/>
    </row>
    <row r="190" spans="1:7" x14ac:dyDescent="0.2">
      <c r="A190" s="161" t="s">
        <v>620</v>
      </c>
      <c r="B190" s="176" t="s">
        <v>621</v>
      </c>
      <c r="C190" s="184">
        <v>7150.4338650301097</v>
      </c>
      <c r="D190" s="238">
        <v>0</v>
      </c>
      <c r="E190" s="172"/>
      <c r="F190" s="190">
        <f>IF($C$214=0,"",IF(C190="[for completion]","",IF(C190="","",C190/$C$214)))</f>
        <v>0.46917718807053832</v>
      </c>
      <c r="G190" s="190" t="str">
        <f>IF($D$214=0,"",IF(D190="[for completion]","",IF(D190="","",D190/$D$214)))</f>
        <v/>
      </c>
    </row>
    <row r="191" spans="1:7" x14ac:dyDescent="0.2">
      <c r="A191" s="161" t="s">
        <v>622</v>
      </c>
      <c r="B191" s="176" t="s">
        <v>623</v>
      </c>
      <c r="C191" s="184">
        <v>5479.9138107600302</v>
      </c>
      <c r="D191" s="238">
        <v>0</v>
      </c>
      <c r="E191" s="172"/>
      <c r="F191" s="190">
        <f t="shared" ref="F191:F213" si="6">IF($C$214=0,"",IF(C191="[for completion]","",IF(C191="","",C191/$C$214)))</f>
        <v>0.35956567127699357</v>
      </c>
      <c r="G191" s="190" t="str">
        <f t="shared" ref="G191:G213" si="7">IF($D$214=0,"",IF(D191="[for completion]","",IF(D191="","",D191/$D$214)))</f>
        <v/>
      </c>
    </row>
    <row r="192" spans="1:7" x14ac:dyDescent="0.2">
      <c r="A192" s="161" t="s">
        <v>624</v>
      </c>
      <c r="B192" s="176" t="s">
        <v>625</v>
      </c>
      <c r="C192" s="184">
        <v>1531.61704543</v>
      </c>
      <c r="D192" s="238">
        <v>0</v>
      </c>
      <c r="E192" s="172"/>
      <c r="F192" s="190">
        <f t="shared" si="6"/>
        <v>0.10049736731223195</v>
      </c>
      <c r="G192" s="190" t="str">
        <f t="shared" si="7"/>
        <v/>
      </c>
    </row>
    <row r="193" spans="1:7" x14ac:dyDescent="0.2">
      <c r="A193" s="161" t="s">
        <v>626</v>
      </c>
      <c r="B193" s="176" t="s">
        <v>627</v>
      </c>
      <c r="C193" s="184">
        <v>490.21866028999898</v>
      </c>
      <c r="D193" s="238">
        <v>0</v>
      </c>
      <c r="E193" s="172"/>
      <c r="F193" s="190">
        <f t="shared" si="6"/>
        <v>3.216579817616419E-2</v>
      </c>
      <c r="G193" s="190" t="str">
        <f t="shared" si="7"/>
        <v/>
      </c>
    </row>
    <row r="194" spans="1:7" x14ac:dyDescent="0.2">
      <c r="A194" s="161" t="s">
        <v>628</v>
      </c>
      <c r="B194" s="176" t="s">
        <v>629</v>
      </c>
      <c r="C194" s="184">
        <v>588.18645495999999</v>
      </c>
      <c r="D194" s="238">
        <v>0</v>
      </c>
      <c r="E194" s="172"/>
      <c r="F194" s="190">
        <f t="shared" si="6"/>
        <v>3.859397516407196E-2</v>
      </c>
      <c r="G194" s="190" t="str">
        <f t="shared" si="7"/>
        <v/>
      </c>
    </row>
    <row r="195" spans="1:7" x14ac:dyDescent="0.2">
      <c r="A195" s="161" t="s">
        <v>630</v>
      </c>
      <c r="B195" s="176" t="s">
        <v>553</v>
      </c>
      <c r="C195" s="238"/>
      <c r="D195" s="238"/>
      <c r="E195" s="172"/>
      <c r="F195" s="190" t="str">
        <f t="shared" si="6"/>
        <v/>
      </c>
      <c r="G195" s="190" t="str">
        <f t="shared" si="7"/>
        <v/>
      </c>
    </row>
    <row r="196" spans="1:7" x14ac:dyDescent="0.2">
      <c r="A196" s="161" t="s">
        <v>631</v>
      </c>
      <c r="B196" s="176" t="s">
        <v>553</v>
      </c>
      <c r="C196" s="238"/>
      <c r="D196" s="238"/>
      <c r="E196" s="172"/>
      <c r="F196" s="190" t="str">
        <f t="shared" si="6"/>
        <v/>
      </c>
      <c r="G196" s="190" t="str">
        <f t="shared" si="7"/>
        <v/>
      </c>
    </row>
    <row r="197" spans="1:7" x14ac:dyDescent="0.2">
      <c r="A197" s="161" t="s">
        <v>632</v>
      </c>
      <c r="B197" s="176" t="s">
        <v>553</v>
      </c>
      <c r="C197" s="238"/>
      <c r="D197" s="238"/>
      <c r="E197" s="172"/>
      <c r="F197" s="190" t="str">
        <f t="shared" si="6"/>
        <v/>
      </c>
      <c r="G197" s="190" t="str">
        <f t="shared" si="7"/>
        <v/>
      </c>
    </row>
    <row r="198" spans="1:7" x14ac:dyDescent="0.2">
      <c r="A198" s="161" t="s">
        <v>633</v>
      </c>
      <c r="B198" s="176" t="s">
        <v>553</v>
      </c>
      <c r="C198" s="238"/>
      <c r="D198" s="238"/>
      <c r="E198" s="172"/>
      <c r="F198" s="190" t="str">
        <f t="shared" si="6"/>
        <v/>
      </c>
      <c r="G198" s="190" t="str">
        <f t="shared" si="7"/>
        <v/>
      </c>
    </row>
    <row r="199" spans="1:7" x14ac:dyDescent="0.2">
      <c r="A199" s="161" t="s">
        <v>634</v>
      </c>
      <c r="B199" s="176" t="s">
        <v>553</v>
      </c>
      <c r="C199" s="238"/>
      <c r="D199" s="238"/>
      <c r="E199" s="176"/>
      <c r="F199" s="190" t="str">
        <f t="shared" si="6"/>
        <v/>
      </c>
      <c r="G199" s="190" t="str">
        <f t="shared" si="7"/>
        <v/>
      </c>
    </row>
    <row r="200" spans="1:7" x14ac:dyDescent="0.2">
      <c r="A200" s="161" t="s">
        <v>635</v>
      </c>
      <c r="B200" s="176" t="s">
        <v>553</v>
      </c>
      <c r="C200" s="238"/>
      <c r="D200" s="238"/>
      <c r="E200" s="176"/>
      <c r="F200" s="190" t="str">
        <f t="shared" si="6"/>
        <v/>
      </c>
      <c r="G200" s="190" t="str">
        <f t="shared" si="7"/>
        <v/>
      </c>
    </row>
    <row r="201" spans="1:7" x14ac:dyDescent="0.2">
      <c r="A201" s="161" t="s">
        <v>636</v>
      </c>
      <c r="B201" s="176" t="s">
        <v>553</v>
      </c>
      <c r="C201" s="238"/>
      <c r="D201" s="238"/>
      <c r="E201" s="176"/>
      <c r="F201" s="190" t="str">
        <f t="shared" si="6"/>
        <v/>
      </c>
      <c r="G201" s="190" t="str">
        <f t="shared" si="7"/>
        <v/>
      </c>
    </row>
    <row r="202" spans="1:7" x14ac:dyDescent="0.2">
      <c r="A202" s="161" t="s">
        <v>637</v>
      </c>
      <c r="B202" s="176" t="s">
        <v>553</v>
      </c>
      <c r="C202" s="238"/>
      <c r="D202" s="238"/>
      <c r="E202" s="176"/>
      <c r="F202" s="190" t="str">
        <f t="shared" si="6"/>
        <v/>
      </c>
      <c r="G202" s="190" t="str">
        <f t="shared" si="7"/>
        <v/>
      </c>
    </row>
    <row r="203" spans="1:7" x14ac:dyDescent="0.2">
      <c r="A203" s="161" t="s">
        <v>638</v>
      </c>
      <c r="B203" s="176" t="s">
        <v>553</v>
      </c>
      <c r="C203" s="238"/>
      <c r="D203" s="238"/>
      <c r="E203" s="176"/>
      <c r="F203" s="190" t="str">
        <f t="shared" si="6"/>
        <v/>
      </c>
      <c r="G203" s="190" t="str">
        <f t="shared" si="7"/>
        <v/>
      </c>
    </row>
    <row r="204" spans="1:7" x14ac:dyDescent="0.2">
      <c r="A204" s="161" t="s">
        <v>639</v>
      </c>
      <c r="B204" s="176" t="s">
        <v>553</v>
      </c>
      <c r="C204" s="238"/>
      <c r="D204" s="238"/>
      <c r="E204" s="176"/>
      <c r="F204" s="190" t="str">
        <f t="shared" si="6"/>
        <v/>
      </c>
      <c r="G204" s="190" t="str">
        <f t="shared" si="7"/>
        <v/>
      </c>
    </row>
    <row r="205" spans="1:7" x14ac:dyDescent="0.2">
      <c r="A205" s="161" t="s">
        <v>640</v>
      </c>
      <c r="B205" s="176" t="s">
        <v>553</v>
      </c>
      <c r="C205" s="238"/>
      <c r="D205" s="238"/>
      <c r="F205" s="190" t="str">
        <f t="shared" si="6"/>
        <v/>
      </c>
      <c r="G205" s="190" t="str">
        <f t="shared" si="7"/>
        <v/>
      </c>
    </row>
    <row r="206" spans="1:7" x14ac:dyDescent="0.2">
      <c r="A206" s="161" t="s">
        <v>641</v>
      </c>
      <c r="B206" s="176" t="s">
        <v>553</v>
      </c>
      <c r="C206" s="238"/>
      <c r="D206" s="238"/>
      <c r="E206" s="239"/>
      <c r="F206" s="190" t="str">
        <f t="shared" si="6"/>
        <v/>
      </c>
      <c r="G206" s="190" t="str">
        <f t="shared" si="7"/>
        <v/>
      </c>
    </row>
    <row r="207" spans="1:7" x14ac:dyDescent="0.2">
      <c r="A207" s="161" t="s">
        <v>642</v>
      </c>
      <c r="B207" s="176" t="s">
        <v>553</v>
      </c>
      <c r="C207" s="238"/>
      <c r="D207" s="238"/>
      <c r="E207" s="239"/>
      <c r="F207" s="190" t="str">
        <f t="shared" si="6"/>
        <v/>
      </c>
      <c r="G207" s="190" t="str">
        <f t="shared" si="7"/>
        <v/>
      </c>
    </row>
    <row r="208" spans="1:7" x14ac:dyDescent="0.2">
      <c r="A208" s="161" t="s">
        <v>643</v>
      </c>
      <c r="B208" s="176" t="s">
        <v>553</v>
      </c>
      <c r="C208" s="238"/>
      <c r="D208" s="238"/>
      <c r="E208" s="239"/>
      <c r="F208" s="190" t="str">
        <f t="shared" si="6"/>
        <v/>
      </c>
      <c r="G208" s="190" t="str">
        <f t="shared" si="7"/>
        <v/>
      </c>
    </row>
    <row r="209" spans="1:7" x14ac:dyDescent="0.2">
      <c r="A209" s="161" t="s">
        <v>644</v>
      </c>
      <c r="B209" s="176" t="s">
        <v>553</v>
      </c>
      <c r="C209" s="238"/>
      <c r="D209" s="238"/>
      <c r="E209" s="239"/>
      <c r="F209" s="190" t="str">
        <f t="shared" si="6"/>
        <v/>
      </c>
      <c r="G209" s="190" t="str">
        <f t="shared" si="7"/>
        <v/>
      </c>
    </row>
    <row r="210" spans="1:7" x14ac:dyDescent="0.2">
      <c r="A210" s="161" t="s">
        <v>645</v>
      </c>
      <c r="B210" s="176" t="s">
        <v>553</v>
      </c>
      <c r="C210" s="238"/>
      <c r="D210" s="238"/>
      <c r="E210" s="239"/>
      <c r="F210" s="190" t="str">
        <f t="shared" si="6"/>
        <v/>
      </c>
      <c r="G210" s="190" t="str">
        <f t="shared" si="7"/>
        <v/>
      </c>
    </row>
    <row r="211" spans="1:7" x14ac:dyDescent="0.2">
      <c r="A211" s="161" t="s">
        <v>646</v>
      </c>
      <c r="B211" s="176" t="s">
        <v>553</v>
      </c>
      <c r="C211" s="238"/>
      <c r="D211" s="238"/>
      <c r="E211" s="239"/>
      <c r="F211" s="190" t="str">
        <f t="shared" si="6"/>
        <v/>
      </c>
      <c r="G211" s="190" t="str">
        <f t="shared" si="7"/>
        <v/>
      </c>
    </row>
    <row r="212" spans="1:7" x14ac:dyDescent="0.2">
      <c r="A212" s="161" t="s">
        <v>647</v>
      </c>
      <c r="B212" s="176" t="s">
        <v>553</v>
      </c>
      <c r="C212" s="238"/>
      <c r="D212" s="238"/>
      <c r="E212" s="239"/>
      <c r="F212" s="190" t="str">
        <f t="shared" si="6"/>
        <v/>
      </c>
      <c r="G212" s="190" t="str">
        <f t="shared" si="7"/>
        <v/>
      </c>
    </row>
    <row r="213" spans="1:7" x14ac:dyDescent="0.2">
      <c r="A213" s="161" t="s">
        <v>648</v>
      </c>
      <c r="B213" s="176" t="s">
        <v>553</v>
      </c>
      <c r="C213" s="238"/>
      <c r="D213" s="238"/>
      <c r="E213" s="239"/>
      <c r="F213" s="190" t="str">
        <f t="shared" si="6"/>
        <v/>
      </c>
      <c r="G213" s="190" t="str">
        <f t="shared" si="7"/>
        <v/>
      </c>
    </row>
    <row r="214" spans="1:7" x14ac:dyDescent="0.2">
      <c r="A214" s="161" t="s">
        <v>649</v>
      </c>
      <c r="B214" s="192" t="s">
        <v>64</v>
      </c>
      <c r="C214" s="193">
        <f>SUM(C190:C213)</f>
        <v>15240.369836470139</v>
      </c>
      <c r="D214" s="189">
        <f>SUM(D190:D213)</f>
        <v>0</v>
      </c>
      <c r="E214" s="239"/>
      <c r="F214" s="240">
        <f>SUM(F190:F213)</f>
        <v>0.99999999999999989</v>
      </c>
      <c r="G214" s="240">
        <f>SUM(G190:G213)</f>
        <v>0</v>
      </c>
    </row>
    <row r="215" spans="1:7" x14ac:dyDescent="0.2">
      <c r="A215" s="178"/>
      <c r="B215" s="186" t="s">
        <v>650</v>
      </c>
      <c r="C215" s="178" t="s">
        <v>614</v>
      </c>
      <c r="D215" s="178" t="s">
        <v>615</v>
      </c>
      <c r="E215" s="180"/>
      <c r="F215" s="178" t="s">
        <v>435</v>
      </c>
      <c r="G215" s="178" t="s">
        <v>616</v>
      </c>
    </row>
    <row r="216" spans="1:7" x14ac:dyDescent="0.2">
      <c r="A216" s="161" t="s">
        <v>651</v>
      </c>
      <c r="B216" s="161" t="s">
        <v>652</v>
      </c>
      <c r="C216" s="228">
        <v>0.58163456016216697</v>
      </c>
      <c r="F216" s="229"/>
      <c r="G216" s="229"/>
    </row>
    <row r="217" spans="1:7" x14ac:dyDescent="0.2">
      <c r="F217" s="229"/>
      <c r="G217" s="229"/>
    </row>
    <row r="218" spans="1:7" x14ac:dyDescent="0.2">
      <c r="B218" s="176" t="s">
        <v>653</v>
      </c>
      <c r="F218" s="229"/>
      <c r="G218" s="229"/>
    </row>
    <row r="219" spans="1:7" x14ac:dyDescent="0.2">
      <c r="A219" s="161" t="s">
        <v>654</v>
      </c>
      <c r="B219" s="161" t="s">
        <v>655</v>
      </c>
      <c r="C219" s="184">
        <v>4676.32878995997</v>
      </c>
      <c r="D219" s="238">
        <v>0</v>
      </c>
      <c r="F219" s="190">
        <f t="shared" ref="F219:F233" si="8">IF($C$227=0,"",IF(C219="[for completion]","",C219/$C$227))</f>
        <v>0.30683827493277654</v>
      </c>
      <c r="G219" s="190" t="str">
        <f t="shared" ref="G219:G233" si="9">IF($D$227=0,"",IF(D219="[for completion]","",D219/$D$227))</f>
        <v/>
      </c>
    </row>
    <row r="220" spans="1:7" x14ac:dyDescent="0.2">
      <c r="A220" s="161" t="s">
        <v>656</v>
      </c>
      <c r="B220" s="161" t="s">
        <v>657</v>
      </c>
      <c r="C220" s="184">
        <v>1571.0813886199901</v>
      </c>
      <c r="D220" s="238">
        <v>0</v>
      </c>
      <c r="F220" s="190">
        <f t="shared" si="8"/>
        <v>0.10308682830389167</v>
      </c>
      <c r="G220" s="190" t="str">
        <f t="shared" si="9"/>
        <v/>
      </c>
    </row>
    <row r="221" spans="1:7" x14ac:dyDescent="0.2">
      <c r="A221" s="161" t="s">
        <v>658</v>
      </c>
      <c r="B221" s="161" t="s">
        <v>659</v>
      </c>
      <c r="C221" s="184">
        <v>1681.86514762</v>
      </c>
      <c r="D221" s="238">
        <v>0</v>
      </c>
      <c r="F221" s="190">
        <f t="shared" si="8"/>
        <v>0.11035592742607347</v>
      </c>
      <c r="G221" s="190" t="str">
        <f t="shared" si="9"/>
        <v/>
      </c>
    </row>
    <row r="222" spans="1:7" x14ac:dyDescent="0.2">
      <c r="A222" s="161" t="s">
        <v>660</v>
      </c>
      <c r="B222" s="161" t="s">
        <v>661</v>
      </c>
      <c r="C222" s="184">
        <v>1854.4304065900001</v>
      </c>
      <c r="D222" s="238">
        <v>0</v>
      </c>
      <c r="F222" s="190">
        <f t="shared" si="8"/>
        <v>0.12167883237008958</v>
      </c>
      <c r="G222" s="190" t="str">
        <f t="shared" si="9"/>
        <v/>
      </c>
    </row>
    <row r="223" spans="1:7" x14ac:dyDescent="0.2">
      <c r="A223" s="161" t="s">
        <v>662</v>
      </c>
      <c r="B223" s="161" t="s">
        <v>663</v>
      </c>
      <c r="C223" s="184">
        <v>2010.09613182001</v>
      </c>
      <c r="D223" s="238">
        <v>0</v>
      </c>
      <c r="F223" s="190">
        <f t="shared" si="8"/>
        <v>0.13189287093347826</v>
      </c>
      <c r="G223" s="190" t="str">
        <f t="shared" si="9"/>
        <v/>
      </c>
    </row>
    <row r="224" spans="1:7" x14ac:dyDescent="0.2">
      <c r="A224" s="161" t="s">
        <v>664</v>
      </c>
      <c r="B224" s="161" t="s">
        <v>665</v>
      </c>
      <c r="C224" s="184">
        <v>1956.5309662500099</v>
      </c>
      <c r="D224" s="238">
        <v>0</v>
      </c>
      <c r="F224" s="190">
        <f t="shared" si="8"/>
        <v>0.12837818158244824</v>
      </c>
      <c r="G224" s="190" t="str">
        <f t="shared" si="9"/>
        <v/>
      </c>
    </row>
    <row r="225" spans="1:7" x14ac:dyDescent="0.2">
      <c r="A225" s="161" t="s">
        <v>666</v>
      </c>
      <c r="B225" s="161" t="s">
        <v>667</v>
      </c>
      <c r="C225" s="184">
        <v>1102.82635871</v>
      </c>
      <c r="D225" s="238">
        <v>0</v>
      </c>
      <c r="F225" s="190">
        <f t="shared" si="8"/>
        <v>7.2362178250487921E-2</v>
      </c>
      <c r="G225" s="190" t="str">
        <f t="shared" si="9"/>
        <v/>
      </c>
    </row>
    <row r="226" spans="1:7" x14ac:dyDescent="0.2">
      <c r="A226" s="161" t="s">
        <v>668</v>
      </c>
      <c r="B226" s="161" t="s">
        <v>669</v>
      </c>
      <c r="C226" s="184">
        <v>387.21064689999997</v>
      </c>
      <c r="D226" s="238">
        <v>0</v>
      </c>
      <c r="F226" s="190">
        <f t="shared" si="8"/>
        <v>2.5406906200754437E-2</v>
      </c>
      <c r="G226" s="190" t="str">
        <f t="shared" si="9"/>
        <v/>
      </c>
    </row>
    <row r="227" spans="1:7" x14ac:dyDescent="0.2">
      <c r="A227" s="161" t="s">
        <v>670</v>
      </c>
      <c r="B227" s="192" t="s">
        <v>64</v>
      </c>
      <c r="C227" s="184">
        <f>SUM(C219:C226)</f>
        <v>15240.369836469978</v>
      </c>
      <c r="D227" s="238">
        <f>SUM(D219:D226)</f>
        <v>0</v>
      </c>
      <c r="F227" s="228">
        <f>SUM(F219:F226)</f>
        <v>1.0000000000000002</v>
      </c>
      <c r="G227" s="228">
        <f>SUM(G219:G226)</f>
        <v>0</v>
      </c>
    </row>
    <row r="228" spans="1:7" x14ac:dyDescent="0.2">
      <c r="A228" s="161" t="s">
        <v>671</v>
      </c>
      <c r="B228" s="195" t="s">
        <v>672</v>
      </c>
      <c r="C228" s="184"/>
      <c r="D228" s="238"/>
      <c r="F228" s="190">
        <f t="shared" si="8"/>
        <v>0</v>
      </c>
      <c r="G228" s="190" t="str">
        <f t="shared" si="9"/>
        <v/>
      </c>
    </row>
    <row r="229" spans="1:7" x14ac:dyDescent="0.2">
      <c r="A229" s="161" t="s">
        <v>673</v>
      </c>
      <c r="B229" s="195" t="s">
        <v>674</v>
      </c>
      <c r="C229" s="184"/>
      <c r="D229" s="238"/>
      <c r="F229" s="190">
        <f t="shared" si="8"/>
        <v>0</v>
      </c>
      <c r="G229" s="190" t="str">
        <f t="shared" si="9"/>
        <v/>
      </c>
    </row>
    <row r="230" spans="1:7" x14ac:dyDescent="0.2">
      <c r="A230" s="161" t="s">
        <v>675</v>
      </c>
      <c r="B230" s="195" t="s">
        <v>676</v>
      </c>
      <c r="C230" s="184"/>
      <c r="D230" s="238"/>
      <c r="F230" s="190">
        <f t="shared" si="8"/>
        <v>0</v>
      </c>
      <c r="G230" s="190" t="str">
        <f t="shared" si="9"/>
        <v/>
      </c>
    </row>
    <row r="231" spans="1:7" x14ac:dyDescent="0.2">
      <c r="A231" s="161" t="s">
        <v>677</v>
      </c>
      <c r="B231" s="195" t="s">
        <v>678</v>
      </c>
      <c r="C231" s="184"/>
      <c r="D231" s="238"/>
      <c r="F231" s="190">
        <f t="shared" si="8"/>
        <v>0</v>
      </c>
      <c r="G231" s="190" t="str">
        <f t="shared" si="9"/>
        <v/>
      </c>
    </row>
    <row r="232" spans="1:7" x14ac:dyDescent="0.2">
      <c r="A232" s="161" t="s">
        <v>679</v>
      </c>
      <c r="B232" s="195" t="s">
        <v>680</v>
      </c>
      <c r="C232" s="184"/>
      <c r="D232" s="238"/>
      <c r="F232" s="190">
        <f t="shared" si="8"/>
        <v>0</v>
      </c>
      <c r="G232" s="190" t="str">
        <f t="shared" si="9"/>
        <v/>
      </c>
    </row>
    <row r="233" spans="1:7" x14ac:dyDescent="0.2">
      <c r="A233" s="161" t="s">
        <v>681</v>
      </c>
      <c r="B233" s="195" t="s">
        <v>682</v>
      </c>
      <c r="C233" s="184"/>
      <c r="D233" s="238"/>
      <c r="F233" s="190">
        <f t="shared" si="8"/>
        <v>0</v>
      </c>
      <c r="G233" s="190" t="str">
        <f t="shared" si="9"/>
        <v/>
      </c>
    </row>
    <row r="234" spans="1:7" x14ac:dyDescent="0.2">
      <c r="A234" s="161" t="s">
        <v>683</v>
      </c>
      <c r="B234" s="195"/>
      <c r="F234" s="190"/>
      <c r="G234" s="190"/>
    </row>
    <row r="235" spans="1:7" x14ac:dyDescent="0.2">
      <c r="A235" s="161" t="s">
        <v>684</v>
      </c>
      <c r="B235" s="195"/>
      <c r="F235" s="190"/>
      <c r="G235" s="190"/>
    </row>
    <row r="236" spans="1:7" x14ac:dyDescent="0.2">
      <c r="A236" s="161" t="s">
        <v>685</v>
      </c>
      <c r="B236" s="195"/>
      <c r="F236" s="190"/>
      <c r="G236" s="190"/>
    </row>
    <row r="237" spans="1:7" x14ac:dyDescent="0.2">
      <c r="A237" s="178"/>
      <c r="B237" s="186" t="s">
        <v>686</v>
      </c>
      <c r="C237" s="178" t="s">
        <v>614</v>
      </c>
      <c r="D237" s="178" t="s">
        <v>615</v>
      </c>
      <c r="E237" s="180"/>
      <c r="F237" s="178" t="s">
        <v>435</v>
      </c>
      <c r="G237" s="178" t="s">
        <v>616</v>
      </c>
    </row>
    <row r="238" spans="1:7" x14ac:dyDescent="0.2">
      <c r="A238" s="161" t="s">
        <v>687</v>
      </c>
      <c r="B238" s="161" t="s">
        <v>652</v>
      </c>
      <c r="C238" s="228">
        <v>0.52058173721908596</v>
      </c>
      <c r="F238" s="229"/>
      <c r="G238" s="229"/>
    </row>
    <row r="239" spans="1:7" x14ac:dyDescent="0.2">
      <c r="F239" s="229"/>
      <c r="G239" s="229"/>
    </row>
    <row r="240" spans="1:7" x14ac:dyDescent="0.2">
      <c r="B240" s="176" t="s">
        <v>653</v>
      </c>
      <c r="F240" s="229"/>
      <c r="G240" s="229"/>
    </row>
    <row r="241" spans="1:7" x14ac:dyDescent="0.2">
      <c r="A241" s="161" t="s">
        <v>688</v>
      </c>
      <c r="B241" s="161" t="s">
        <v>655</v>
      </c>
      <c r="C241" s="184">
        <v>5705.4285988700703</v>
      </c>
      <c r="D241" s="238">
        <v>0</v>
      </c>
      <c r="F241" s="190">
        <f>IF($C$249=0,"",IF(C241="[Mark as ND1 if not relevant]","",C241/$C$249))</f>
        <v>0.37436287046112404</v>
      </c>
      <c r="G241" s="190" t="str">
        <f>IF($D$249=0,"",IF(D241="[Mark as ND1 if not relevant]","",D241/$D$249))</f>
        <v/>
      </c>
    </row>
    <row r="242" spans="1:7" x14ac:dyDescent="0.2">
      <c r="A242" s="161" t="s">
        <v>689</v>
      </c>
      <c r="B242" s="161" t="s">
        <v>657</v>
      </c>
      <c r="C242" s="184">
        <v>1667.82579681999</v>
      </c>
      <c r="D242" s="238">
        <v>0</v>
      </c>
      <c r="F242" s="190">
        <f t="shared" ref="F242:F248" si="10">IF($C$249=0,"",IF(C242="[Mark as ND1 if not relevant]","",C242/$C$249))</f>
        <v>0.10943473253706065</v>
      </c>
      <c r="G242" s="190" t="str">
        <f t="shared" ref="G242:G248" si="11">IF($D$249=0,"",IF(D242="[Mark as ND1 if not relevant]","",D242/$D$249))</f>
        <v/>
      </c>
    </row>
    <row r="243" spans="1:7" x14ac:dyDescent="0.2">
      <c r="A243" s="161" t="s">
        <v>690</v>
      </c>
      <c r="B243" s="161" t="s">
        <v>659</v>
      </c>
      <c r="C243" s="184">
        <v>1730.6914264500101</v>
      </c>
      <c r="D243" s="238">
        <v>0</v>
      </c>
      <c r="F243" s="190">
        <f t="shared" si="10"/>
        <v>0.11355967374941781</v>
      </c>
      <c r="G243" s="190" t="str">
        <f t="shared" si="11"/>
        <v/>
      </c>
    </row>
    <row r="244" spans="1:7" x14ac:dyDescent="0.2">
      <c r="A244" s="161" t="s">
        <v>691</v>
      </c>
      <c r="B244" s="161" t="s">
        <v>661</v>
      </c>
      <c r="C244" s="184">
        <v>1760.8245968199999</v>
      </c>
      <c r="D244" s="238">
        <v>0</v>
      </c>
      <c r="F244" s="190">
        <f t="shared" si="10"/>
        <v>0.11553686791814993</v>
      </c>
      <c r="G244" s="190" t="str">
        <f t="shared" si="11"/>
        <v/>
      </c>
    </row>
    <row r="245" spans="1:7" x14ac:dyDescent="0.2">
      <c r="A245" s="161" t="s">
        <v>692</v>
      </c>
      <c r="B245" s="161" t="s">
        <v>663</v>
      </c>
      <c r="C245" s="184">
        <v>1735.36417590001</v>
      </c>
      <c r="D245" s="238">
        <v>0</v>
      </c>
      <c r="F245" s="190">
        <f t="shared" si="10"/>
        <v>0.11386627716522324</v>
      </c>
      <c r="G245" s="190" t="str">
        <f t="shared" si="11"/>
        <v/>
      </c>
    </row>
    <row r="246" spans="1:7" x14ac:dyDescent="0.2">
      <c r="A246" s="161" t="s">
        <v>693</v>
      </c>
      <c r="B246" s="161" t="s">
        <v>665</v>
      </c>
      <c r="C246" s="184">
        <v>1422.6543752299999</v>
      </c>
      <c r="D246" s="238">
        <v>0</v>
      </c>
      <c r="F246" s="190">
        <f t="shared" si="10"/>
        <v>9.334775930605041E-2</v>
      </c>
      <c r="G246" s="190" t="str">
        <f t="shared" si="11"/>
        <v/>
      </c>
    </row>
    <row r="247" spans="1:7" x14ac:dyDescent="0.2">
      <c r="A247" s="161" t="s">
        <v>694</v>
      </c>
      <c r="B247" s="161" t="s">
        <v>667</v>
      </c>
      <c r="C247" s="184">
        <v>939.90969717000098</v>
      </c>
      <c r="D247" s="238">
        <v>0</v>
      </c>
      <c r="F247" s="190">
        <f t="shared" si="10"/>
        <v>6.1672368010440591E-2</v>
      </c>
      <c r="G247" s="190" t="str">
        <f t="shared" si="11"/>
        <v/>
      </c>
    </row>
    <row r="248" spans="1:7" x14ac:dyDescent="0.2">
      <c r="A248" s="161" t="s">
        <v>695</v>
      </c>
      <c r="B248" s="161" t="s">
        <v>669</v>
      </c>
      <c r="C248" s="184">
        <v>277.67116921000002</v>
      </c>
      <c r="D248" s="238">
        <v>0</v>
      </c>
      <c r="F248" s="190">
        <f t="shared" si="10"/>
        <v>1.8219450852533459E-2</v>
      </c>
      <c r="G248" s="190" t="str">
        <f t="shared" si="11"/>
        <v/>
      </c>
    </row>
    <row r="249" spans="1:7" x14ac:dyDescent="0.2">
      <c r="A249" s="161" t="s">
        <v>696</v>
      </c>
      <c r="B249" s="192" t="s">
        <v>64</v>
      </c>
      <c r="C249" s="184">
        <f>SUM(C241:C248)</f>
        <v>15240.369836470079</v>
      </c>
      <c r="D249" s="238">
        <f>SUM(D241:D248)</f>
        <v>0</v>
      </c>
      <c r="F249" s="228">
        <f>SUM(F241:F248)</f>
        <v>1.0000000000000002</v>
      </c>
      <c r="G249" s="228">
        <f>SUM(G241:G248)</f>
        <v>0</v>
      </c>
    </row>
    <row r="250" spans="1:7" x14ac:dyDescent="0.2">
      <c r="A250" s="161" t="s">
        <v>697</v>
      </c>
      <c r="B250" s="195" t="s">
        <v>672</v>
      </c>
      <c r="C250" s="184"/>
      <c r="D250" s="238"/>
      <c r="F250" s="190">
        <f t="shared" ref="F250:F255" si="12">IF($C$249=0,"",IF(C250="[for completion]","",C250/$C$249))</f>
        <v>0</v>
      </c>
      <c r="G250" s="190" t="str">
        <f t="shared" ref="G250:G255" si="13">IF($D$249=0,"",IF(D250="[for completion]","",D250/$D$249))</f>
        <v/>
      </c>
    </row>
    <row r="251" spans="1:7" x14ac:dyDescent="0.2">
      <c r="A251" s="161" t="s">
        <v>698</v>
      </c>
      <c r="B251" s="195" t="s">
        <v>674</v>
      </c>
      <c r="C251" s="184"/>
      <c r="D251" s="238"/>
      <c r="F251" s="190">
        <f t="shared" si="12"/>
        <v>0</v>
      </c>
      <c r="G251" s="190" t="str">
        <f t="shared" si="13"/>
        <v/>
      </c>
    </row>
    <row r="252" spans="1:7" x14ac:dyDescent="0.2">
      <c r="A252" s="161" t="s">
        <v>699</v>
      </c>
      <c r="B252" s="195" t="s">
        <v>676</v>
      </c>
      <c r="C252" s="184"/>
      <c r="D252" s="238"/>
      <c r="F252" s="190">
        <f t="shared" si="12"/>
        <v>0</v>
      </c>
      <c r="G252" s="190" t="str">
        <f t="shared" si="13"/>
        <v/>
      </c>
    </row>
    <row r="253" spans="1:7" x14ac:dyDescent="0.2">
      <c r="A253" s="161" t="s">
        <v>700</v>
      </c>
      <c r="B253" s="195" t="s">
        <v>678</v>
      </c>
      <c r="C253" s="184"/>
      <c r="D253" s="238"/>
      <c r="F253" s="190">
        <f t="shared" si="12"/>
        <v>0</v>
      </c>
      <c r="G253" s="190" t="str">
        <f t="shared" si="13"/>
        <v/>
      </c>
    </row>
    <row r="254" spans="1:7" x14ac:dyDescent="0.2">
      <c r="A254" s="161" t="s">
        <v>701</v>
      </c>
      <c r="B254" s="195" t="s">
        <v>680</v>
      </c>
      <c r="C254" s="184"/>
      <c r="D254" s="238"/>
      <c r="F254" s="190">
        <f t="shared" si="12"/>
        <v>0</v>
      </c>
      <c r="G254" s="190" t="str">
        <f t="shared" si="13"/>
        <v/>
      </c>
    </row>
    <row r="255" spans="1:7" x14ac:dyDescent="0.2">
      <c r="A255" s="161" t="s">
        <v>702</v>
      </c>
      <c r="B255" s="195" t="s">
        <v>682</v>
      </c>
      <c r="C255" s="184"/>
      <c r="D255" s="238"/>
      <c r="F255" s="190">
        <f t="shared" si="12"/>
        <v>0</v>
      </c>
      <c r="G255" s="190" t="str">
        <f t="shared" si="13"/>
        <v/>
      </c>
    </row>
    <row r="256" spans="1:7" x14ac:dyDescent="0.2">
      <c r="A256" s="161" t="s">
        <v>703</v>
      </c>
      <c r="B256" s="195"/>
      <c r="F256" s="191"/>
      <c r="G256" s="191"/>
    </row>
    <row r="257" spans="1:7" x14ac:dyDescent="0.2">
      <c r="A257" s="161" t="s">
        <v>704</v>
      </c>
      <c r="B257" s="195"/>
      <c r="F257" s="191"/>
      <c r="G257" s="191"/>
    </row>
    <row r="258" spans="1:7" x14ac:dyDescent="0.2">
      <c r="A258" s="161" t="s">
        <v>705</v>
      </c>
      <c r="B258" s="195"/>
      <c r="F258" s="191"/>
      <c r="G258" s="191"/>
    </row>
    <row r="259" spans="1:7" x14ac:dyDescent="0.2">
      <c r="A259" s="178"/>
      <c r="B259" s="186" t="s">
        <v>706</v>
      </c>
      <c r="C259" s="178" t="s">
        <v>435</v>
      </c>
      <c r="D259" s="178"/>
      <c r="E259" s="180"/>
      <c r="F259" s="178"/>
      <c r="G259" s="178"/>
    </row>
    <row r="260" spans="1:7" x14ac:dyDescent="0.2">
      <c r="A260" s="161" t="s">
        <v>707</v>
      </c>
      <c r="B260" s="161" t="s">
        <v>1502</v>
      </c>
      <c r="C260" s="228">
        <v>0</v>
      </c>
      <c r="E260" s="239"/>
      <c r="F260" s="239"/>
      <c r="G260" s="239"/>
    </row>
    <row r="261" spans="1:7" x14ac:dyDescent="0.2">
      <c r="A261" s="161" t="s">
        <v>708</v>
      </c>
      <c r="B261" s="161" t="s">
        <v>709</v>
      </c>
      <c r="C261" s="228">
        <v>0</v>
      </c>
      <c r="E261" s="239"/>
      <c r="F261" s="239"/>
    </row>
    <row r="262" spans="1:7" x14ac:dyDescent="0.2">
      <c r="A262" s="161" t="s">
        <v>710</v>
      </c>
      <c r="B262" s="161" t="s">
        <v>711</v>
      </c>
      <c r="C262" s="228">
        <v>0</v>
      </c>
      <c r="E262" s="239"/>
      <c r="F262" s="239"/>
    </row>
    <row r="263" spans="1:7" x14ac:dyDescent="0.2">
      <c r="A263" s="161" t="s">
        <v>712</v>
      </c>
      <c r="B263" s="161" t="s">
        <v>713</v>
      </c>
      <c r="C263" s="228">
        <v>0</v>
      </c>
      <c r="E263" s="239"/>
      <c r="F263" s="239"/>
    </row>
    <row r="264" spans="1:7" x14ac:dyDescent="0.2">
      <c r="A264" s="161" t="s">
        <v>714</v>
      </c>
      <c r="B264" s="176" t="s">
        <v>715</v>
      </c>
      <c r="C264" s="228">
        <v>0</v>
      </c>
      <c r="D264" s="172"/>
      <c r="E264" s="172"/>
      <c r="F264" s="200"/>
      <c r="G264" s="200"/>
    </row>
    <row r="265" spans="1:7" x14ac:dyDescent="0.2">
      <c r="A265" s="161" t="s">
        <v>716</v>
      </c>
      <c r="B265" s="161" t="s">
        <v>62</v>
      </c>
      <c r="C265" s="228">
        <v>1</v>
      </c>
      <c r="E265" s="239"/>
      <c r="F265" s="239"/>
    </row>
    <row r="266" spans="1:7" x14ac:dyDescent="0.2">
      <c r="A266" s="161" t="s">
        <v>717</v>
      </c>
      <c r="B266" s="195" t="s">
        <v>719</v>
      </c>
      <c r="C266" s="241"/>
      <c r="E266" s="239"/>
      <c r="F266" s="239"/>
    </row>
    <row r="267" spans="1:7" x14ac:dyDescent="0.2">
      <c r="A267" s="161" t="s">
        <v>718</v>
      </c>
      <c r="B267" s="195" t="s">
        <v>721</v>
      </c>
      <c r="C267" s="228"/>
      <c r="E267" s="239"/>
      <c r="F267" s="239"/>
    </row>
    <row r="268" spans="1:7" x14ac:dyDescent="0.2">
      <c r="A268" s="161" t="s">
        <v>720</v>
      </c>
      <c r="B268" s="195" t="s">
        <v>723</v>
      </c>
      <c r="C268" s="228"/>
      <c r="E268" s="239"/>
      <c r="F268" s="239"/>
    </row>
    <row r="269" spans="1:7" x14ac:dyDescent="0.2">
      <c r="A269" s="161" t="s">
        <v>722</v>
      </c>
      <c r="B269" s="195" t="s">
        <v>725</v>
      </c>
      <c r="C269" s="228"/>
      <c r="E269" s="239"/>
      <c r="F269" s="239"/>
    </row>
    <row r="270" spans="1:7" x14ac:dyDescent="0.2">
      <c r="A270" s="161" t="s">
        <v>724</v>
      </c>
      <c r="B270" s="195" t="s">
        <v>165</v>
      </c>
      <c r="C270" s="228"/>
      <c r="E270" s="239"/>
      <c r="F270" s="239"/>
    </row>
    <row r="271" spans="1:7" x14ac:dyDescent="0.2">
      <c r="A271" s="161" t="s">
        <v>726</v>
      </c>
      <c r="B271" s="195" t="s">
        <v>165</v>
      </c>
      <c r="C271" s="228"/>
      <c r="E271" s="239"/>
      <c r="F271" s="239"/>
    </row>
    <row r="272" spans="1:7" x14ac:dyDescent="0.2">
      <c r="A272" s="161" t="s">
        <v>727</v>
      </c>
      <c r="B272" s="195" t="s">
        <v>165</v>
      </c>
      <c r="C272" s="228"/>
      <c r="E272" s="239"/>
      <c r="F272" s="239"/>
    </row>
    <row r="273" spans="1:7" x14ac:dyDescent="0.2">
      <c r="A273" s="161" t="s">
        <v>728</v>
      </c>
      <c r="B273" s="195" t="s">
        <v>165</v>
      </c>
      <c r="C273" s="228"/>
      <c r="E273" s="239"/>
      <c r="F273" s="239"/>
    </row>
    <row r="274" spans="1:7" x14ac:dyDescent="0.2">
      <c r="A274" s="161" t="s">
        <v>729</v>
      </c>
      <c r="B274" s="195" t="s">
        <v>165</v>
      </c>
      <c r="C274" s="228"/>
      <c r="E274" s="239"/>
      <c r="F274" s="239"/>
    </row>
    <row r="275" spans="1:7" x14ac:dyDescent="0.2">
      <c r="A275" s="161" t="s">
        <v>730</v>
      </c>
      <c r="B275" s="195" t="s">
        <v>165</v>
      </c>
      <c r="C275" s="228"/>
      <c r="E275" s="239"/>
      <c r="F275" s="239"/>
    </row>
    <row r="276" spans="1:7" x14ac:dyDescent="0.2">
      <c r="A276" s="178"/>
      <c r="B276" s="186" t="s">
        <v>731</v>
      </c>
      <c r="C276" s="178" t="s">
        <v>435</v>
      </c>
      <c r="D276" s="178"/>
      <c r="E276" s="180"/>
      <c r="F276" s="178"/>
      <c r="G276" s="181"/>
    </row>
    <row r="277" spans="1:7" x14ac:dyDescent="0.2">
      <c r="A277" s="161" t="s">
        <v>732</v>
      </c>
      <c r="B277" s="161" t="s">
        <v>733</v>
      </c>
      <c r="C277" s="228">
        <v>1</v>
      </c>
      <c r="E277" s="154"/>
      <c r="F277" s="154"/>
    </row>
    <row r="278" spans="1:7" x14ac:dyDescent="0.2">
      <c r="A278" s="161" t="s">
        <v>734</v>
      </c>
      <c r="B278" s="161" t="s">
        <v>735</v>
      </c>
      <c r="C278" s="228">
        <v>0</v>
      </c>
      <c r="E278" s="154"/>
      <c r="F278" s="154"/>
    </row>
    <row r="279" spans="1:7" x14ac:dyDescent="0.2">
      <c r="A279" s="161" t="s">
        <v>736</v>
      </c>
      <c r="B279" s="161" t="s">
        <v>62</v>
      </c>
      <c r="C279" s="228">
        <v>0</v>
      </c>
      <c r="E279" s="154"/>
      <c r="F279" s="154"/>
    </row>
    <row r="280" spans="1:7" x14ac:dyDescent="0.2">
      <c r="A280" s="161" t="s">
        <v>737</v>
      </c>
      <c r="C280" s="228"/>
      <c r="E280" s="154"/>
      <c r="F280" s="154"/>
    </row>
    <row r="281" spans="1:7" x14ac:dyDescent="0.2">
      <c r="A281" s="161" t="s">
        <v>738</v>
      </c>
      <c r="C281" s="228"/>
      <c r="E281" s="154"/>
      <c r="F281" s="154"/>
    </row>
    <row r="282" spans="1:7" x14ac:dyDescent="0.2">
      <c r="A282" s="161" t="s">
        <v>739</v>
      </c>
      <c r="C282" s="228"/>
      <c r="E282" s="154"/>
      <c r="F282" s="154"/>
    </row>
    <row r="283" spans="1:7" x14ac:dyDescent="0.2">
      <c r="A283" s="161" t="s">
        <v>740</v>
      </c>
      <c r="C283" s="228"/>
      <c r="E283" s="154"/>
      <c r="F283" s="154"/>
    </row>
    <row r="284" spans="1:7" x14ac:dyDescent="0.2">
      <c r="A284" s="161" t="s">
        <v>741</v>
      </c>
      <c r="C284" s="228"/>
      <c r="E284" s="154"/>
      <c r="F284" s="154"/>
    </row>
    <row r="285" spans="1:7" x14ac:dyDescent="0.2">
      <c r="A285" s="161" t="s">
        <v>742</v>
      </c>
      <c r="C285" s="228"/>
      <c r="E285" s="154"/>
      <c r="F285" s="154"/>
    </row>
    <row r="286" spans="1:7" x14ac:dyDescent="0.2">
      <c r="A286" s="179"/>
      <c r="B286" s="179" t="s">
        <v>1503</v>
      </c>
      <c r="C286" s="179" t="s">
        <v>51</v>
      </c>
      <c r="D286" s="179" t="s">
        <v>1504</v>
      </c>
      <c r="E286" s="179"/>
      <c r="F286" s="179" t="s">
        <v>435</v>
      </c>
      <c r="G286" s="179" t="s">
        <v>1505</v>
      </c>
    </row>
    <row r="287" spans="1:7" x14ac:dyDescent="0.2">
      <c r="A287" s="161" t="s">
        <v>1506</v>
      </c>
      <c r="B287" s="176" t="s">
        <v>553</v>
      </c>
      <c r="C287" s="184"/>
      <c r="E287" s="164"/>
      <c r="F287" s="190" t="str">
        <f>IF($C$305=0,"",IF(C287="[For completion]","",C287/$C$305))</f>
        <v/>
      </c>
      <c r="G287" s="190" t="str">
        <f>IF($D$305=0,"",IF(D287="[For completion]","",D287/$D$305))</f>
        <v/>
      </c>
    </row>
    <row r="288" spans="1:7" x14ac:dyDescent="0.2">
      <c r="A288" s="161" t="s">
        <v>1507</v>
      </c>
      <c r="B288" s="176" t="s">
        <v>553</v>
      </c>
      <c r="C288" s="184"/>
      <c r="E288" s="164"/>
      <c r="F288" s="190" t="str">
        <f t="shared" ref="F288:F304" si="14">IF($C$305=0,"",IF(C288="[For completion]","",C288/$C$305))</f>
        <v/>
      </c>
      <c r="G288" s="190" t="str">
        <f t="shared" ref="G288:G304" si="15">IF($D$305=0,"",IF(D288="[For completion]","",D288/$D$305))</f>
        <v/>
      </c>
    </row>
    <row r="289" spans="1:7" x14ac:dyDescent="0.2">
      <c r="A289" s="161" t="s">
        <v>1508</v>
      </c>
      <c r="B289" s="176" t="s">
        <v>553</v>
      </c>
      <c r="C289" s="184"/>
      <c r="E289" s="164"/>
      <c r="F289" s="190" t="str">
        <f t="shared" si="14"/>
        <v/>
      </c>
      <c r="G289" s="190" t="str">
        <f t="shared" si="15"/>
        <v/>
      </c>
    </row>
    <row r="290" spans="1:7" x14ac:dyDescent="0.2">
      <c r="A290" s="161" t="s">
        <v>1509</v>
      </c>
      <c r="B290" s="176" t="s">
        <v>553</v>
      </c>
      <c r="C290" s="184"/>
      <c r="E290" s="164"/>
      <c r="F290" s="190" t="str">
        <f t="shared" si="14"/>
        <v/>
      </c>
      <c r="G290" s="190" t="str">
        <f t="shared" si="15"/>
        <v/>
      </c>
    </row>
    <row r="291" spans="1:7" x14ac:dyDescent="0.2">
      <c r="A291" s="161" t="s">
        <v>1510</v>
      </c>
      <c r="B291" s="176" t="s">
        <v>553</v>
      </c>
      <c r="C291" s="184"/>
      <c r="E291" s="164"/>
      <c r="F291" s="190" t="str">
        <f t="shared" si="14"/>
        <v/>
      </c>
      <c r="G291" s="190" t="str">
        <f t="shared" si="15"/>
        <v/>
      </c>
    </row>
    <row r="292" spans="1:7" x14ac:dyDescent="0.2">
      <c r="A292" s="161" t="s">
        <v>1511</v>
      </c>
      <c r="B292" s="176" t="s">
        <v>553</v>
      </c>
      <c r="C292" s="184"/>
      <c r="E292" s="164"/>
      <c r="F292" s="190" t="str">
        <f t="shared" si="14"/>
        <v/>
      </c>
      <c r="G292" s="190" t="str">
        <f t="shared" si="15"/>
        <v/>
      </c>
    </row>
    <row r="293" spans="1:7" x14ac:dyDescent="0.2">
      <c r="A293" s="161" t="s">
        <v>1512</v>
      </c>
      <c r="B293" s="176" t="s">
        <v>553</v>
      </c>
      <c r="C293" s="184"/>
      <c r="E293" s="164"/>
      <c r="F293" s="190" t="str">
        <f t="shared" si="14"/>
        <v/>
      </c>
      <c r="G293" s="190" t="str">
        <f t="shared" si="15"/>
        <v/>
      </c>
    </row>
    <row r="294" spans="1:7" x14ac:dyDescent="0.2">
      <c r="A294" s="161" t="s">
        <v>1513</v>
      </c>
      <c r="B294" s="176" t="s">
        <v>553</v>
      </c>
      <c r="C294" s="184"/>
      <c r="E294" s="164"/>
      <c r="F294" s="190" t="str">
        <f t="shared" si="14"/>
        <v/>
      </c>
      <c r="G294" s="190" t="str">
        <f t="shared" si="15"/>
        <v/>
      </c>
    </row>
    <row r="295" spans="1:7" x14ac:dyDescent="0.2">
      <c r="A295" s="161" t="s">
        <v>1514</v>
      </c>
      <c r="B295" s="176" t="s">
        <v>553</v>
      </c>
      <c r="C295" s="184"/>
      <c r="E295" s="164"/>
      <c r="F295" s="190" t="str">
        <f t="shared" si="14"/>
        <v/>
      </c>
      <c r="G295" s="190" t="str">
        <f t="shared" si="15"/>
        <v/>
      </c>
    </row>
    <row r="296" spans="1:7" x14ac:dyDescent="0.2">
      <c r="A296" s="161" t="s">
        <v>1515</v>
      </c>
      <c r="B296" s="176" t="s">
        <v>553</v>
      </c>
      <c r="C296" s="184"/>
      <c r="E296" s="164"/>
      <c r="F296" s="190" t="str">
        <f t="shared" si="14"/>
        <v/>
      </c>
      <c r="G296" s="190" t="str">
        <f t="shared" si="15"/>
        <v/>
      </c>
    </row>
    <row r="297" spans="1:7" x14ac:dyDescent="0.2">
      <c r="A297" s="161" t="s">
        <v>1516</v>
      </c>
      <c r="B297" s="176" t="s">
        <v>553</v>
      </c>
      <c r="C297" s="184"/>
      <c r="E297" s="164"/>
      <c r="F297" s="190" t="str">
        <f t="shared" si="14"/>
        <v/>
      </c>
      <c r="G297" s="190" t="str">
        <f t="shared" si="15"/>
        <v/>
      </c>
    </row>
    <row r="298" spans="1:7" x14ac:dyDescent="0.2">
      <c r="A298" s="161" t="s">
        <v>1517</v>
      </c>
      <c r="B298" s="176" t="s">
        <v>553</v>
      </c>
      <c r="C298" s="184"/>
      <c r="E298" s="164"/>
      <c r="F298" s="190" t="str">
        <f t="shared" si="14"/>
        <v/>
      </c>
      <c r="G298" s="190" t="str">
        <f t="shared" si="15"/>
        <v/>
      </c>
    </row>
    <row r="299" spans="1:7" x14ac:dyDescent="0.2">
      <c r="A299" s="161" t="s">
        <v>1518</v>
      </c>
      <c r="B299" s="176" t="s">
        <v>553</v>
      </c>
      <c r="C299" s="184"/>
      <c r="E299" s="164"/>
      <c r="F299" s="190" t="str">
        <f t="shared" si="14"/>
        <v/>
      </c>
      <c r="G299" s="190" t="str">
        <f t="shared" si="15"/>
        <v/>
      </c>
    </row>
    <row r="300" spans="1:7" x14ac:dyDescent="0.2">
      <c r="A300" s="161" t="s">
        <v>1519</v>
      </c>
      <c r="B300" s="176" t="s">
        <v>553</v>
      </c>
      <c r="C300" s="184"/>
      <c r="E300" s="164"/>
      <c r="F300" s="190" t="str">
        <f t="shared" si="14"/>
        <v/>
      </c>
      <c r="G300" s="190" t="str">
        <f t="shared" si="15"/>
        <v/>
      </c>
    </row>
    <row r="301" spans="1:7" x14ac:dyDescent="0.2">
      <c r="A301" s="161" t="s">
        <v>1520</v>
      </c>
      <c r="B301" s="176" t="s">
        <v>553</v>
      </c>
      <c r="C301" s="184"/>
      <c r="E301" s="164"/>
      <c r="F301" s="190" t="str">
        <f t="shared" si="14"/>
        <v/>
      </c>
      <c r="G301" s="190" t="str">
        <f t="shared" si="15"/>
        <v/>
      </c>
    </row>
    <row r="302" spans="1:7" x14ac:dyDescent="0.2">
      <c r="A302" s="161" t="s">
        <v>1521</v>
      </c>
      <c r="B302" s="176" t="s">
        <v>553</v>
      </c>
      <c r="C302" s="184"/>
      <c r="E302" s="164"/>
      <c r="F302" s="190" t="str">
        <f t="shared" si="14"/>
        <v/>
      </c>
      <c r="G302" s="190" t="str">
        <f t="shared" si="15"/>
        <v/>
      </c>
    </row>
    <row r="303" spans="1:7" x14ac:dyDescent="0.2">
      <c r="A303" s="161" t="s">
        <v>1522</v>
      </c>
      <c r="B303" s="176" t="s">
        <v>553</v>
      </c>
      <c r="C303" s="184"/>
      <c r="E303" s="164"/>
      <c r="F303" s="190" t="str">
        <f t="shared" si="14"/>
        <v/>
      </c>
      <c r="G303" s="190" t="str">
        <f t="shared" si="15"/>
        <v/>
      </c>
    </row>
    <row r="304" spans="1:7" x14ac:dyDescent="0.2">
      <c r="A304" s="161" t="s">
        <v>1523</v>
      </c>
      <c r="B304" s="176" t="s">
        <v>1524</v>
      </c>
      <c r="C304" s="184"/>
      <c r="E304" s="164"/>
      <c r="F304" s="190" t="str">
        <f t="shared" si="14"/>
        <v/>
      </c>
      <c r="G304" s="190" t="str">
        <f t="shared" si="15"/>
        <v/>
      </c>
    </row>
    <row r="305" spans="1:7" x14ac:dyDescent="0.2">
      <c r="A305" s="161" t="s">
        <v>1525</v>
      </c>
      <c r="B305" s="176" t="s">
        <v>64</v>
      </c>
      <c r="C305" s="184">
        <f>SUM(C287:C304)</f>
        <v>0</v>
      </c>
      <c r="D305" s="161">
        <f>SUM(D287:D304)</f>
        <v>0</v>
      </c>
      <c r="E305" s="164"/>
      <c r="F305" s="229">
        <f>SUM(F287:F304)</f>
        <v>0</v>
      </c>
      <c r="G305" s="229">
        <f>SUM(G287:G304)</f>
        <v>0</v>
      </c>
    </row>
    <row r="306" spans="1:7" x14ac:dyDescent="0.2">
      <c r="A306" s="161" t="s">
        <v>1526</v>
      </c>
      <c r="B306" s="176"/>
      <c r="E306" s="164"/>
      <c r="F306" s="164"/>
      <c r="G306" s="164"/>
    </row>
    <row r="307" spans="1:7" x14ac:dyDescent="0.2">
      <c r="A307" s="161" t="s">
        <v>1527</v>
      </c>
      <c r="B307" s="176"/>
      <c r="E307" s="164"/>
      <c r="F307" s="164"/>
      <c r="G307" s="164"/>
    </row>
    <row r="308" spans="1:7" x14ac:dyDescent="0.2">
      <c r="A308" s="161" t="s">
        <v>1528</v>
      </c>
      <c r="B308" s="176"/>
      <c r="E308" s="164"/>
      <c r="F308" s="164"/>
      <c r="G308" s="164"/>
    </row>
    <row r="309" spans="1:7" x14ac:dyDescent="0.2">
      <c r="A309" s="179"/>
      <c r="B309" s="179" t="s">
        <v>1529</v>
      </c>
      <c r="C309" s="179" t="s">
        <v>51</v>
      </c>
      <c r="D309" s="179" t="s">
        <v>1504</v>
      </c>
      <c r="E309" s="179"/>
      <c r="F309" s="179" t="s">
        <v>435</v>
      </c>
      <c r="G309" s="179" t="s">
        <v>1505</v>
      </c>
    </row>
    <row r="310" spans="1:7" x14ac:dyDescent="0.2">
      <c r="A310" s="161" t="s">
        <v>1530</v>
      </c>
      <c r="B310" s="176" t="s">
        <v>553</v>
      </c>
      <c r="C310" s="184"/>
      <c r="E310" s="164"/>
      <c r="F310" s="190" t="str">
        <f>IF($C$328=0,"",IF(C310="[For completion]","",C310/$C$328))</f>
        <v/>
      </c>
      <c r="G310" s="190" t="str">
        <f>IF($D$328=0,"",IF(D310="[For completion]","",D310/$D$328))</f>
        <v/>
      </c>
    </row>
    <row r="311" spans="1:7" x14ac:dyDescent="0.2">
      <c r="A311" s="161" t="s">
        <v>1531</v>
      </c>
      <c r="B311" s="176" t="s">
        <v>553</v>
      </c>
      <c r="C311" s="184"/>
      <c r="E311" s="164"/>
      <c r="F311" s="164"/>
      <c r="G311" s="164"/>
    </row>
    <row r="312" spans="1:7" x14ac:dyDescent="0.2">
      <c r="A312" s="161" t="s">
        <v>1532</v>
      </c>
      <c r="B312" s="176" t="s">
        <v>553</v>
      </c>
      <c r="C312" s="184"/>
      <c r="E312" s="164"/>
      <c r="F312" s="164"/>
      <c r="G312" s="164"/>
    </row>
    <row r="313" spans="1:7" x14ac:dyDescent="0.2">
      <c r="A313" s="161" t="s">
        <v>1533</v>
      </c>
      <c r="B313" s="176" t="s">
        <v>553</v>
      </c>
      <c r="C313" s="184"/>
      <c r="E313" s="164"/>
      <c r="F313" s="164"/>
      <c r="G313" s="164"/>
    </row>
    <row r="314" spans="1:7" x14ac:dyDescent="0.2">
      <c r="A314" s="161" t="s">
        <v>1534</v>
      </c>
      <c r="B314" s="176" t="s">
        <v>553</v>
      </c>
      <c r="C314" s="184"/>
      <c r="E314" s="164"/>
      <c r="F314" s="164"/>
      <c r="G314" s="164"/>
    </row>
    <row r="315" spans="1:7" x14ac:dyDescent="0.2">
      <c r="A315" s="161" t="s">
        <v>1535</v>
      </c>
      <c r="B315" s="176" t="s">
        <v>553</v>
      </c>
      <c r="C315" s="184"/>
      <c r="E315" s="164"/>
      <c r="F315" s="164"/>
      <c r="G315" s="164"/>
    </row>
    <row r="316" spans="1:7" x14ac:dyDescent="0.2">
      <c r="A316" s="161" t="s">
        <v>1536</v>
      </c>
      <c r="B316" s="176" t="s">
        <v>553</v>
      </c>
      <c r="C316" s="184"/>
      <c r="E316" s="164"/>
      <c r="F316" s="164"/>
      <c r="G316" s="164"/>
    </row>
    <row r="317" spans="1:7" x14ac:dyDescent="0.2">
      <c r="A317" s="161" t="s">
        <v>1537</v>
      </c>
      <c r="B317" s="176" t="s">
        <v>553</v>
      </c>
      <c r="C317" s="184"/>
      <c r="E317" s="164"/>
      <c r="F317" s="164"/>
      <c r="G317" s="164"/>
    </row>
    <row r="318" spans="1:7" x14ac:dyDescent="0.2">
      <c r="A318" s="161" t="s">
        <v>1538</v>
      </c>
      <c r="B318" s="176" t="s">
        <v>553</v>
      </c>
      <c r="C318" s="184"/>
      <c r="E318" s="164"/>
      <c r="F318" s="164"/>
      <c r="G318" s="164"/>
    </row>
    <row r="319" spans="1:7" x14ac:dyDescent="0.2">
      <c r="A319" s="161" t="s">
        <v>1539</v>
      </c>
      <c r="B319" s="176" t="s">
        <v>553</v>
      </c>
      <c r="C319" s="184"/>
      <c r="E319" s="164"/>
      <c r="F319" s="164"/>
      <c r="G319" s="164"/>
    </row>
    <row r="320" spans="1:7" x14ac:dyDescent="0.2">
      <c r="A320" s="161" t="s">
        <v>1540</v>
      </c>
      <c r="B320" s="176" t="s">
        <v>553</v>
      </c>
      <c r="C320" s="184"/>
      <c r="E320" s="164"/>
      <c r="F320" s="164"/>
      <c r="G320" s="164"/>
    </row>
    <row r="321" spans="1:7" x14ac:dyDescent="0.2">
      <c r="A321" s="161" t="s">
        <v>1541</v>
      </c>
      <c r="B321" s="176" t="s">
        <v>553</v>
      </c>
      <c r="C321" s="184"/>
      <c r="E321" s="164"/>
      <c r="F321" s="164"/>
      <c r="G321" s="164"/>
    </row>
    <row r="322" spans="1:7" x14ac:dyDescent="0.2">
      <c r="A322" s="161" t="s">
        <v>1542</v>
      </c>
      <c r="B322" s="176" t="s">
        <v>553</v>
      </c>
      <c r="C322" s="184"/>
      <c r="E322" s="164"/>
      <c r="F322" s="164"/>
      <c r="G322" s="164"/>
    </row>
    <row r="323" spans="1:7" x14ac:dyDescent="0.2">
      <c r="A323" s="161" t="s">
        <v>1543</v>
      </c>
      <c r="B323" s="176" t="s">
        <v>553</v>
      </c>
      <c r="C323" s="184"/>
      <c r="E323" s="164"/>
      <c r="F323" s="164"/>
      <c r="G323" s="164"/>
    </row>
    <row r="324" spans="1:7" x14ac:dyDescent="0.2">
      <c r="A324" s="161" t="s">
        <v>1544</v>
      </c>
      <c r="B324" s="176" t="s">
        <v>553</v>
      </c>
      <c r="C324" s="184"/>
      <c r="E324" s="164"/>
      <c r="F324" s="164"/>
      <c r="G324" s="164"/>
    </row>
    <row r="325" spans="1:7" x14ac:dyDescent="0.2">
      <c r="A325" s="161" t="s">
        <v>1545</v>
      </c>
      <c r="B325" s="176" t="s">
        <v>553</v>
      </c>
      <c r="C325" s="184"/>
      <c r="E325" s="164"/>
      <c r="F325" s="164"/>
      <c r="G325" s="164"/>
    </row>
    <row r="326" spans="1:7" x14ac:dyDescent="0.2">
      <c r="A326" s="161" t="s">
        <v>1546</v>
      </c>
      <c r="B326" s="176" t="s">
        <v>553</v>
      </c>
      <c r="C326" s="184"/>
      <c r="E326" s="164"/>
      <c r="F326" s="164"/>
      <c r="G326" s="164"/>
    </row>
    <row r="327" spans="1:7" x14ac:dyDescent="0.2">
      <c r="A327" s="161" t="s">
        <v>1547</v>
      </c>
      <c r="B327" s="176" t="s">
        <v>1524</v>
      </c>
      <c r="C327" s="184"/>
      <c r="E327" s="164"/>
      <c r="F327" s="164"/>
      <c r="G327" s="164"/>
    </row>
    <row r="328" spans="1:7" x14ac:dyDescent="0.2">
      <c r="A328" s="161" t="s">
        <v>1548</v>
      </c>
      <c r="B328" s="176" t="s">
        <v>64</v>
      </c>
      <c r="C328" s="184">
        <f>SUM(C310:C327)</f>
        <v>0</v>
      </c>
      <c r="D328" s="161">
        <f>SUM(D310:D327)</f>
        <v>0</v>
      </c>
      <c r="E328" s="164"/>
      <c r="F328" s="229">
        <f>SUM(F310:F327)</f>
        <v>0</v>
      </c>
      <c r="G328" s="229">
        <f>SUM(G310:G327)</f>
        <v>0</v>
      </c>
    </row>
    <row r="329" spans="1:7" x14ac:dyDescent="0.2">
      <c r="A329" s="161" t="s">
        <v>1549</v>
      </c>
      <c r="B329" s="176"/>
      <c r="E329" s="164"/>
      <c r="F329" s="164"/>
      <c r="G329" s="164"/>
    </row>
    <row r="330" spans="1:7" x14ac:dyDescent="0.2">
      <c r="A330" s="161" t="s">
        <v>1550</v>
      </c>
      <c r="B330" s="176"/>
      <c r="E330" s="164"/>
      <c r="F330" s="164"/>
      <c r="G330" s="164"/>
    </row>
    <row r="331" spans="1:7" x14ac:dyDescent="0.2">
      <c r="A331" s="161" t="s">
        <v>1551</v>
      </c>
      <c r="B331" s="176"/>
      <c r="E331" s="164"/>
      <c r="F331" s="164"/>
      <c r="G331" s="164"/>
    </row>
    <row r="332" spans="1:7" x14ac:dyDescent="0.2">
      <c r="A332" s="179"/>
      <c r="B332" s="179" t="s">
        <v>1552</v>
      </c>
      <c r="C332" s="179" t="s">
        <v>51</v>
      </c>
      <c r="D332" s="179" t="s">
        <v>1504</v>
      </c>
      <c r="E332" s="179"/>
      <c r="F332" s="179" t="s">
        <v>435</v>
      </c>
      <c r="G332" s="179" t="s">
        <v>1505</v>
      </c>
    </row>
    <row r="333" spans="1:7" x14ac:dyDescent="0.2">
      <c r="A333" s="161" t="s">
        <v>1553</v>
      </c>
      <c r="B333" s="176" t="s">
        <v>1554</v>
      </c>
      <c r="C333" s="184"/>
      <c r="E333" s="164"/>
      <c r="F333" s="190" t="str">
        <f>IF($C$343=0,"",IF(C333="[For completion]","",C333/$C$343))</f>
        <v/>
      </c>
      <c r="G333" s="190" t="str">
        <f>IF($D$343=0,"",IF(D333="[For completion]","",D333/$D$343))</f>
        <v/>
      </c>
    </row>
    <row r="334" spans="1:7" x14ac:dyDescent="0.2">
      <c r="A334" s="161" t="s">
        <v>1555</v>
      </c>
      <c r="B334" s="176" t="s">
        <v>1556</v>
      </c>
      <c r="C334" s="184"/>
      <c r="E334" s="164"/>
      <c r="F334" s="190" t="str">
        <f t="shared" ref="F334:F342" si="16">IF($C$343=0,"",IF(C334="[For completion]","",C334/$C$343))</f>
        <v/>
      </c>
      <c r="G334" s="190" t="str">
        <f t="shared" ref="G334:G342" si="17">IF($D$343=0,"",IF(D334="[For completion]","",D334/$D$343))</f>
        <v/>
      </c>
    </row>
    <row r="335" spans="1:7" x14ac:dyDescent="0.2">
      <c r="A335" s="161" t="s">
        <v>1557</v>
      </c>
      <c r="B335" s="176" t="s">
        <v>1558</v>
      </c>
      <c r="C335" s="184"/>
      <c r="E335" s="164"/>
      <c r="F335" s="190" t="str">
        <f t="shared" si="16"/>
        <v/>
      </c>
      <c r="G335" s="190" t="str">
        <f t="shared" si="17"/>
        <v/>
      </c>
    </row>
    <row r="336" spans="1:7" x14ac:dyDescent="0.2">
      <c r="A336" s="161" t="s">
        <v>1559</v>
      </c>
      <c r="B336" s="176" t="s">
        <v>1560</v>
      </c>
      <c r="C336" s="184"/>
      <c r="E336" s="164"/>
      <c r="F336" s="190" t="str">
        <f t="shared" si="16"/>
        <v/>
      </c>
      <c r="G336" s="190" t="str">
        <f t="shared" si="17"/>
        <v/>
      </c>
    </row>
    <row r="337" spans="1:7" x14ac:dyDescent="0.2">
      <c r="A337" s="161" t="s">
        <v>1561</v>
      </c>
      <c r="B337" s="176" t="s">
        <v>1562</v>
      </c>
      <c r="C337" s="184"/>
      <c r="E337" s="164"/>
      <c r="F337" s="190" t="str">
        <f t="shared" si="16"/>
        <v/>
      </c>
      <c r="G337" s="190" t="str">
        <f t="shared" si="17"/>
        <v/>
      </c>
    </row>
    <row r="338" spans="1:7" x14ac:dyDescent="0.2">
      <c r="A338" s="161" t="s">
        <v>1563</v>
      </c>
      <c r="B338" s="176" t="s">
        <v>1564</v>
      </c>
      <c r="C338" s="184"/>
      <c r="E338" s="164"/>
      <c r="F338" s="190" t="str">
        <f t="shared" si="16"/>
        <v/>
      </c>
      <c r="G338" s="190" t="str">
        <f t="shared" si="17"/>
        <v/>
      </c>
    </row>
    <row r="339" spans="1:7" x14ac:dyDescent="0.2">
      <c r="A339" s="161" t="s">
        <v>1565</v>
      </c>
      <c r="B339" s="176" t="s">
        <v>1566</v>
      </c>
      <c r="C339" s="184"/>
      <c r="E339" s="164"/>
      <c r="F339" s="190" t="str">
        <f t="shared" si="16"/>
        <v/>
      </c>
      <c r="G339" s="190" t="str">
        <f t="shared" si="17"/>
        <v/>
      </c>
    </row>
    <row r="340" spans="1:7" x14ac:dyDescent="0.2">
      <c r="A340" s="161" t="s">
        <v>1567</v>
      </c>
      <c r="B340" s="176" t="s">
        <v>1568</v>
      </c>
      <c r="C340" s="184"/>
      <c r="E340" s="164"/>
      <c r="F340" s="190" t="str">
        <f t="shared" si="16"/>
        <v/>
      </c>
      <c r="G340" s="190" t="str">
        <f t="shared" si="17"/>
        <v/>
      </c>
    </row>
    <row r="341" spans="1:7" x14ac:dyDescent="0.2">
      <c r="A341" s="161" t="s">
        <v>1569</v>
      </c>
      <c r="B341" s="176" t="s">
        <v>1570</v>
      </c>
      <c r="C341" s="184"/>
      <c r="E341" s="164"/>
      <c r="F341" s="190" t="str">
        <f t="shared" si="16"/>
        <v/>
      </c>
      <c r="G341" s="190" t="str">
        <f t="shared" si="17"/>
        <v/>
      </c>
    </row>
    <row r="342" spans="1:7" x14ac:dyDescent="0.2">
      <c r="A342" s="161" t="s">
        <v>1571</v>
      </c>
      <c r="B342" s="161" t="s">
        <v>1524</v>
      </c>
      <c r="C342" s="184"/>
      <c r="E342" s="156"/>
      <c r="F342" s="190" t="str">
        <f t="shared" si="16"/>
        <v/>
      </c>
      <c r="G342" s="190" t="str">
        <f t="shared" si="17"/>
        <v/>
      </c>
    </row>
    <row r="343" spans="1:7" x14ac:dyDescent="0.2">
      <c r="A343" s="161" t="s">
        <v>1572</v>
      </c>
      <c r="B343" s="176" t="s">
        <v>64</v>
      </c>
      <c r="C343" s="184">
        <f>SUM(C333:C341)</f>
        <v>0</v>
      </c>
      <c r="D343" s="161">
        <f>SUM(D333:D341)</f>
        <v>0</v>
      </c>
      <c r="E343" s="164"/>
      <c r="F343" s="229">
        <f>SUM(F333:F342)</f>
        <v>0</v>
      </c>
      <c r="G343" s="229">
        <f>SUM(G333:G342)</f>
        <v>0</v>
      </c>
    </row>
    <row r="344" spans="1:7" x14ac:dyDescent="0.2">
      <c r="A344" s="161" t="s">
        <v>1573</v>
      </c>
      <c r="B344" s="176"/>
      <c r="E344" s="164"/>
      <c r="F344" s="164"/>
      <c r="G344" s="164"/>
    </row>
    <row r="345" spans="1:7" x14ac:dyDescent="0.2">
      <c r="A345" s="179"/>
      <c r="B345" s="179" t="s">
        <v>1574</v>
      </c>
      <c r="C345" s="179" t="s">
        <v>51</v>
      </c>
      <c r="D345" s="179" t="s">
        <v>1504</v>
      </c>
      <c r="E345" s="179"/>
      <c r="F345" s="179" t="s">
        <v>435</v>
      </c>
      <c r="G345" s="179" t="s">
        <v>1505</v>
      </c>
    </row>
    <row r="346" spans="1:7" x14ac:dyDescent="0.2">
      <c r="A346" s="161" t="s">
        <v>1575</v>
      </c>
      <c r="B346" s="176" t="s">
        <v>1576</v>
      </c>
      <c r="C346" s="184"/>
      <c r="E346" s="164"/>
      <c r="F346" s="190" t="str">
        <f>IF($C$353=0,"",IF(C346="[For completion]","",C346/$C$353))</f>
        <v/>
      </c>
      <c r="G346" s="190" t="str">
        <f>IF($D$353=0,"",IF(D346="[For completion]","",D346/$D$353))</f>
        <v/>
      </c>
    </row>
    <row r="347" spans="1:7" x14ac:dyDescent="0.2">
      <c r="A347" s="161" t="s">
        <v>1577</v>
      </c>
      <c r="B347" s="242" t="s">
        <v>1578</v>
      </c>
      <c r="C347" s="184"/>
      <c r="E347" s="164"/>
      <c r="F347" s="190" t="str">
        <f t="shared" ref="F347:F352" si="18">IF($C$353=0,"",IF(C347="[For completion]","",C347/$C$353))</f>
        <v/>
      </c>
      <c r="G347" s="190" t="str">
        <f t="shared" ref="G347:G352" si="19">IF($D$353=0,"",IF(D347="[For completion]","",D347/$D$353))</f>
        <v/>
      </c>
    </row>
    <row r="348" spans="1:7" x14ac:dyDescent="0.2">
      <c r="A348" s="161" t="s">
        <v>1579</v>
      </c>
      <c r="B348" s="176" t="s">
        <v>1580</v>
      </c>
      <c r="C348" s="184"/>
      <c r="E348" s="164"/>
      <c r="F348" s="190" t="str">
        <f t="shared" si="18"/>
        <v/>
      </c>
      <c r="G348" s="190" t="str">
        <f t="shared" si="19"/>
        <v/>
      </c>
    </row>
    <row r="349" spans="1:7" x14ac:dyDescent="0.2">
      <c r="A349" s="161" t="s">
        <v>1581</v>
      </c>
      <c r="B349" s="176" t="s">
        <v>1582</v>
      </c>
      <c r="C349" s="184"/>
      <c r="E349" s="164"/>
      <c r="F349" s="190" t="str">
        <f t="shared" si="18"/>
        <v/>
      </c>
      <c r="G349" s="190" t="str">
        <f t="shared" si="19"/>
        <v/>
      </c>
    </row>
    <row r="350" spans="1:7" x14ac:dyDescent="0.2">
      <c r="A350" s="161" t="s">
        <v>1583</v>
      </c>
      <c r="B350" s="176" t="s">
        <v>1584</v>
      </c>
      <c r="C350" s="184"/>
      <c r="E350" s="164"/>
      <c r="F350" s="190" t="str">
        <f t="shared" si="18"/>
        <v/>
      </c>
      <c r="G350" s="190" t="str">
        <f t="shared" si="19"/>
        <v/>
      </c>
    </row>
    <row r="351" spans="1:7" x14ac:dyDescent="0.2">
      <c r="A351" s="161" t="s">
        <v>1585</v>
      </c>
      <c r="B351" s="176" t="s">
        <v>1586</v>
      </c>
      <c r="C351" s="184"/>
      <c r="E351" s="164"/>
      <c r="F351" s="190" t="str">
        <f t="shared" si="18"/>
        <v/>
      </c>
      <c r="G351" s="190" t="str">
        <f t="shared" si="19"/>
        <v/>
      </c>
    </row>
    <row r="352" spans="1:7" x14ac:dyDescent="0.2">
      <c r="A352" s="161" t="s">
        <v>1587</v>
      </c>
      <c r="B352" s="176" t="s">
        <v>1588</v>
      </c>
      <c r="C352" s="184"/>
      <c r="E352" s="164"/>
      <c r="F352" s="190" t="str">
        <f t="shared" si="18"/>
        <v/>
      </c>
      <c r="G352" s="190" t="str">
        <f t="shared" si="19"/>
        <v/>
      </c>
    </row>
    <row r="353" spans="1:7" x14ac:dyDescent="0.2">
      <c r="A353" s="161" t="s">
        <v>1589</v>
      </c>
      <c r="B353" s="176" t="s">
        <v>64</v>
      </c>
      <c r="C353" s="184">
        <f>SUM(C346:C352)</f>
        <v>0</v>
      </c>
      <c r="D353" s="161">
        <f>SUM(D346:D352)</f>
        <v>0</v>
      </c>
      <c r="E353" s="164"/>
      <c r="F353" s="229">
        <f>SUM(F346:F352)</f>
        <v>0</v>
      </c>
      <c r="G353" s="229">
        <f>SUM(G346:G352)</f>
        <v>0</v>
      </c>
    </row>
    <row r="354" spans="1:7" x14ac:dyDescent="0.2">
      <c r="A354" s="161" t="s">
        <v>1590</v>
      </c>
      <c r="B354" s="176"/>
      <c r="E354" s="164"/>
      <c r="F354" s="164"/>
      <c r="G354" s="164"/>
    </row>
    <row r="355" spans="1:7" x14ac:dyDescent="0.2">
      <c r="A355" s="179"/>
      <c r="B355" s="179" t="s">
        <v>1591</v>
      </c>
      <c r="C355" s="179" t="s">
        <v>51</v>
      </c>
      <c r="D355" s="179" t="s">
        <v>1504</v>
      </c>
      <c r="E355" s="179"/>
      <c r="F355" s="179" t="s">
        <v>435</v>
      </c>
      <c r="G355" s="179" t="s">
        <v>1505</v>
      </c>
    </row>
    <row r="356" spans="1:7" x14ac:dyDescent="0.2">
      <c r="A356" s="161" t="s">
        <v>1592</v>
      </c>
      <c r="B356" s="176" t="s">
        <v>1593</v>
      </c>
      <c r="C356" s="184"/>
      <c r="E356" s="164"/>
      <c r="F356" s="190" t="str">
        <f>IF($C$360=0,"",IF(C356="[For completion]","",C356/$C$360))</f>
        <v/>
      </c>
      <c r="G356" s="190" t="str">
        <f>IF($D$360=0,"",IF(D356="[For completion]","",D356/$D$360))</f>
        <v/>
      </c>
    </row>
    <row r="357" spans="1:7" x14ac:dyDescent="0.2">
      <c r="A357" s="161" t="s">
        <v>1594</v>
      </c>
      <c r="B357" s="242" t="s">
        <v>1595</v>
      </c>
      <c r="C357" s="184"/>
      <c r="E357" s="164"/>
      <c r="F357" s="190" t="str">
        <f t="shared" ref="F357:F359" si="20">IF($C$360=0,"",IF(C357="[For completion]","",C357/$C$360))</f>
        <v/>
      </c>
      <c r="G357" s="190" t="str">
        <f t="shared" ref="G357:G359" si="21">IF($D$360=0,"",IF(D357="[For completion]","",D357/$D$360))</f>
        <v/>
      </c>
    </row>
    <row r="358" spans="1:7" x14ac:dyDescent="0.2">
      <c r="A358" s="161" t="s">
        <v>1596</v>
      </c>
      <c r="B358" s="176" t="s">
        <v>1588</v>
      </c>
      <c r="C358" s="184"/>
      <c r="E358" s="164"/>
      <c r="F358" s="190" t="str">
        <f t="shared" si="20"/>
        <v/>
      </c>
      <c r="G358" s="190" t="str">
        <f t="shared" si="21"/>
        <v/>
      </c>
    </row>
    <row r="359" spans="1:7" x14ac:dyDescent="0.2">
      <c r="A359" s="161" t="s">
        <v>1597</v>
      </c>
      <c r="B359" s="161" t="s">
        <v>1524</v>
      </c>
      <c r="C359" s="184"/>
      <c r="E359" s="164"/>
      <c r="F359" s="190" t="str">
        <f t="shared" si="20"/>
        <v/>
      </c>
      <c r="G359" s="190" t="str">
        <f t="shared" si="21"/>
        <v/>
      </c>
    </row>
    <row r="360" spans="1:7" x14ac:dyDescent="0.2">
      <c r="A360" s="161" t="s">
        <v>1598</v>
      </c>
      <c r="B360" s="176" t="s">
        <v>64</v>
      </c>
      <c r="C360" s="184">
        <f>SUM(C356:C359)</f>
        <v>0</v>
      </c>
      <c r="D360" s="161">
        <f>SUM(D356:D359)</f>
        <v>0</v>
      </c>
      <c r="E360" s="164"/>
      <c r="F360" s="229">
        <f>SUM(F356:F359)</f>
        <v>0</v>
      </c>
      <c r="G360" s="229">
        <f>SUM(G356:G359)</f>
        <v>0</v>
      </c>
    </row>
    <row r="361" spans="1:7" x14ac:dyDescent="0.2">
      <c r="A361" s="161" t="s">
        <v>1599</v>
      </c>
      <c r="B361" s="176"/>
      <c r="E361" s="164"/>
      <c r="F361" s="164"/>
      <c r="G361" s="164"/>
    </row>
    <row r="362" spans="1:7" x14ac:dyDescent="0.2">
      <c r="A362" s="179"/>
      <c r="B362" s="179" t="s">
        <v>1600</v>
      </c>
      <c r="C362" s="179" t="s">
        <v>51</v>
      </c>
      <c r="D362" s="179" t="s">
        <v>1504</v>
      </c>
      <c r="E362" s="179"/>
      <c r="F362" s="179" t="s">
        <v>435</v>
      </c>
      <c r="G362" s="179" t="s">
        <v>1505</v>
      </c>
    </row>
    <row r="363" spans="1:7" x14ac:dyDescent="0.2">
      <c r="A363" s="161" t="s">
        <v>1601</v>
      </c>
      <c r="B363" s="176" t="s">
        <v>553</v>
      </c>
      <c r="C363" s="184"/>
      <c r="E363" s="154"/>
      <c r="F363" s="190" t="str">
        <f>IF($C$381=0,"",IF(C363="[For completion]","",C363/$C$381))</f>
        <v/>
      </c>
      <c r="G363" s="190" t="str">
        <f>IF($D$381=0,"",IF(D363="[For completion]","",D363/$D$381))</f>
        <v/>
      </c>
    </row>
    <row r="364" spans="1:7" x14ac:dyDescent="0.2">
      <c r="A364" s="161" t="s">
        <v>1602</v>
      </c>
      <c r="B364" s="176" t="s">
        <v>553</v>
      </c>
      <c r="C364" s="184"/>
      <c r="E364" s="154"/>
      <c r="F364" s="190" t="str">
        <f t="shared" ref="F364:F381" si="22">IF($C$381=0,"",IF(C364="[For completion]","",C364/$C$381))</f>
        <v/>
      </c>
      <c r="G364" s="190" t="str">
        <f t="shared" ref="G364:G381" si="23">IF($D$381=0,"",IF(D364="[For completion]","",D364/$D$381))</f>
        <v/>
      </c>
    </row>
    <row r="365" spans="1:7" x14ac:dyDescent="0.2">
      <c r="A365" s="161" t="s">
        <v>1603</v>
      </c>
      <c r="B365" s="176" t="s">
        <v>553</v>
      </c>
      <c r="C365" s="184"/>
      <c r="E365" s="154"/>
      <c r="F365" s="190" t="str">
        <f t="shared" si="22"/>
        <v/>
      </c>
      <c r="G365" s="190" t="str">
        <f t="shared" si="23"/>
        <v/>
      </c>
    </row>
    <row r="366" spans="1:7" x14ac:dyDescent="0.2">
      <c r="A366" s="161" t="s">
        <v>1604</v>
      </c>
      <c r="B366" s="176" t="s">
        <v>553</v>
      </c>
      <c r="C366" s="184"/>
      <c r="E366" s="154"/>
      <c r="F366" s="190" t="str">
        <f t="shared" si="22"/>
        <v/>
      </c>
      <c r="G366" s="190" t="str">
        <f t="shared" si="23"/>
        <v/>
      </c>
    </row>
    <row r="367" spans="1:7" x14ac:dyDescent="0.2">
      <c r="A367" s="161" t="s">
        <v>1605</v>
      </c>
      <c r="B367" s="176" t="s">
        <v>553</v>
      </c>
      <c r="C367" s="184"/>
      <c r="E367" s="154"/>
      <c r="F367" s="190" t="str">
        <f t="shared" si="22"/>
        <v/>
      </c>
      <c r="G367" s="190" t="str">
        <f t="shared" si="23"/>
        <v/>
      </c>
    </row>
    <row r="368" spans="1:7" x14ac:dyDescent="0.2">
      <c r="A368" s="161" t="s">
        <v>1606</v>
      </c>
      <c r="B368" s="176" t="s">
        <v>553</v>
      </c>
      <c r="C368" s="184"/>
      <c r="E368" s="154"/>
      <c r="F368" s="190" t="str">
        <f t="shared" si="22"/>
        <v/>
      </c>
      <c r="G368" s="190" t="str">
        <f t="shared" si="23"/>
        <v/>
      </c>
    </row>
    <row r="369" spans="1:7" x14ac:dyDescent="0.2">
      <c r="A369" s="161" t="s">
        <v>1607</v>
      </c>
      <c r="B369" s="176" t="s">
        <v>553</v>
      </c>
      <c r="C369" s="184"/>
      <c r="E369" s="154"/>
      <c r="F369" s="190" t="str">
        <f t="shared" si="22"/>
        <v/>
      </c>
      <c r="G369" s="190" t="str">
        <f t="shared" si="23"/>
        <v/>
      </c>
    </row>
    <row r="370" spans="1:7" x14ac:dyDescent="0.2">
      <c r="A370" s="161" t="s">
        <v>1608</v>
      </c>
      <c r="B370" s="176" t="s">
        <v>553</v>
      </c>
      <c r="C370" s="184"/>
      <c r="E370" s="154"/>
      <c r="F370" s="190" t="str">
        <f t="shared" si="22"/>
        <v/>
      </c>
      <c r="G370" s="190" t="str">
        <f t="shared" si="23"/>
        <v/>
      </c>
    </row>
    <row r="371" spans="1:7" x14ac:dyDescent="0.2">
      <c r="A371" s="161" t="s">
        <v>1609</v>
      </c>
      <c r="B371" s="176" t="s">
        <v>553</v>
      </c>
      <c r="C371" s="184"/>
      <c r="E371" s="154"/>
      <c r="F371" s="190" t="str">
        <f t="shared" si="22"/>
        <v/>
      </c>
      <c r="G371" s="190" t="str">
        <f t="shared" si="23"/>
        <v/>
      </c>
    </row>
    <row r="372" spans="1:7" x14ac:dyDescent="0.2">
      <c r="A372" s="161" t="s">
        <v>1610</v>
      </c>
      <c r="B372" s="176" t="s">
        <v>553</v>
      </c>
      <c r="C372" s="184"/>
      <c r="E372" s="154"/>
      <c r="F372" s="190" t="str">
        <f t="shared" si="22"/>
        <v/>
      </c>
      <c r="G372" s="190" t="str">
        <f t="shared" si="23"/>
        <v/>
      </c>
    </row>
    <row r="373" spans="1:7" x14ac:dyDescent="0.2">
      <c r="A373" s="161" t="s">
        <v>1611</v>
      </c>
      <c r="B373" s="176" t="s">
        <v>553</v>
      </c>
      <c r="C373" s="184"/>
      <c r="E373" s="154"/>
      <c r="F373" s="190" t="str">
        <f t="shared" si="22"/>
        <v/>
      </c>
      <c r="G373" s="190" t="str">
        <f t="shared" si="23"/>
        <v/>
      </c>
    </row>
    <row r="374" spans="1:7" x14ac:dyDescent="0.2">
      <c r="A374" s="161" t="s">
        <v>1612</v>
      </c>
      <c r="B374" s="176" t="s">
        <v>553</v>
      </c>
      <c r="C374" s="184"/>
      <c r="E374" s="154"/>
      <c r="F374" s="190" t="str">
        <f t="shared" si="22"/>
        <v/>
      </c>
      <c r="G374" s="190" t="str">
        <f t="shared" si="23"/>
        <v/>
      </c>
    </row>
    <row r="375" spans="1:7" x14ac:dyDescent="0.2">
      <c r="A375" s="161" t="s">
        <v>1613</v>
      </c>
      <c r="B375" s="176" t="s">
        <v>553</v>
      </c>
      <c r="C375" s="184"/>
      <c r="E375" s="154"/>
      <c r="F375" s="190" t="str">
        <f t="shared" si="22"/>
        <v/>
      </c>
      <c r="G375" s="190" t="str">
        <f t="shared" si="23"/>
        <v/>
      </c>
    </row>
    <row r="376" spans="1:7" x14ac:dyDescent="0.2">
      <c r="A376" s="161" t="s">
        <v>1614</v>
      </c>
      <c r="B376" s="176" t="s">
        <v>553</v>
      </c>
      <c r="C376" s="184"/>
      <c r="E376" s="154"/>
      <c r="F376" s="190" t="str">
        <f t="shared" si="22"/>
        <v/>
      </c>
      <c r="G376" s="190" t="str">
        <f t="shared" si="23"/>
        <v/>
      </c>
    </row>
    <row r="377" spans="1:7" x14ac:dyDescent="0.2">
      <c r="A377" s="161" t="s">
        <v>1615</v>
      </c>
      <c r="B377" s="176" t="s">
        <v>553</v>
      </c>
      <c r="C377" s="184"/>
      <c r="E377" s="154"/>
      <c r="F377" s="190" t="str">
        <f t="shared" si="22"/>
        <v/>
      </c>
      <c r="G377" s="190" t="str">
        <f t="shared" si="23"/>
        <v/>
      </c>
    </row>
    <row r="378" spans="1:7" x14ac:dyDescent="0.2">
      <c r="A378" s="161" t="s">
        <v>1616</v>
      </c>
      <c r="B378" s="176" t="s">
        <v>553</v>
      </c>
      <c r="C378" s="184"/>
      <c r="E378" s="154"/>
      <c r="F378" s="190" t="str">
        <f t="shared" si="22"/>
        <v/>
      </c>
      <c r="G378" s="190" t="str">
        <f t="shared" si="23"/>
        <v/>
      </c>
    </row>
    <row r="379" spans="1:7" x14ac:dyDescent="0.2">
      <c r="A379" s="161" t="s">
        <v>1617</v>
      </c>
      <c r="B379" s="176" t="s">
        <v>553</v>
      </c>
      <c r="C379" s="184"/>
      <c r="E379" s="154"/>
      <c r="F379" s="190" t="str">
        <f t="shared" si="22"/>
        <v/>
      </c>
      <c r="G379" s="190" t="str">
        <f t="shared" si="23"/>
        <v/>
      </c>
    </row>
    <row r="380" spans="1:7" x14ac:dyDescent="0.2">
      <c r="A380" s="161" t="s">
        <v>1618</v>
      </c>
      <c r="B380" s="176" t="s">
        <v>1524</v>
      </c>
      <c r="C380" s="184"/>
      <c r="E380" s="154"/>
      <c r="F380" s="190" t="str">
        <f t="shared" si="22"/>
        <v/>
      </c>
      <c r="G380" s="190" t="str">
        <f t="shared" si="23"/>
        <v/>
      </c>
    </row>
    <row r="381" spans="1:7" x14ac:dyDescent="0.2">
      <c r="A381" s="161" t="s">
        <v>1619</v>
      </c>
      <c r="B381" s="176" t="s">
        <v>64</v>
      </c>
      <c r="C381" s="184">
        <f>SUM(C363:C380)</f>
        <v>0</v>
      </c>
      <c r="D381" s="161">
        <f>SUM(D363:D380)</f>
        <v>0</v>
      </c>
      <c r="E381" s="154"/>
      <c r="F381" s="190" t="str">
        <f t="shared" si="22"/>
        <v/>
      </c>
      <c r="G381" s="190" t="str">
        <f t="shared" si="23"/>
        <v/>
      </c>
    </row>
    <row r="382" spans="1:7" x14ac:dyDescent="0.2">
      <c r="A382" s="161" t="s">
        <v>1620</v>
      </c>
      <c r="C382" s="243"/>
      <c r="E382" s="154"/>
      <c r="F382" s="154"/>
    </row>
    <row r="383" spans="1:7" x14ac:dyDescent="0.2">
      <c r="A383" s="161" t="s">
        <v>1621</v>
      </c>
      <c r="C383" s="243"/>
      <c r="E383" s="154"/>
      <c r="F383" s="154"/>
    </row>
    <row r="384" spans="1:7" x14ac:dyDescent="0.2">
      <c r="A384" s="161" t="s">
        <v>1622</v>
      </c>
      <c r="C384" s="243"/>
      <c r="E384" s="154"/>
      <c r="F384" s="154"/>
    </row>
    <row r="385" spans="1:6" x14ac:dyDescent="0.2">
      <c r="A385" s="161" t="s">
        <v>1623</v>
      </c>
      <c r="C385" s="243"/>
      <c r="E385" s="154"/>
      <c r="F385" s="154"/>
    </row>
    <row r="386" spans="1:6" x14ac:dyDescent="0.2">
      <c r="A386" s="161" t="s">
        <v>1624</v>
      </c>
      <c r="C386" s="243"/>
      <c r="E386" s="154"/>
      <c r="F386" s="154"/>
    </row>
    <row r="387" spans="1:6" x14ac:dyDescent="0.2">
      <c r="A387" s="161" t="s">
        <v>1625</v>
      </c>
      <c r="C387" s="243"/>
      <c r="E387" s="154"/>
      <c r="F387" s="154"/>
    </row>
    <row r="388" spans="1:6" x14ac:dyDescent="0.2">
      <c r="A388" s="161" t="s">
        <v>1626</v>
      </c>
      <c r="C388" s="243"/>
      <c r="E388" s="154"/>
      <c r="F388" s="154"/>
    </row>
    <row r="389" spans="1:6" x14ac:dyDescent="0.2">
      <c r="A389" s="161" t="s">
        <v>1627</v>
      </c>
      <c r="C389" s="243"/>
      <c r="E389" s="154"/>
      <c r="F389" s="154"/>
    </row>
    <row r="390" spans="1:6" x14ac:dyDescent="0.2">
      <c r="A390" s="161" t="s">
        <v>1628</v>
      </c>
      <c r="C390" s="243"/>
      <c r="E390" s="154"/>
      <c r="F390" s="154"/>
    </row>
    <row r="391" spans="1:6" x14ac:dyDescent="0.2">
      <c r="A391" s="161" t="s">
        <v>1629</v>
      </c>
      <c r="C391" s="243"/>
      <c r="E391" s="154"/>
      <c r="F391" s="154"/>
    </row>
    <row r="392" spans="1:6" x14ac:dyDescent="0.2">
      <c r="A392" s="161" t="s">
        <v>1630</v>
      </c>
      <c r="C392" s="243"/>
      <c r="E392" s="154"/>
      <c r="F392" s="154"/>
    </row>
    <row r="393" spans="1:6" x14ac:dyDescent="0.2">
      <c r="A393" s="161" t="s">
        <v>1631</v>
      </c>
      <c r="C393" s="243"/>
      <c r="E393" s="154"/>
      <c r="F393" s="154"/>
    </row>
    <row r="394" spans="1:6" x14ac:dyDescent="0.2">
      <c r="A394" s="161" t="s">
        <v>1632</v>
      </c>
      <c r="C394" s="243"/>
      <c r="E394" s="154"/>
      <c r="F394" s="154"/>
    </row>
    <row r="395" spans="1:6" x14ac:dyDescent="0.2">
      <c r="A395" s="161" t="s">
        <v>1633</v>
      </c>
      <c r="C395" s="243"/>
      <c r="E395" s="154"/>
      <c r="F395" s="154"/>
    </row>
    <row r="396" spans="1:6" x14ac:dyDescent="0.2">
      <c r="A396" s="161" t="s">
        <v>1634</v>
      </c>
      <c r="C396" s="243"/>
      <c r="E396" s="154"/>
      <c r="F396" s="154"/>
    </row>
    <row r="397" spans="1:6" x14ac:dyDescent="0.2">
      <c r="A397" s="161" t="s">
        <v>1635</v>
      </c>
      <c r="C397" s="243"/>
      <c r="E397" s="154"/>
      <c r="F397" s="154"/>
    </row>
    <row r="398" spans="1:6" x14ac:dyDescent="0.2">
      <c r="A398" s="161" t="s">
        <v>1636</v>
      </c>
      <c r="C398" s="243"/>
      <c r="E398" s="154"/>
      <c r="F398" s="154"/>
    </row>
    <row r="399" spans="1:6" x14ac:dyDescent="0.2">
      <c r="A399" s="161" t="s">
        <v>1637</v>
      </c>
      <c r="C399" s="243"/>
      <c r="E399" s="154"/>
      <c r="F399" s="154"/>
    </row>
    <row r="400" spans="1:6" x14ac:dyDescent="0.2">
      <c r="A400" s="161" t="s">
        <v>1638</v>
      </c>
      <c r="C400" s="243"/>
      <c r="E400" s="154"/>
      <c r="F400" s="154"/>
    </row>
    <row r="401" spans="1:7" x14ac:dyDescent="0.2">
      <c r="A401" s="161" t="s">
        <v>1639</v>
      </c>
      <c r="C401" s="243"/>
      <c r="E401" s="154"/>
      <c r="F401" s="154"/>
    </row>
    <row r="402" spans="1:7" x14ac:dyDescent="0.2">
      <c r="A402" s="161" t="s">
        <v>1640</v>
      </c>
      <c r="C402" s="243"/>
      <c r="E402" s="154"/>
      <c r="F402" s="154"/>
    </row>
    <row r="403" spans="1:7" x14ac:dyDescent="0.2">
      <c r="A403" s="161" t="s">
        <v>1641</v>
      </c>
      <c r="C403" s="243"/>
      <c r="E403" s="154"/>
      <c r="F403" s="154"/>
    </row>
    <row r="404" spans="1:7" x14ac:dyDescent="0.2">
      <c r="A404" s="161" t="s">
        <v>1642</v>
      </c>
      <c r="C404" s="243"/>
      <c r="E404" s="154"/>
      <c r="F404" s="154"/>
    </row>
    <row r="405" spans="1:7" x14ac:dyDescent="0.2">
      <c r="A405" s="161" t="s">
        <v>1643</v>
      </c>
      <c r="C405" s="243"/>
      <c r="E405" s="154"/>
      <c r="F405" s="154"/>
    </row>
    <row r="406" spans="1:7" x14ac:dyDescent="0.2">
      <c r="A406" s="161" t="s">
        <v>1644</v>
      </c>
      <c r="C406" s="243"/>
      <c r="E406" s="154"/>
      <c r="F406" s="154"/>
    </row>
    <row r="407" spans="1:7" x14ac:dyDescent="0.2">
      <c r="A407" s="161" t="s">
        <v>1645</v>
      </c>
      <c r="C407" s="243"/>
      <c r="E407" s="154"/>
      <c r="F407" s="154"/>
    </row>
    <row r="408" spans="1:7" x14ac:dyDescent="0.2">
      <c r="A408" s="161" t="s">
        <v>1646</v>
      </c>
      <c r="C408" s="243"/>
      <c r="E408" s="154"/>
      <c r="F408" s="154"/>
    </row>
    <row r="409" spans="1:7" x14ac:dyDescent="0.2">
      <c r="A409" s="161" t="s">
        <v>1647</v>
      </c>
      <c r="C409" s="243"/>
      <c r="E409" s="154"/>
      <c r="F409" s="154"/>
    </row>
    <row r="410" spans="1:7" x14ac:dyDescent="0.2">
      <c r="A410" s="161" t="s">
        <v>1648</v>
      </c>
      <c r="C410" s="243"/>
      <c r="E410" s="154"/>
      <c r="F410" s="154"/>
    </row>
    <row r="411" spans="1:7" ht="18.75" x14ac:dyDescent="0.2">
      <c r="A411" s="234"/>
      <c r="B411" s="235" t="s">
        <v>1649</v>
      </c>
      <c r="C411" s="234"/>
      <c r="D411" s="234"/>
      <c r="E411" s="234"/>
      <c r="F411" s="236"/>
      <c r="G411" s="236"/>
    </row>
    <row r="412" spans="1:7" x14ac:dyDescent="0.2">
      <c r="A412" s="178"/>
      <c r="B412" s="178" t="s">
        <v>1650</v>
      </c>
      <c r="C412" s="178" t="s">
        <v>614</v>
      </c>
      <c r="D412" s="178" t="s">
        <v>615</v>
      </c>
      <c r="E412" s="178"/>
      <c r="F412" s="178" t="s">
        <v>436</v>
      </c>
      <c r="G412" s="178" t="s">
        <v>616</v>
      </c>
    </row>
    <row r="413" spans="1:7" x14ac:dyDescent="0.2">
      <c r="A413" s="161" t="s">
        <v>1651</v>
      </c>
      <c r="B413" s="161" t="s">
        <v>618</v>
      </c>
      <c r="C413" s="184" t="s">
        <v>1475</v>
      </c>
      <c r="D413" s="172"/>
      <c r="E413" s="172"/>
      <c r="F413" s="200"/>
      <c r="G413" s="200"/>
    </row>
    <row r="414" spans="1:7" x14ac:dyDescent="0.2">
      <c r="A414" s="172"/>
      <c r="D414" s="172"/>
      <c r="E414" s="172"/>
      <c r="F414" s="200"/>
      <c r="G414" s="200"/>
    </row>
    <row r="415" spans="1:7" x14ac:dyDescent="0.2">
      <c r="B415" s="161" t="s">
        <v>619</v>
      </c>
      <c r="D415" s="172"/>
      <c r="E415" s="172"/>
      <c r="F415" s="200"/>
      <c r="G415" s="200"/>
    </row>
    <row r="416" spans="1:7" x14ac:dyDescent="0.2">
      <c r="A416" s="161" t="s">
        <v>1652</v>
      </c>
      <c r="B416" s="176" t="s">
        <v>553</v>
      </c>
      <c r="C416" s="184" t="s">
        <v>1475</v>
      </c>
      <c r="D416" s="238" t="s">
        <v>1475</v>
      </c>
      <c r="E416" s="172"/>
      <c r="F416" s="190" t="str">
        <f t="shared" ref="F416:F439" si="24">IF($C$440=0,"",IF(C416="[for completion]","",C416/$C$440))</f>
        <v/>
      </c>
      <c r="G416" s="190" t="str">
        <f t="shared" ref="G416:G439" si="25">IF($D$440=0,"",IF(D416="[for completion]","",D416/$D$440))</f>
        <v/>
      </c>
    </row>
    <row r="417" spans="1:7" x14ac:dyDescent="0.2">
      <c r="A417" s="161" t="s">
        <v>1653</v>
      </c>
      <c r="B417" s="176" t="s">
        <v>553</v>
      </c>
      <c r="C417" s="184" t="s">
        <v>1475</v>
      </c>
      <c r="D417" s="238" t="s">
        <v>1475</v>
      </c>
      <c r="E417" s="172"/>
      <c r="F417" s="190" t="str">
        <f t="shared" si="24"/>
        <v/>
      </c>
      <c r="G417" s="190" t="str">
        <f t="shared" si="25"/>
        <v/>
      </c>
    </row>
    <row r="418" spans="1:7" x14ac:dyDescent="0.2">
      <c r="A418" s="161" t="s">
        <v>1654</v>
      </c>
      <c r="B418" s="176" t="s">
        <v>553</v>
      </c>
      <c r="C418" s="184" t="s">
        <v>1475</v>
      </c>
      <c r="D418" s="238" t="s">
        <v>1475</v>
      </c>
      <c r="E418" s="172"/>
      <c r="F418" s="190" t="str">
        <f t="shared" si="24"/>
        <v/>
      </c>
      <c r="G418" s="190" t="str">
        <f t="shared" si="25"/>
        <v/>
      </c>
    </row>
    <row r="419" spans="1:7" x14ac:dyDescent="0.2">
      <c r="A419" s="161" t="s">
        <v>1655</v>
      </c>
      <c r="B419" s="176" t="s">
        <v>553</v>
      </c>
      <c r="C419" s="184" t="s">
        <v>1475</v>
      </c>
      <c r="D419" s="238" t="s">
        <v>1475</v>
      </c>
      <c r="E419" s="172"/>
      <c r="F419" s="190" t="str">
        <f t="shared" si="24"/>
        <v/>
      </c>
      <c r="G419" s="190" t="str">
        <f t="shared" si="25"/>
        <v/>
      </c>
    </row>
    <row r="420" spans="1:7" x14ac:dyDescent="0.2">
      <c r="A420" s="161" t="s">
        <v>1656</v>
      </c>
      <c r="B420" s="176" t="s">
        <v>553</v>
      </c>
      <c r="C420" s="184" t="s">
        <v>1475</v>
      </c>
      <c r="D420" s="238" t="s">
        <v>1475</v>
      </c>
      <c r="E420" s="172"/>
      <c r="F420" s="190" t="str">
        <f t="shared" si="24"/>
        <v/>
      </c>
      <c r="G420" s="190" t="str">
        <f t="shared" si="25"/>
        <v/>
      </c>
    </row>
    <row r="421" spans="1:7" x14ac:dyDescent="0.2">
      <c r="A421" s="161" t="s">
        <v>1657</v>
      </c>
      <c r="B421" s="176" t="s">
        <v>553</v>
      </c>
      <c r="C421" s="184" t="s">
        <v>1475</v>
      </c>
      <c r="D421" s="238" t="s">
        <v>1475</v>
      </c>
      <c r="E421" s="172"/>
      <c r="F421" s="190" t="str">
        <f t="shared" si="24"/>
        <v/>
      </c>
      <c r="G421" s="190" t="str">
        <f t="shared" si="25"/>
        <v/>
      </c>
    </row>
    <row r="422" spans="1:7" x14ac:dyDescent="0.2">
      <c r="A422" s="161" t="s">
        <v>1658</v>
      </c>
      <c r="B422" s="176" t="s">
        <v>553</v>
      </c>
      <c r="C422" s="184" t="s">
        <v>1475</v>
      </c>
      <c r="D422" s="238" t="s">
        <v>1475</v>
      </c>
      <c r="E422" s="172"/>
      <c r="F422" s="190" t="str">
        <f t="shared" si="24"/>
        <v/>
      </c>
      <c r="G422" s="190" t="str">
        <f t="shared" si="25"/>
        <v/>
      </c>
    </row>
    <row r="423" spans="1:7" x14ac:dyDescent="0.2">
      <c r="A423" s="161" t="s">
        <v>1659</v>
      </c>
      <c r="B423" s="176" t="s">
        <v>553</v>
      </c>
      <c r="C423" s="184" t="s">
        <v>1475</v>
      </c>
      <c r="D423" s="238" t="s">
        <v>1475</v>
      </c>
      <c r="E423" s="172"/>
      <c r="F423" s="190" t="str">
        <f t="shared" si="24"/>
        <v/>
      </c>
      <c r="G423" s="190" t="str">
        <f t="shared" si="25"/>
        <v/>
      </c>
    </row>
    <row r="424" spans="1:7" x14ac:dyDescent="0.2">
      <c r="A424" s="161" t="s">
        <v>1660</v>
      </c>
      <c r="B424" s="176" t="s">
        <v>553</v>
      </c>
      <c r="C424" s="184" t="s">
        <v>1475</v>
      </c>
      <c r="D424" s="238" t="s">
        <v>1475</v>
      </c>
      <c r="E424" s="172"/>
      <c r="F424" s="190" t="str">
        <f t="shared" si="24"/>
        <v/>
      </c>
      <c r="G424" s="190" t="str">
        <f t="shared" si="25"/>
        <v/>
      </c>
    </row>
    <row r="425" spans="1:7" x14ac:dyDescent="0.2">
      <c r="A425" s="161" t="s">
        <v>1661</v>
      </c>
      <c r="B425" s="176" t="s">
        <v>553</v>
      </c>
      <c r="C425" s="184" t="s">
        <v>1475</v>
      </c>
      <c r="D425" s="238" t="s">
        <v>1475</v>
      </c>
      <c r="E425" s="176"/>
      <c r="F425" s="190" t="str">
        <f t="shared" si="24"/>
        <v/>
      </c>
      <c r="G425" s="190" t="str">
        <f t="shared" si="25"/>
        <v/>
      </c>
    </row>
    <row r="426" spans="1:7" x14ac:dyDescent="0.2">
      <c r="A426" s="161" t="s">
        <v>1662</v>
      </c>
      <c r="B426" s="176" t="s">
        <v>553</v>
      </c>
      <c r="C426" s="184" t="s">
        <v>1475</v>
      </c>
      <c r="D426" s="238" t="s">
        <v>1475</v>
      </c>
      <c r="E426" s="176"/>
      <c r="F426" s="190" t="str">
        <f t="shared" si="24"/>
        <v/>
      </c>
      <c r="G426" s="190" t="str">
        <f t="shared" si="25"/>
        <v/>
      </c>
    </row>
    <row r="427" spans="1:7" x14ac:dyDescent="0.2">
      <c r="A427" s="161" t="s">
        <v>1663</v>
      </c>
      <c r="B427" s="176" t="s">
        <v>553</v>
      </c>
      <c r="C427" s="184" t="s">
        <v>1475</v>
      </c>
      <c r="D427" s="238" t="s">
        <v>1475</v>
      </c>
      <c r="E427" s="176"/>
      <c r="F427" s="190" t="str">
        <f t="shared" si="24"/>
        <v/>
      </c>
      <c r="G427" s="190" t="str">
        <f t="shared" si="25"/>
        <v/>
      </c>
    </row>
    <row r="428" spans="1:7" x14ac:dyDescent="0.2">
      <c r="A428" s="161" t="s">
        <v>1664</v>
      </c>
      <c r="B428" s="176" t="s">
        <v>553</v>
      </c>
      <c r="C428" s="184" t="s">
        <v>1475</v>
      </c>
      <c r="D428" s="238" t="s">
        <v>1475</v>
      </c>
      <c r="E428" s="176"/>
      <c r="F428" s="190" t="str">
        <f t="shared" si="24"/>
        <v/>
      </c>
      <c r="G428" s="190" t="str">
        <f t="shared" si="25"/>
        <v/>
      </c>
    </row>
    <row r="429" spans="1:7" x14ac:dyDescent="0.2">
      <c r="A429" s="161" t="s">
        <v>1665</v>
      </c>
      <c r="B429" s="176" t="s">
        <v>553</v>
      </c>
      <c r="C429" s="184" t="s">
        <v>1475</v>
      </c>
      <c r="D429" s="238" t="s">
        <v>1475</v>
      </c>
      <c r="E429" s="176"/>
      <c r="F429" s="190" t="str">
        <f t="shared" si="24"/>
        <v/>
      </c>
      <c r="G429" s="190" t="str">
        <f t="shared" si="25"/>
        <v/>
      </c>
    </row>
    <row r="430" spans="1:7" x14ac:dyDescent="0.2">
      <c r="A430" s="161" t="s">
        <v>1666</v>
      </c>
      <c r="B430" s="176" t="s">
        <v>553</v>
      </c>
      <c r="C430" s="184" t="s">
        <v>1475</v>
      </c>
      <c r="D430" s="238" t="s">
        <v>1475</v>
      </c>
      <c r="E430" s="176"/>
      <c r="F430" s="190" t="str">
        <f t="shared" si="24"/>
        <v/>
      </c>
      <c r="G430" s="190" t="str">
        <f t="shared" si="25"/>
        <v/>
      </c>
    </row>
    <row r="431" spans="1:7" x14ac:dyDescent="0.2">
      <c r="A431" s="161" t="s">
        <v>1667</v>
      </c>
      <c r="B431" s="176" t="s">
        <v>553</v>
      </c>
      <c r="C431" s="184" t="s">
        <v>1475</v>
      </c>
      <c r="D431" s="238" t="s">
        <v>1475</v>
      </c>
      <c r="F431" s="190" t="str">
        <f t="shared" si="24"/>
        <v/>
      </c>
      <c r="G431" s="190" t="str">
        <f t="shared" si="25"/>
        <v/>
      </c>
    </row>
    <row r="432" spans="1:7" x14ac:dyDescent="0.2">
      <c r="A432" s="161" t="s">
        <v>1668</v>
      </c>
      <c r="B432" s="176" t="s">
        <v>553</v>
      </c>
      <c r="C432" s="184" t="s">
        <v>1475</v>
      </c>
      <c r="D432" s="238" t="s">
        <v>1475</v>
      </c>
      <c r="E432" s="239"/>
      <c r="F432" s="190" t="str">
        <f t="shared" si="24"/>
        <v/>
      </c>
      <c r="G432" s="190" t="str">
        <f t="shared" si="25"/>
        <v/>
      </c>
    </row>
    <row r="433" spans="1:7" x14ac:dyDescent="0.2">
      <c r="A433" s="161" t="s">
        <v>1669</v>
      </c>
      <c r="B433" s="176" t="s">
        <v>553</v>
      </c>
      <c r="C433" s="184" t="s">
        <v>1475</v>
      </c>
      <c r="D433" s="238" t="s">
        <v>1475</v>
      </c>
      <c r="E433" s="239"/>
      <c r="F433" s="190" t="str">
        <f t="shared" si="24"/>
        <v/>
      </c>
      <c r="G433" s="190" t="str">
        <f t="shared" si="25"/>
        <v/>
      </c>
    </row>
    <row r="434" spans="1:7" x14ac:dyDescent="0.2">
      <c r="A434" s="161" t="s">
        <v>1670</v>
      </c>
      <c r="B434" s="176" t="s">
        <v>553</v>
      </c>
      <c r="C434" s="184" t="s">
        <v>1475</v>
      </c>
      <c r="D434" s="238" t="s">
        <v>1475</v>
      </c>
      <c r="E434" s="239"/>
      <c r="F434" s="190" t="str">
        <f t="shared" si="24"/>
        <v/>
      </c>
      <c r="G434" s="190" t="str">
        <f t="shared" si="25"/>
        <v/>
      </c>
    </row>
    <row r="435" spans="1:7" x14ac:dyDescent="0.2">
      <c r="A435" s="161" t="s">
        <v>1671</v>
      </c>
      <c r="B435" s="176" t="s">
        <v>553</v>
      </c>
      <c r="C435" s="184" t="s">
        <v>1475</v>
      </c>
      <c r="D435" s="238" t="s">
        <v>1475</v>
      </c>
      <c r="E435" s="239"/>
      <c r="F435" s="190" t="str">
        <f t="shared" si="24"/>
        <v/>
      </c>
      <c r="G435" s="190" t="str">
        <f t="shared" si="25"/>
        <v/>
      </c>
    </row>
    <row r="436" spans="1:7" x14ac:dyDescent="0.2">
      <c r="A436" s="161" t="s">
        <v>1672</v>
      </c>
      <c r="B436" s="176" t="s">
        <v>553</v>
      </c>
      <c r="C436" s="184" t="s">
        <v>1475</v>
      </c>
      <c r="D436" s="238" t="s">
        <v>1475</v>
      </c>
      <c r="E436" s="239"/>
      <c r="F436" s="190" t="str">
        <f t="shared" si="24"/>
        <v/>
      </c>
      <c r="G436" s="190" t="str">
        <f t="shared" si="25"/>
        <v/>
      </c>
    </row>
    <row r="437" spans="1:7" x14ac:dyDescent="0.2">
      <c r="A437" s="161" t="s">
        <v>1673</v>
      </c>
      <c r="B437" s="176" t="s">
        <v>553</v>
      </c>
      <c r="C437" s="184" t="s">
        <v>1475</v>
      </c>
      <c r="D437" s="238" t="s">
        <v>1475</v>
      </c>
      <c r="E437" s="239"/>
      <c r="F437" s="190" t="str">
        <f t="shared" si="24"/>
        <v/>
      </c>
      <c r="G437" s="190" t="str">
        <f t="shared" si="25"/>
        <v/>
      </c>
    </row>
    <row r="438" spans="1:7" x14ac:dyDescent="0.2">
      <c r="A438" s="161" t="s">
        <v>1674</v>
      </c>
      <c r="B438" s="176" t="s">
        <v>553</v>
      </c>
      <c r="C438" s="184" t="s">
        <v>1475</v>
      </c>
      <c r="D438" s="238" t="s">
        <v>1475</v>
      </c>
      <c r="E438" s="239"/>
      <c r="F438" s="190" t="str">
        <f t="shared" si="24"/>
        <v/>
      </c>
      <c r="G438" s="190" t="str">
        <f t="shared" si="25"/>
        <v/>
      </c>
    </row>
    <row r="439" spans="1:7" x14ac:dyDescent="0.2">
      <c r="A439" s="161" t="s">
        <v>1675</v>
      </c>
      <c r="B439" s="176" t="s">
        <v>553</v>
      </c>
      <c r="C439" s="184" t="s">
        <v>1475</v>
      </c>
      <c r="D439" s="238" t="s">
        <v>1475</v>
      </c>
      <c r="E439" s="239"/>
      <c r="F439" s="190" t="str">
        <f t="shared" si="24"/>
        <v/>
      </c>
      <c r="G439" s="190" t="str">
        <f t="shared" si="25"/>
        <v/>
      </c>
    </row>
    <row r="440" spans="1:7" x14ac:dyDescent="0.2">
      <c r="A440" s="161" t="s">
        <v>1676</v>
      </c>
      <c r="B440" s="176" t="s">
        <v>64</v>
      </c>
      <c r="C440" s="193">
        <f>SUM(C416:C439)</f>
        <v>0</v>
      </c>
      <c r="D440" s="189">
        <f>SUM(D416:D439)</f>
        <v>0</v>
      </c>
      <c r="E440" s="239"/>
      <c r="F440" s="240">
        <f>SUM(F416:F439)</f>
        <v>0</v>
      </c>
      <c r="G440" s="240">
        <f>SUM(G416:G439)</f>
        <v>0</v>
      </c>
    </row>
    <row r="441" spans="1:7" x14ac:dyDescent="0.2">
      <c r="A441" s="178"/>
      <c r="B441" s="178" t="s">
        <v>1677</v>
      </c>
      <c r="C441" s="178" t="s">
        <v>614</v>
      </c>
      <c r="D441" s="178" t="s">
        <v>615</v>
      </c>
      <c r="E441" s="178"/>
      <c r="F441" s="178" t="s">
        <v>436</v>
      </c>
      <c r="G441" s="178" t="s">
        <v>616</v>
      </c>
    </row>
    <row r="442" spans="1:7" x14ac:dyDescent="0.2">
      <c r="A442" s="161" t="s">
        <v>1678</v>
      </c>
      <c r="B442" s="161" t="s">
        <v>652</v>
      </c>
      <c r="C442" s="228" t="s">
        <v>1475</v>
      </c>
      <c r="G442" s="161"/>
    </row>
    <row r="443" spans="1:7" x14ac:dyDescent="0.2">
      <c r="G443" s="161"/>
    </row>
    <row r="444" spans="1:7" x14ac:dyDescent="0.2">
      <c r="B444" s="176" t="s">
        <v>653</v>
      </c>
      <c r="G444" s="161"/>
    </row>
    <row r="445" spans="1:7" x14ac:dyDescent="0.2">
      <c r="A445" s="161" t="s">
        <v>1679</v>
      </c>
      <c r="B445" s="161" t="s">
        <v>655</v>
      </c>
      <c r="C445" s="184" t="s">
        <v>1475</v>
      </c>
      <c r="D445" s="238" t="s">
        <v>1475</v>
      </c>
      <c r="F445" s="190" t="str">
        <f>IF($C$453=0,"",IF(C445="[for completion]","",C445/$C$453))</f>
        <v/>
      </c>
      <c r="G445" s="190" t="str">
        <f>IF($D$453=0,"",IF(D445="[for completion]","",D445/$D$453))</f>
        <v/>
      </c>
    </row>
    <row r="446" spans="1:7" x14ac:dyDescent="0.2">
      <c r="A446" s="161" t="s">
        <v>1680</v>
      </c>
      <c r="B446" s="161" t="s">
        <v>657</v>
      </c>
      <c r="C446" s="184" t="s">
        <v>1475</v>
      </c>
      <c r="D446" s="238" t="s">
        <v>1475</v>
      </c>
      <c r="F446" s="190" t="str">
        <f t="shared" ref="F446:F459" si="26">IF($C$453=0,"",IF(C446="[for completion]","",C446/$C$453))</f>
        <v/>
      </c>
      <c r="G446" s="190" t="str">
        <f t="shared" ref="G446:G459" si="27">IF($D$453=0,"",IF(D446="[for completion]","",D446/$D$453))</f>
        <v/>
      </c>
    </row>
    <row r="447" spans="1:7" x14ac:dyDescent="0.2">
      <c r="A447" s="161" t="s">
        <v>1681</v>
      </c>
      <c r="B447" s="161" t="s">
        <v>659</v>
      </c>
      <c r="C447" s="184" t="s">
        <v>1475</v>
      </c>
      <c r="D447" s="238" t="s">
        <v>1475</v>
      </c>
      <c r="F447" s="190" t="str">
        <f t="shared" si="26"/>
        <v/>
      </c>
      <c r="G447" s="190" t="str">
        <f t="shared" si="27"/>
        <v/>
      </c>
    </row>
    <row r="448" spans="1:7" x14ac:dyDescent="0.2">
      <c r="A448" s="161" t="s">
        <v>1682</v>
      </c>
      <c r="B448" s="161" t="s">
        <v>661</v>
      </c>
      <c r="C448" s="184" t="s">
        <v>1475</v>
      </c>
      <c r="D448" s="238" t="s">
        <v>1475</v>
      </c>
      <c r="F448" s="190" t="str">
        <f t="shared" si="26"/>
        <v/>
      </c>
      <c r="G448" s="190" t="str">
        <f t="shared" si="27"/>
        <v/>
      </c>
    </row>
    <row r="449" spans="1:7" x14ac:dyDescent="0.2">
      <c r="A449" s="161" t="s">
        <v>1683</v>
      </c>
      <c r="B449" s="161" t="s">
        <v>663</v>
      </c>
      <c r="C449" s="184" t="s">
        <v>1475</v>
      </c>
      <c r="D449" s="238" t="s">
        <v>1475</v>
      </c>
      <c r="F449" s="190" t="str">
        <f t="shared" si="26"/>
        <v/>
      </c>
      <c r="G449" s="190" t="str">
        <f t="shared" si="27"/>
        <v/>
      </c>
    </row>
    <row r="450" spans="1:7" x14ac:dyDescent="0.2">
      <c r="A450" s="161" t="s">
        <v>1684</v>
      </c>
      <c r="B450" s="161" t="s">
        <v>665</v>
      </c>
      <c r="C450" s="184" t="s">
        <v>1475</v>
      </c>
      <c r="D450" s="238" t="s">
        <v>1475</v>
      </c>
      <c r="F450" s="190" t="str">
        <f t="shared" si="26"/>
        <v/>
      </c>
      <c r="G450" s="190" t="str">
        <f t="shared" si="27"/>
        <v/>
      </c>
    </row>
    <row r="451" spans="1:7" x14ac:dyDescent="0.2">
      <c r="A451" s="161" t="s">
        <v>1685</v>
      </c>
      <c r="B451" s="161" t="s">
        <v>667</v>
      </c>
      <c r="C451" s="184" t="s">
        <v>1475</v>
      </c>
      <c r="D451" s="238" t="s">
        <v>1475</v>
      </c>
      <c r="F451" s="190" t="str">
        <f t="shared" si="26"/>
        <v/>
      </c>
      <c r="G451" s="190" t="str">
        <f t="shared" si="27"/>
        <v/>
      </c>
    </row>
    <row r="452" spans="1:7" x14ac:dyDescent="0.2">
      <c r="A452" s="161" t="s">
        <v>1686</v>
      </c>
      <c r="B452" s="161" t="s">
        <v>669</v>
      </c>
      <c r="C452" s="184" t="s">
        <v>1475</v>
      </c>
      <c r="D452" s="238" t="s">
        <v>1475</v>
      </c>
      <c r="F452" s="190" t="str">
        <f t="shared" si="26"/>
        <v/>
      </c>
      <c r="G452" s="190" t="str">
        <f t="shared" si="27"/>
        <v/>
      </c>
    </row>
    <row r="453" spans="1:7" x14ac:dyDescent="0.2">
      <c r="A453" s="161" t="s">
        <v>1687</v>
      </c>
      <c r="B453" s="192" t="s">
        <v>64</v>
      </c>
      <c r="C453" s="184">
        <f>SUM(C445:C452)</f>
        <v>0</v>
      </c>
      <c r="D453" s="238">
        <f>SUM(D445:D452)</f>
        <v>0</v>
      </c>
      <c r="F453" s="228">
        <f>SUM(F445:F452)</f>
        <v>0</v>
      </c>
      <c r="G453" s="228">
        <f>SUM(G445:G452)</f>
        <v>0</v>
      </c>
    </row>
    <row r="454" spans="1:7" x14ac:dyDescent="0.2">
      <c r="A454" s="161" t="s">
        <v>1688</v>
      </c>
      <c r="B454" s="195" t="s">
        <v>672</v>
      </c>
      <c r="C454" s="184"/>
      <c r="D454" s="238"/>
      <c r="F454" s="190" t="str">
        <f t="shared" si="26"/>
        <v/>
      </c>
      <c r="G454" s="190" t="str">
        <f t="shared" si="27"/>
        <v/>
      </c>
    </row>
    <row r="455" spans="1:7" x14ac:dyDescent="0.2">
      <c r="A455" s="161" t="s">
        <v>1689</v>
      </c>
      <c r="B455" s="195" t="s">
        <v>674</v>
      </c>
      <c r="C455" s="184"/>
      <c r="D455" s="238"/>
      <c r="F455" s="190" t="str">
        <f t="shared" si="26"/>
        <v/>
      </c>
      <c r="G455" s="190" t="str">
        <f t="shared" si="27"/>
        <v/>
      </c>
    </row>
    <row r="456" spans="1:7" x14ac:dyDescent="0.2">
      <c r="A456" s="161" t="s">
        <v>1690</v>
      </c>
      <c r="B456" s="195" t="s">
        <v>676</v>
      </c>
      <c r="C456" s="184"/>
      <c r="D456" s="238"/>
      <c r="F456" s="190" t="str">
        <f t="shared" si="26"/>
        <v/>
      </c>
      <c r="G456" s="190" t="str">
        <f t="shared" si="27"/>
        <v/>
      </c>
    </row>
    <row r="457" spans="1:7" x14ac:dyDescent="0.2">
      <c r="A457" s="161" t="s">
        <v>1691</v>
      </c>
      <c r="B457" s="195" t="s">
        <v>678</v>
      </c>
      <c r="C457" s="184"/>
      <c r="D457" s="238"/>
      <c r="F457" s="190" t="str">
        <f t="shared" si="26"/>
        <v/>
      </c>
      <c r="G457" s="190" t="str">
        <f t="shared" si="27"/>
        <v/>
      </c>
    </row>
    <row r="458" spans="1:7" x14ac:dyDescent="0.2">
      <c r="A458" s="161" t="s">
        <v>1692</v>
      </c>
      <c r="B458" s="195" t="s">
        <v>680</v>
      </c>
      <c r="C458" s="184"/>
      <c r="D458" s="238"/>
      <c r="F458" s="190" t="str">
        <f t="shared" si="26"/>
        <v/>
      </c>
      <c r="G458" s="190" t="str">
        <f t="shared" si="27"/>
        <v/>
      </c>
    </row>
    <row r="459" spans="1:7" x14ac:dyDescent="0.2">
      <c r="A459" s="161" t="s">
        <v>1693</v>
      </c>
      <c r="B459" s="195" t="s">
        <v>682</v>
      </c>
      <c r="C459" s="184"/>
      <c r="D459" s="238"/>
      <c r="F459" s="190" t="str">
        <f t="shared" si="26"/>
        <v/>
      </c>
      <c r="G459" s="190" t="str">
        <f t="shared" si="27"/>
        <v/>
      </c>
    </row>
    <row r="460" spans="1:7" x14ac:dyDescent="0.2">
      <c r="A460" s="161" t="s">
        <v>1694</v>
      </c>
      <c r="B460" s="195"/>
      <c r="F460" s="191"/>
      <c r="G460" s="191"/>
    </row>
    <row r="461" spans="1:7" x14ac:dyDescent="0.2">
      <c r="A461" s="161" t="s">
        <v>1695</v>
      </c>
      <c r="B461" s="195"/>
      <c r="F461" s="191"/>
      <c r="G461" s="191"/>
    </row>
    <row r="462" spans="1:7" x14ac:dyDescent="0.2">
      <c r="A462" s="161" t="s">
        <v>1696</v>
      </c>
      <c r="B462" s="195"/>
      <c r="F462" s="239"/>
      <c r="G462" s="239"/>
    </row>
    <row r="463" spans="1:7" x14ac:dyDescent="0.2">
      <c r="A463" s="178"/>
      <c r="B463" s="178" t="s">
        <v>1697</v>
      </c>
      <c r="C463" s="178" t="s">
        <v>614</v>
      </c>
      <c r="D463" s="178" t="s">
        <v>615</v>
      </c>
      <c r="E463" s="178"/>
      <c r="F463" s="178" t="s">
        <v>436</v>
      </c>
      <c r="G463" s="178" t="s">
        <v>616</v>
      </c>
    </row>
    <row r="464" spans="1:7" x14ac:dyDescent="0.2">
      <c r="A464" s="161" t="s">
        <v>1698</v>
      </c>
      <c r="B464" s="161" t="s">
        <v>652</v>
      </c>
      <c r="C464" s="228" t="s">
        <v>1382</v>
      </c>
      <c r="G464" s="161"/>
    </row>
    <row r="465" spans="1:7" x14ac:dyDescent="0.2">
      <c r="G465" s="161"/>
    </row>
    <row r="466" spans="1:7" x14ac:dyDescent="0.2">
      <c r="B466" s="176" t="s">
        <v>653</v>
      </c>
      <c r="G466" s="161"/>
    </row>
    <row r="467" spans="1:7" x14ac:dyDescent="0.2">
      <c r="A467" s="161" t="s">
        <v>1699</v>
      </c>
      <c r="B467" s="161" t="s">
        <v>655</v>
      </c>
      <c r="C467" s="184" t="s">
        <v>1382</v>
      </c>
      <c r="D467" s="238" t="s">
        <v>1382</v>
      </c>
      <c r="F467" s="190" t="str">
        <f>IF($C$475=0,"",IF(C467="[Mark as ND1 if not relevant]","",C467/$C$475))</f>
        <v/>
      </c>
      <c r="G467" s="190" t="str">
        <f>IF($D$475=0,"",IF(D467="[Mark as ND1 if not relevant]","",D467/$D$475))</f>
        <v/>
      </c>
    </row>
    <row r="468" spans="1:7" x14ac:dyDescent="0.2">
      <c r="A468" s="161" t="s">
        <v>1700</v>
      </c>
      <c r="B468" s="161" t="s">
        <v>657</v>
      </c>
      <c r="C468" s="184" t="s">
        <v>1382</v>
      </c>
      <c r="D468" s="238" t="s">
        <v>1382</v>
      </c>
      <c r="F468" s="190" t="str">
        <f t="shared" ref="F468:F474" si="28">IF($C$475=0,"",IF(C468="[Mark as ND1 if not relevant]","",C468/$C$475))</f>
        <v/>
      </c>
      <c r="G468" s="190" t="str">
        <f t="shared" ref="G468:G474" si="29">IF($D$475=0,"",IF(D468="[Mark as ND1 if not relevant]","",D468/$D$475))</f>
        <v/>
      </c>
    </row>
    <row r="469" spans="1:7" x14ac:dyDescent="0.2">
      <c r="A469" s="161" t="s">
        <v>1701</v>
      </c>
      <c r="B469" s="161" t="s">
        <v>659</v>
      </c>
      <c r="C469" s="184" t="s">
        <v>1382</v>
      </c>
      <c r="D469" s="238" t="s">
        <v>1382</v>
      </c>
      <c r="F469" s="190" t="str">
        <f t="shared" si="28"/>
        <v/>
      </c>
      <c r="G469" s="190" t="str">
        <f t="shared" si="29"/>
        <v/>
      </c>
    </row>
    <row r="470" spans="1:7" x14ac:dyDescent="0.2">
      <c r="A470" s="161" t="s">
        <v>1702</v>
      </c>
      <c r="B470" s="161" t="s">
        <v>661</v>
      </c>
      <c r="C470" s="184" t="s">
        <v>1382</v>
      </c>
      <c r="D470" s="238" t="s">
        <v>1382</v>
      </c>
      <c r="F470" s="190" t="str">
        <f t="shared" si="28"/>
        <v/>
      </c>
      <c r="G470" s="190" t="str">
        <f t="shared" si="29"/>
        <v/>
      </c>
    </row>
    <row r="471" spans="1:7" x14ac:dyDescent="0.2">
      <c r="A471" s="161" t="s">
        <v>1703</v>
      </c>
      <c r="B471" s="161" t="s">
        <v>663</v>
      </c>
      <c r="C471" s="184" t="s">
        <v>1382</v>
      </c>
      <c r="D471" s="238" t="s">
        <v>1382</v>
      </c>
      <c r="F471" s="190" t="str">
        <f t="shared" si="28"/>
        <v/>
      </c>
      <c r="G471" s="190" t="str">
        <f t="shared" si="29"/>
        <v/>
      </c>
    </row>
    <row r="472" spans="1:7" x14ac:dyDescent="0.2">
      <c r="A472" s="161" t="s">
        <v>1704</v>
      </c>
      <c r="B472" s="161" t="s">
        <v>665</v>
      </c>
      <c r="C472" s="184" t="s">
        <v>1382</v>
      </c>
      <c r="D472" s="238" t="s">
        <v>1382</v>
      </c>
      <c r="F472" s="190" t="str">
        <f t="shared" si="28"/>
        <v/>
      </c>
      <c r="G472" s="190" t="str">
        <f t="shared" si="29"/>
        <v/>
      </c>
    </row>
    <row r="473" spans="1:7" x14ac:dyDescent="0.2">
      <c r="A473" s="161" t="s">
        <v>1705</v>
      </c>
      <c r="B473" s="161" t="s">
        <v>667</v>
      </c>
      <c r="C473" s="184" t="s">
        <v>1382</v>
      </c>
      <c r="D473" s="238" t="s">
        <v>1382</v>
      </c>
      <c r="F473" s="190" t="str">
        <f t="shared" si="28"/>
        <v/>
      </c>
      <c r="G473" s="190" t="str">
        <f t="shared" si="29"/>
        <v/>
      </c>
    </row>
    <row r="474" spans="1:7" x14ac:dyDescent="0.2">
      <c r="A474" s="161" t="s">
        <v>1706</v>
      </c>
      <c r="B474" s="161" t="s">
        <v>669</v>
      </c>
      <c r="C474" s="184" t="s">
        <v>1382</v>
      </c>
      <c r="D474" s="238" t="s">
        <v>1382</v>
      </c>
      <c r="F474" s="190" t="str">
        <f t="shared" si="28"/>
        <v/>
      </c>
      <c r="G474" s="190" t="str">
        <f t="shared" si="29"/>
        <v/>
      </c>
    </row>
    <row r="475" spans="1:7" x14ac:dyDescent="0.2">
      <c r="A475" s="161" t="s">
        <v>1707</v>
      </c>
      <c r="B475" s="192" t="s">
        <v>64</v>
      </c>
      <c r="C475" s="184">
        <f>SUM(C467:C474)</f>
        <v>0</v>
      </c>
      <c r="D475" s="238">
        <f>SUM(D467:D474)</f>
        <v>0</v>
      </c>
      <c r="F475" s="228">
        <f>SUM(F467:F474)</f>
        <v>0</v>
      </c>
      <c r="G475" s="228">
        <f>SUM(G467:G474)</f>
        <v>0</v>
      </c>
    </row>
    <row r="476" spans="1:7" x14ac:dyDescent="0.2">
      <c r="A476" s="161" t="s">
        <v>1708</v>
      </c>
      <c r="B476" s="195" t="s">
        <v>672</v>
      </c>
      <c r="C476" s="184"/>
      <c r="D476" s="238"/>
      <c r="F476" s="190" t="str">
        <f t="shared" ref="F476:F481" si="30">IF($C$475=0,"",IF(C476="[for completion]","",C476/$C$475))</f>
        <v/>
      </c>
      <c r="G476" s="190" t="str">
        <f t="shared" ref="G476:G481" si="31">IF($D$475=0,"",IF(D476="[for completion]","",D476/$D$475))</f>
        <v/>
      </c>
    </row>
    <row r="477" spans="1:7" x14ac:dyDescent="0.2">
      <c r="A477" s="161" t="s">
        <v>1709</v>
      </c>
      <c r="B477" s="195" t="s">
        <v>674</v>
      </c>
      <c r="C477" s="184"/>
      <c r="D477" s="238"/>
      <c r="F477" s="190" t="str">
        <f t="shared" si="30"/>
        <v/>
      </c>
      <c r="G477" s="190" t="str">
        <f t="shared" si="31"/>
        <v/>
      </c>
    </row>
    <row r="478" spans="1:7" x14ac:dyDescent="0.2">
      <c r="A478" s="161" t="s">
        <v>1710</v>
      </c>
      <c r="B478" s="195" t="s">
        <v>676</v>
      </c>
      <c r="C478" s="184"/>
      <c r="D478" s="238"/>
      <c r="F478" s="190" t="str">
        <f t="shared" si="30"/>
        <v/>
      </c>
      <c r="G478" s="190" t="str">
        <f t="shared" si="31"/>
        <v/>
      </c>
    </row>
    <row r="479" spans="1:7" x14ac:dyDescent="0.2">
      <c r="A479" s="161" t="s">
        <v>1711</v>
      </c>
      <c r="B479" s="195" t="s">
        <v>678</v>
      </c>
      <c r="C479" s="184"/>
      <c r="D479" s="238"/>
      <c r="F479" s="190" t="str">
        <f t="shared" si="30"/>
        <v/>
      </c>
      <c r="G479" s="190" t="str">
        <f t="shared" si="31"/>
        <v/>
      </c>
    </row>
    <row r="480" spans="1:7" x14ac:dyDescent="0.2">
      <c r="A480" s="161" t="s">
        <v>1712</v>
      </c>
      <c r="B480" s="195" t="s">
        <v>680</v>
      </c>
      <c r="C480" s="184"/>
      <c r="D480" s="238"/>
      <c r="F480" s="190" t="str">
        <f t="shared" si="30"/>
        <v/>
      </c>
      <c r="G480" s="190" t="str">
        <f t="shared" si="31"/>
        <v/>
      </c>
    </row>
    <row r="481" spans="1:7" x14ac:dyDescent="0.2">
      <c r="A481" s="161" t="s">
        <v>1713</v>
      </c>
      <c r="B481" s="195" t="s">
        <v>682</v>
      </c>
      <c r="C481" s="184"/>
      <c r="D481" s="238"/>
      <c r="F481" s="190" t="str">
        <f t="shared" si="30"/>
        <v/>
      </c>
      <c r="G481" s="190" t="str">
        <f t="shared" si="31"/>
        <v/>
      </c>
    </row>
    <row r="482" spans="1:7" x14ac:dyDescent="0.2">
      <c r="A482" s="161" t="s">
        <v>1714</v>
      </c>
      <c r="B482" s="195"/>
      <c r="F482" s="190"/>
      <c r="G482" s="190"/>
    </row>
    <row r="483" spans="1:7" x14ac:dyDescent="0.2">
      <c r="A483" s="161" t="s">
        <v>1715</v>
      </c>
      <c r="B483" s="195"/>
      <c r="F483" s="190"/>
      <c r="G483" s="190"/>
    </row>
    <row r="484" spans="1:7" x14ac:dyDescent="0.2">
      <c r="A484" s="161" t="s">
        <v>1716</v>
      </c>
      <c r="B484" s="195"/>
      <c r="F484" s="190"/>
      <c r="G484" s="228"/>
    </row>
    <row r="485" spans="1:7" x14ac:dyDescent="0.2">
      <c r="A485" s="178"/>
      <c r="B485" s="178" t="s">
        <v>1717</v>
      </c>
      <c r="C485" s="178" t="s">
        <v>743</v>
      </c>
      <c r="D485" s="178"/>
      <c r="E485" s="178"/>
      <c r="F485" s="178"/>
      <c r="G485" s="181"/>
    </row>
    <row r="486" spans="1:7" x14ac:dyDescent="0.2">
      <c r="A486" s="161" t="s">
        <v>1718</v>
      </c>
      <c r="B486" s="176" t="s">
        <v>744</v>
      </c>
      <c r="C486" s="228" t="s">
        <v>1475</v>
      </c>
      <c r="G486" s="161"/>
    </row>
    <row r="487" spans="1:7" x14ac:dyDescent="0.2">
      <c r="A487" s="161" t="s">
        <v>1719</v>
      </c>
      <c r="B487" s="176" t="s">
        <v>745</v>
      </c>
      <c r="C487" s="228" t="s">
        <v>1475</v>
      </c>
      <c r="G487" s="161"/>
    </row>
    <row r="488" spans="1:7" x14ac:dyDescent="0.2">
      <c r="A488" s="161" t="s">
        <v>1720</v>
      </c>
      <c r="B488" s="176" t="s">
        <v>746</v>
      </c>
      <c r="C488" s="228" t="s">
        <v>1475</v>
      </c>
      <c r="G488" s="161"/>
    </row>
    <row r="489" spans="1:7" x14ac:dyDescent="0.2">
      <c r="A489" s="161" t="s">
        <v>1721</v>
      </c>
      <c r="B489" s="176" t="s">
        <v>747</v>
      </c>
      <c r="C489" s="228" t="s">
        <v>1475</v>
      </c>
      <c r="G489" s="161"/>
    </row>
    <row r="490" spans="1:7" x14ac:dyDescent="0.2">
      <c r="A490" s="161" t="s">
        <v>1722</v>
      </c>
      <c r="B490" s="176" t="s">
        <v>748</v>
      </c>
      <c r="C490" s="228" t="s">
        <v>1475</v>
      </c>
      <c r="G490" s="161"/>
    </row>
    <row r="491" spans="1:7" x14ac:dyDescent="0.2">
      <c r="A491" s="161" t="s">
        <v>1723</v>
      </c>
      <c r="B491" s="176" t="s">
        <v>749</v>
      </c>
      <c r="C491" s="228" t="s">
        <v>1475</v>
      </c>
      <c r="G491" s="161"/>
    </row>
    <row r="492" spans="1:7" x14ac:dyDescent="0.2">
      <c r="A492" s="161" t="s">
        <v>1724</v>
      </c>
      <c r="B492" s="176" t="s">
        <v>750</v>
      </c>
      <c r="C492" s="228" t="s">
        <v>1475</v>
      </c>
      <c r="G492" s="161"/>
    </row>
    <row r="493" spans="1:7" x14ac:dyDescent="0.2">
      <c r="A493" s="161" t="s">
        <v>1725</v>
      </c>
      <c r="B493" s="176" t="s">
        <v>1726</v>
      </c>
      <c r="C493" s="228" t="s">
        <v>1475</v>
      </c>
      <c r="G493" s="161"/>
    </row>
    <row r="494" spans="1:7" x14ac:dyDescent="0.2">
      <c r="A494" s="161" t="s">
        <v>1727</v>
      </c>
      <c r="B494" s="176" t="s">
        <v>1728</v>
      </c>
      <c r="C494" s="228" t="s">
        <v>1475</v>
      </c>
      <c r="G494" s="161"/>
    </row>
    <row r="495" spans="1:7" x14ac:dyDescent="0.2">
      <c r="A495" s="161" t="s">
        <v>1729</v>
      </c>
      <c r="B495" s="176" t="s">
        <v>1730</v>
      </c>
      <c r="C495" s="228" t="s">
        <v>1475</v>
      </c>
      <c r="G495" s="161"/>
    </row>
    <row r="496" spans="1:7" x14ac:dyDescent="0.2">
      <c r="A496" s="161" t="s">
        <v>1731</v>
      </c>
      <c r="B496" s="176" t="s">
        <v>751</v>
      </c>
      <c r="C496" s="228" t="s">
        <v>1475</v>
      </c>
      <c r="G496" s="161"/>
    </row>
    <row r="497" spans="1:7" x14ac:dyDescent="0.2">
      <c r="A497" s="161" t="s">
        <v>1732</v>
      </c>
      <c r="B497" s="176" t="s">
        <v>752</v>
      </c>
      <c r="C497" s="228" t="s">
        <v>1475</v>
      </c>
      <c r="G497" s="161"/>
    </row>
    <row r="498" spans="1:7" x14ac:dyDescent="0.2">
      <c r="A498" s="161" t="s">
        <v>1733</v>
      </c>
      <c r="B498" s="176" t="s">
        <v>62</v>
      </c>
      <c r="C498" s="228" t="s">
        <v>1475</v>
      </c>
      <c r="G498" s="161"/>
    </row>
    <row r="499" spans="1:7" x14ac:dyDescent="0.2">
      <c r="A499" s="161" t="s">
        <v>1734</v>
      </c>
      <c r="B499" s="195" t="s">
        <v>1735</v>
      </c>
      <c r="C499" s="228"/>
      <c r="G499" s="161"/>
    </row>
    <row r="500" spans="1:7" x14ac:dyDescent="0.2">
      <c r="A500" s="161" t="s">
        <v>1736</v>
      </c>
      <c r="B500" s="195" t="s">
        <v>165</v>
      </c>
      <c r="C500" s="228"/>
      <c r="G500" s="161"/>
    </row>
    <row r="501" spans="1:7" x14ac:dyDescent="0.2">
      <c r="A501" s="161" t="s">
        <v>1737</v>
      </c>
      <c r="B501" s="195" t="s">
        <v>165</v>
      </c>
      <c r="C501" s="228"/>
      <c r="G501" s="161"/>
    </row>
    <row r="502" spans="1:7" x14ac:dyDescent="0.2">
      <c r="A502" s="161" t="s">
        <v>1738</v>
      </c>
      <c r="B502" s="195" t="s">
        <v>165</v>
      </c>
      <c r="C502" s="228"/>
      <c r="G502" s="161"/>
    </row>
    <row r="503" spans="1:7" x14ac:dyDescent="0.2">
      <c r="A503" s="161" t="s">
        <v>1739</v>
      </c>
      <c r="B503" s="195" t="s">
        <v>165</v>
      </c>
      <c r="C503" s="228"/>
      <c r="G503" s="161"/>
    </row>
    <row r="504" spans="1:7" x14ac:dyDescent="0.2">
      <c r="A504" s="161" t="s">
        <v>1740</v>
      </c>
      <c r="B504" s="195" t="s">
        <v>165</v>
      </c>
      <c r="C504" s="228"/>
      <c r="G504" s="161"/>
    </row>
    <row r="505" spans="1:7" x14ac:dyDescent="0.2">
      <c r="A505" s="161" t="s">
        <v>1741</v>
      </c>
      <c r="B505" s="195" t="s">
        <v>165</v>
      </c>
      <c r="C505" s="228"/>
      <c r="G505" s="161"/>
    </row>
    <row r="506" spans="1:7" x14ac:dyDescent="0.2">
      <c r="A506" s="161" t="s">
        <v>1742</v>
      </c>
      <c r="B506" s="195" t="s">
        <v>165</v>
      </c>
      <c r="C506" s="228"/>
      <c r="G506" s="161"/>
    </row>
    <row r="507" spans="1:7" x14ac:dyDescent="0.2">
      <c r="A507" s="161" t="s">
        <v>1743</v>
      </c>
      <c r="B507" s="195" t="s">
        <v>165</v>
      </c>
      <c r="C507" s="228"/>
      <c r="G507" s="161"/>
    </row>
    <row r="508" spans="1:7" x14ac:dyDescent="0.2">
      <c r="A508" s="161" t="s">
        <v>1744</v>
      </c>
      <c r="B508" s="195" t="s">
        <v>165</v>
      </c>
      <c r="C508" s="228"/>
      <c r="G508" s="161"/>
    </row>
    <row r="509" spans="1:7" x14ac:dyDescent="0.2">
      <c r="A509" s="161" t="s">
        <v>1745</v>
      </c>
      <c r="B509" s="195" t="s">
        <v>165</v>
      </c>
      <c r="C509" s="228"/>
      <c r="G509" s="161"/>
    </row>
    <row r="510" spans="1:7" x14ac:dyDescent="0.2">
      <c r="A510" s="161" t="s">
        <v>1746</v>
      </c>
      <c r="B510" s="195" t="s">
        <v>165</v>
      </c>
      <c r="C510" s="228"/>
    </row>
    <row r="511" spans="1:7" x14ac:dyDescent="0.2">
      <c r="A511" s="161" t="s">
        <v>1747</v>
      </c>
      <c r="B511" s="195" t="s">
        <v>165</v>
      </c>
      <c r="C511" s="228"/>
    </row>
    <row r="512" spans="1:7" x14ac:dyDescent="0.2">
      <c r="A512" s="161" t="s">
        <v>1748</v>
      </c>
      <c r="B512" s="195" t="s">
        <v>165</v>
      </c>
      <c r="C512" s="228"/>
    </row>
    <row r="513" spans="1:7" x14ac:dyDescent="0.2">
      <c r="A513" s="207"/>
      <c r="B513" s="207" t="s">
        <v>1749</v>
      </c>
      <c r="C513" s="178" t="s">
        <v>51</v>
      </c>
      <c r="D513" s="178" t="s">
        <v>1750</v>
      </c>
      <c r="E513" s="178"/>
      <c r="F513" s="178" t="s">
        <v>436</v>
      </c>
      <c r="G513" s="178" t="s">
        <v>1751</v>
      </c>
    </row>
    <row r="514" spans="1:7" x14ac:dyDescent="0.2">
      <c r="A514" s="161" t="s">
        <v>1752</v>
      </c>
      <c r="B514" s="176" t="s">
        <v>553</v>
      </c>
      <c r="C514" s="184" t="s">
        <v>1475</v>
      </c>
      <c r="D514" s="238" t="s">
        <v>1475</v>
      </c>
      <c r="E514" s="164"/>
      <c r="F514" s="190" t="str">
        <f>IF($C$532=0,"",IF(C514="[for completion]","",IF(C514="","",C514/$C$532)))</f>
        <v/>
      </c>
      <c r="G514" s="190" t="str">
        <f>IF($D$532=0,"",IF(D514="[for completion]","",IF(D514="","",D514/$D$532)))</f>
        <v/>
      </c>
    </row>
    <row r="515" spans="1:7" x14ac:dyDescent="0.2">
      <c r="A515" s="161" t="s">
        <v>1753</v>
      </c>
      <c r="B515" s="176" t="s">
        <v>553</v>
      </c>
      <c r="C515" s="184" t="s">
        <v>1475</v>
      </c>
      <c r="D515" s="238" t="s">
        <v>1475</v>
      </c>
      <c r="E515" s="164"/>
      <c r="F515" s="190" t="str">
        <f t="shared" ref="F515:F531" si="32">IF($C$532=0,"",IF(C515="[for completion]","",IF(C515="","",C515/$C$532)))</f>
        <v/>
      </c>
      <c r="G515" s="190" t="str">
        <f t="shared" ref="G515:G531" si="33">IF($D$532=0,"",IF(D515="[for completion]","",IF(D515="","",D515/$D$532)))</f>
        <v/>
      </c>
    </row>
    <row r="516" spans="1:7" x14ac:dyDescent="0.2">
      <c r="A516" s="161" t="s">
        <v>1754</v>
      </c>
      <c r="B516" s="176" t="s">
        <v>553</v>
      </c>
      <c r="C516" s="184" t="s">
        <v>1475</v>
      </c>
      <c r="D516" s="238" t="s">
        <v>1475</v>
      </c>
      <c r="E516" s="164"/>
      <c r="F516" s="190" t="str">
        <f t="shared" si="32"/>
        <v/>
      </c>
      <c r="G516" s="190" t="str">
        <f t="shared" si="33"/>
        <v/>
      </c>
    </row>
    <row r="517" spans="1:7" x14ac:dyDescent="0.2">
      <c r="A517" s="161" t="s">
        <v>1755</v>
      </c>
      <c r="B517" s="176" t="s">
        <v>553</v>
      </c>
      <c r="C517" s="184" t="s">
        <v>1475</v>
      </c>
      <c r="D517" s="238" t="s">
        <v>1475</v>
      </c>
      <c r="E517" s="164"/>
      <c r="F517" s="190" t="str">
        <f t="shared" si="32"/>
        <v/>
      </c>
      <c r="G517" s="190" t="str">
        <f t="shared" si="33"/>
        <v/>
      </c>
    </row>
    <row r="518" spans="1:7" x14ac:dyDescent="0.2">
      <c r="A518" s="161" t="s">
        <v>1756</v>
      </c>
      <c r="B518" s="176" t="s">
        <v>553</v>
      </c>
      <c r="C518" s="184" t="s">
        <v>1475</v>
      </c>
      <c r="D518" s="238" t="s">
        <v>1475</v>
      </c>
      <c r="E518" s="164"/>
      <c r="F518" s="190" t="str">
        <f t="shared" si="32"/>
        <v/>
      </c>
      <c r="G518" s="190" t="str">
        <f t="shared" si="33"/>
        <v/>
      </c>
    </row>
    <row r="519" spans="1:7" x14ac:dyDescent="0.2">
      <c r="A519" s="161" t="s">
        <v>1757</v>
      </c>
      <c r="B519" s="176" t="s">
        <v>553</v>
      </c>
      <c r="C519" s="184" t="s">
        <v>1475</v>
      </c>
      <c r="D519" s="238" t="s">
        <v>1475</v>
      </c>
      <c r="E519" s="164"/>
      <c r="F519" s="190" t="str">
        <f t="shared" si="32"/>
        <v/>
      </c>
      <c r="G519" s="190" t="str">
        <f t="shared" si="33"/>
        <v/>
      </c>
    </row>
    <row r="520" spans="1:7" x14ac:dyDescent="0.2">
      <c r="A520" s="161" t="s">
        <v>1758</v>
      </c>
      <c r="B520" s="176" t="s">
        <v>553</v>
      </c>
      <c r="C520" s="184" t="s">
        <v>1475</v>
      </c>
      <c r="D520" s="238" t="s">
        <v>1475</v>
      </c>
      <c r="E520" s="164"/>
      <c r="F520" s="190" t="str">
        <f t="shared" si="32"/>
        <v/>
      </c>
      <c r="G520" s="190" t="str">
        <f t="shared" si="33"/>
        <v/>
      </c>
    </row>
    <row r="521" spans="1:7" x14ac:dyDescent="0.2">
      <c r="A521" s="161" t="s">
        <v>1759</v>
      </c>
      <c r="B521" s="176" t="s">
        <v>553</v>
      </c>
      <c r="C521" s="184" t="s">
        <v>1475</v>
      </c>
      <c r="D521" s="238" t="s">
        <v>1475</v>
      </c>
      <c r="E521" s="164"/>
      <c r="F521" s="190" t="str">
        <f t="shared" si="32"/>
        <v/>
      </c>
      <c r="G521" s="190" t="str">
        <f t="shared" si="33"/>
        <v/>
      </c>
    </row>
    <row r="522" spans="1:7" x14ac:dyDescent="0.2">
      <c r="A522" s="161" t="s">
        <v>1760</v>
      </c>
      <c r="B522" s="176" t="s">
        <v>553</v>
      </c>
      <c r="C522" s="184" t="s">
        <v>1475</v>
      </c>
      <c r="D522" s="238" t="s">
        <v>1475</v>
      </c>
      <c r="E522" s="164"/>
      <c r="F522" s="190" t="str">
        <f t="shared" si="32"/>
        <v/>
      </c>
      <c r="G522" s="190" t="str">
        <f t="shared" si="33"/>
        <v/>
      </c>
    </row>
    <row r="523" spans="1:7" x14ac:dyDescent="0.2">
      <c r="A523" s="161" t="s">
        <v>1761</v>
      </c>
      <c r="B523" s="176" t="s">
        <v>553</v>
      </c>
      <c r="C523" s="184" t="s">
        <v>1475</v>
      </c>
      <c r="D523" s="238" t="s">
        <v>1475</v>
      </c>
      <c r="E523" s="164"/>
      <c r="F523" s="190" t="str">
        <f t="shared" si="32"/>
        <v/>
      </c>
      <c r="G523" s="190" t="str">
        <f t="shared" si="33"/>
        <v/>
      </c>
    </row>
    <row r="524" spans="1:7" x14ac:dyDescent="0.2">
      <c r="A524" s="161" t="s">
        <v>1762</v>
      </c>
      <c r="B524" s="176" t="s">
        <v>553</v>
      </c>
      <c r="C524" s="184" t="s">
        <v>1475</v>
      </c>
      <c r="D524" s="238" t="s">
        <v>1475</v>
      </c>
      <c r="E524" s="164"/>
      <c r="F524" s="190" t="str">
        <f t="shared" si="32"/>
        <v/>
      </c>
      <c r="G524" s="190" t="str">
        <f t="shared" si="33"/>
        <v/>
      </c>
    </row>
    <row r="525" spans="1:7" x14ac:dyDescent="0.2">
      <c r="A525" s="161" t="s">
        <v>1763</v>
      </c>
      <c r="B525" s="176" t="s">
        <v>553</v>
      </c>
      <c r="C525" s="184" t="s">
        <v>1475</v>
      </c>
      <c r="D525" s="238" t="s">
        <v>1475</v>
      </c>
      <c r="E525" s="164"/>
      <c r="F525" s="190" t="str">
        <f t="shared" si="32"/>
        <v/>
      </c>
      <c r="G525" s="190" t="str">
        <f t="shared" si="33"/>
        <v/>
      </c>
    </row>
    <row r="526" spans="1:7" x14ac:dyDescent="0.2">
      <c r="A526" s="161" t="s">
        <v>1764</v>
      </c>
      <c r="B526" s="176" t="s">
        <v>553</v>
      </c>
      <c r="C526" s="184" t="s">
        <v>1475</v>
      </c>
      <c r="D526" s="238" t="s">
        <v>1475</v>
      </c>
      <c r="E526" s="164"/>
      <c r="F526" s="190" t="str">
        <f t="shared" si="32"/>
        <v/>
      </c>
      <c r="G526" s="190" t="str">
        <f t="shared" si="33"/>
        <v/>
      </c>
    </row>
    <row r="527" spans="1:7" x14ac:dyDescent="0.2">
      <c r="A527" s="161" t="s">
        <v>1765</v>
      </c>
      <c r="B527" s="176" t="s">
        <v>553</v>
      </c>
      <c r="C527" s="184" t="s">
        <v>1475</v>
      </c>
      <c r="D527" s="238" t="s">
        <v>1475</v>
      </c>
      <c r="E527" s="164"/>
      <c r="F527" s="190" t="str">
        <f t="shared" si="32"/>
        <v/>
      </c>
      <c r="G527" s="190" t="str">
        <f t="shared" si="33"/>
        <v/>
      </c>
    </row>
    <row r="528" spans="1:7" x14ac:dyDescent="0.2">
      <c r="A528" s="161" t="s">
        <v>1766</v>
      </c>
      <c r="B528" s="176" t="s">
        <v>553</v>
      </c>
      <c r="C528" s="184" t="s">
        <v>1475</v>
      </c>
      <c r="D528" s="238" t="s">
        <v>1475</v>
      </c>
      <c r="E528" s="164"/>
      <c r="F528" s="190" t="str">
        <f t="shared" si="32"/>
        <v/>
      </c>
      <c r="G528" s="190" t="str">
        <f t="shared" si="33"/>
        <v/>
      </c>
    </row>
    <row r="529" spans="1:7" x14ac:dyDescent="0.2">
      <c r="A529" s="161" t="s">
        <v>1767</v>
      </c>
      <c r="B529" s="176" t="s">
        <v>553</v>
      </c>
      <c r="C529" s="184" t="s">
        <v>1475</v>
      </c>
      <c r="D529" s="238" t="s">
        <v>1475</v>
      </c>
      <c r="E529" s="164"/>
      <c r="F529" s="190" t="str">
        <f t="shared" si="32"/>
        <v/>
      </c>
      <c r="G529" s="190" t="str">
        <f t="shared" si="33"/>
        <v/>
      </c>
    </row>
    <row r="530" spans="1:7" x14ac:dyDescent="0.2">
      <c r="A530" s="161" t="s">
        <v>1768</v>
      </c>
      <c r="B530" s="176" t="s">
        <v>553</v>
      </c>
      <c r="C530" s="184" t="s">
        <v>1475</v>
      </c>
      <c r="D530" s="238" t="s">
        <v>1475</v>
      </c>
      <c r="E530" s="164"/>
      <c r="F530" s="190" t="str">
        <f t="shared" si="32"/>
        <v/>
      </c>
      <c r="G530" s="190" t="str">
        <f t="shared" si="33"/>
        <v/>
      </c>
    </row>
    <row r="531" spans="1:7" x14ac:dyDescent="0.2">
      <c r="A531" s="161" t="s">
        <v>1769</v>
      </c>
      <c r="B531" s="176" t="s">
        <v>1524</v>
      </c>
      <c r="C531" s="184" t="s">
        <v>1475</v>
      </c>
      <c r="D531" s="238" t="s">
        <v>1475</v>
      </c>
      <c r="E531" s="164"/>
      <c r="F531" s="190" t="str">
        <f t="shared" si="32"/>
        <v/>
      </c>
      <c r="G531" s="190" t="str">
        <f t="shared" si="33"/>
        <v/>
      </c>
    </row>
    <row r="532" spans="1:7" x14ac:dyDescent="0.2">
      <c r="A532" s="161" t="s">
        <v>1770</v>
      </c>
      <c r="B532" s="176" t="s">
        <v>64</v>
      </c>
      <c r="C532" s="184">
        <f>SUM(C514:C531)</f>
        <v>0</v>
      </c>
      <c r="D532" s="238">
        <f>SUM(D514:D531)</f>
        <v>0</v>
      </c>
      <c r="E532" s="164"/>
      <c r="F532" s="228">
        <f>SUM(F514:F531)</f>
        <v>0</v>
      </c>
      <c r="G532" s="228">
        <f>SUM(G514:G531)</f>
        <v>0</v>
      </c>
    </row>
    <row r="533" spans="1:7" x14ac:dyDescent="0.2">
      <c r="A533" s="161" t="s">
        <v>1771</v>
      </c>
      <c r="B533" s="176"/>
      <c r="E533" s="164"/>
      <c r="F533" s="164"/>
      <c r="G533" s="164"/>
    </row>
    <row r="534" spans="1:7" x14ac:dyDescent="0.2">
      <c r="A534" s="161" t="s">
        <v>1772</v>
      </c>
      <c r="B534" s="176"/>
      <c r="E534" s="164"/>
      <c r="F534" s="164"/>
      <c r="G534" s="164"/>
    </row>
    <row r="535" spans="1:7" x14ac:dyDescent="0.2">
      <c r="A535" s="161" t="s">
        <v>1773</v>
      </c>
      <c r="B535" s="176"/>
      <c r="E535" s="164"/>
      <c r="F535" s="164"/>
      <c r="G535" s="164"/>
    </row>
    <row r="536" spans="1:7" x14ac:dyDescent="0.2">
      <c r="A536" s="207"/>
      <c r="B536" s="207" t="s">
        <v>1774</v>
      </c>
      <c r="C536" s="178" t="s">
        <v>51</v>
      </c>
      <c r="D536" s="178" t="s">
        <v>1750</v>
      </c>
      <c r="E536" s="178"/>
      <c r="F536" s="178" t="s">
        <v>436</v>
      </c>
      <c r="G536" s="178" t="s">
        <v>1751</v>
      </c>
    </row>
    <row r="537" spans="1:7" x14ac:dyDescent="0.2">
      <c r="A537" s="161" t="s">
        <v>1775</v>
      </c>
      <c r="B537" s="176" t="s">
        <v>553</v>
      </c>
      <c r="C537" s="184" t="s">
        <v>1475</v>
      </c>
      <c r="D537" s="238" t="s">
        <v>1475</v>
      </c>
      <c r="E537" s="164"/>
      <c r="F537" s="190" t="str">
        <f>IF($C$555=0,"",IF(C537="[for completion]","",IF(C537="","",C537/$C$555)))</f>
        <v/>
      </c>
      <c r="G537" s="190" t="str">
        <f>IF($D$555=0,"",IF(D537="[for completion]","",IF(D537="","",D537/$D$555)))</f>
        <v/>
      </c>
    </row>
    <row r="538" spans="1:7" x14ac:dyDescent="0.2">
      <c r="A538" s="161" t="s">
        <v>1776</v>
      </c>
      <c r="B538" s="176" t="s">
        <v>553</v>
      </c>
      <c r="C538" s="184" t="s">
        <v>1475</v>
      </c>
      <c r="D538" s="238" t="s">
        <v>1475</v>
      </c>
      <c r="E538" s="164"/>
      <c r="F538" s="190" t="str">
        <f t="shared" ref="F538:F554" si="34">IF($C$555=0,"",IF(C538="[for completion]","",IF(C538="","",C538/$C$555)))</f>
        <v/>
      </c>
      <c r="G538" s="190" t="str">
        <f t="shared" ref="G538:G554" si="35">IF($D$555=0,"",IF(D538="[for completion]","",IF(D538="","",D538/$D$555)))</f>
        <v/>
      </c>
    </row>
    <row r="539" spans="1:7" x14ac:dyDescent="0.2">
      <c r="A539" s="161" t="s">
        <v>1777</v>
      </c>
      <c r="B539" s="176" t="s">
        <v>553</v>
      </c>
      <c r="C539" s="184" t="s">
        <v>1475</v>
      </c>
      <c r="D539" s="238" t="s">
        <v>1475</v>
      </c>
      <c r="E539" s="164"/>
      <c r="F539" s="190" t="str">
        <f t="shared" si="34"/>
        <v/>
      </c>
      <c r="G539" s="190" t="str">
        <f t="shared" si="35"/>
        <v/>
      </c>
    </row>
    <row r="540" spans="1:7" x14ac:dyDescent="0.2">
      <c r="A540" s="161" t="s">
        <v>1778</v>
      </c>
      <c r="B540" s="176" t="s">
        <v>553</v>
      </c>
      <c r="C540" s="184" t="s">
        <v>1475</v>
      </c>
      <c r="D540" s="238" t="s">
        <v>1475</v>
      </c>
      <c r="E540" s="164"/>
      <c r="F540" s="190" t="str">
        <f t="shared" si="34"/>
        <v/>
      </c>
      <c r="G540" s="190" t="str">
        <f t="shared" si="35"/>
        <v/>
      </c>
    </row>
    <row r="541" spans="1:7" x14ac:dyDescent="0.2">
      <c r="A541" s="161" t="s">
        <v>1779</v>
      </c>
      <c r="B541" s="176" t="s">
        <v>553</v>
      </c>
      <c r="C541" s="184" t="s">
        <v>1475</v>
      </c>
      <c r="D541" s="238" t="s">
        <v>1475</v>
      </c>
      <c r="E541" s="164"/>
      <c r="F541" s="190" t="str">
        <f t="shared" si="34"/>
        <v/>
      </c>
      <c r="G541" s="190" t="str">
        <f t="shared" si="35"/>
        <v/>
      </c>
    </row>
    <row r="542" spans="1:7" x14ac:dyDescent="0.2">
      <c r="A542" s="161" t="s">
        <v>1780</v>
      </c>
      <c r="B542" s="176" t="s">
        <v>553</v>
      </c>
      <c r="C542" s="184" t="s">
        <v>1475</v>
      </c>
      <c r="D542" s="238" t="s">
        <v>1475</v>
      </c>
      <c r="E542" s="164"/>
      <c r="F542" s="190" t="str">
        <f t="shared" si="34"/>
        <v/>
      </c>
      <c r="G542" s="190" t="str">
        <f t="shared" si="35"/>
        <v/>
      </c>
    </row>
    <row r="543" spans="1:7" x14ac:dyDescent="0.2">
      <c r="A543" s="161" t="s">
        <v>1781</v>
      </c>
      <c r="B543" s="176" t="s">
        <v>553</v>
      </c>
      <c r="C543" s="184" t="s">
        <v>1475</v>
      </c>
      <c r="D543" s="238" t="s">
        <v>1475</v>
      </c>
      <c r="E543" s="164"/>
      <c r="F543" s="190" t="str">
        <f t="shared" si="34"/>
        <v/>
      </c>
      <c r="G543" s="190" t="str">
        <f t="shared" si="35"/>
        <v/>
      </c>
    </row>
    <row r="544" spans="1:7" x14ac:dyDescent="0.2">
      <c r="A544" s="161" t="s">
        <v>1782</v>
      </c>
      <c r="B544" s="176" t="s">
        <v>553</v>
      </c>
      <c r="C544" s="184" t="s">
        <v>1475</v>
      </c>
      <c r="D544" s="238" t="s">
        <v>1475</v>
      </c>
      <c r="E544" s="164"/>
      <c r="F544" s="190" t="str">
        <f t="shared" si="34"/>
        <v/>
      </c>
      <c r="G544" s="190" t="str">
        <f t="shared" si="35"/>
        <v/>
      </c>
    </row>
    <row r="545" spans="1:7" x14ac:dyDescent="0.2">
      <c r="A545" s="161" t="s">
        <v>1783</v>
      </c>
      <c r="B545" s="176" t="s">
        <v>553</v>
      </c>
      <c r="C545" s="184" t="s">
        <v>1475</v>
      </c>
      <c r="D545" s="238" t="s">
        <v>1475</v>
      </c>
      <c r="E545" s="164"/>
      <c r="F545" s="190" t="str">
        <f t="shared" si="34"/>
        <v/>
      </c>
      <c r="G545" s="190" t="str">
        <f t="shared" si="35"/>
        <v/>
      </c>
    </row>
    <row r="546" spans="1:7" x14ac:dyDescent="0.2">
      <c r="A546" s="161" t="s">
        <v>1784</v>
      </c>
      <c r="B546" s="176" t="s">
        <v>553</v>
      </c>
      <c r="C546" s="184" t="s">
        <v>1475</v>
      </c>
      <c r="D546" s="238" t="s">
        <v>1475</v>
      </c>
      <c r="E546" s="164"/>
      <c r="F546" s="190" t="str">
        <f t="shared" si="34"/>
        <v/>
      </c>
      <c r="G546" s="190" t="str">
        <f t="shared" si="35"/>
        <v/>
      </c>
    </row>
    <row r="547" spans="1:7" x14ac:dyDescent="0.2">
      <c r="A547" s="161" t="s">
        <v>1785</v>
      </c>
      <c r="B547" s="176" t="s">
        <v>553</v>
      </c>
      <c r="C547" s="184" t="s">
        <v>1475</v>
      </c>
      <c r="D547" s="238" t="s">
        <v>1475</v>
      </c>
      <c r="E547" s="164"/>
      <c r="F547" s="190" t="str">
        <f t="shared" si="34"/>
        <v/>
      </c>
      <c r="G547" s="190" t="str">
        <f t="shared" si="35"/>
        <v/>
      </c>
    </row>
    <row r="548" spans="1:7" x14ac:dyDescent="0.2">
      <c r="A548" s="161" t="s">
        <v>1786</v>
      </c>
      <c r="B548" s="176" t="s">
        <v>553</v>
      </c>
      <c r="C548" s="184" t="s">
        <v>1475</v>
      </c>
      <c r="D548" s="238" t="s">
        <v>1475</v>
      </c>
      <c r="E548" s="164"/>
      <c r="F548" s="190" t="str">
        <f t="shared" si="34"/>
        <v/>
      </c>
      <c r="G548" s="190" t="str">
        <f t="shared" si="35"/>
        <v/>
      </c>
    </row>
    <row r="549" spans="1:7" x14ac:dyDescent="0.2">
      <c r="A549" s="161" t="s">
        <v>1787</v>
      </c>
      <c r="B549" s="176" t="s">
        <v>553</v>
      </c>
      <c r="C549" s="184" t="s">
        <v>1475</v>
      </c>
      <c r="D549" s="238" t="s">
        <v>1475</v>
      </c>
      <c r="E549" s="164"/>
      <c r="F549" s="190" t="str">
        <f t="shared" si="34"/>
        <v/>
      </c>
      <c r="G549" s="190" t="str">
        <f t="shared" si="35"/>
        <v/>
      </c>
    </row>
    <row r="550" spans="1:7" x14ac:dyDescent="0.2">
      <c r="A550" s="161" t="s">
        <v>1788</v>
      </c>
      <c r="B550" s="176" t="s">
        <v>553</v>
      </c>
      <c r="C550" s="184" t="s">
        <v>1475</v>
      </c>
      <c r="D550" s="238" t="s">
        <v>1475</v>
      </c>
      <c r="E550" s="164"/>
      <c r="F550" s="190" t="str">
        <f t="shared" si="34"/>
        <v/>
      </c>
      <c r="G550" s="190" t="str">
        <f t="shared" si="35"/>
        <v/>
      </c>
    </row>
    <row r="551" spans="1:7" x14ac:dyDescent="0.2">
      <c r="A551" s="161" t="s">
        <v>1789</v>
      </c>
      <c r="B551" s="176" t="s">
        <v>553</v>
      </c>
      <c r="C551" s="184" t="s">
        <v>1475</v>
      </c>
      <c r="D551" s="238" t="s">
        <v>1475</v>
      </c>
      <c r="E551" s="164"/>
      <c r="F551" s="190" t="str">
        <f t="shared" si="34"/>
        <v/>
      </c>
      <c r="G551" s="190" t="str">
        <f t="shared" si="35"/>
        <v/>
      </c>
    </row>
    <row r="552" spans="1:7" x14ac:dyDescent="0.2">
      <c r="A552" s="161" t="s">
        <v>1790</v>
      </c>
      <c r="B552" s="176" t="s">
        <v>553</v>
      </c>
      <c r="C552" s="184" t="s">
        <v>1475</v>
      </c>
      <c r="D552" s="238" t="s">
        <v>1475</v>
      </c>
      <c r="E552" s="164"/>
      <c r="F552" s="190" t="str">
        <f t="shared" si="34"/>
        <v/>
      </c>
      <c r="G552" s="190" t="str">
        <f t="shared" si="35"/>
        <v/>
      </c>
    </row>
    <row r="553" spans="1:7" x14ac:dyDescent="0.2">
      <c r="A553" s="161" t="s">
        <v>1791</v>
      </c>
      <c r="B553" s="176" t="s">
        <v>553</v>
      </c>
      <c r="C553" s="184" t="s">
        <v>1475</v>
      </c>
      <c r="D553" s="238" t="s">
        <v>1475</v>
      </c>
      <c r="E553" s="164"/>
      <c r="F553" s="190" t="str">
        <f t="shared" si="34"/>
        <v/>
      </c>
      <c r="G553" s="190" t="str">
        <f t="shared" si="35"/>
        <v/>
      </c>
    </row>
    <row r="554" spans="1:7" x14ac:dyDescent="0.2">
      <c r="A554" s="161" t="s">
        <v>1792</v>
      </c>
      <c r="B554" s="176" t="s">
        <v>1524</v>
      </c>
      <c r="C554" s="184" t="s">
        <v>1475</v>
      </c>
      <c r="D554" s="238" t="s">
        <v>1475</v>
      </c>
      <c r="E554" s="164"/>
      <c r="F554" s="190" t="str">
        <f t="shared" si="34"/>
        <v/>
      </c>
      <c r="G554" s="190" t="str">
        <f t="shared" si="35"/>
        <v/>
      </c>
    </row>
    <row r="555" spans="1:7" x14ac:dyDescent="0.2">
      <c r="A555" s="161" t="s">
        <v>1793</v>
      </c>
      <c r="B555" s="176" t="s">
        <v>64</v>
      </c>
      <c r="C555" s="184">
        <f>SUM(C537:C554)</f>
        <v>0</v>
      </c>
      <c r="D555" s="238">
        <f>SUM(D537:D554)</f>
        <v>0</v>
      </c>
      <c r="E555" s="164"/>
      <c r="F555" s="228">
        <f>SUM(F537:F554)</f>
        <v>0</v>
      </c>
      <c r="G555" s="228">
        <f>SUM(G537:G554)</f>
        <v>0</v>
      </c>
    </row>
    <row r="556" spans="1:7" x14ac:dyDescent="0.2">
      <c r="A556" s="161" t="s">
        <v>1794</v>
      </c>
      <c r="B556" s="176"/>
      <c r="E556" s="164"/>
      <c r="F556" s="164"/>
      <c r="G556" s="164"/>
    </row>
    <row r="557" spans="1:7" x14ac:dyDescent="0.2">
      <c r="A557" s="161" t="s">
        <v>1795</v>
      </c>
      <c r="B557" s="176"/>
      <c r="E557" s="164"/>
      <c r="F557" s="164"/>
      <c r="G557" s="164"/>
    </row>
    <row r="558" spans="1:7" x14ac:dyDescent="0.2">
      <c r="A558" s="161" t="s">
        <v>1796</v>
      </c>
      <c r="B558" s="176"/>
      <c r="E558" s="164"/>
      <c r="F558" s="164"/>
      <c r="G558" s="164"/>
    </row>
    <row r="559" spans="1:7" x14ac:dyDescent="0.2">
      <c r="A559" s="207"/>
      <c r="B559" s="207" t="s">
        <v>1797</v>
      </c>
      <c r="C559" s="178" t="s">
        <v>51</v>
      </c>
      <c r="D559" s="178" t="s">
        <v>1750</v>
      </c>
      <c r="E559" s="178"/>
      <c r="F559" s="178" t="s">
        <v>436</v>
      </c>
      <c r="G559" s="178" t="s">
        <v>1751</v>
      </c>
    </row>
    <row r="560" spans="1:7" x14ac:dyDescent="0.2">
      <c r="A560" s="161" t="s">
        <v>1798</v>
      </c>
      <c r="B560" s="176" t="s">
        <v>1554</v>
      </c>
      <c r="C560" s="184" t="s">
        <v>1475</v>
      </c>
      <c r="D560" s="238" t="s">
        <v>1475</v>
      </c>
      <c r="E560" s="164"/>
      <c r="F560" s="190" t="str">
        <f>IF($C$570=0,"",IF(C560="[for completion]","",IF(C560="","",C560/$C$570)))</f>
        <v/>
      </c>
      <c r="G560" s="190" t="str">
        <f>IF($D$570=0,"",IF(D560="[for completion]","",IF(D560="","",D560/$D$570)))</f>
        <v/>
      </c>
    </row>
    <row r="561" spans="1:7" x14ac:dyDescent="0.2">
      <c r="A561" s="161" t="s">
        <v>1799</v>
      </c>
      <c r="B561" s="176" t="s">
        <v>1556</v>
      </c>
      <c r="C561" s="184" t="s">
        <v>1475</v>
      </c>
      <c r="D561" s="238" t="s">
        <v>1475</v>
      </c>
      <c r="E561" s="164"/>
      <c r="F561" s="190" t="str">
        <f t="shared" ref="F561:F569" si="36">IF($C$570=0,"",IF(C561="[for completion]","",IF(C561="","",C561/$C$570)))</f>
        <v/>
      </c>
      <c r="G561" s="190" t="str">
        <f t="shared" ref="G561:G569" si="37">IF($D$570=0,"",IF(D561="[for completion]","",IF(D561="","",D561/$D$570)))</f>
        <v/>
      </c>
    </row>
    <row r="562" spans="1:7" x14ac:dyDescent="0.2">
      <c r="A562" s="161" t="s">
        <v>1800</v>
      </c>
      <c r="B562" s="176" t="s">
        <v>1558</v>
      </c>
      <c r="C562" s="184" t="s">
        <v>1475</v>
      </c>
      <c r="D562" s="238" t="s">
        <v>1475</v>
      </c>
      <c r="E562" s="164"/>
      <c r="F562" s="190" t="str">
        <f t="shared" si="36"/>
        <v/>
      </c>
      <c r="G562" s="190" t="str">
        <f t="shared" si="37"/>
        <v/>
      </c>
    </row>
    <row r="563" spans="1:7" x14ac:dyDescent="0.2">
      <c r="A563" s="161" t="s">
        <v>1801</v>
      </c>
      <c r="B563" s="176" t="s">
        <v>1560</v>
      </c>
      <c r="C563" s="184" t="s">
        <v>1475</v>
      </c>
      <c r="D563" s="238" t="s">
        <v>1475</v>
      </c>
      <c r="E563" s="164"/>
      <c r="F563" s="190" t="str">
        <f t="shared" si="36"/>
        <v/>
      </c>
      <c r="G563" s="190" t="str">
        <f t="shared" si="37"/>
        <v/>
      </c>
    </row>
    <row r="564" spans="1:7" x14ac:dyDescent="0.2">
      <c r="A564" s="161" t="s">
        <v>1802</v>
      </c>
      <c r="B564" s="176" t="s">
        <v>1562</v>
      </c>
      <c r="C564" s="184" t="s">
        <v>1475</v>
      </c>
      <c r="D564" s="238" t="s">
        <v>1475</v>
      </c>
      <c r="E564" s="164"/>
      <c r="F564" s="190" t="str">
        <f t="shared" si="36"/>
        <v/>
      </c>
      <c r="G564" s="190" t="str">
        <f t="shared" si="37"/>
        <v/>
      </c>
    </row>
    <row r="565" spans="1:7" x14ac:dyDescent="0.2">
      <c r="A565" s="161" t="s">
        <v>1803</v>
      </c>
      <c r="B565" s="176" t="s">
        <v>1564</v>
      </c>
      <c r="C565" s="184" t="s">
        <v>1475</v>
      </c>
      <c r="D565" s="238" t="s">
        <v>1475</v>
      </c>
      <c r="E565" s="164"/>
      <c r="F565" s="190" t="str">
        <f t="shared" si="36"/>
        <v/>
      </c>
      <c r="G565" s="190" t="str">
        <f t="shared" si="37"/>
        <v/>
      </c>
    </row>
    <row r="566" spans="1:7" x14ac:dyDescent="0.2">
      <c r="A566" s="161" t="s">
        <v>1804</v>
      </c>
      <c r="B566" s="176" t="s">
        <v>1566</v>
      </c>
      <c r="C566" s="184" t="s">
        <v>1475</v>
      </c>
      <c r="D566" s="238" t="s">
        <v>1475</v>
      </c>
      <c r="E566" s="164"/>
      <c r="F566" s="190" t="str">
        <f t="shared" si="36"/>
        <v/>
      </c>
      <c r="G566" s="190" t="str">
        <f t="shared" si="37"/>
        <v/>
      </c>
    </row>
    <row r="567" spans="1:7" x14ac:dyDescent="0.2">
      <c r="A567" s="161" t="s">
        <v>1805</v>
      </c>
      <c r="B567" s="176" t="s">
        <v>1568</v>
      </c>
      <c r="C567" s="184" t="s">
        <v>1475</v>
      </c>
      <c r="D567" s="238" t="s">
        <v>1475</v>
      </c>
      <c r="E567" s="164"/>
      <c r="F567" s="190" t="str">
        <f t="shared" si="36"/>
        <v/>
      </c>
      <c r="G567" s="190" t="str">
        <f t="shared" si="37"/>
        <v/>
      </c>
    </row>
    <row r="568" spans="1:7" x14ac:dyDescent="0.2">
      <c r="A568" s="161" t="s">
        <v>1806</v>
      </c>
      <c r="B568" s="176" t="s">
        <v>1570</v>
      </c>
      <c r="C568" s="184" t="s">
        <v>1475</v>
      </c>
      <c r="D568" s="238" t="s">
        <v>1475</v>
      </c>
      <c r="E568" s="164"/>
      <c r="F568" s="190" t="str">
        <f t="shared" si="36"/>
        <v/>
      </c>
      <c r="G568" s="190" t="str">
        <f t="shared" si="37"/>
        <v/>
      </c>
    </row>
    <row r="569" spans="1:7" x14ac:dyDescent="0.2">
      <c r="A569" s="161" t="s">
        <v>1807</v>
      </c>
      <c r="B569" s="161" t="s">
        <v>1524</v>
      </c>
      <c r="C569" s="184" t="s">
        <v>1475</v>
      </c>
      <c r="D569" s="238" t="s">
        <v>1475</v>
      </c>
      <c r="E569" s="164"/>
      <c r="F569" s="190" t="str">
        <f t="shared" si="36"/>
        <v/>
      </c>
      <c r="G569" s="190" t="str">
        <f t="shared" si="37"/>
        <v/>
      </c>
    </row>
    <row r="570" spans="1:7" x14ac:dyDescent="0.2">
      <c r="A570" s="161" t="s">
        <v>1808</v>
      </c>
      <c r="B570" s="176" t="s">
        <v>64</v>
      </c>
      <c r="C570" s="184">
        <f>SUM(C560:C568)</f>
        <v>0</v>
      </c>
      <c r="D570" s="238">
        <f>SUM(D560:D568)</f>
        <v>0</v>
      </c>
      <c r="E570" s="164"/>
      <c r="F570" s="228">
        <f>SUM(F560:F569)</f>
        <v>0</v>
      </c>
      <c r="G570" s="228">
        <f>SUM(G560:G569)</f>
        <v>0</v>
      </c>
    </row>
    <row r="571" spans="1:7" x14ac:dyDescent="0.2">
      <c r="A571" s="161" t="s">
        <v>1809</v>
      </c>
    </row>
    <row r="572" spans="1:7" x14ac:dyDescent="0.2">
      <c r="A572" s="207"/>
      <c r="B572" s="207" t="s">
        <v>1810</v>
      </c>
      <c r="C572" s="178" t="s">
        <v>51</v>
      </c>
      <c r="D572" s="178" t="s">
        <v>1504</v>
      </c>
      <c r="E572" s="178"/>
      <c r="F572" s="178" t="s">
        <v>435</v>
      </c>
      <c r="G572" s="178" t="s">
        <v>1751</v>
      </c>
    </row>
    <row r="573" spans="1:7" x14ac:dyDescent="0.2">
      <c r="A573" s="161" t="s">
        <v>1811</v>
      </c>
      <c r="B573" s="176" t="s">
        <v>1593</v>
      </c>
      <c r="C573" s="184" t="s">
        <v>1475</v>
      </c>
      <c r="D573" s="238" t="s">
        <v>1475</v>
      </c>
      <c r="E573" s="164"/>
      <c r="F573" s="190" t="str">
        <f>IF($C$577=0,"",IF(C573="[for completion]","",IF(C573="","",C573/$C$577)))</f>
        <v/>
      </c>
      <c r="G573" s="190" t="str">
        <f>IF($D$577=0,"",IF(D573="[for completion]","",IF(D573="","",D573/$D$577)))</f>
        <v/>
      </c>
    </row>
    <row r="574" spans="1:7" x14ac:dyDescent="0.2">
      <c r="A574" s="161" t="s">
        <v>1812</v>
      </c>
      <c r="B574" s="242" t="s">
        <v>1813</v>
      </c>
      <c r="C574" s="184" t="s">
        <v>1475</v>
      </c>
      <c r="D574" s="238" t="s">
        <v>1475</v>
      </c>
      <c r="E574" s="164"/>
      <c r="F574" s="190" t="str">
        <f t="shared" ref="F574:F576" si="38">IF($C$577=0,"",IF(C574="[for completion]","",IF(C574="","",C574/$C$577)))</f>
        <v/>
      </c>
      <c r="G574" s="190" t="str">
        <f t="shared" ref="G574:G576" si="39">IF($D$577=0,"",IF(D574="[for completion]","",IF(D574="","",D574/$D$577)))</f>
        <v/>
      </c>
    </row>
    <row r="575" spans="1:7" x14ac:dyDescent="0.2">
      <c r="A575" s="161" t="s">
        <v>1814</v>
      </c>
      <c r="B575" s="176" t="s">
        <v>1588</v>
      </c>
      <c r="C575" s="184" t="s">
        <v>1475</v>
      </c>
      <c r="D575" s="238" t="s">
        <v>1475</v>
      </c>
      <c r="E575" s="164"/>
      <c r="F575" s="190" t="str">
        <f t="shared" si="38"/>
        <v/>
      </c>
      <c r="G575" s="190" t="str">
        <f t="shared" si="39"/>
        <v/>
      </c>
    </row>
    <row r="576" spans="1:7" x14ac:dyDescent="0.2">
      <c r="A576" s="161" t="s">
        <v>1815</v>
      </c>
      <c r="B576" s="161" t="s">
        <v>1524</v>
      </c>
      <c r="C576" s="184" t="s">
        <v>1475</v>
      </c>
      <c r="D576" s="238" t="s">
        <v>1475</v>
      </c>
      <c r="E576" s="164"/>
      <c r="F576" s="190" t="str">
        <f t="shared" si="38"/>
        <v/>
      </c>
      <c r="G576" s="190" t="str">
        <f t="shared" si="39"/>
        <v/>
      </c>
    </row>
    <row r="577" spans="1:7" x14ac:dyDescent="0.2">
      <c r="A577" s="161" t="s">
        <v>1816</v>
      </c>
      <c r="B577" s="176" t="s">
        <v>64</v>
      </c>
      <c r="C577" s="184">
        <f>SUM(C573:C576)</f>
        <v>0</v>
      </c>
      <c r="D577" s="238">
        <f>SUM(D573:D576)</f>
        <v>0</v>
      </c>
      <c r="E577" s="164"/>
      <c r="F577" s="228">
        <f>SUM(F573:F576)</f>
        <v>0</v>
      </c>
      <c r="G577" s="228">
        <f>SUM(G573:G576)</f>
        <v>0</v>
      </c>
    </row>
    <row r="579" spans="1:7" x14ac:dyDescent="0.2">
      <c r="A579" s="207"/>
      <c r="B579" s="207" t="s">
        <v>1817</v>
      </c>
      <c r="C579" s="178" t="s">
        <v>51</v>
      </c>
      <c r="D579" s="178" t="s">
        <v>1750</v>
      </c>
      <c r="E579" s="178"/>
      <c r="F579" s="178" t="s">
        <v>435</v>
      </c>
      <c r="G579" s="178" t="s">
        <v>1751</v>
      </c>
    </row>
    <row r="580" spans="1:7" x14ac:dyDescent="0.2">
      <c r="A580" s="161" t="s">
        <v>1818</v>
      </c>
      <c r="B580" s="176" t="s">
        <v>553</v>
      </c>
      <c r="C580" s="184" t="s">
        <v>1475</v>
      </c>
      <c r="D580" s="238" t="s">
        <v>1475</v>
      </c>
      <c r="E580" s="154"/>
      <c r="F580" s="190" t="str">
        <f>IF($C$598=0,"",IF(C580="[for completion]","",IF(C580="","",C580/$C$598)))</f>
        <v/>
      </c>
      <c r="G580" s="190" t="str">
        <f>IF($D$598=0,"",IF(D580="[for completion]","",IF(D580="","",D580/$D$598)))</f>
        <v/>
      </c>
    </row>
    <row r="581" spans="1:7" x14ac:dyDescent="0.2">
      <c r="A581" s="161" t="s">
        <v>1819</v>
      </c>
      <c r="B581" s="176" t="s">
        <v>553</v>
      </c>
      <c r="C581" s="184" t="s">
        <v>1475</v>
      </c>
      <c r="D581" s="238" t="s">
        <v>1475</v>
      </c>
      <c r="E581" s="154"/>
      <c r="F581" s="190" t="str">
        <f t="shared" ref="F581:F598" si="40">IF($C$598=0,"",IF(C581="[for completion]","",IF(C581="","",C581/$C$598)))</f>
        <v/>
      </c>
      <c r="G581" s="190" t="str">
        <f t="shared" ref="G581:G598" si="41">IF($D$598=0,"",IF(D581="[for completion]","",IF(D581="","",D581/$D$598)))</f>
        <v/>
      </c>
    </row>
    <row r="582" spans="1:7" x14ac:dyDescent="0.2">
      <c r="A582" s="161" t="s">
        <v>1820</v>
      </c>
      <c r="B582" s="176" t="s">
        <v>553</v>
      </c>
      <c r="C582" s="184" t="s">
        <v>1475</v>
      </c>
      <c r="D582" s="238" t="s">
        <v>1475</v>
      </c>
      <c r="E582" s="154"/>
      <c r="F582" s="190" t="str">
        <f t="shared" si="40"/>
        <v/>
      </c>
      <c r="G582" s="190" t="str">
        <f t="shared" si="41"/>
        <v/>
      </c>
    </row>
    <row r="583" spans="1:7" x14ac:dyDescent="0.2">
      <c r="A583" s="161" t="s">
        <v>1821</v>
      </c>
      <c r="B583" s="176" t="s">
        <v>553</v>
      </c>
      <c r="C583" s="184" t="s">
        <v>1475</v>
      </c>
      <c r="D583" s="238" t="s">
        <v>1475</v>
      </c>
      <c r="E583" s="154"/>
      <c r="F583" s="190" t="str">
        <f t="shared" si="40"/>
        <v/>
      </c>
      <c r="G583" s="190" t="str">
        <f t="shared" si="41"/>
        <v/>
      </c>
    </row>
    <row r="584" spans="1:7" x14ac:dyDescent="0.2">
      <c r="A584" s="161" t="s">
        <v>1822</v>
      </c>
      <c r="B584" s="176" t="s">
        <v>553</v>
      </c>
      <c r="C584" s="184" t="s">
        <v>1475</v>
      </c>
      <c r="D584" s="238" t="s">
        <v>1475</v>
      </c>
      <c r="E584" s="154"/>
      <c r="F584" s="190" t="str">
        <f t="shared" si="40"/>
        <v/>
      </c>
      <c r="G584" s="190" t="str">
        <f t="shared" si="41"/>
        <v/>
      </c>
    </row>
    <row r="585" spans="1:7" x14ac:dyDescent="0.2">
      <c r="A585" s="161" t="s">
        <v>1823</v>
      </c>
      <c r="B585" s="176" t="s">
        <v>553</v>
      </c>
      <c r="C585" s="184" t="s">
        <v>1475</v>
      </c>
      <c r="D585" s="238" t="s">
        <v>1475</v>
      </c>
      <c r="E585" s="154"/>
      <c r="F585" s="190" t="str">
        <f t="shared" si="40"/>
        <v/>
      </c>
      <c r="G585" s="190" t="str">
        <f t="shared" si="41"/>
        <v/>
      </c>
    </row>
    <row r="586" spans="1:7" x14ac:dyDescent="0.2">
      <c r="A586" s="161" t="s">
        <v>1824</v>
      </c>
      <c r="B586" s="176" t="s">
        <v>553</v>
      </c>
      <c r="C586" s="184" t="s">
        <v>1475</v>
      </c>
      <c r="D586" s="238" t="s">
        <v>1475</v>
      </c>
      <c r="E586" s="154"/>
      <c r="F586" s="190" t="str">
        <f t="shared" si="40"/>
        <v/>
      </c>
      <c r="G586" s="190" t="str">
        <f t="shared" si="41"/>
        <v/>
      </c>
    </row>
    <row r="587" spans="1:7" x14ac:dyDescent="0.2">
      <c r="A587" s="161" t="s">
        <v>1825</v>
      </c>
      <c r="B587" s="176" t="s">
        <v>553</v>
      </c>
      <c r="C587" s="184" t="s">
        <v>1475</v>
      </c>
      <c r="D587" s="238" t="s">
        <v>1475</v>
      </c>
      <c r="E587" s="154"/>
      <c r="F587" s="190" t="str">
        <f t="shared" si="40"/>
        <v/>
      </c>
      <c r="G587" s="190" t="str">
        <f t="shared" si="41"/>
        <v/>
      </c>
    </row>
    <row r="588" spans="1:7" x14ac:dyDescent="0.2">
      <c r="A588" s="161" t="s">
        <v>1826</v>
      </c>
      <c r="B588" s="176" t="s">
        <v>553</v>
      </c>
      <c r="C588" s="184" t="s">
        <v>1475</v>
      </c>
      <c r="D588" s="238" t="s">
        <v>1475</v>
      </c>
      <c r="E588" s="154"/>
      <c r="F588" s="190" t="str">
        <f t="shared" si="40"/>
        <v/>
      </c>
      <c r="G588" s="190" t="str">
        <f t="shared" si="41"/>
        <v/>
      </c>
    </row>
    <row r="589" spans="1:7" x14ac:dyDescent="0.2">
      <c r="A589" s="161" t="s">
        <v>1827</v>
      </c>
      <c r="B589" s="176" t="s">
        <v>553</v>
      </c>
      <c r="C589" s="184" t="s">
        <v>1475</v>
      </c>
      <c r="D589" s="238" t="s">
        <v>1475</v>
      </c>
      <c r="E589" s="154"/>
      <c r="F589" s="190" t="str">
        <f t="shared" si="40"/>
        <v/>
      </c>
      <c r="G589" s="190" t="str">
        <f t="shared" si="41"/>
        <v/>
      </c>
    </row>
    <row r="590" spans="1:7" x14ac:dyDescent="0.2">
      <c r="A590" s="161" t="s">
        <v>1828</v>
      </c>
      <c r="B590" s="176" t="s">
        <v>553</v>
      </c>
      <c r="C590" s="184" t="s">
        <v>1475</v>
      </c>
      <c r="D590" s="238" t="s">
        <v>1475</v>
      </c>
      <c r="E590" s="154"/>
      <c r="F590" s="190" t="str">
        <f t="shared" si="40"/>
        <v/>
      </c>
      <c r="G590" s="190" t="str">
        <f t="shared" si="41"/>
        <v/>
      </c>
    </row>
    <row r="591" spans="1:7" x14ac:dyDescent="0.2">
      <c r="A591" s="161" t="s">
        <v>1829</v>
      </c>
      <c r="B591" s="176" t="s">
        <v>553</v>
      </c>
      <c r="C591" s="184" t="s">
        <v>1475</v>
      </c>
      <c r="D591" s="238" t="s">
        <v>1475</v>
      </c>
      <c r="E591" s="154"/>
      <c r="F591" s="190" t="str">
        <f t="shared" si="40"/>
        <v/>
      </c>
      <c r="G591" s="190" t="str">
        <f t="shared" si="41"/>
        <v/>
      </c>
    </row>
    <row r="592" spans="1:7" x14ac:dyDescent="0.2">
      <c r="A592" s="161" t="s">
        <v>1830</v>
      </c>
      <c r="B592" s="176" t="s">
        <v>553</v>
      </c>
      <c r="C592" s="184" t="s">
        <v>1475</v>
      </c>
      <c r="D592" s="238" t="s">
        <v>1475</v>
      </c>
      <c r="E592" s="154"/>
      <c r="F592" s="190" t="str">
        <f t="shared" si="40"/>
        <v/>
      </c>
      <c r="G592" s="190" t="str">
        <f t="shared" si="41"/>
        <v/>
      </c>
    </row>
    <row r="593" spans="1:7" x14ac:dyDescent="0.2">
      <c r="A593" s="161" t="s">
        <v>1831</v>
      </c>
      <c r="B593" s="176" t="s">
        <v>553</v>
      </c>
      <c r="C593" s="184" t="s">
        <v>1475</v>
      </c>
      <c r="D593" s="238" t="s">
        <v>1475</v>
      </c>
      <c r="E593" s="154"/>
      <c r="F593" s="190" t="str">
        <f t="shared" si="40"/>
        <v/>
      </c>
      <c r="G593" s="190" t="str">
        <f t="shared" si="41"/>
        <v/>
      </c>
    </row>
    <row r="594" spans="1:7" x14ac:dyDescent="0.2">
      <c r="A594" s="161" t="s">
        <v>1832</v>
      </c>
      <c r="B594" s="176" t="s">
        <v>553</v>
      </c>
      <c r="C594" s="184" t="s">
        <v>1475</v>
      </c>
      <c r="D594" s="238" t="s">
        <v>1475</v>
      </c>
      <c r="E594" s="154"/>
      <c r="F594" s="190" t="str">
        <f t="shared" si="40"/>
        <v/>
      </c>
      <c r="G594" s="190" t="str">
        <f t="shared" si="41"/>
        <v/>
      </c>
    </row>
    <row r="595" spans="1:7" x14ac:dyDescent="0.2">
      <c r="A595" s="161" t="s">
        <v>1833</v>
      </c>
      <c r="B595" s="176" t="s">
        <v>553</v>
      </c>
      <c r="C595" s="184" t="s">
        <v>1475</v>
      </c>
      <c r="D595" s="238" t="s">
        <v>1475</v>
      </c>
      <c r="E595" s="154"/>
      <c r="F595" s="190" t="str">
        <f t="shared" si="40"/>
        <v/>
      </c>
      <c r="G595" s="190" t="str">
        <f t="shared" si="41"/>
        <v/>
      </c>
    </row>
    <row r="596" spans="1:7" x14ac:dyDescent="0.2">
      <c r="A596" s="161" t="s">
        <v>1834</v>
      </c>
      <c r="B596" s="176" t="s">
        <v>553</v>
      </c>
      <c r="C596" s="184" t="s">
        <v>1475</v>
      </c>
      <c r="D596" s="238" t="s">
        <v>1475</v>
      </c>
      <c r="E596" s="154"/>
      <c r="F596" s="190" t="str">
        <f t="shared" si="40"/>
        <v/>
      </c>
      <c r="G596" s="190" t="str">
        <f t="shared" si="41"/>
        <v/>
      </c>
    </row>
    <row r="597" spans="1:7" x14ac:dyDescent="0.2">
      <c r="A597" s="161" t="s">
        <v>1835</v>
      </c>
      <c r="B597" s="176" t="s">
        <v>1524</v>
      </c>
      <c r="C597" s="184" t="s">
        <v>1475</v>
      </c>
      <c r="D597" s="238" t="s">
        <v>1475</v>
      </c>
      <c r="E597" s="154"/>
      <c r="F597" s="190" t="str">
        <f t="shared" si="40"/>
        <v/>
      </c>
      <c r="G597" s="190" t="str">
        <f t="shared" si="41"/>
        <v/>
      </c>
    </row>
    <row r="598" spans="1:7" x14ac:dyDescent="0.2">
      <c r="A598" s="161" t="s">
        <v>1836</v>
      </c>
      <c r="B598" s="176" t="s">
        <v>64</v>
      </c>
      <c r="C598" s="184">
        <f>SUM(C580:C597)</f>
        <v>0</v>
      </c>
      <c r="D598" s="238">
        <f>SUM(D580:D597)</f>
        <v>0</v>
      </c>
      <c r="E598" s="154"/>
      <c r="F598" s="190" t="str">
        <f t="shared" si="40"/>
        <v/>
      </c>
      <c r="G598" s="190" t="str">
        <f t="shared" si="41"/>
        <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FD2C626-0CB7-4B7A-AB83-911C0F805039}"/>
    <hyperlink ref="B7" location="'B1. HTT Mortgage Assets'!B166" display="7.A Residential Cover Pool" xr:uid="{A860275E-F199-45B0-B511-75C33BFFABF0}"/>
    <hyperlink ref="B8" location="'B1. HTT Mortgage Assets'!B267" display="7.B Commercial Cover Pool" xr:uid="{A52986D6-A97D-4494-BDFD-B3A63009234B}"/>
    <hyperlink ref="B149" location="'2. Harmonised Glossary'!A9" display="Breakdown by Interest Rate" xr:uid="{57D7A74F-BAFF-4059-9603-02EFA5AE8F44}"/>
    <hyperlink ref="B179" location="'2. Harmonised Glossary'!A14" display="Non-Performing Loans (NPLs)" xr:uid="{424B5E51-BB46-4DED-8636-DC5AA5A7994D}"/>
    <hyperlink ref="B11" location="'2. Harmonised Glossary'!A12" display="Property Type Information" xr:uid="{40896E18-791D-41B0-99E0-11FB9138521F}"/>
    <hyperlink ref="B215" location="'2. Harmonised Glossary'!A288" display="Loan to Value (LTV) Information - Un-indexed" xr:uid="{9EDBB073-776A-4372-8F7E-63FE994CDABE}"/>
    <hyperlink ref="B237" location="'2. Harmonised Glossary'!A11" display="Loan to Value (LTV) Information - Indexed" xr:uid="{79850313-9D54-41BD-B37E-74C954D2CE24}"/>
  </hyperlinks>
  <pageMargins left="0.7" right="0.7" top="0.75" bottom="0.75" header="0.3" footer="0.3"/>
  <pageSetup scale="29" orientation="portrait" r:id="rId1"/>
  <headerFooter>
    <oddFooter>&amp;R&amp;1#&amp;"Calibri"&amp;10&amp;K0000FFClassification : Internal</oddFooter>
  </headerFooter>
  <rowBreaks count="4" manualBreakCount="4">
    <brk id="123" max="6" man="1"/>
    <brk id="258" max="16383" man="1"/>
    <brk id="410" max="16383" man="1"/>
    <brk id="5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C0DF-1C55-4B25-9E6C-F0A6B815C294}">
  <sheetPr>
    <tabColor theme="5" tint="-0.249977111117893"/>
  </sheetPr>
  <dimension ref="A1:C403"/>
  <sheetViews>
    <sheetView view="pageBreakPreview" zoomScale="60" zoomScaleNormal="85" workbookViewId="0"/>
  </sheetViews>
  <sheetFormatPr defaultRowHeight="15" x14ac:dyDescent="0.2"/>
  <cols>
    <col min="1" max="1" width="16.28515625" style="156" customWidth="1"/>
    <col min="2" max="2" width="89.85546875" style="161" bestFit="1" customWidth="1"/>
    <col min="3" max="3" width="134.7109375" style="156" customWidth="1"/>
    <col min="4" max="16384" width="9.140625" style="156"/>
  </cols>
  <sheetData>
    <row r="1" spans="1:3" ht="31.5" x14ac:dyDescent="0.2">
      <c r="A1" s="153" t="s">
        <v>1837</v>
      </c>
      <c r="B1" s="153"/>
      <c r="C1" s="244" t="s">
        <v>1355</v>
      </c>
    </row>
    <row r="2" spans="1:3" ht="12.75" x14ac:dyDescent="0.2">
      <c r="B2" s="154"/>
      <c r="C2" s="154"/>
    </row>
    <row r="3" spans="1:3" ht="12.75" x14ac:dyDescent="0.2">
      <c r="A3" s="245" t="s">
        <v>1838</v>
      </c>
      <c r="B3" s="246"/>
      <c r="C3" s="154"/>
    </row>
    <row r="4" spans="1:3" x14ac:dyDescent="0.2">
      <c r="C4" s="154"/>
    </row>
    <row r="5" spans="1:3" ht="37.5" x14ac:dyDescent="0.2">
      <c r="A5" s="169" t="s">
        <v>6</v>
      </c>
      <c r="B5" s="169" t="s">
        <v>1839</v>
      </c>
      <c r="C5" s="247" t="s">
        <v>1840</v>
      </c>
    </row>
    <row r="6" spans="1:3" x14ac:dyDescent="0.2">
      <c r="A6" s="215" t="s">
        <v>1841</v>
      </c>
      <c r="B6" s="172" t="s">
        <v>1842</v>
      </c>
      <c r="C6" s="161" t="s">
        <v>1843</v>
      </c>
    </row>
    <row r="7" spans="1:3" ht="30" x14ac:dyDescent="0.2">
      <c r="A7" s="215" t="s">
        <v>1844</v>
      </c>
      <c r="B7" s="172" t="s">
        <v>1845</v>
      </c>
      <c r="C7" s="161" t="s">
        <v>1846</v>
      </c>
    </row>
    <row r="8" spans="1:3" x14ac:dyDescent="0.2">
      <c r="A8" s="215" t="s">
        <v>1847</v>
      </c>
      <c r="B8" s="172" t="s">
        <v>1848</v>
      </c>
      <c r="C8" s="161" t="s">
        <v>1849</v>
      </c>
    </row>
    <row r="9" spans="1:3" x14ac:dyDescent="0.2">
      <c r="A9" s="215" t="s">
        <v>1850</v>
      </c>
      <c r="B9" s="172" t="s">
        <v>1851</v>
      </c>
      <c r="C9" s="161" t="s">
        <v>1852</v>
      </c>
    </row>
    <row r="10" spans="1:3" ht="45" x14ac:dyDescent="0.2">
      <c r="A10" s="215" t="s">
        <v>1853</v>
      </c>
      <c r="B10" s="172" t="s">
        <v>1854</v>
      </c>
      <c r="C10" s="161" t="s">
        <v>1855</v>
      </c>
    </row>
    <row r="11" spans="1:3" ht="45" x14ac:dyDescent="0.2">
      <c r="A11" s="215" t="s">
        <v>1856</v>
      </c>
      <c r="B11" s="172" t="s">
        <v>1857</v>
      </c>
      <c r="C11" s="161" t="s">
        <v>1858</v>
      </c>
    </row>
    <row r="12" spans="1:3" ht="30" x14ac:dyDescent="0.2">
      <c r="A12" s="215" t="s">
        <v>1859</v>
      </c>
      <c r="B12" s="172" t="s">
        <v>1860</v>
      </c>
      <c r="C12" s="161" t="s">
        <v>1861</v>
      </c>
    </row>
    <row r="13" spans="1:3" x14ac:dyDescent="0.2">
      <c r="A13" s="215" t="s">
        <v>1862</v>
      </c>
      <c r="B13" s="172" t="s">
        <v>1863</v>
      </c>
      <c r="C13" s="161" t="s">
        <v>1864</v>
      </c>
    </row>
    <row r="14" spans="1:3" ht="30" x14ac:dyDescent="0.2">
      <c r="A14" s="215" t="s">
        <v>1865</v>
      </c>
      <c r="B14" s="172" t="s">
        <v>1866</v>
      </c>
      <c r="C14" s="161" t="s">
        <v>1867</v>
      </c>
    </row>
    <row r="15" spans="1:3" x14ac:dyDescent="0.2">
      <c r="A15" s="215" t="s">
        <v>1868</v>
      </c>
      <c r="B15" s="172" t="s">
        <v>1869</v>
      </c>
      <c r="C15" s="161" t="s">
        <v>1870</v>
      </c>
    </row>
    <row r="16" spans="1:3" ht="30" x14ac:dyDescent="0.2">
      <c r="A16" s="215" t="s">
        <v>1871</v>
      </c>
      <c r="B16" s="177" t="s">
        <v>1872</v>
      </c>
      <c r="C16" s="161" t="s">
        <v>1873</v>
      </c>
    </row>
    <row r="17" spans="1:3" ht="45" x14ac:dyDescent="0.2">
      <c r="A17" s="215" t="s">
        <v>1874</v>
      </c>
      <c r="B17" s="177" t="s">
        <v>1875</v>
      </c>
      <c r="C17" s="161" t="s">
        <v>1876</v>
      </c>
    </row>
    <row r="18" spans="1:3" x14ac:dyDescent="0.2">
      <c r="A18" s="215" t="s">
        <v>1877</v>
      </c>
      <c r="B18" s="177" t="s">
        <v>1878</v>
      </c>
      <c r="C18" s="161" t="s">
        <v>1879</v>
      </c>
    </row>
    <row r="19" spans="1:3" x14ac:dyDescent="0.2">
      <c r="A19" s="215" t="s">
        <v>1880</v>
      </c>
      <c r="B19" s="174" t="s">
        <v>1881</v>
      </c>
      <c r="C19" s="161"/>
    </row>
    <row r="20" spans="1:3" x14ac:dyDescent="0.2">
      <c r="A20" s="215" t="s">
        <v>1882</v>
      </c>
      <c r="B20" s="172"/>
    </row>
    <row r="21" spans="1:3" x14ac:dyDescent="0.2">
      <c r="A21" s="215" t="s">
        <v>1883</v>
      </c>
      <c r="B21" s="172"/>
      <c r="C21" s="161"/>
    </row>
    <row r="22" spans="1:3" ht="12.75" x14ac:dyDescent="0.2">
      <c r="A22" s="215" t="s">
        <v>1884</v>
      </c>
      <c r="B22" s="156"/>
    </row>
    <row r="23" spans="1:3" x14ac:dyDescent="0.2">
      <c r="A23" s="215" t="s">
        <v>1885</v>
      </c>
      <c r="C23" s="161"/>
    </row>
    <row r="24" spans="1:3" x14ac:dyDescent="0.2">
      <c r="A24" s="215" t="s">
        <v>1886</v>
      </c>
      <c r="B24" s="237"/>
      <c r="C24" s="161"/>
    </row>
    <row r="25" spans="1:3" x14ac:dyDescent="0.2">
      <c r="A25" s="215" t="s">
        <v>1887</v>
      </c>
      <c r="B25" s="237"/>
      <c r="C25" s="161"/>
    </row>
    <row r="26" spans="1:3" x14ac:dyDescent="0.2">
      <c r="A26" s="215" t="s">
        <v>1888</v>
      </c>
      <c r="B26" s="237"/>
      <c r="C26" s="161"/>
    </row>
    <row r="27" spans="1:3" x14ac:dyDescent="0.2">
      <c r="A27" s="215" t="s">
        <v>1889</v>
      </c>
      <c r="B27" s="237"/>
      <c r="C27" s="161"/>
    </row>
    <row r="28" spans="1:3" ht="18.75" x14ac:dyDescent="0.2">
      <c r="A28" s="169"/>
      <c r="B28" s="169" t="s">
        <v>1890</v>
      </c>
      <c r="C28" s="247" t="s">
        <v>1840</v>
      </c>
    </row>
    <row r="29" spans="1:3" x14ac:dyDescent="0.2">
      <c r="A29" s="215" t="s">
        <v>1891</v>
      </c>
      <c r="B29" s="172" t="s">
        <v>1892</v>
      </c>
      <c r="C29" s="161" t="s">
        <v>1475</v>
      </c>
    </row>
    <row r="30" spans="1:3" x14ac:dyDescent="0.2">
      <c r="A30" s="215" t="s">
        <v>1893</v>
      </c>
      <c r="B30" s="172" t="s">
        <v>1894</v>
      </c>
      <c r="C30" s="161" t="s">
        <v>1475</v>
      </c>
    </row>
    <row r="31" spans="1:3" x14ac:dyDescent="0.2">
      <c r="A31" s="215" t="s">
        <v>1895</v>
      </c>
      <c r="B31" s="172" t="s">
        <v>1896</v>
      </c>
      <c r="C31" s="161" t="s">
        <v>1475</v>
      </c>
    </row>
    <row r="32" spans="1:3" x14ac:dyDescent="0.2">
      <c r="A32" s="215" t="s">
        <v>1897</v>
      </c>
      <c r="B32" s="237"/>
      <c r="C32" s="161"/>
    </row>
    <row r="33" spans="1:3" x14ac:dyDescent="0.2">
      <c r="A33" s="215" t="s">
        <v>1898</v>
      </c>
      <c r="B33" s="237"/>
      <c r="C33" s="161"/>
    </row>
    <row r="34" spans="1:3" x14ac:dyDescent="0.2">
      <c r="A34" s="215" t="s">
        <v>1899</v>
      </c>
      <c r="B34" s="237"/>
      <c r="C34" s="161"/>
    </row>
    <row r="35" spans="1:3" x14ac:dyDescent="0.2">
      <c r="A35" s="215" t="s">
        <v>1900</v>
      </c>
      <c r="B35" s="237"/>
      <c r="C35" s="161"/>
    </row>
    <row r="36" spans="1:3" x14ac:dyDescent="0.2">
      <c r="A36" s="215" t="s">
        <v>1901</v>
      </c>
      <c r="B36" s="237"/>
      <c r="C36" s="161"/>
    </row>
    <row r="37" spans="1:3" x14ac:dyDescent="0.2">
      <c r="A37" s="215" t="s">
        <v>1902</v>
      </c>
      <c r="B37" s="237"/>
      <c r="C37" s="161"/>
    </row>
    <row r="38" spans="1:3" x14ac:dyDescent="0.2">
      <c r="A38" s="215" t="s">
        <v>1903</v>
      </c>
      <c r="B38" s="237"/>
      <c r="C38" s="161"/>
    </row>
    <row r="39" spans="1:3" x14ac:dyDescent="0.2">
      <c r="A39" s="215" t="s">
        <v>1904</v>
      </c>
      <c r="B39" s="237"/>
      <c r="C39" s="161"/>
    </row>
    <row r="40" spans="1:3" x14ac:dyDescent="0.2">
      <c r="A40" s="215" t="s">
        <v>1905</v>
      </c>
      <c r="B40" s="237"/>
      <c r="C40" s="161"/>
    </row>
    <row r="41" spans="1:3" x14ac:dyDescent="0.2">
      <c r="A41" s="215" t="s">
        <v>1906</v>
      </c>
      <c r="B41" s="237"/>
      <c r="C41" s="161"/>
    </row>
    <row r="42" spans="1:3" x14ac:dyDescent="0.2">
      <c r="A42" s="215" t="s">
        <v>1907</v>
      </c>
      <c r="B42" s="237"/>
      <c r="C42" s="161"/>
    </row>
    <row r="43" spans="1:3" x14ac:dyDescent="0.2">
      <c r="A43" s="215" t="s">
        <v>1908</v>
      </c>
      <c r="B43" s="237"/>
      <c r="C43" s="161"/>
    </row>
    <row r="44" spans="1:3" ht="18.75" x14ac:dyDescent="0.2">
      <c r="A44" s="169"/>
      <c r="B44" s="169" t="s">
        <v>1909</v>
      </c>
      <c r="C44" s="247" t="s">
        <v>1910</v>
      </c>
    </row>
    <row r="45" spans="1:3" x14ac:dyDescent="0.2">
      <c r="A45" s="215" t="s">
        <v>1911</v>
      </c>
      <c r="B45" s="177" t="s">
        <v>1912</v>
      </c>
      <c r="C45" s="161" t="s">
        <v>46</v>
      </c>
    </row>
    <row r="46" spans="1:3" x14ac:dyDescent="0.2">
      <c r="A46" s="215" t="s">
        <v>1913</v>
      </c>
      <c r="B46" s="177" t="s">
        <v>1914</v>
      </c>
      <c r="C46" s="161" t="s">
        <v>1915</v>
      </c>
    </row>
    <row r="47" spans="1:3" x14ac:dyDescent="0.2">
      <c r="A47" s="215" t="s">
        <v>1916</v>
      </c>
      <c r="B47" s="177" t="s">
        <v>1917</v>
      </c>
      <c r="C47" s="161" t="s">
        <v>1918</v>
      </c>
    </row>
    <row r="48" spans="1:3" x14ac:dyDescent="0.2">
      <c r="A48" s="215" t="s">
        <v>1919</v>
      </c>
      <c r="B48" s="176"/>
      <c r="C48" s="161"/>
    </row>
    <row r="49" spans="1:3" x14ac:dyDescent="0.2">
      <c r="A49" s="215" t="s">
        <v>1920</v>
      </c>
      <c r="B49" s="176"/>
      <c r="C49" s="161"/>
    </row>
    <row r="50" spans="1:3" x14ac:dyDescent="0.2">
      <c r="A50" s="215" t="s">
        <v>1921</v>
      </c>
      <c r="B50" s="177"/>
      <c r="C50" s="161"/>
    </row>
    <row r="51" spans="1:3" ht="18.75" x14ac:dyDescent="0.2">
      <c r="A51" s="169"/>
      <c r="B51" s="169" t="s">
        <v>1922</v>
      </c>
      <c r="C51" s="247" t="s">
        <v>1840</v>
      </c>
    </row>
    <row r="52" spans="1:3" x14ac:dyDescent="0.2">
      <c r="A52" s="215" t="s">
        <v>1923</v>
      </c>
      <c r="B52" s="172" t="s">
        <v>1924</v>
      </c>
      <c r="C52" s="161" t="s">
        <v>1475</v>
      </c>
    </row>
    <row r="53" spans="1:3" x14ac:dyDescent="0.2">
      <c r="A53" s="215" t="s">
        <v>1925</v>
      </c>
      <c r="B53" s="176"/>
    </row>
    <row r="54" spans="1:3" x14ac:dyDescent="0.2">
      <c r="A54" s="215" t="s">
        <v>1926</v>
      </c>
      <c r="B54" s="176"/>
    </row>
    <row r="55" spans="1:3" x14ac:dyDescent="0.2">
      <c r="A55" s="215" t="s">
        <v>1927</v>
      </c>
      <c r="B55" s="176"/>
    </row>
    <row r="56" spans="1:3" x14ac:dyDescent="0.2">
      <c r="A56" s="215" t="s">
        <v>1928</v>
      </c>
      <c r="B56" s="176"/>
    </row>
    <row r="57" spans="1:3" x14ac:dyDescent="0.2">
      <c r="A57" s="215" t="s">
        <v>1929</v>
      </c>
      <c r="B57" s="176"/>
    </row>
    <row r="58" spans="1:3" x14ac:dyDescent="0.2">
      <c r="B58" s="176"/>
    </row>
    <row r="59" spans="1:3" x14ac:dyDescent="0.2">
      <c r="B59" s="176"/>
    </row>
    <row r="60" spans="1:3" x14ac:dyDescent="0.2">
      <c r="B60" s="176"/>
    </row>
    <row r="61" spans="1:3" x14ac:dyDescent="0.2">
      <c r="B61" s="176"/>
    </row>
    <row r="62" spans="1:3" x14ac:dyDescent="0.2">
      <c r="B62" s="176"/>
    </row>
    <row r="63" spans="1:3" x14ac:dyDescent="0.2">
      <c r="B63" s="176"/>
    </row>
    <row r="64" spans="1:3" x14ac:dyDescent="0.2">
      <c r="B64" s="176"/>
    </row>
    <row r="65" spans="2:2" x14ac:dyDescent="0.2">
      <c r="B65" s="176"/>
    </row>
    <row r="66" spans="2:2" x14ac:dyDescent="0.2">
      <c r="B66" s="176"/>
    </row>
    <row r="67" spans="2:2" x14ac:dyDescent="0.2">
      <c r="B67" s="176"/>
    </row>
    <row r="68" spans="2:2" x14ac:dyDescent="0.2">
      <c r="B68" s="176"/>
    </row>
    <row r="69" spans="2:2" x14ac:dyDescent="0.2">
      <c r="B69" s="176"/>
    </row>
    <row r="70" spans="2:2" x14ac:dyDescent="0.2">
      <c r="B70" s="176"/>
    </row>
    <row r="71" spans="2:2" x14ac:dyDescent="0.2">
      <c r="B71" s="176"/>
    </row>
    <row r="72" spans="2:2" x14ac:dyDescent="0.2">
      <c r="B72" s="176"/>
    </row>
    <row r="73" spans="2:2" x14ac:dyDescent="0.2">
      <c r="B73" s="176"/>
    </row>
    <row r="74" spans="2:2" x14ac:dyDescent="0.2">
      <c r="B74" s="176"/>
    </row>
    <row r="75" spans="2:2" x14ac:dyDescent="0.2">
      <c r="B75" s="176"/>
    </row>
    <row r="76" spans="2:2" x14ac:dyDescent="0.2">
      <c r="B76" s="176"/>
    </row>
    <row r="77" spans="2:2" x14ac:dyDescent="0.2">
      <c r="B77" s="176"/>
    </row>
    <row r="78" spans="2:2" x14ac:dyDescent="0.2">
      <c r="B78" s="176"/>
    </row>
    <row r="79" spans="2:2" x14ac:dyDescent="0.2">
      <c r="B79" s="176"/>
    </row>
    <row r="80" spans="2:2" x14ac:dyDescent="0.2">
      <c r="B80" s="176"/>
    </row>
    <row r="81" spans="2:2" x14ac:dyDescent="0.2">
      <c r="B81" s="176"/>
    </row>
    <row r="82" spans="2:2" x14ac:dyDescent="0.2">
      <c r="B82" s="176"/>
    </row>
    <row r="83" spans="2:2" x14ac:dyDescent="0.2">
      <c r="B83" s="176"/>
    </row>
    <row r="84" spans="2:2" x14ac:dyDescent="0.2">
      <c r="B84" s="176"/>
    </row>
    <row r="85" spans="2:2" x14ac:dyDescent="0.2">
      <c r="B85" s="176"/>
    </row>
    <row r="86" spans="2:2" x14ac:dyDescent="0.2">
      <c r="B86" s="176"/>
    </row>
    <row r="87" spans="2:2" x14ac:dyDescent="0.2">
      <c r="B87" s="176"/>
    </row>
    <row r="88" spans="2:2" x14ac:dyDescent="0.2">
      <c r="B88" s="176"/>
    </row>
    <row r="89" spans="2:2" x14ac:dyDescent="0.2">
      <c r="B89" s="176"/>
    </row>
    <row r="90" spans="2:2" x14ac:dyDescent="0.2">
      <c r="B90" s="176"/>
    </row>
    <row r="91" spans="2:2" x14ac:dyDescent="0.2">
      <c r="B91" s="176"/>
    </row>
    <row r="92" spans="2:2" x14ac:dyDescent="0.2">
      <c r="B92" s="176"/>
    </row>
    <row r="93" spans="2:2" x14ac:dyDescent="0.2">
      <c r="B93" s="176"/>
    </row>
    <row r="94" spans="2:2" x14ac:dyDescent="0.2">
      <c r="B94" s="176"/>
    </row>
    <row r="95" spans="2:2" x14ac:dyDescent="0.2">
      <c r="B95" s="176"/>
    </row>
    <row r="96" spans="2:2" x14ac:dyDescent="0.2">
      <c r="B96" s="176"/>
    </row>
    <row r="97" spans="2:2" x14ac:dyDescent="0.2">
      <c r="B97" s="176"/>
    </row>
    <row r="98" spans="2:2" x14ac:dyDescent="0.2">
      <c r="B98" s="176"/>
    </row>
    <row r="99" spans="2:2" x14ac:dyDescent="0.2">
      <c r="B99" s="176"/>
    </row>
    <row r="100" spans="2:2" x14ac:dyDescent="0.2">
      <c r="B100" s="176"/>
    </row>
    <row r="101" spans="2:2" x14ac:dyDescent="0.2">
      <c r="B101" s="176"/>
    </row>
    <row r="102" spans="2:2" x14ac:dyDescent="0.2">
      <c r="B102" s="176"/>
    </row>
    <row r="103" spans="2:2" ht="12.75" x14ac:dyDescent="0.2">
      <c r="B103" s="154"/>
    </row>
    <row r="104" spans="2:2" ht="12.75" x14ac:dyDescent="0.2">
      <c r="B104" s="154"/>
    </row>
    <row r="105" spans="2:2" ht="12.75" x14ac:dyDescent="0.2">
      <c r="B105" s="154"/>
    </row>
    <row r="106" spans="2:2" ht="12.75" x14ac:dyDescent="0.2">
      <c r="B106" s="154"/>
    </row>
    <row r="107" spans="2:2" ht="12.75" x14ac:dyDescent="0.2">
      <c r="B107" s="154"/>
    </row>
    <row r="108" spans="2:2" ht="12.75" x14ac:dyDescent="0.2">
      <c r="B108" s="154"/>
    </row>
    <row r="109" spans="2:2" ht="12.75" x14ac:dyDescent="0.2">
      <c r="B109" s="154"/>
    </row>
    <row r="110" spans="2:2" ht="12.75" x14ac:dyDescent="0.2">
      <c r="B110" s="154"/>
    </row>
    <row r="111" spans="2:2" ht="12.75" x14ac:dyDescent="0.2">
      <c r="B111" s="154"/>
    </row>
    <row r="112" spans="2:2" ht="12.75" x14ac:dyDescent="0.2">
      <c r="B112" s="154"/>
    </row>
    <row r="113" spans="2:2" x14ac:dyDescent="0.2">
      <c r="B113" s="176"/>
    </row>
    <row r="114" spans="2:2" x14ac:dyDescent="0.2">
      <c r="B114" s="176"/>
    </row>
    <row r="115" spans="2:2" x14ac:dyDescent="0.2">
      <c r="B115" s="176"/>
    </row>
    <row r="116" spans="2:2" x14ac:dyDescent="0.2">
      <c r="B116" s="176"/>
    </row>
    <row r="117" spans="2:2" x14ac:dyDescent="0.2">
      <c r="B117" s="176"/>
    </row>
    <row r="118" spans="2:2" x14ac:dyDescent="0.2">
      <c r="B118" s="176"/>
    </row>
    <row r="119" spans="2:2" x14ac:dyDescent="0.2">
      <c r="B119" s="176"/>
    </row>
    <row r="120" spans="2:2" x14ac:dyDescent="0.2">
      <c r="B120" s="176"/>
    </row>
    <row r="121" spans="2:2" ht="12.75" x14ac:dyDescent="0.2">
      <c r="B121" s="201"/>
    </row>
    <row r="122" spans="2:2" x14ac:dyDescent="0.2">
      <c r="B122" s="176"/>
    </row>
    <row r="123" spans="2:2" x14ac:dyDescent="0.2">
      <c r="B123" s="176"/>
    </row>
    <row r="124" spans="2:2" x14ac:dyDescent="0.2">
      <c r="B124" s="176"/>
    </row>
    <row r="125" spans="2:2" x14ac:dyDescent="0.2">
      <c r="B125" s="176"/>
    </row>
    <row r="126" spans="2:2" x14ac:dyDescent="0.2">
      <c r="B126" s="176"/>
    </row>
    <row r="127" spans="2:2" x14ac:dyDescent="0.2">
      <c r="B127" s="176"/>
    </row>
    <row r="128" spans="2:2" x14ac:dyDescent="0.2">
      <c r="B128" s="176"/>
    </row>
    <row r="129" spans="2:2" x14ac:dyDescent="0.2">
      <c r="B129" s="176"/>
    </row>
    <row r="130" spans="2:2" x14ac:dyDescent="0.2">
      <c r="B130" s="176"/>
    </row>
    <row r="131" spans="2:2" x14ac:dyDescent="0.2">
      <c r="B131" s="176"/>
    </row>
    <row r="132" spans="2:2" x14ac:dyDescent="0.2">
      <c r="B132" s="176"/>
    </row>
    <row r="133" spans="2:2" x14ac:dyDescent="0.2">
      <c r="B133" s="176"/>
    </row>
    <row r="134" spans="2:2" x14ac:dyDescent="0.2">
      <c r="B134" s="176"/>
    </row>
    <row r="135" spans="2:2" x14ac:dyDescent="0.2">
      <c r="B135" s="176"/>
    </row>
    <row r="136" spans="2:2" x14ac:dyDescent="0.2">
      <c r="B136" s="176"/>
    </row>
    <row r="137" spans="2:2" x14ac:dyDescent="0.2">
      <c r="B137" s="176"/>
    </row>
    <row r="138" spans="2:2" x14ac:dyDescent="0.2">
      <c r="B138" s="176"/>
    </row>
    <row r="140" spans="2:2" x14ac:dyDescent="0.2">
      <c r="B140" s="176"/>
    </row>
    <row r="141" spans="2:2" x14ac:dyDescent="0.2">
      <c r="B141" s="176"/>
    </row>
    <row r="142" spans="2:2" x14ac:dyDescent="0.2">
      <c r="B142" s="176"/>
    </row>
    <row r="147" spans="2:2" x14ac:dyDescent="0.2">
      <c r="B147" s="164"/>
    </row>
    <row r="148" spans="2:2" x14ac:dyDescent="0.2">
      <c r="B148" s="248"/>
    </row>
    <row r="154" spans="2:2" x14ac:dyDescent="0.2">
      <c r="B154" s="177"/>
    </row>
    <row r="155" spans="2:2" x14ac:dyDescent="0.2">
      <c r="B155" s="176"/>
    </row>
    <row r="157" spans="2:2" x14ac:dyDescent="0.2">
      <c r="B157" s="176"/>
    </row>
    <row r="158" spans="2:2" x14ac:dyDescent="0.2">
      <c r="B158" s="176"/>
    </row>
    <row r="159" spans="2:2" x14ac:dyDescent="0.2">
      <c r="B159" s="176"/>
    </row>
    <row r="160" spans="2:2" x14ac:dyDescent="0.2">
      <c r="B160" s="176"/>
    </row>
    <row r="161" spans="2:2" x14ac:dyDescent="0.2">
      <c r="B161" s="176"/>
    </row>
    <row r="162" spans="2:2" x14ac:dyDescent="0.2">
      <c r="B162" s="176"/>
    </row>
    <row r="163" spans="2:2" x14ac:dyDescent="0.2">
      <c r="B163" s="176"/>
    </row>
    <row r="164" spans="2:2" x14ac:dyDescent="0.2">
      <c r="B164" s="176"/>
    </row>
    <row r="165" spans="2:2" x14ac:dyDescent="0.2">
      <c r="B165" s="176"/>
    </row>
    <row r="166" spans="2:2" x14ac:dyDescent="0.2">
      <c r="B166" s="176"/>
    </row>
    <row r="167" spans="2:2" x14ac:dyDescent="0.2">
      <c r="B167" s="176"/>
    </row>
    <row r="168" spans="2:2" x14ac:dyDescent="0.2">
      <c r="B168" s="176"/>
    </row>
    <row r="265" spans="2:2" x14ac:dyDescent="0.2">
      <c r="B265" s="172"/>
    </row>
    <row r="266" spans="2:2" x14ac:dyDescent="0.2">
      <c r="B266" s="176"/>
    </row>
    <row r="267" spans="2:2" x14ac:dyDescent="0.2">
      <c r="B267" s="176"/>
    </row>
    <row r="270" spans="2:2" x14ac:dyDescent="0.2">
      <c r="B270" s="176"/>
    </row>
    <row r="286" spans="2:2" x14ac:dyDescent="0.2">
      <c r="B286" s="172"/>
    </row>
    <row r="316" spans="2:2" x14ac:dyDescent="0.2">
      <c r="B316" s="164"/>
    </row>
    <row r="317" spans="2:2" x14ac:dyDescent="0.2">
      <c r="B317" s="176"/>
    </row>
    <row r="319" spans="2:2" x14ac:dyDescent="0.2">
      <c r="B319" s="176"/>
    </row>
    <row r="320" spans="2:2" x14ac:dyDescent="0.2">
      <c r="B320" s="176"/>
    </row>
    <row r="321" spans="2:2" x14ac:dyDescent="0.2">
      <c r="B321" s="176"/>
    </row>
    <row r="322" spans="2:2" x14ac:dyDescent="0.2">
      <c r="B322" s="176"/>
    </row>
    <row r="323" spans="2:2" x14ac:dyDescent="0.2">
      <c r="B323" s="176"/>
    </row>
    <row r="324" spans="2:2" x14ac:dyDescent="0.2">
      <c r="B324" s="176"/>
    </row>
    <row r="325" spans="2:2" x14ac:dyDescent="0.2">
      <c r="B325" s="176"/>
    </row>
    <row r="326" spans="2:2" x14ac:dyDescent="0.2">
      <c r="B326" s="176"/>
    </row>
    <row r="327" spans="2:2" x14ac:dyDescent="0.2">
      <c r="B327" s="176"/>
    </row>
    <row r="328" spans="2:2" x14ac:dyDescent="0.2">
      <c r="B328" s="176"/>
    </row>
    <row r="329" spans="2:2" x14ac:dyDescent="0.2">
      <c r="B329" s="176"/>
    </row>
    <row r="330" spans="2:2" x14ac:dyDescent="0.2">
      <c r="B330" s="176"/>
    </row>
    <row r="342" spans="2:2" x14ac:dyDescent="0.2">
      <c r="B342" s="176"/>
    </row>
    <row r="343" spans="2:2" x14ac:dyDescent="0.2">
      <c r="B343" s="176"/>
    </row>
    <row r="344" spans="2:2" x14ac:dyDescent="0.2">
      <c r="B344" s="176"/>
    </row>
    <row r="345" spans="2:2" x14ac:dyDescent="0.2">
      <c r="B345" s="176"/>
    </row>
    <row r="346" spans="2:2" x14ac:dyDescent="0.2">
      <c r="B346" s="176"/>
    </row>
    <row r="347" spans="2:2" x14ac:dyDescent="0.2">
      <c r="B347" s="176"/>
    </row>
    <row r="348" spans="2:2" x14ac:dyDescent="0.2">
      <c r="B348" s="176"/>
    </row>
    <row r="349" spans="2:2" x14ac:dyDescent="0.2">
      <c r="B349" s="176"/>
    </row>
    <row r="350" spans="2:2" x14ac:dyDescent="0.2">
      <c r="B350" s="176"/>
    </row>
    <row r="352" spans="2:2" x14ac:dyDescent="0.2">
      <c r="B352" s="176"/>
    </row>
    <row r="353" spans="2:2" x14ac:dyDescent="0.2">
      <c r="B353" s="176"/>
    </row>
    <row r="354" spans="2:2" x14ac:dyDescent="0.2">
      <c r="B354" s="176"/>
    </row>
    <row r="355" spans="2:2" x14ac:dyDescent="0.2">
      <c r="B355" s="176"/>
    </row>
    <row r="356" spans="2:2" x14ac:dyDescent="0.2">
      <c r="B356" s="176"/>
    </row>
    <row r="358" spans="2:2" x14ac:dyDescent="0.2">
      <c r="B358" s="176"/>
    </row>
    <row r="361" spans="2:2" x14ac:dyDescent="0.2">
      <c r="B361" s="176"/>
    </row>
    <row r="364" spans="2:2" x14ac:dyDescent="0.2">
      <c r="B364" s="176"/>
    </row>
    <row r="365" spans="2:2" x14ac:dyDescent="0.2">
      <c r="B365" s="176"/>
    </row>
    <row r="366" spans="2:2" x14ac:dyDescent="0.2">
      <c r="B366" s="176"/>
    </row>
    <row r="367" spans="2:2" x14ac:dyDescent="0.2">
      <c r="B367" s="176"/>
    </row>
    <row r="368" spans="2:2" x14ac:dyDescent="0.2">
      <c r="B368" s="176"/>
    </row>
    <row r="369" spans="2:2" x14ac:dyDescent="0.2">
      <c r="B369" s="176"/>
    </row>
    <row r="370" spans="2:2" x14ac:dyDescent="0.2">
      <c r="B370" s="176"/>
    </row>
    <row r="371" spans="2:2" x14ac:dyDescent="0.2">
      <c r="B371" s="176"/>
    </row>
    <row r="372" spans="2:2" x14ac:dyDescent="0.2">
      <c r="B372" s="176"/>
    </row>
    <row r="373" spans="2:2" x14ac:dyDescent="0.2">
      <c r="B373" s="176"/>
    </row>
    <row r="374" spans="2:2" x14ac:dyDescent="0.2">
      <c r="B374" s="176"/>
    </row>
    <row r="375" spans="2:2" x14ac:dyDescent="0.2">
      <c r="B375" s="176"/>
    </row>
    <row r="376" spans="2:2" x14ac:dyDescent="0.2">
      <c r="B376" s="176"/>
    </row>
    <row r="377" spans="2:2" x14ac:dyDescent="0.2">
      <c r="B377" s="176"/>
    </row>
    <row r="378" spans="2:2" x14ac:dyDescent="0.2">
      <c r="B378" s="176"/>
    </row>
    <row r="379" spans="2:2" x14ac:dyDescent="0.2">
      <c r="B379" s="176"/>
    </row>
    <row r="380" spans="2:2" x14ac:dyDescent="0.2">
      <c r="B380" s="176"/>
    </row>
    <row r="381" spans="2:2" x14ac:dyDescent="0.2">
      <c r="B381" s="176"/>
    </row>
    <row r="382" spans="2:2" x14ac:dyDescent="0.2">
      <c r="B382" s="176"/>
    </row>
    <row r="386" spans="2:2" x14ac:dyDescent="0.2">
      <c r="B386" s="164"/>
    </row>
    <row r="403" spans="2:2" x14ac:dyDescent="0.2">
      <c r="B403" s="249"/>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2"/>
  <sheetViews>
    <sheetView view="pageBreakPreview" zoomScale="60" zoomScaleNormal="100" workbookViewId="0"/>
  </sheetViews>
  <sheetFormatPr defaultRowHeight="15" x14ac:dyDescent="0.2"/>
  <cols>
    <col min="1" max="1" width="0.7109375" customWidth="1"/>
    <col min="2" max="2" width="21.140625" customWidth="1"/>
    <col min="3" max="3" width="10.5703125" customWidth="1"/>
    <col min="4" max="4" width="3.28515625" customWidth="1"/>
    <col min="5" max="5" width="13.85546875" customWidth="1"/>
    <col min="6" max="6" width="0.7109375" customWidth="1"/>
    <col min="7" max="7" width="2.7109375" customWidth="1"/>
    <col min="8" max="8" width="0.7109375" customWidth="1"/>
    <col min="9" max="9" width="16" customWidth="1"/>
    <col min="10" max="10" width="6" customWidth="1"/>
    <col min="11" max="11" width="7" customWidth="1"/>
    <col min="12" max="12" width="5.42578125" customWidth="1"/>
  </cols>
  <sheetData>
    <row r="1" spans="2:11" s="1" customFormat="1" ht="5.25" customHeight="1" x14ac:dyDescent="0.15"/>
    <row r="2" spans="2:11" s="1" customFormat="1" ht="3.75" customHeight="1" x14ac:dyDescent="0.15">
      <c r="B2" s="56"/>
    </row>
    <row r="3" spans="2:11" s="1" customFormat="1" ht="22.9" customHeight="1" x14ac:dyDescent="0.15">
      <c r="B3" s="56"/>
      <c r="D3" s="62" t="s">
        <v>879</v>
      </c>
      <c r="E3" s="62"/>
      <c r="F3" s="62"/>
      <c r="G3" s="62"/>
      <c r="H3" s="62"/>
      <c r="I3" s="62"/>
      <c r="J3" s="62"/>
      <c r="K3" s="62"/>
    </row>
    <row r="4" spans="2:11" s="1" customFormat="1" ht="11.1" customHeight="1" x14ac:dyDescent="0.15">
      <c r="B4" s="56"/>
    </row>
    <row r="5" spans="2:11" s="1" customFormat="1" ht="3.75" customHeight="1" x14ac:dyDescent="0.15"/>
    <row r="6" spans="2:11" s="1" customFormat="1" ht="33" customHeight="1" x14ac:dyDescent="0.15">
      <c r="B6" s="58" t="s">
        <v>880</v>
      </c>
      <c r="C6" s="58"/>
      <c r="D6" s="58"/>
      <c r="E6" s="58"/>
      <c r="F6" s="58"/>
      <c r="G6" s="58"/>
      <c r="H6" s="58"/>
      <c r="I6" s="58"/>
      <c r="J6" s="58"/>
      <c r="K6" s="58"/>
    </row>
    <row r="7" spans="2:11" s="1" customFormat="1" ht="10.7" customHeight="1" x14ac:dyDescent="0.15"/>
    <row r="8" spans="2:11" s="1" customFormat="1" ht="19.149999999999999" customHeight="1" x14ac:dyDescent="0.15">
      <c r="B8" s="52" t="s">
        <v>881</v>
      </c>
      <c r="C8" s="52"/>
      <c r="D8" s="52"/>
      <c r="E8" s="52"/>
      <c r="F8" s="52"/>
      <c r="G8" s="52"/>
      <c r="H8" s="52"/>
      <c r="I8" s="52"/>
      <c r="J8" s="52"/>
      <c r="K8" s="52"/>
    </row>
    <row r="9" spans="2:11" s="1" customFormat="1" ht="2.65" customHeight="1" x14ac:dyDescent="0.15"/>
    <row r="10" spans="2:11" s="1" customFormat="1" ht="3.75" customHeight="1" x14ac:dyDescent="0.15">
      <c r="B10" s="51" t="s">
        <v>881</v>
      </c>
    </row>
    <row r="11" spans="2:11" s="1" customFormat="1" ht="21.4" customHeight="1" x14ac:dyDescent="0.15">
      <c r="B11" s="51"/>
      <c r="C11" s="59">
        <v>44500</v>
      </c>
      <c r="D11" s="59"/>
    </row>
    <row r="12" spans="2:11" s="1" customFormat="1" ht="4.3499999999999996" customHeight="1" x14ac:dyDescent="0.15">
      <c r="B12" s="51"/>
    </row>
    <row r="13" spans="2:11" s="1" customFormat="1" ht="6.95" customHeight="1" x14ac:dyDescent="0.15"/>
    <row r="14" spans="2:11" s="1" customFormat="1" ht="19.149999999999999" customHeight="1" x14ac:dyDescent="0.15">
      <c r="B14" s="52" t="s">
        <v>882</v>
      </c>
      <c r="C14" s="52"/>
      <c r="D14" s="52"/>
      <c r="E14" s="52"/>
      <c r="F14" s="52"/>
      <c r="G14" s="52"/>
      <c r="H14" s="52"/>
      <c r="I14" s="52"/>
      <c r="J14" s="52"/>
      <c r="K14" s="52"/>
    </row>
    <row r="15" spans="2:11" s="1" customFormat="1" ht="12.75" customHeight="1" x14ac:dyDescent="0.15"/>
    <row r="16" spans="2:11" s="1" customFormat="1" ht="17.649999999999999" customHeight="1" x14ac:dyDescent="0.15">
      <c r="B16" s="53" t="s">
        <v>861</v>
      </c>
      <c r="C16" s="53"/>
      <c r="D16" s="60"/>
      <c r="E16" s="60"/>
      <c r="F16" s="60"/>
      <c r="G16" s="60"/>
      <c r="H16" s="60"/>
      <c r="I16" s="60"/>
      <c r="J16" s="60"/>
      <c r="K16" s="60"/>
    </row>
    <row r="17" spans="2:11" s="1" customFormat="1" ht="14.85" customHeight="1" x14ac:dyDescent="0.15">
      <c r="B17" s="54" t="s">
        <v>862</v>
      </c>
      <c r="C17" s="54"/>
      <c r="D17" s="54" t="s">
        <v>863</v>
      </c>
      <c r="E17" s="54"/>
      <c r="F17" s="54"/>
      <c r="G17" s="54" t="s">
        <v>864</v>
      </c>
      <c r="H17" s="54"/>
      <c r="I17" s="54"/>
      <c r="J17" s="54"/>
      <c r="K17" s="54"/>
    </row>
    <row r="18" spans="2:11" s="1" customFormat="1" ht="14.45" customHeight="1" x14ac:dyDescent="0.15"/>
    <row r="19" spans="2:11" s="1" customFormat="1" ht="16.5" customHeight="1" x14ac:dyDescent="0.15">
      <c r="B19" s="55" t="s">
        <v>865</v>
      </c>
      <c r="C19" s="55"/>
      <c r="D19" s="55"/>
      <c r="E19" s="55"/>
      <c r="F19" s="60"/>
      <c r="G19" s="60"/>
      <c r="H19" s="60"/>
      <c r="I19" s="60"/>
      <c r="J19" s="61"/>
      <c r="K19" s="61"/>
    </row>
    <row r="20" spans="2:11" s="1" customFormat="1" ht="14.85" customHeight="1" x14ac:dyDescent="0.15">
      <c r="B20" s="57" t="s">
        <v>866</v>
      </c>
      <c r="C20" s="57"/>
      <c r="D20" s="57" t="s">
        <v>867</v>
      </c>
      <c r="E20" s="57"/>
      <c r="F20" s="57"/>
      <c r="G20" s="57" t="s">
        <v>868</v>
      </c>
      <c r="H20" s="57"/>
      <c r="I20" s="57"/>
      <c r="J20" s="57"/>
      <c r="K20" s="57"/>
    </row>
    <row r="21" spans="2:11" s="1" customFormat="1" ht="14.45" customHeight="1" x14ac:dyDescent="0.15"/>
    <row r="22" spans="2:11" s="1" customFormat="1" ht="16.5" customHeight="1" x14ac:dyDescent="0.15">
      <c r="B22" s="55" t="s">
        <v>869</v>
      </c>
      <c r="C22" s="55"/>
      <c r="D22" s="55"/>
      <c r="E22" s="55"/>
      <c r="F22" s="55"/>
      <c r="G22" s="55"/>
      <c r="H22" s="55"/>
      <c r="I22" s="60"/>
      <c r="J22" s="60"/>
      <c r="K22" s="7"/>
    </row>
    <row r="23" spans="2:11" s="1" customFormat="1" ht="14.85" customHeight="1" x14ac:dyDescent="0.15">
      <c r="B23" s="57" t="s">
        <v>870</v>
      </c>
      <c r="C23" s="57"/>
      <c r="D23" s="57" t="s">
        <v>871</v>
      </c>
      <c r="E23" s="57"/>
      <c r="F23" s="57"/>
      <c r="G23" s="57" t="s">
        <v>872</v>
      </c>
      <c r="H23" s="57"/>
      <c r="I23" s="57"/>
      <c r="J23" s="57"/>
      <c r="K23" s="57"/>
    </row>
    <row r="24" spans="2:11" s="1" customFormat="1" ht="13.35" customHeight="1" x14ac:dyDescent="0.15"/>
    <row r="25" spans="2:11" s="1" customFormat="1" ht="14.85" customHeight="1" x14ac:dyDescent="0.15">
      <c r="B25" s="55" t="s">
        <v>873</v>
      </c>
      <c r="C25" s="55"/>
      <c r="D25" s="61"/>
      <c r="E25" s="61"/>
      <c r="F25" s="61"/>
      <c r="G25" s="61"/>
      <c r="H25" s="61"/>
      <c r="I25" s="61"/>
      <c r="J25" s="61"/>
      <c r="K25" s="61"/>
    </row>
    <row r="26" spans="2:11" s="1" customFormat="1" ht="14.85" customHeight="1" x14ac:dyDescent="0.15">
      <c r="B26" s="57" t="s">
        <v>874</v>
      </c>
      <c r="C26" s="57"/>
      <c r="D26" s="50"/>
      <c r="E26" s="50"/>
      <c r="F26" s="50"/>
      <c r="G26" s="50"/>
      <c r="H26" s="50"/>
      <c r="I26" s="50"/>
      <c r="J26" s="50"/>
      <c r="K26" s="50"/>
    </row>
    <row r="27" spans="2:11" s="1" customFormat="1" ht="11.1" customHeight="1" x14ac:dyDescent="0.15"/>
    <row r="28" spans="2:11" s="1" customFormat="1" ht="14.85" customHeight="1" x14ac:dyDescent="0.15">
      <c r="B28" s="55" t="s">
        <v>875</v>
      </c>
      <c r="C28" s="55"/>
      <c r="D28" s="55"/>
      <c r="E28" s="55"/>
      <c r="F28" s="55"/>
      <c r="G28" s="55"/>
      <c r="H28" s="55"/>
      <c r="I28" s="55"/>
      <c r="J28" s="55"/>
      <c r="K28" s="55"/>
    </row>
    <row r="29" spans="2:11" s="1" customFormat="1" ht="14.85" customHeight="1" x14ac:dyDescent="0.15">
      <c r="B29" s="57" t="s">
        <v>876</v>
      </c>
      <c r="C29" s="57"/>
      <c r="D29" s="57"/>
      <c r="E29" s="57"/>
      <c r="F29" s="57"/>
      <c r="G29" s="57"/>
      <c r="H29" s="57"/>
      <c r="I29" s="57"/>
      <c r="J29" s="57"/>
      <c r="K29" s="57"/>
    </row>
    <row r="30" spans="2:11" s="1" customFormat="1" ht="14.85" customHeight="1" x14ac:dyDescent="0.15">
      <c r="B30" s="57" t="s">
        <v>877</v>
      </c>
      <c r="C30" s="57"/>
      <c r="D30" s="57"/>
      <c r="E30" s="57"/>
      <c r="F30" s="57"/>
      <c r="G30" s="57"/>
      <c r="H30" s="57"/>
      <c r="I30" s="57"/>
      <c r="J30" s="57"/>
      <c r="K30" s="57"/>
    </row>
    <row r="31" spans="2:11" s="1" customFormat="1" ht="14.85" customHeight="1" x14ac:dyDescent="0.15">
      <c r="B31" s="57" t="s">
        <v>878</v>
      </c>
      <c r="C31" s="57"/>
      <c r="D31" s="57"/>
      <c r="E31" s="57"/>
      <c r="F31" s="57"/>
      <c r="G31" s="57"/>
      <c r="H31" s="57"/>
      <c r="I31" s="57"/>
      <c r="J31" s="57"/>
      <c r="K31" s="57"/>
    </row>
    <row r="32" spans="2:11" s="1" customFormat="1" ht="28.7" customHeight="1" x14ac:dyDescent="0.15"/>
  </sheetData>
  <mergeCells count="34">
    <mergeCell ref="G20:K20"/>
    <mergeCell ref="G23:K23"/>
    <mergeCell ref="H25:K25"/>
    <mergeCell ref="H26:K26"/>
    <mergeCell ref="I22:J22"/>
    <mergeCell ref="B26:C26"/>
    <mergeCell ref="B28:K28"/>
    <mergeCell ref="B29:K29"/>
    <mergeCell ref="B30:K30"/>
    <mergeCell ref="B31:K31"/>
    <mergeCell ref="D26:G26"/>
    <mergeCell ref="B2:B4"/>
    <mergeCell ref="B20:C20"/>
    <mergeCell ref="B22:H22"/>
    <mergeCell ref="B23:C23"/>
    <mergeCell ref="B25:C25"/>
    <mergeCell ref="B6:K6"/>
    <mergeCell ref="B8:K8"/>
    <mergeCell ref="C11:D11"/>
    <mergeCell ref="D16:F16"/>
    <mergeCell ref="D17:F17"/>
    <mergeCell ref="D20:F20"/>
    <mergeCell ref="D23:F23"/>
    <mergeCell ref="D25:G25"/>
    <mergeCell ref="D3:K3"/>
    <mergeCell ref="F19:I19"/>
    <mergeCell ref="G16:K16"/>
    <mergeCell ref="B10:B12"/>
    <mergeCell ref="B14:K14"/>
    <mergeCell ref="B16:C16"/>
    <mergeCell ref="B17:C17"/>
    <mergeCell ref="B19:E19"/>
    <mergeCell ref="G17:K17"/>
    <mergeCell ref="J19:K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4"/>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8.42578125" customWidth="1"/>
    <col min="6" max="6" width="0.85546875" customWidth="1"/>
    <col min="7" max="7" width="12.5703125" customWidth="1"/>
    <col min="8" max="8" width="1.85546875" customWidth="1"/>
    <col min="9" max="9" width="7.42578125" customWidth="1"/>
    <col min="10" max="10" width="8.7109375" customWidth="1"/>
    <col min="11" max="11" width="5.140625" customWidth="1"/>
    <col min="12" max="12" width="2.7109375" customWidth="1"/>
    <col min="13" max="13" width="9.7109375" customWidth="1"/>
    <col min="14" max="14" width="13" customWidth="1"/>
    <col min="15" max="15" width="12.42578125" customWidth="1"/>
    <col min="16" max="16" width="12.5703125" customWidth="1"/>
    <col min="17" max="17" width="4.7109375" customWidth="1"/>
  </cols>
  <sheetData>
    <row r="1" spans="2:16" s="1" customFormat="1" ht="9" customHeight="1" x14ac:dyDescent="0.15"/>
    <row r="2" spans="2:16" s="1" customFormat="1" ht="22.9" customHeight="1" x14ac:dyDescent="0.15">
      <c r="B2" s="56"/>
      <c r="C2" s="56"/>
      <c r="D2" s="62" t="s">
        <v>879</v>
      </c>
      <c r="E2" s="62"/>
      <c r="F2" s="62"/>
      <c r="G2" s="62"/>
      <c r="H2" s="62"/>
      <c r="I2" s="62"/>
      <c r="J2" s="62"/>
      <c r="K2" s="62"/>
    </row>
    <row r="3" spans="2:16" s="1" customFormat="1" ht="14.85" customHeight="1" x14ac:dyDescent="0.15">
      <c r="B3" s="56"/>
      <c r="C3" s="56"/>
    </row>
    <row r="4" spans="2:16" s="1" customFormat="1" ht="2.65" customHeight="1" x14ac:dyDescent="0.15"/>
    <row r="5" spans="2:16" s="1" customFormat="1" ht="33" customHeight="1" x14ac:dyDescent="0.15">
      <c r="B5" s="58" t="s">
        <v>915</v>
      </c>
      <c r="C5" s="58"/>
      <c r="D5" s="58"/>
      <c r="E5" s="58"/>
      <c r="F5" s="58"/>
      <c r="G5" s="58"/>
      <c r="H5" s="58"/>
      <c r="I5" s="58"/>
      <c r="J5" s="58"/>
      <c r="K5" s="58"/>
      <c r="L5" s="58"/>
    </row>
    <row r="6" spans="2:16" s="1" customFormat="1" ht="5.25" customHeight="1" x14ac:dyDescent="0.15"/>
    <row r="7" spans="2:16" s="1" customFormat="1" ht="19.149999999999999" customHeight="1" x14ac:dyDescent="0.15">
      <c r="B7" s="52" t="s">
        <v>916</v>
      </c>
      <c r="C7" s="52"/>
      <c r="D7" s="52"/>
      <c r="E7" s="52"/>
      <c r="F7" s="52"/>
      <c r="G7" s="52"/>
      <c r="H7" s="52"/>
      <c r="I7" s="52"/>
      <c r="J7" s="52"/>
      <c r="K7" s="52"/>
      <c r="L7" s="52"/>
    </row>
    <row r="8" spans="2:16" s="1" customFormat="1" ht="4.3499999999999996" customHeight="1" x14ac:dyDescent="0.15"/>
    <row r="9" spans="2:16" s="1" customFormat="1" ht="33.6" customHeight="1" x14ac:dyDescent="0.15">
      <c r="B9" s="10" t="s">
        <v>883</v>
      </c>
      <c r="C9" s="10" t="s">
        <v>884</v>
      </c>
      <c r="D9" s="10" t="s">
        <v>885</v>
      </c>
      <c r="E9" s="10" t="s">
        <v>886</v>
      </c>
      <c r="F9" s="65" t="s">
        <v>887</v>
      </c>
      <c r="G9" s="65"/>
      <c r="H9" s="65"/>
      <c r="I9" s="10" t="s">
        <v>888</v>
      </c>
      <c r="J9" s="11" t="s">
        <v>889</v>
      </c>
      <c r="K9" s="69" t="s">
        <v>890</v>
      </c>
      <c r="L9" s="69"/>
      <c r="M9" s="11" t="s">
        <v>891</v>
      </c>
      <c r="N9" s="11" t="s">
        <v>892</v>
      </c>
      <c r="O9" s="11" t="s">
        <v>893</v>
      </c>
      <c r="P9" s="11" t="s">
        <v>909</v>
      </c>
    </row>
    <row r="10" spans="2:16" s="1" customFormat="1" ht="11.1" customHeight="1" x14ac:dyDescent="0.15">
      <c r="B10" s="12" t="s">
        <v>894</v>
      </c>
      <c r="C10" s="12" t="s">
        <v>895</v>
      </c>
      <c r="D10" s="13">
        <v>2500000000</v>
      </c>
      <c r="E10" s="14">
        <v>43521</v>
      </c>
      <c r="F10" s="63">
        <v>46078</v>
      </c>
      <c r="G10" s="63"/>
      <c r="H10" s="63"/>
      <c r="I10" s="12" t="s">
        <v>1</v>
      </c>
      <c r="J10" s="12" t="s">
        <v>896</v>
      </c>
      <c r="K10" s="68">
        <v>5.0000000000000001E-3</v>
      </c>
      <c r="L10" s="68"/>
      <c r="M10" s="12" t="s">
        <v>897</v>
      </c>
      <c r="N10" s="12" t="s">
        <v>898</v>
      </c>
      <c r="O10" s="16">
        <v>4.3232876712328796</v>
      </c>
      <c r="P10" s="12" t="s">
        <v>910</v>
      </c>
    </row>
    <row r="11" spans="2:16" s="1" customFormat="1" ht="11.1" customHeight="1" x14ac:dyDescent="0.15">
      <c r="B11" s="12" t="s">
        <v>899</v>
      </c>
      <c r="C11" s="12" t="s">
        <v>900</v>
      </c>
      <c r="D11" s="13">
        <v>2500000000</v>
      </c>
      <c r="E11" s="14">
        <v>43521</v>
      </c>
      <c r="F11" s="63">
        <v>47174</v>
      </c>
      <c r="G11" s="63"/>
      <c r="H11" s="63"/>
      <c r="I11" s="12" t="s">
        <v>1</v>
      </c>
      <c r="J11" s="12" t="s">
        <v>896</v>
      </c>
      <c r="K11" s="68">
        <v>8.5000000000000006E-3</v>
      </c>
      <c r="L11" s="68"/>
      <c r="M11" s="12" t="s">
        <v>897</v>
      </c>
      <c r="N11" s="12" t="s">
        <v>898</v>
      </c>
      <c r="O11" s="16">
        <v>7.3260273972602699</v>
      </c>
      <c r="P11" s="12" t="s">
        <v>911</v>
      </c>
    </row>
    <row r="12" spans="2:16" s="1" customFormat="1" ht="11.1" customHeight="1" x14ac:dyDescent="0.15">
      <c r="B12" s="12" t="s">
        <v>901</v>
      </c>
      <c r="C12" s="12" t="s">
        <v>902</v>
      </c>
      <c r="D12" s="13">
        <v>2500000000</v>
      </c>
      <c r="E12" s="14">
        <v>43971</v>
      </c>
      <c r="F12" s="63">
        <v>46527</v>
      </c>
      <c r="G12" s="63"/>
      <c r="H12" s="63"/>
      <c r="I12" s="12" t="s">
        <v>1</v>
      </c>
      <c r="J12" s="12" t="s">
        <v>896</v>
      </c>
      <c r="K12" s="68">
        <v>1E-4</v>
      </c>
      <c r="L12" s="68"/>
      <c r="M12" s="12" t="s">
        <v>897</v>
      </c>
      <c r="N12" s="12" t="s">
        <v>903</v>
      </c>
      <c r="O12" s="16">
        <v>5.5534246575342499</v>
      </c>
      <c r="P12" s="12" t="s">
        <v>912</v>
      </c>
    </row>
    <row r="13" spans="2:16" s="1" customFormat="1" ht="11.1" customHeight="1" x14ac:dyDescent="0.15">
      <c r="B13" s="12" t="s">
        <v>904</v>
      </c>
      <c r="C13" s="12" t="s">
        <v>905</v>
      </c>
      <c r="D13" s="13">
        <v>2500000000</v>
      </c>
      <c r="E13" s="14">
        <v>43971</v>
      </c>
      <c r="F13" s="63">
        <v>47623</v>
      </c>
      <c r="G13" s="63"/>
      <c r="H13" s="63"/>
      <c r="I13" s="12" t="s">
        <v>1</v>
      </c>
      <c r="J13" s="12" t="s">
        <v>896</v>
      </c>
      <c r="K13" s="68">
        <v>6.9999999999999999E-4</v>
      </c>
      <c r="L13" s="68"/>
      <c r="M13" s="12" t="s">
        <v>897</v>
      </c>
      <c r="N13" s="12" t="s">
        <v>903</v>
      </c>
      <c r="O13" s="16">
        <v>8.5561643835616401</v>
      </c>
      <c r="P13" s="12" t="s">
        <v>913</v>
      </c>
    </row>
    <row r="14" spans="2:16" s="1" customFormat="1" ht="11.1" customHeight="1" x14ac:dyDescent="0.15">
      <c r="B14" s="12" t="s">
        <v>906</v>
      </c>
      <c r="C14" s="12" t="s">
        <v>907</v>
      </c>
      <c r="D14" s="13">
        <v>1500000000</v>
      </c>
      <c r="E14" s="14">
        <v>44175</v>
      </c>
      <c r="F14" s="63">
        <v>46731</v>
      </c>
      <c r="G14" s="63"/>
      <c r="H14" s="63"/>
      <c r="I14" s="12" t="s">
        <v>1</v>
      </c>
      <c r="J14" s="12" t="s">
        <v>896</v>
      </c>
      <c r="K14" s="68">
        <v>1E-4</v>
      </c>
      <c r="L14" s="68"/>
      <c r="M14" s="12" t="s">
        <v>897</v>
      </c>
      <c r="N14" s="12" t="s">
        <v>908</v>
      </c>
      <c r="O14" s="16">
        <v>6.11232876712329</v>
      </c>
      <c r="P14" s="12" t="s">
        <v>914</v>
      </c>
    </row>
    <row r="15" spans="2:16" s="1" customFormat="1" ht="14.85" customHeight="1" x14ac:dyDescent="0.15">
      <c r="B15" s="17"/>
      <c r="C15" s="18"/>
      <c r="D15" s="19">
        <v>11500000000</v>
      </c>
      <c r="E15" s="17"/>
      <c r="F15" s="64"/>
      <c r="G15" s="64"/>
      <c r="H15" s="64"/>
      <c r="I15" s="17"/>
      <c r="J15" s="17"/>
      <c r="K15" s="64"/>
      <c r="L15" s="64"/>
      <c r="M15" s="17"/>
      <c r="N15" s="17"/>
      <c r="O15" s="17"/>
      <c r="P15" s="17"/>
    </row>
    <row r="16" spans="2:16" s="1" customFormat="1" ht="5.85" customHeight="1" x14ac:dyDescent="0.15"/>
    <row r="17" spans="2:12" s="1" customFormat="1" ht="19.7" customHeight="1" x14ac:dyDescent="0.15">
      <c r="B17" s="52" t="s">
        <v>917</v>
      </c>
      <c r="C17" s="52"/>
      <c r="D17" s="52"/>
      <c r="E17" s="52"/>
      <c r="F17" s="52"/>
      <c r="G17" s="52"/>
      <c r="H17" s="52"/>
      <c r="I17" s="52"/>
      <c r="J17" s="52"/>
      <c r="K17" s="52"/>
      <c r="L17" s="52"/>
    </row>
    <row r="18" spans="2:12" s="1" customFormat="1" ht="2.65" customHeight="1" x14ac:dyDescent="0.15"/>
    <row r="19" spans="2:12" s="1" customFormat="1" ht="15.95" customHeight="1" x14ac:dyDescent="0.15">
      <c r="B19" s="8" t="s">
        <v>918</v>
      </c>
      <c r="G19" s="66">
        <v>11500000000</v>
      </c>
      <c r="H19" s="66"/>
    </row>
    <row r="20" spans="2:12" s="1" customFormat="1" ht="15.95" customHeight="1" x14ac:dyDescent="0.15">
      <c r="B20" s="57" t="s">
        <v>919</v>
      </c>
      <c r="C20" s="57"/>
      <c r="H20" s="20"/>
      <c r="I20" s="21">
        <v>3.1217391304347798E-3</v>
      </c>
    </row>
    <row r="21" spans="2:12" s="1" customFormat="1" ht="13.9" customHeight="1" x14ac:dyDescent="0.15">
      <c r="B21" s="57" t="s">
        <v>920</v>
      </c>
      <c r="C21" s="57"/>
      <c r="G21" s="67">
        <v>6.3970220369267397</v>
      </c>
      <c r="H21" s="67"/>
      <c r="I21" s="67"/>
      <c r="J21" s="50"/>
      <c r="K21" s="50"/>
    </row>
    <row r="22" spans="2:12" s="1" customFormat="1" ht="2.1" customHeight="1" x14ac:dyDescent="0.15">
      <c r="B22" s="57"/>
      <c r="C22" s="57"/>
    </row>
    <row r="23" spans="2:12" s="1" customFormat="1" ht="15.95" customHeight="1" x14ac:dyDescent="0.15">
      <c r="B23" s="22" t="s">
        <v>921</v>
      </c>
    </row>
    <row r="24" spans="2:12" s="1" customFormat="1" ht="23.45" customHeight="1" x14ac:dyDescent="0.15"/>
  </sheetData>
  <mergeCells count="24">
    <mergeCell ref="K9:L9"/>
    <mergeCell ref="J21:K21"/>
    <mergeCell ref="K10:L10"/>
    <mergeCell ref="K11:L11"/>
    <mergeCell ref="K12:L12"/>
    <mergeCell ref="K13:L13"/>
    <mergeCell ref="K14:L14"/>
    <mergeCell ref="K15:L15"/>
    <mergeCell ref="B17:L17"/>
    <mergeCell ref="B2:C3"/>
    <mergeCell ref="B20:C20"/>
    <mergeCell ref="B21:C22"/>
    <mergeCell ref="B5:L5"/>
    <mergeCell ref="B7:L7"/>
    <mergeCell ref="D2:K2"/>
    <mergeCell ref="F10:H10"/>
    <mergeCell ref="F11:H11"/>
    <mergeCell ref="F12:H12"/>
    <mergeCell ref="F13:H13"/>
    <mergeCell ref="F14:H14"/>
    <mergeCell ref="F15:H15"/>
    <mergeCell ref="F9:H9"/>
    <mergeCell ref="G19:H19"/>
    <mergeCell ref="G21:I21"/>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56"/>
    </row>
    <row r="2" spans="2:6" s="1" customFormat="1" ht="22.9" customHeight="1" x14ac:dyDescent="0.15">
      <c r="B2" s="56"/>
      <c r="C2" s="62" t="s">
        <v>879</v>
      </c>
      <c r="D2" s="62"/>
      <c r="E2" s="62"/>
      <c r="F2" s="62"/>
    </row>
    <row r="3" spans="2:6" s="1" customFormat="1" ht="7.5" customHeight="1" x14ac:dyDescent="0.15">
      <c r="B3" s="56"/>
    </row>
    <row r="4" spans="2:6" s="1" customFormat="1" ht="4.3499999999999996" customHeight="1" x14ac:dyDescent="0.15"/>
    <row r="5" spans="2:6" s="1" customFormat="1" ht="33" customHeight="1" x14ac:dyDescent="0.15">
      <c r="B5" s="58" t="s">
        <v>935</v>
      </c>
      <c r="C5" s="58"/>
      <c r="D5" s="58"/>
      <c r="E5" s="58"/>
      <c r="F5" s="58"/>
    </row>
    <row r="6" spans="2:6" s="1" customFormat="1" ht="9.6" customHeight="1" x14ac:dyDescent="0.15"/>
    <row r="7" spans="2:6" s="1" customFormat="1" ht="19.149999999999999" customHeight="1" x14ac:dyDescent="0.15">
      <c r="B7" s="70" t="s">
        <v>936</v>
      </c>
      <c r="C7" s="70"/>
      <c r="D7" s="70"/>
      <c r="E7" s="70"/>
      <c r="F7" s="70"/>
    </row>
    <row r="8" spans="2:6" s="1" customFormat="1" ht="12.75" customHeight="1" x14ac:dyDescent="0.15"/>
    <row r="9" spans="2:6" s="1" customFormat="1" ht="15.95" customHeight="1" x14ac:dyDescent="0.15">
      <c r="B9" s="6" t="s">
        <v>922</v>
      </c>
      <c r="C9" s="23" t="s">
        <v>923</v>
      </c>
      <c r="D9" s="23" t="s">
        <v>924</v>
      </c>
      <c r="E9" s="23" t="s">
        <v>925</v>
      </c>
    </row>
    <row r="10" spans="2:6" s="1" customFormat="1" ht="14.85" customHeight="1" x14ac:dyDescent="0.15">
      <c r="B10" s="8" t="s">
        <v>926</v>
      </c>
      <c r="C10" s="24" t="s">
        <v>927</v>
      </c>
      <c r="D10" s="24" t="s">
        <v>928</v>
      </c>
      <c r="E10" s="24" t="s">
        <v>929</v>
      </c>
    </row>
    <row r="11" spans="2:6" s="1" customFormat="1" ht="14.85" customHeight="1" x14ac:dyDescent="0.15">
      <c r="B11" s="8" t="s">
        <v>930</v>
      </c>
      <c r="C11" s="24" t="s">
        <v>931</v>
      </c>
      <c r="D11" s="24" t="s">
        <v>928</v>
      </c>
      <c r="E11" s="24" t="s">
        <v>932</v>
      </c>
    </row>
    <row r="12" spans="2:6" s="1" customFormat="1" ht="14.85" customHeight="1" x14ac:dyDescent="0.15">
      <c r="B12" s="8" t="s">
        <v>933</v>
      </c>
      <c r="C12" s="24" t="s">
        <v>927</v>
      </c>
      <c r="D12" s="24" t="s">
        <v>928</v>
      </c>
      <c r="E12" s="24" t="s">
        <v>934</v>
      </c>
    </row>
    <row r="13" spans="2:6" s="1" customFormat="1" ht="28.7" customHeight="1" x14ac:dyDescent="0.15"/>
    <row r="14" spans="2:6" s="1" customFormat="1" ht="19.149999999999999" customHeight="1" x14ac:dyDescent="0.15">
      <c r="B14" s="70" t="s">
        <v>937</v>
      </c>
      <c r="C14" s="70"/>
      <c r="D14" s="70"/>
      <c r="E14" s="70"/>
      <c r="F14" s="70"/>
    </row>
    <row r="15" spans="2:6" s="1" customFormat="1" ht="15.95" customHeight="1" x14ac:dyDescent="0.15"/>
    <row r="16" spans="2:6" s="1" customFormat="1" ht="15.95" customHeight="1" x14ac:dyDescent="0.15">
      <c r="B16" s="6" t="s">
        <v>922</v>
      </c>
      <c r="C16" s="23" t="s">
        <v>923</v>
      </c>
      <c r="D16" s="23" t="s">
        <v>924</v>
      </c>
    </row>
    <row r="17" spans="2:4" s="1" customFormat="1" ht="14.85" customHeight="1" x14ac:dyDescent="0.15">
      <c r="B17" s="8" t="s">
        <v>926</v>
      </c>
      <c r="C17" s="24" t="s">
        <v>927</v>
      </c>
      <c r="D17" s="24" t="s">
        <v>928</v>
      </c>
    </row>
    <row r="18" spans="2:4" s="1" customFormat="1" ht="14.85" customHeight="1" x14ac:dyDescent="0.15">
      <c r="B18" s="8" t="s">
        <v>930</v>
      </c>
      <c r="C18" s="24" t="s">
        <v>931</v>
      </c>
      <c r="D18" s="24" t="s">
        <v>928</v>
      </c>
    </row>
    <row r="19" spans="2:4" s="1" customFormat="1" ht="14.85" customHeight="1" x14ac:dyDescent="0.15">
      <c r="B19" s="8" t="s">
        <v>933</v>
      </c>
      <c r="C19" s="24" t="s">
        <v>927</v>
      </c>
      <c r="D19" s="24" t="s">
        <v>928</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91"/>
  <sheetViews>
    <sheetView view="pageBreakPreview" topLeftCell="A40" zoomScale="60" zoomScaleNormal="100" workbookViewId="0">
      <selection activeCell="Z36" sqref="Z36"/>
    </sheetView>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16" width="10.5703125" customWidth="1"/>
    <col min="17" max="17" width="0.7109375" customWidth="1"/>
    <col min="18" max="18" width="0.42578125" customWidth="1"/>
    <col min="19" max="19" width="6.7109375" customWidth="1"/>
    <col min="20" max="20" width="0.85546875" customWidth="1"/>
    <col min="21" max="21" width="1.85546875" customWidth="1"/>
    <col min="22" max="22" width="2" customWidth="1"/>
    <col min="23" max="23" width="0.85546875" customWidth="1"/>
    <col min="24" max="24" width="0.28515625" customWidth="1"/>
  </cols>
  <sheetData>
    <row r="1" spans="3:24" s="1" customFormat="1" ht="9" customHeight="1" x14ac:dyDescent="0.15">
      <c r="C1" s="56"/>
    </row>
    <row r="2" spans="3:24" s="1" customFormat="1" ht="22.9" customHeight="1" x14ac:dyDescent="0.15">
      <c r="C2" s="56"/>
    </row>
    <row r="3" spans="3:24" s="1" customFormat="1" ht="5.85" customHeight="1" x14ac:dyDescent="0.15">
      <c r="C3" s="56"/>
      <c r="D3" s="72"/>
      <c r="E3" s="72"/>
      <c r="F3" s="72"/>
      <c r="G3" s="72"/>
      <c r="H3" s="72"/>
      <c r="I3" s="72"/>
      <c r="J3" s="72"/>
      <c r="K3" s="72"/>
      <c r="L3" s="72"/>
      <c r="M3" s="72"/>
      <c r="N3" s="72"/>
      <c r="O3" s="72"/>
      <c r="P3" s="72"/>
      <c r="Q3" s="72"/>
      <c r="R3" s="72"/>
      <c r="S3" s="72"/>
      <c r="T3" s="72"/>
      <c r="U3" s="72"/>
    </row>
    <row r="4" spans="3:24" s="1" customFormat="1" ht="11.1" customHeight="1" x14ac:dyDescent="0.15">
      <c r="D4" s="72"/>
      <c r="E4" s="72"/>
      <c r="F4" s="72"/>
      <c r="G4" s="72"/>
      <c r="H4" s="72"/>
      <c r="I4" s="72"/>
      <c r="J4" s="72"/>
      <c r="K4" s="72"/>
      <c r="L4" s="72"/>
      <c r="M4" s="72"/>
      <c r="N4" s="72"/>
      <c r="O4" s="72"/>
      <c r="P4" s="72"/>
      <c r="Q4" s="72"/>
      <c r="R4" s="72"/>
      <c r="S4" s="72"/>
      <c r="T4" s="72"/>
      <c r="U4" s="72"/>
    </row>
    <row r="5" spans="3:24" s="1" customFormat="1" ht="33" customHeight="1" x14ac:dyDescent="0.15">
      <c r="C5" s="58" t="s">
        <v>944</v>
      </c>
      <c r="D5" s="58"/>
      <c r="E5" s="58"/>
      <c r="F5" s="58"/>
      <c r="G5" s="58"/>
      <c r="H5" s="58"/>
      <c r="I5" s="58"/>
      <c r="J5" s="58"/>
      <c r="K5" s="58"/>
      <c r="L5" s="58"/>
      <c r="M5" s="58"/>
      <c r="N5" s="58"/>
      <c r="O5" s="58"/>
      <c r="P5" s="58"/>
      <c r="Q5" s="58"/>
      <c r="R5" s="58"/>
      <c r="S5" s="58"/>
      <c r="T5" s="58"/>
      <c r="U5" s="58"/>
      <c r="V5" s="58"/>
      <c r="W5" s="58"/>
      <c r="X5" s="58"/>
    </row>
    <row r="6" spans="3:24" s="1" customFormat="1" ht="14.45" customHeight="1" x14ac:dyDescent="0.15">
      <c r="C6" s="8" t="s">
        <v>945</v>
      </c>
    </row>
    <row r="7" spans="3:24" s="1" customFormat="1" ht="5.85" customHeight="1" x14ac:dyDescent="0.15"/>
    <row r="8" spans="3:24" s="1" customFormat="1" ht="19.149999999999999" customHeight="1" x14ac:dyDescent="0.15">
      <c r="C8" s="52" t="s">
        <v>946</v>
      </c>
      <c r="D8" s="52"/>
      <c r="E8" s="52"/>
      <c r="F8" s="52"/>
      <c r="G8" s="52"/>
      <c r="H8" s="52"/>
      <c r="I8" s="52"/>
      <c r="J8" s="52"/>
      <c r="K8" s="52"/>
      <c r="L8" s="52"/>
      <c r="M8" s="52"/>
      <c r="N8" s="52"/>
      <c r="O8" s="52"/>
      <c r="P8" s="52"/>
      <c r="Q8" s="52"/>
      <c r="R8" s="52"/>
      <c r="S8" s="52"/>
      <c r="T8" s="52"/>
      <c r="U8" s="52"/>
      <c r="V8" s="52"/>
      <c r="W8" s="52"/>
      <c r="X8" s="52"/>
    </row>
    <row r="9" spans="3:24" s="1" customFormat="1" ht="4.3499999999999996" customHeight="1" x14ac:dyDescent="0.15"/>
    <row r="10" spans="3:24" s="1" customFormat="1" ht="15.95" customHeight="1" x14ac:dyDescent="0.15">
      <c r="C10" s="57" t="s">
        <v>947</v>
      </c>
      <c r="D10" s="57"/>
      <c r="F10" s="66">
        <v>11500000000</v>
      </c>
      <c r="G10" s="66"/>
      <c r="H10" s="66"/>
      <c r="I10" s="66"/>
      <c r="J10" s="66"/>
      <c r="K10" s="66"/>
      <c r="L10" s="66"/>
      <c r="M10" s="66"/>
      <c r="N10" s="66"/>
      <c r="O10" s="66"/>
      <c r="P10" s="66"/>
      <c r="Q10" s="66"/>
      <c r="R10" s="66"/>
      <c r="S10" s="66"/>
      <c r="T10" s="66"/>
      <c r="U10" s="66"/>
      <c r="V10" s="66"/>
      <c r="W10" s="66"/>
    </row>
    <row r="11" spans="3:24" s="1" customFormat="1" ht="6.95" customHeight="1" x14ac:dyDescent="0.15"/>
    <row r="12" spans="3:24" s="1" customFormat="1" ht="15.95" customHeight="1" x14ac:dyDescent="0.15">
      <c r="C12" s="57" t="s">
        <v>948</v>
      </c>
      <c r="D12" s="57"/>
      <c r="F12" s="66">
        <v>15240369836.4702</v>
      </c>
      <c r="G12" s="66"/>
      <c r="H12" s="66"/>
      <c r="I12" s="66"/>
      <c r="J12" s="66"/>
      <c r="K12" s="66"/>
      <c r="L12" s="66"/>
      <c r="M12" s="66"/>
      <c r="N12" s="66"/>
      <c r="O12" s="66"/>
      <c r="P12" s="66"/>
      <c r="Q12" s="66"/>
      <c r="R12" s="66"/>
      <c r="S12" s="66"/>
      <c r="T12" s="66"/>
      <c r="U12" s="66"/>
      <c r="V12" s="66"/>
      <c r="W12" s="66"/>
    </row>
    <row r="13" spans="3:24" s="1" customFormat="1" ht="6.95" customHeight="1" x14ac:dyDescent="0.15"/>
    <row r="14" spans="3:24" s="1" customFormat="1" ht="14.85" customHeight="1" x14ac:dyDescent="0.15">
      <c r="C14" s="57" t="s">
        <v>949</v>
      </c>
      <c r="D14" s="57"/>
      <c r="I14" s="66">
        <v>91500000</v>
      </c>
      <c r="J14" s="66"/>
      <c r="K14" s="66"/>
      <c r="L14" s="66"/>
      <c r="M14" s="66"/>
      <c r="N14" s="66"/>
      <c r="O14" s="66"/>
      <c r="P14" s="66"/>
      <c r="Q14" s="66"/>
      <c r="R14" s="66"/>
      <c r="S14" s="66"/>
      <c r="T14" s="66"/>
      <c r="U14" s="66"/>
      <c r="V14" s="66"/>
    </row>
    <row r="15" spans="3:24" s="1" customFormat="1" ht="7.5" customHeight="1" x14ac:dyDescent="0.15"/>
    <row r="16" spans="3:24" s="1" customFormat="1" ht="14.85" customHeight="1" x14ac:dyDescent="0.15">
      <c r="C16" s="57" t="s">
        <v>950</v>
      </c>
      <c r="D16" s="57"/>
      <c r="I16" s="66">
        <v>676294022.88999999</v>
      </c>
      <c r="J16" s="66"/>
      <c r="K16" s="66"/>
      <c r="L16" s="66"/>
      <c r="M16" s="66"/>
      <c r="N16" s="66"/>
      <c r="O16" s="66"/>
      <c r="P16" s="66"/>
      <c r="Q16" s="66"/>
      <c r="R16" s="66"/>
      <c r="S16" s="66"/>
      <c r="T16" s="66"/>
      <c r="U16" s="66"/>
      <c r="V16" s="66"/>
    </row>
    <row r="17" spans="2:25" s="1" customFormat="1" ht="7.5" customHeight="1" x14ac:dyDescent="0.15"/>
    <row r="18" spans="2:25" s="1" customFormat="1" ht="15.95" customHeight="1" x14ac:dyDescent="0.15">
      <c r="C18" s="57" t="s">
        <v>951</v>
      </c>
      <c r="D18" s="57"/>
      <c r="E18" s="75">
        <v>0.39201424864001899</v>
      </c>
      <c r="F18" s="75"/>
      <c r="G18" s="75"/>
      <c r="H18" s="75"/>
      <c r="I18" s="75"/>
      <c r="J18" s="75"/>
      <c r="K18" s="75"/>
      <c r="L18" s="75"/>
      <c r="M18" s="75"/>
      <c r="N18" s="75"/>
      <c r="O18" s="75"/>
      <c r="P18" s="75"/>
      <c r="Q18" s="75"/>
      <c r="R18" s="75"/>
      <c r="S18" s="75"/>
      <c r="T18" s="75"/>
      <c r="U18" s="75"/>
      <c r="V18" s="75"/>
      <c r="W18" s="75"/>
    </row>
    <row r="19" spans="2:25" s="1" customFormat="1" ht="15.95" customHeight="1" x14ac:dyDescent="0.15"/>
    <row r="20" spans="2:25" s="1" customFormat="1" ht="19.149999999999999" customHeight="1" x14ac:dyDescent="0.15">
      <c r="B20" s="52" t="s">
        <v>952</v>
      </c>
      <c r="C20" s="52"/>
      <c r="D20" s="52"/>
      <c r="E20" s="52"/>
      <c r="F20" s="52"/>
      <c r="G20" s="52"/>
      <c r="H20" s="52"/>
      <c r="I20" s="52"/>
      <c r="J20" s="52"/>
      <c r="K20" s="52"/>
      <c r="L20" s="52"/>
      <c r="M20" s="52"/>
      <c r="N20" s="52"/>
      <c r="O20" s="52"/>
      <c r="P20" s="52"/>
      <c r="Q20" s="52"/>
      <c r="R20" s="52"/>
      <c r="S20" s="52"/>
      <c r="T20" s="52"/>
      <c r="U20" s="52"/>
      <c r="V20" s="52"/>
      <c r="W20" s="52"/>
    </row>
    <row r="21" spans="2:25" s="1" customFormat="1" ht="5.85" customHeight="1" x14ac:dyDescent="0.15"/>
    <row r="22" spans="2:25" s="1" customFormat="1" ht="14.85" customHeight="1" x14ac:dyDescent="0.15">
      <c r="C22" s="8" t="s">
        <v>938</v>
      </c>
      <c r="D22" s="25"/>
      <c r="E22" s="66">
        <v>12123629713.1887</v>
      </c>
      <c r="F22" s="66"/>
      <c r="G22" s="66"/>
      <c r="H22" s="66"/>
      <c r="I22" s="66"/>
      <c r="J22" s="66"/>
      <c r="K22" s="66"/>
      <c r="L22" s="66"/>
      <c r="M22" s="66"/>
      <c r="N22" s="66"/>
      <c r="O22" s="66"/>
      <c r="P22" s="66"/>
      <c r="Q22" s="66"/>
      <c r="R22" s="66"/>
      <c r="S22" s="66"/>
      <c r="T22" s="66"/>
      <c r="U22" s="66"/>
      <c r="V22" s="66"/>
      <c r="W22" s="66"/>
    </row>
    <row r="23" spans="2:25" s="1" customFormat="1" ht="9.6" customHeight="1" x14ac:dyDescent="0.15">
      <c r="C23" s="2"/>
      <c r="D23" s="25"/>
      <c r="E23" s="67"/>
      <c r="F23" s="67"/>
      <c r="G23" s="67"/>
      <c r="H23" s="67"/>
      <c r="I23" s="67"/>
      <c r="J23" s="67"/>
      <c r="K23" s="67"/>
      <c r="L23" s="67"/>
      <c r="M23" s="67"/>
      <c r="N23" s="67"/>
      <c r="O23" s="67"/>
      <c r="P23" s="67"/>
      <c r="Q23" s="67"/>
      <c r="R23" s="67"/>
      <c r="S23" s="67"/>
      <c r="T23" s="67"/>
      <c r="U23" s="67"/>
      <c r="V23" s="67"/>
      <c r="W23" s="67"/>
    </row>
    <row r="24" spans="2:25" s="1" customFormat="1" ht="14.45" customHeight="1" x14ac:dyDescent="0.15">
      <c r="C24" s="57" t="s">
        <v>939</v>
      </c>
      <c r="D24" s="57"/>
      <c r="E24" s="57"/>
      <c r="F24" s="57"/>
      <c r="G24" s="57"/>
      <c r="H24" s="57"/>
      <c r="I24" s="25"/>
      <c r="J24" s="75">
        <v>1.0542286707120601</v>
      </c>
      <c r="K24" s="75"/>
      <c r="L24" s="75"/>
      <c r="M24" s="75"/>
      <c r="N24" s="75"/>
      <c r="O24" s="75"/>
      <c r="P24" s="75"/>
      <c r="Q24" s="75"/>
      <c r="R24" s="75"/>
      <c r="S24" s="75"/>
      <c r="T24" s="75"/>
      <c r="U24" s="75"/>
      <c r="V24" s="75"/>
      <c r="W24" s="75"/>
      <c r="Y24" s="80" t="s">
        <v>953</v>
      </c>
    </row>
    <row r="25" spans="2:25" s="1" customFormat="1" ht="9" customHeight="1" x14ac:dyDescent="0.15">
      <c r="C25" s="2"/>
      <c r="D25" s="25"/>
      <c r="E25" s="67"/>
      <c r="F25" s="67"/>
      <c r="G25" s="67"/>
      <c r="H25" s="67"/>
      <c r="I25" s="67"/>
      <c r="J25" s="67"/>
      <c r="K25" s="67"/>
      <c r="L25" s="67"/>
      <c r="M25" s="67"/>
      <c r="N25" s="67"/>
      <c r="O25" s="67"/>
      <c r="P25" s="67"/>
      <c r="Q25" s="67"/>
      <c r="R25" s="67"/>
      <c r="S25" s="67"/>
      <c r="T25" s="67"/>
      <c r="U25" s="67"/>
      <c r="V25" s="67"/>
      <c r="W25" s="67"/>
      <c r="Y25" s="80"/>
    </row>
    <row r="26" spans="2:25" s="1" customFormat="1" ht="14.85" customHeight="1" x14ac:dyDescent="0.15">
      <c r="C26" s="3" t="s">
        <v>940</v>
      </c>
      <c r="D26" s="25"/>
      <c r="E26" s="76" t="s">
        <v>941</v>
      </c>
      <c r="F26" s="76"/>
      <c r="G26" s="76"/>
      <c r="H26" s="76"/>
      <c r="I26" s="76"/>
      <c r="J26" s="76"/>
      <c r="K26" s="76"/>
      <c r="L26" s="76"/>
      <c r="M26" s="76"/>
      <c r="N26" s="76"/>
      <c r="O26" s="76"/>
      <c r="P26" s="76"/>
      <c r="Q26" s="76"/>
      <c r="R26" s="76"/>
      <c r="S26" s="76"/>
      <c r="T26" s="76"/>
      <c r="U26" s="76"/>
      <c r="V26" s="76"/>
      <c r="W26" s="76"/>
      <c r="Y26" s="80"/>
    </row>
    <row r="27" spans="2:25" s="1" customFormat="1" ht="12.75" customHeight="1" x14ac:dyDescent="0.15"/>
    <row r="28" spans="2:25" s="1" customFormat="1" ht="19.149999999999999" customHeight="1" x14ac:dyDescent="0.15">
      <c r="C28" s="52" t="s">
        <v>954</v>
      </c>
      <c r="D28" s="52"/>
      <c r="E28" s="52"/>
      <c r="F28" s="52"/>
      <c r="G28" s="52"/>
      <c r="H28" s="52"/>
      <c r="I28" s="52"/>
      <c r="J28" s="52"/>
      <c r="K28" s="52"/>
      <c r="L28" s="52"/>
      <c r="M28" s="52"/>
      <c r="N28" s="52"/>
      <c r="O28" s="52"/>
      <c r="P28" s="52"/>
      <c r="Q28" s="52"/>
      <c r="R28" s="52"/>
      <c r="S28" s="52"/>
      <c r="T28" s="52"/>
      <c r="U28" s="52"/>
      <c r="V28" s="52"/>
      <c r="W28" s="52"/>
      <c r="X28" s="52"/>
    </row>
    <row r="29" spans="2:25" s="1" customFormat="1" ht="3.75" customHeight="1" x14ac:dyDescent="0.15"/>
    <row r="30" spans="2:25" s="1" customFormat="1" ht="14.85" customHeight="1" x14ac:dyDescent="0.15">
      <c r="B30" s="57" t="s">
        <v>955</v>
      </c>
      <c r="C30" s="57"/>
      <c r="D30" s="57"/>
      <c r="I30" s="66">
        <v>92372632.454999998</v>
      </c>
      <c r="J30" s="66"/>
      <c r="K30" s="66"/>
      <c r="L30" s="66"/>
      <c r="M30" s="66"/>
      <c r="N30" s="66"/>
      <c r="O30" s="66"/>
      <c r="P30" s="66"/>
      <c r="Q30" s="66"/>
      <c r="R30" s="66"/>
      <c r="S30" s="66"/>
      <c r="T30" s="66"/>
      <c r="U30" s="66"/>
      <c r="V30" s="66"/>
    </row>
    <row r="31" spans="2:25" s="1" customFormat="1" ht="5.85" customHeight="1" x14ac:dyDescent="0.15"/>
    <row r="32" spans="2:25" s="1" customFormat="1" ht="15.95" customHeight="1" x14ac:dyDescent="0.15">
      <c r="B32" s="57" t="s">
        <v>956</v>
      </c>
      <c r="C32" s="57"/>
      <c r="D32" s="57"/>
      <c r="I32" s="66">
        <v>676294022.88999999</v>
      </c>
      <c r="J32" s="66"/>
      <c r="K32" s="66"/>
      <c r="L32" s="66"/>
      <c r="M32" s="66"/>
      <c r="N32" s="66"/>
      <c r="O32" s="66"/>
      <c r="P32" s="66"/>
      <c r="Q32" s="66"/>
      <c r="R32" s="66"/>
      <c r="S32" s="66"/>
      <c r="T32" s="66"/>
      <c r="U32" s="66"/>
      <c r="V32" s="66"/>
    </row>
    <row r="33" spans="3:25" s="1" customFormat="1" ht="5.25" customHeight="1" x14ac:dyDescent="0.15"/>
    <row r="34" spans="3:25" s="1" customFormat="1" ht="14.85" customHeight="1" x14ac:dyDescent="0.15">
      <c r="C34" s="8" t="s">
        <v>938</v>
      </c>
      <c r="D34" s="73"/>
      <c r="E34" s="73"/>
      <c r="F34" s="73"/>
      <c r="G34" s="66">
        <v>12123629713.1887</v>
      </c>
      <c r="H34" s="66"/>
      <c r="I34" s="66"/>
      <c r="J34" s="66"/>
      <c r="K34" s="66"/>
      <c r="L34" s="66"/>
      <c r="M34" s="66"/>
      <c r="N34" s="66"/>
      <c r="O34" s="66"/>
      <c r="P34" s="66"/>
      <c r="Q34" s="66"/>
      <c r="R34" s="66"/>
      <c r="S34" s="66"/>
      <c r="T34" s="66"/>
      <c r="U34" s="66"/>
      <c r="V34" s="66"/>
      <c r="W34" s="66"/>
    </row>
    <row r="35" spans="3:25" s="1" customFormat="1" ht="6.4" customHeight="1" x14ac:dyDescent="0.15">
      <c r="C35" s="2"/>
      <c r="D35" s="73"/>
      <c r="E35" s="73"/>
      <c r="F35" s="73"/>
      <c r="G35" s="67"/>
      <c r="H35" s="67"/>
      <c r="I35" s="67"/>
      <c r="J35" s="67"/>
      <c r="K35" s="67"/>
      <c r="L35" s="67"/>
      <c r="M35" s="67"/>
      <c r="N35" s="67"/>
      <c r="O35" s="67"/>
      <c r="P35" s="67"/>
      <c r="Q35" s="67"/>
      <c r="R35" s="67"/>
      <c r="S35" s="67"/>
      <c r="T35" s="67"/>
      <c r="U35" s="67"/>
      <c r="V35" s="67"/>
      <c r="W35" s="67"/>
      <c r="Y35" s="80" t="s">
        <v>957</v>
      </c>
    </row>
    <row r="36" spans="3:25" s="1" customFormat="1" ht="13.35" customHeight="1" x14ac:dyDescent="0.15">
      <c r="C36" s="8" t="s">
        <v>942</v>
      </c>
      <c r="D36" s="73"/>
      <c r="E36" s="73"/>
      <c r="F36" s="73"/>
      <c r="G36" s="75">
        <v>1.1210692494377099</v>
      </c>
      <c r="H36" s="75"/>
      <c r="I36" s="75"/>
      <c r="J36" s="75"/>
      <c r="K36" s="75"/>
      <c r="L36" s="75"/>
      <c r="M36" s="75"/>
      <c r="N36" s="75"/>
      <c r="O36" s="75"/>
      <c r="P36" s="75"/>
      <c r="Q36" s="75"/>
      <c r="R36" s="75"/>
      <c r="S36" s="75"/>
      <c r="T36" s="75"/>
      <c r="U36" s="75"/>
      <c r="V36" s="75"/>
      <c r="W36" s="75"/>
      <c r="Y36" s="80"/>
    </row>
    <row r="37" spans="3:25" s="1" customFormat="1" ht="5.85" customHeight="1" x14ac:dyDescent="0.15">
      <c r="C37" s="2"/>
      <c r="D37" s="73"/>
      <c r="E37" s="73"/>
      <c r="F37" s="73"/>
      <c r="G37" s="67"/>
      <c r="H37" s="67"/>
      <c r="I37" s="67"/>
      <c r="J37" s="67"/>
      <c r="K37" s="67"/>
      <c r="L37" s="67"/>
      <c r="M37" s="67"/>
      <c r="N37" s="67"/>
      <c r="O37" s="67"/>
      <c r="P37" s="67"/>
      <c r="Q37" s="67"/>
      <c r="R37" s="67"/>
      <c r="S37" s="67"/>
      <c r="T37" s="67"/>
      <c r="U37" s="67"/>
      <c r="V37" s="67"/>
      <c r="W37" s="67"/>
      <c r="Y37" s="80"/>
    </row>
    <row r="38" spans="3:25" s="1" customFormat="1" ht="14.85" customHeight="1" x14ac:dyDescent="0.15">
      <c r="C38" s="3" t="s">
        <v>943</v>
      </c>
      <c r="D38" s="73"/>
      <c r="E38" s="73"/>
      <c r="F38" s="73"/>
      <c r="G38" s="76" t="s">
        <v>941</v>
      </c>
      <c r="H38" s="76"/>
      <c r="I38" s="76"/>
      <c r="J38" s="76"/>
      <c r="K38" s="76"/>
      <c r="L38" s="76"/>
      <c r="M38" s="76"/>
      <c r="N38" s="76"/>
      <c r="O38" s="76"/>
      <c r="P38" s="76"/>
      <c r="Q38" s="76"/>
      <c r="R38" s="76"/>
      <c r="S38" s="76"/>
      <c r="T38" s="76"/>
      <c r="U38" s="76"/>
      <c r="V38" s="76"/>
      <c r="W38" s="76"/>
    </row>
    <row r="39" spans="3:25" s="1" customFormat="1" ht="12.2" customHeight="1" x14ac:dyDescent="0.15"/>
    <row r="40" spans="3:25" s="1" customFormat="1" ht="19.149999999999999" customHeight="1" x14ac:dyDescent="0.15">
      <c r="C40" s="52" t="s">
        <v>958</v>
      </c>
      <c r="D40" s="52"/>
      <c r="E40" s="52"/>
      <c r="F40" s="52"/>
      <c r="G40" s="52"/>
      <c r="H40" s="52"/>
      <c r="I40" s="52"/>
      <c r="J40" s="52"/>
      <c r="K40" s="52"/>
      <c r="L40" s="52"/>
      <c r="M40" s="52"/>
      <c r="N40" s="52"/>
      <c r="O40" s="52"/>
      <c r="P40" s="52"/>
      <c r="Q40" s="52"/>
      <c r="R40" s="52"/>
      <c r="S40" s="52"/>
      <c r="T40" s="52"/>
      <c r="U40" s="52"/>
      <c r="V40" s="52"/>
      <c r="W40" s="52"/>
      <c r="X40" s="52"/>
    </row>
    <row r="41" spans="3:25" s="1" customFormat="1" ht="5.25" customHeight="1" x14ac:dyDescent="0.15"/>
    <row r="42" spans="3:25" s="1" customFormat="1" ht="15.95" customHeight="1" x14ac:dyDescent="0.15">
      <c r="C42" s="57" t="s">
        <v>959</v>
      </c>
      <c r="D42" s="57"/>
      <c r="E42" s="57"/>
      <c r="F42" s="57"/>
      <c r="G42" s="57"/>
      <c r="H42" s="57"/>
      <c r="I42" s="57"/>
      <c r="J42" s="57"/>
      <c r="K42" s="57"/>
      <c r="L42" s="57"/>
      <c r="N42" s="77">
        <v>2058629500.0900199</v>
      </c>
      <c r="O42" s="77"/>
      <c r="P42" s="77"/>
      <c r="Q42" s="77"/>
      <c r="R42" s="77"/>
      <c r="S42" s="77"/>
      <c r="T42" s="77"/>
      <c r="U42" s="77"/>
      <c r="V42" s="77"/>
      <c r="W42" s="77"/>
    </row>
    <row r="43" spans="3:25" s="1" customFormat="1" ht="7.9" customHeight="1" x14ac:dyDescent="0.15"/>
    <row r="44" spans="3:25" s="1" customFormat="1" ht="14.45" customHeight="1" x14ac:dyDescent="0.15">
      <c r="C44" s="71"/>
      <c r="D44" s="74" t="s">
        <v>960</v>
      </c>
      <c r="E44" s="74"/>
      <c r="F44" s="74"/>
      <c r="G44" s="74"/>
      <c r="H44" s="74"/>
      <c r="I44" s="74"/>
      <c r="J44" s="74"/>
      <c r="K44" s="74"/>
      <c r="L44" s="74"/>
      <c r="M44" s="74"/>
      <c r="N44" s="66">
        <v>2056469500.0900199</v>
      </c>
      <c r="O44" s="66"/>
      <c r="P44" s="66"/>
      <c r="Q44" s="66"/>
      <c r="R44" s="66"/>
      <c r="S44" s="66"/>
      <c r="T44" s="66"/>
      <c r="U44" s="66"/>
      <c r="V44" s="66"/>
      <c r="W44" s="66"/>
    </row>
    <row r="45" spans="3:25" s="1" customFormat="1" ht="7.5" customHeight="1" x14ac:dyDescent="0.15">
      <c r="C45" s="71"/>
    </row>
    <row r="46" spans="3:25" s="1" customFormat="1" ht="14.45" customHeight="1" x14ac:dyDescent="0.15">
      <c r="C46" s="71"/>
      <c r="D46" s="74" t="s">
        <v>961</v>
      </c>
      <c r="E46" s="74"/>
      <c r="F46" s="74"/>
      <c r="G46" s="74"/>
      <c r="H46" s="74"/>
      <c r="I46" s="74"/>
      <c r="J46" s="74"/>
      <c r="N46" s="66">
        <v>2160000</v>
      </c>
      <c r="O46" s="66"/>
      <c r="P46" s="66"/>
      <c r="Q46" s="66"/>
      <c r="R46" s="66"/>
      <c r="S46" s="66"/>
      <c r="T46" s="66"/>
      <c r="U46" s="66"/>
      <c r="V46" s="66"/>
      <c r="W46" s="66"/>
    </row>
    <row r="47" spans="3:25" s="1" customFormat="1" ht="9" customHeight="1" x14ac:dyDescent="0.15">
      <c r="C47" s="71"/>
    </row>
    <row r="48" spans="3:25" s="1" customFormat="1" ht="14.45" customHeight="1" x14ac:dyDescent="0.15">
      <c r="C48" s="71"/>
      <c r="D48" s="74" t="s">
        <v>962</v>
      </c>
      <c r="E48" s="74"/>
      <c r="F48" s="74"/>
      <c r="G48" s="74"/>
      <c r="H48" s="74"/>
      <c r="I48" s="74"/>
      <c r="J48" s="74"/>
      <c r="K48" s="74"/>
      <c r="L48" s="74"/>
      <c r="M48" s="74"/>
      <c r="N48" s="78" t="s">
        <v>86</v>
      </c>
      <c r="O48" s="78"/>
      <c r="P48" s="78"/>
      <c r="Q48" s="78"/>
      <c r="R48" s="78"/>
      <c r="S48" s="78"/>
      <c r="T48" s="78"/>
      <c r="U48" s="78"/>
      <c r="V48" s="78"/>
      <c r="W48" s="78"/>
    </row>
    <row r="49" spans="3:24" s="1" customFormat="1" ht="7.9" customHeight="1" x14ac:dyDescent="0.15">
      <c r="C49" s="71"/>
    </row>
    <row r="50" spans="3:24" s="1" customFormat="1" ht="15.95" customHeight="1" x14ac:dyDescent="0.15">
      <c r="C50" s="71"/>
      <c r="D50" s="74" t="s">
        <v>963</v>
      </c>
      <c r="E50" s="74"/>
      <c r="F50" s="74"/>
      <c r="G50" s="74"/>
      <c r="H50" s="74"/>
      <c r="I50" s="74"/>
      <c r="J50" s="74"/>
      <c r="K50" s="74"/>
      <c r="L50" s="74"/>
      <c r="M50" s="74"/>
      <c r="N50" s="78" t="s">
        <v>86</v>
      </c>
      <c r="O50" s="78"/>
      <c r="P50" s="78"/>
      <c r="Q50" s="78"/>
      <c r="R50" s="78"/>
      <c r="S50" s="78"/>
      <c r="T50" s="78"/>
      <c r="U50" s="78"/>
      <c r="V50" s="78"/>
      <c r="W50" s="78"/>
    </row>
    <row r="51" spans="3:24" s="1" customFormat="1" ht="21.95" customHeight="1" x14ac:dyDescent="0.15"/>
    <row r="52" spans="3:24" s="1" customFormat="1" ht="15.95" customHeight="1" x14ac:dyDescent="0.15">
      <c r="C52" s="57" t="s">
        <v>964</v>
      </c>
      <c r="D52" s="57"/>
      <c r="E52" s="57"/>
      <c r="F52" s="57"/>
      <c r="G52" s="57"/>
      <c r="H52" s="57"/>
      <c r="I52" s="57"/>
      <c r="J52" s="57"/>
      <c r="K52" s="57"/>
      <c r="L52" s="57"/>
      <c r="N52" s="77">
        <v>16008088368.9515</v>
      </c>
      <c r="O52" s="77"/>
      <c r="P52" s="77"/>
      <c r="Q52" s="77"/>
      <c r="R52" s="77"/>
      <c r="S52" s="77"/>
      <c r="T52" s="77"/>
      <c r="U52" s="77"/>
      <c r="V52" s="77"/>
      <c r="W52" s="77"/>
    </row>
    <row r="53" spans="3:24" s="1" customFormat="1" ht="8.4499999999999993" customHeight="1" x14ac:dyDescent="0.15"/>
    <row r="54" spans="3:24" s="1" customFormat="1" ht="14.85" customHeight="1" x14ac:dyDescent="0.15">
      <c r="C54" s="71"/>
      <c r="D54" s="74" t="s">
        <v>965</v>
      </c>
      <c r="E54" s="74"/>
      <c r="F54" s="74"/>
      <c r="G54" s="74"/>
      <c r="H54" s="74"/>
      <c r="I54" s="74"/>
      <c r="J54" s="74"/>
      <c r="K54" s="74"/>
      <c r="L54" s="74"/>
      <c r="M54" s="74"/>
      <c r="N54" s="66">
        <v>15240369836.4702</v>
      </c>
      <c r="O54" s="66"/>
      <c r="P54" s="66"/>
      <c r="Q54" s="66"/>
      <c r="R54" s="66"/>
      <c r="S54" s="66"/>
      <c r="T54" s="66"/>
      <c r="U54" s="66"/>
      <c r="V54" s="66"/>
      <c r="W54" s="66"/>
    </row>
    <row r="55" spans="3:24" s="1" customFormat="1" ht="7.5" customHeight="1" x14ac:dyDescent="0.15">
      <c r="C55" s="71"/>
    </row>
    <row r="56" spans="3:24" s="1" customFormat="1" ht="14.85" customHeight="1" x14ac:dyDescent="0.15">
      <c r="C56" s="71"/>
      <c r="D56" s="74" t="s">
        <v>966</v>
      </c>
      <c r="E56" s="74"/>
      <c r="F56" s="74"/>
      <c r="G56" s="74"/>
      <c r="H56" s="74"/>
      <c r="I56" s="74"/>
      <c r="J56" s="74"/>
      <c r="K56" s="74"/>
      <c r="L56" s="74"/>
      <c r="M56" s="74"/>
      <c r="N56" s="66">
        <v>91424509.591275007</v>
      </c>
      <c r="O56" s="66"/>
      <c r="P56" s="66"/>
      <c r="Q56" s="66"/>
      <c r="R56" s="66"/>
      <c r="S56" s="66"/>
      <c r="T56" s="66"/>
      <c r="U56" s="66"/>
      <c r="V56" s="66"/>
      <c r="W56" s="66"/>
      <c r="X56" s="66"/>
    </row>
    <row r="57" spans="3:24" s="1" customFormat="1" ht="7.5" customHeight="1" x14ac:dyDescent="0.15">
      <c r="C57" s="71"/>
    </row>
    <row r="58" spans="3:24" s="1" customFormat="1" ht="14.85" customHeight="1" x14ac:dyDescent="0.15">
      <c r="C58" s="71"/>
      <c r="D58" s="74" t="s">
        <v>967</v>
      </c>
      <c r="E58" s="74"/>
      <c r="F58" s="74"/>
      <c r="G58" s="74"/>
      <c r="H58" s="74"/>
      <c r="I58" s="74"/>
      <c r="J58" s="74"/>
      <c r="K58" s="74"/>
      <c r="L58" s="74"/>
      <c r="M58" s="74"/>
      <c r="N58" s="66">
        <v>676294022.88999999</v>
      </c>
      <c r="O58" s="66"/>
      <c r="P58" s="66"/>
      <c r="Q58" s="66"/>
      <c r="R58" s="66"/>
      <c r="S58" s="66"/>
      <c r="T58" s="66"/>
      <c r="U58" s="66"/>
      <c r="V58" s="66"/>
      <c r="W58" s="66"/>
    </row>
    <row r="59" spans="3:24" s="1" customFormat="1" ht="7.5" customHeight="1" x14ac:dyDescent="0.15">
      <c r="C59" s="71"/>
    </row>
    <row r="60" spans="3:24" s="1" customFormat="1" ht="15.95" customHeight="1" x14ac:dyDescent="0.15">
      <c r="C60" s="71"/>
      <c r="D60" s="74" t="s">
        <v>963</v>
      </c>
      <c r="E60" s="74"/>
      <c r="F60" s="74"/>
      <c r="G60" s="74"/>
      <c r="H60" s="74"/>
      <c r="I60" s="74"/>
      <c r="J60" s="74"/>
      <c r="K60" s="74"/>
      <c r="L60" s="74"/>
      <c r="M60" s="74"/>
      <c r="N60" s="78" t="s">
        <v>86</v>
      </c>
      <c r="O60" s="78"/>
      <c r="P60" s="78"/>
      <c r="Q60" s="78"/>
      <c r="R60" s="78"/>
      <c r="S60" s="78"/>
      <c r="T60" s="78"/>
      <c r="U60" s="78"/>
      <c r="V60" s="78"/>
      <c r="W60" s="78"/>
      <c r="X60" s="78"/>
    </row>
    <row r="61" spans="3:24" s="1" customFormat="1" ht="69.95" customHeight="1" x14ac:dyDescent="0.15"/>
    <row r="62" spans="3:24" s="1" customFormat="1" ht="14.45" customHeight="1" x14ac:dyDescent="0.15">
      <c r="C62" s="57" t="s">
        <v>968</v>
      </c>
      <c r="D62" s="57"/>
      <c r="E62" s="57"/>
      <c r="F62" s="57"/>
      <c r="G62" s="57"/>
      <c r="H62" s="57"/>
      <c r="I62" s="57"/>
      <c r="J62" s="57"/>
      <c r="K62" s="57"/>
      <c r="L62" s="57"/>
      <c r="N62" s="66">
        <v>250799977.5</v>
      </c>
      <c r="O62" s="66"/>
      <c r="P62" s="66"/>
      <c r="Q62" s="66"/>
      <c r="R62" s="66"/>
      <c r="S62" s="66"/>
      <c r="T62" s="66"/>
      <c r="U62" s="66"/>
      <c r="V62" s="66"/>
      <c r="W62" s="66"/>
    </row>
    <row r="63" spans="3:24" s="1" customFormat="1" ht="6.95" customHeight="1" x14ac:dyDescent="0.15"/>
    <row r="64" spans="3:24" s="1" customFormat="1" ht="15.95" customHeight="1" x14ac:dyDescent="0.15">
      <c r="C64" s="57" t="s">
        <v>969</v>
      </c>
      <c r="D64" s="57"/>
      <c r="E64" s="57"/>
      <c r="F64" s="57"/>
      <c r="G64" s="57"/>
      <c r="H64" s="57"/>
      <c r="I64" s="57"/>
      <c r="J64" s="57"/>
      <c r="K64" s="57"/>
      <c r="L64" s="57"/>
      <c r="N64" s="66">
        <v>100161589.574138</v>
      </c>
      <c r="O64" s="66"/>
      <c r="P64" s="66"/>
      <c r="Q64" s="66"/>
      <c r="R64" s="66"/>
      <c r="S64" s="66"/>
      <c r="T64" s="66"/>
      <c r="U64" s="66"/>
      <c r="V64" s="66"/>
      <c r="W64" s="66"/>
    </row>
    <row r="65" spans="3:25" s="1" customFormat="1" ht="10.7" customHeight="1" x14ac:dyDescent="0.15"/>
    <row r="66" spans="3:25" s="1" customFormat="1" ht="14.45" customHeight="1" x14ac:dyDescent="0.15">
      <c r="C66" s="57" t="s">
        <v>970</v>
      </c>
      <c r="D66" s="57"/>
      <c r="E66" s="57"/>
      <c r="F66" s="57"/>
      <c r="G66" s="57"/>
      <c r="H66" s="57"/>
      <c r="I66" s="57"/>
      <c r="J66" s="57"/>
      <c r="K66" s="57"/>
      <c r="L66" s="57"/>
      <c r="N66" s="66">
        <v>11500000000</v>
      </c>
      <c r="O66" s="66"/>
      <c r="P66" s="66"/>
      <c r="Q66" s="66"/>
      <c r="R66" s="66"/>
      <c r="S66" s="66"/>
      <c r="T66" s="66"/>
      <c r="U66" s="66"/>
      <c r="V66" s="66"/>
      <c r="W66" s="66"/>
      <c r="Y66" s="81" t="s">
        <v>971</v>
      </c>
    </row>
    <row r="67" spans="3:25" s="1" customFormat="1" ht="2.1" customHeight="1" x14ac:dyDescent="0.15">
      <c r="Y67" s="81"/>
    </row>
    <row r="68" spans="3:25" s="1" customFormat="1" ht="12.2" customHeight="1" x14ac:dyDescent="0.15"/>
    <row r="69" spans="3:25" s="1" customFormat="1" ht="14.45" customHeight="1" x14ac:dyDescent="0.15">
      <c r="C69" s="57" t="s">
        <v>972</v>
      </c>
      <c r="D69" s="57"/>
      <c r="E69" s="57"/>
      <c r="F69" s="57"/>
      <c r="G69" s="57"/>
      <c r="H69" s="57"/>
      <c r="I69" s="57"/>
      <c r="J69" s="57"/>
      <c r="K69" s="57"/>
      <c r="L69" s="57"/>
      <c r="N69" s="66">
        <v>6215756301.96737</v>
      </c>
      <c r="O69" s="66"/>
      <c r="P69" s="66"/>
      <c r="Q69" s="66"/>
      <c r="R69" s="66"/>
      <c r="S69" s="66"/>
      <c r="T69" s="66"/>
      <c r="U69" s="66"/>
      <c r="V69" s="66"/>
      <c r="W69" s="66"/>
      <c r="X69" s="66"/>
    </row>
    <row r="70" spans="3:25" s="1" customFormat="1" ht="12.2" customHeight="1" x14ac:dyDescent="0.15"/>
    <row r="71" spans="3:25" s="1" customFormat="1" ht="14.85" customHeight="1" x14ac:dyDescent="0.15">
      <c r="C71" s="3" t="s">
        <v>973</v>
      </c>
      <c r="H71" s="76" t="s">
        <v>941</v>
      </c>
      <c r="I71" s="76"/>
      <c r="J71" s="76"/>
      <c r="K71" s="76"/>
      <c r="L71" s="76"/>
      <c r="M71" s="76"/>
      <c r="N71" s="76"/>
      <c r="O71" s="76"/>
      <c r="P71" s="76"/>
      <c r="Q71" s="76"/>
      <c r="R71" s="76"/>
      <c r="S71" s="76"/>
      <c r="T71" s="76"/>
      <c r="U71" s="76"/>
      <c r="V71" s="76"/>
      <c r="W71" s="76"/>
    </row>
    <row r="72" spans="3:25" s="1" customFormat="1" ht="14.45" customHeight="1" x14ac:dyDescent="0.15"/>
    <row r="73" spans="3:25" s="1" customFormat="1" ht="19.7" customHeight="1" x14ac:dyDescent="0.15">
      <c r="C73" s="52" t="s">
        <v>974</v>
      </c>
      <c r="D73" s="52"/>
      <c r="E73" s="52"/>
      <c r="F73" s="52"/>
      <c r="G73" s="52"/>
      <c r="H73" s="52"/>
      <c r="I73" s="52"/>
      <c r="J73" s="52"/>
      <c r="K73" s="52"/>
      <c r="L73" s="52"/>
      <c r="M73" s="52"/>
      <c r="N73" s="52"/>
      <c r="O73" s="52"/>
      <c r="P73" s="52"/>
      <c r="Q73" s="52"/>
      <c r="R73" s="52"/>
      <c r="S73" s="52"/>
      <c r="T73" s="52"/>
      <c r="U73" s="52"/>
      <c r="V73" s="52"/>
      <c r="W73" s="52"/>
      <c r="X73" s="52"/>
    </row>
    <row r="74" spans="3:25" s="1" customFormat="1" ht="7.5" customHeight="1" x14ac:dyDescent="0.15"/>
    <row r="75" spans="3:25" s="1" customFormat="1" ht="2.65" customHeight="1" x14ac:dyDescent="0.15">
      <c r="C75" s="57" t="s">
        <v>975</v>
      </c>
      <c r="D75" s="57"/>
      <c r="E75" s="57"/>
      <c r="F75" s="57"/>
      <c r="G75" s="57"/>
      <c r="H75" s="57"/>
      <c r="I75" s="57"/>
      <c r="J75" s="57"/>
      <c r="K75" s="57"/>
      <c r="L75" s="57"/>
    </row>
    <row r="76" spans="3:25" s="1" customFormat="1" ht="14.85" customHeight="1" x14ac:dyDescent="0.15">
      <c r="M76" s="66">
        <v>1435877040.28127</v>
      </c>
      <c r="N76" s="66"/>
      <c r="O76" s="66"/>
      <c r="P76" s="66"/>
      <c r="Q76" s="66"/>
      <c r="R76" s="66"/>
      <c r="S76" s="66"/>
      <c r="T76" s="66"/>
      <c r="U76" s="66"/>
      <c r="V76" s="66"/>
      <c r="W76" s="66"/>
      <c r="X76" s="66"/>
    </row>
    <row r="77" spans="3:25" s="1" customFormat="1" ht="5.25" customHeight="1" x14ac:dyDescent="0.15"/>
    <row r="78" spans="3:25" s="1" customFormat="1" ht="14.85" customHeight="1" x14ac:dyDescent="0.15">
      <c r="C78" s="57" t="s">
        <v>976</v>
      </c>
      <c r="D78" s="57"/>
      <c r="E78" s="57"/>
      <c r="F78" s="57"/>
      <c r="G78" s="57"/>
      <c r="H78" s="57"/>
      <c r="I78" s="57"/>
      <c r="J78" s="57"/>
      <c r="K78" s="57"/>
      <c r="L78" s="57"/>
      <c r="N78" s="66">
        <v>-41742736.442764603</v>
      </c>
      <c r="O78" s="66"/>
      <c r="P78" s="66"/>
      <c r="Q78" s="66"/>
      <c r="R78" s="66"/>
      <c r="S78" s="66"/>
      <c r="T78" s="66"/>
      <c r="U78" s="66"/>
      <c r="V78" s="66"/>
      <c r="W78" s="66"/>
      <c r="Y78" s="26" t="s">
        <v>977</v>
      </c>
    </row>
    <row r="79" spans="3:25" s="1" customFormat="1" ht="7.5" customHeight="1" x14ac:dyDescent="0.15"/>
    <row r="80" spans="3:25" s="1" customFormat="1" ht="14.85" customHeight="1" x14ac:dyDescent="0.15">
      <c r="C80" s="57" t="s">
        <v>978</v>
      </c>
      <c r="D80" s="57"/>
      <c r="E80" s="57"/>
      <c r="F80" s="57"/>
      <c r="G80" s="57"/>
      <c r="H80" s="57"/>
      <c r="I80" s="57"/>
      <c r="J80" s="57"/>
      <c r="K80" s="57"/>
      <c r="L80" s="57"/>
      <c r="Q80" s="79">
        <v>1394134303.83851</v>
      </c>
      <c r="R80" s="79"/>
      <c r="S80" s="79"/>
      <c r="T80" s="79"/>
      <c r="U80" s="79"/>
      <c r="V80" s="79"/>
      <c r="W80" s="79"/>
    </row>
    <row r="81" spans="3:24" s="1" customFormat="1" ht="6.95" customHeight="1" x14ac:dyDescent="0.15"/>
    <row r="82" spans="3:24" s="1" customFormat="1" ht="14.85" customHeight="1" x14ac:dyDescent="0.15">
      <c r="C82" s="3" t="s">
        <v>979</v>
      </c>
      <c r="H82" s="76" t="s">
        <v>941</v>
      </c>
      <c r="I82" s="76"/>
      <c r="J82" s="76"/>
      <c r="K82" s="76"/>
      <c r="L82" s="76"/>
      <c r="M82" s="76"/>
      <c r="N82" s="76"/>
      <c r="O82" s="76"/>
      <c r="P82" s="76"/>
      <c r="Q82" s="76"/>
      <c r="R82" s="76"/>
      <c r="S82" s="76"/>
      <c r="T82" s="76"/>
      <c r="U82" s="76"/>
      <c r="V82" s="76"/>
      <c r="W82" s="76"/>
    </row>
    <row r="83" spans="3:24" s="1" customFormat="1" ht="5.85" customHeight="1" x14ac:dyDescent="0.15"/>
    <row r="84" spans="3:24" s="1" customFormat="1" ht="6.4" customHeight="1" x14ac:dyDescent="0.15">
      <c r="C84" s="49"/>
      <c r="D84" s="49"/>
      <c r="E84" s="49"/>
      <c r="F84" s="49"/>
      <c r="G84" s="49"/>
      <c r="H84" s="49"/>
      <c r="I84" s="49"/>
      <c r="J84" s="49"/>
      <c r="K84" s="49"/>
      <c r="L84" s="49"/>
      <c r="M84" s="49"/>
      <c r="N84" s="49"/>
      <c r="O84" s="49"/>
      <c r="P84" s="49"/>
      <c r="Q84" s="49"/>
      <c r="R84" s="49"/>
      <c r="S84" s="49"/>
      <c r="T84" s="49"/>
      <c r="U84" s="49"/>
      <c r="V84" s="49"/>
      <c r="W84" s="49"/>
      <c r="X84" s="49"/>
    </row>
    <row r="85" spans="3:24" s="1" customFormat="1" ht="7.9" customHeight="1" x14ac:dyDescent="0.15"/>
    <row r="86" spans="3:24" s="1" customFormat="1" ht="14.85" customHeight="1" x14ac:dyDescent="0.15">
      <c r="C86" s="57" t="s">
        <v>980</v>
      </c>
      <c r="D86" s="57"/>
      <c r="E86" s="57"/>
      <c r="F86" s="57"/>
      <c r="G86" s="57"/>
      <c r="H86" s="57"/>
      <c r="I86" s="57"/>
      <c r="J86" s="57"/>
      <c r="K86" s="57"/>
      <c r="L86" s="57"/>
      <c r="M86" s="66">
        <v>91424509.591275007</v>
      </c>
      <c r="N86" s="66"/>
      <c r="O86" s="66"/>
      <c r="P86" s="66"/>
      <c r="Q86" s="66"/>
      <c r="R86" s="66"/>
      <c r="S86" s="66"/>
      <c r="T86" s="66"/>
      <c r="U86" s="66"/>
      <c r="V86" s="66"/>
      <c r="W86" s="66"/>
    </row>
    <row r="87" spans="3:24" s="1" customFormat="1" ht="7.5" customHeight="1" x14ac:dyDescent="0.15"/>
    <row r="88" spans="3:24" s="1" customFormat="1" ht="14.85" customHeight="1" x14ac:dyDescent="0.15">
      <c r="C88" s="57" t="s">
        <v>981</v>
      </c>
      <c r="D88" s="57"/>
      <c r="E88" s="57"/>
      <c r="F88" s="57"/>
      <c r="G88" s="57"/>
      <c r="H88" s="57"/>
      <c r="I88" s="57"/>
      <c r="J88" s="57"/>
      <c r="K88" s="57"/>
      <c r="L88" s="57"/>
      <c r="O88" s="25"/>
      <c r="P88" s="66">
        <v>158607</v>
      </c>
      <c r="Q88" s="66"/>
      <c r="R88" s="66"/>
      <c r="S88" s="66"/>
      <c r="T88" s="66"/>
      <c r="U88" s="66"/>
      <c r="V88" s="66"/>
      <c r="W88" s="66"/>
      <c r="X88" s="66"/>
    </row>
    <row r="89" spans="3:24" s="1" customFormat="1" ht="7.5" customHeight="1" x14ac:dyDescent="0.15"/>
    <row r="90" spans="3:24" s="1" customFormat="1" ht="14.85" customHeight="1" x14ac:dyDescent="0.15">
      <c r="C90" s="57" t="s">
        <v>982</v>
      </c>
      <c r="D90" s="57"/>
      <c r="E90" s="57"/>
      <c r="F90" s="57"/>
      <c r="G90" s="57"/>
      <c r="H90" s="57"/>
      <c r="I90" s="57"/>
      <c r="J90" s="57"/>
      <c r="K90" s="57"/>
      <c r="L90" s="57"/>
      <c r="N90" s="73"/>
      <c r="O90" s="73"/>
      <c r="P90" s="73"/>
      <c r="Q90" s="73"/>
      <c r="R90" s="73"/>
      <c r="S90" s="66">
        <v>57515902.591274999</v>
      </c>
      <c r="T90" s="66"/>
      <c r="U90" s="66"/>
      <c r="V90" s="66"/>
      <c r="W90" s="66"/>
    </row>
    <row r="91" spans="3:24" s="1" customFormat="1" ht="29.25" customHeight="1" x14ac:dyDescent="0.15"/>
  </sheetData>
  <mergeCells count="87">
    <mergeCell ref="N90:R90"/>
    <mergeCell ref="P88:X88"/>
    <mergeCell ref="Q80:W80"/>
    <mergeCell ref="S90:W90"/>
    <mergeCell ref="Y24:Y26"/>
    <mergeCell ref="Y35:Y37"/>
    <mergeCell ref="Y66:Y67"/>
    <mergeCell ref="M86:W86"/>
    <mergeCell ref="N42:W42"/>
    <mergeCell ref="N44:W44"/>
    <mergeCell ref="N46:W46"/>
    <mergeCell ref="N48:W48"/>
    <mergeCell ref="N50:W50"/>
    <mergeCell ref="N52:W52"/>
    <mergeCell ref="N54:W54"/>
    <mergeCell ref="N56:X56"/>
    <mergeCell ref="N58:W58"/>
    <mergeCell ref="N60:X60"/>
    <mergeCell ref="N62:W62"/>
    <mergeCell ref="N64:W64"/>
    <mergeCell ref="N66:W66"/>
    <mergeCell ref="N69:X69"/>
    <mergeCell ref="N78:W78"/>
    <mergeCell ref="H71:W71"/>
    <mergeCell ref="H82:W82"/>
    <mergeCell ref="I14:V14"/>
    <mergeCell ref="I16:V16"/>
    <mergeCell ref="I30:V30"/>
    <mergeCell ref="I32:V32"/>
    <mergeCell ref="J24:W24"/>
    <mergeCell ref="M76:X76"/>
    <mergeCell ref="C84:X84"/>
    <mergeCell ref="C86:L86"/>
    <mergeCell ref="C88:L88"/>
    <mergeCell ref="C90:L90"/>
    <mergeCell ref="D3:U4"/>
    <mergeCell ref="D34:F34"/>
    <mergeCell ref="D35:F35"/>
    <mergeCell ref="D36:F36"/>
    <mergeCell ref="D37:F37"/>
    <mergeCell ref="D38:F38"/>
    <mergeCell ref="D44:M44"/>
    <mergeCell ref="D46:J46"/>
    <mergeCell ref="D48:M48"/>
    <mergeCell ref="D50:M50"/>
    <mergeCell ref="D54:M54"/>
    <mergeCell ref="D56:M56"/>
    <mergeCell ref="C73:X73"/>
    <mergeCell ref="C75:L75"/>
    <mergeCell ref="C78:L78"/>
    <mergeCell ref="C8:X8"/>
    <mergeCell ref="C80:L80"/>
    <mergeCell ref="D58:M58"/>
    <mergeCell ref="D60:M60"/>
    <mergeCell ref="E18:W18"/>
    <mergeCell ref="E22:W22"/>
    <mergeCell ref="E23:W23"/>
    <mergeCell ref="E25:W25"/>
    <mergeCell ref="E26:W26"/>
    <mergeCell ref="F10:W10"/>
    <mergeCell ref="F12:W12"/>
    <mergeCell ref="G34:W34"/>
    <mergeCell ref="G35:W35"/>
    <mergeCell ref="C54:C60"/>
    <mergeCell ref="C62:L62"/>
    <mergeCell ref="C64:L64"/>
    <mergeCell ref="C66:L66"/>
    <mergeCell ref="C69:L69"/>
    <mergeCell ref="C40:X40"/>
    <mergeCell ref="C42:L42"/>
    <mergeCell ref="C44:C50"/>
    <mergeCell ref="C5:X5"/>
    <mergeCell ref="C52:L52"/>
    <mergeCell ref="G36:W36"/>
    <mergeCell ref="G37:W37"/>
    <mergeCell ref="G38:W38"/>
    <mergeCell ref="B20:W20"/>
    <mergeCell ref="B30:D30"/>
    <mergeCell ref="B32:D32"/>
    <mergeCell ref="C1:C3"/>
    <mergeCell ref="C10:D10"/>
    <mergeCell ref="C12:D12"/>
    <mergeCell ref="C14:D14"/>
    <mergeCell ref="C16:D16"/>
    <mergeCell ref="C18:D18"/>
    <mergeCell ref="C24:H24"/>
    <mergeCell ref="C28:X28"/>
  </mergeCells>
  <pageMargins left="0.7" right="0.7" top="0.75" bottom="0.75" header="0.3" footer="0.3"/>
  <pageSetup paperSize="9" scale="51" orientation="portrait" r:id="rId1"/>
  <headerFooter alignWithMargins="0">
    <oddFooter>&amp;R&amp;1#&amp;"Calibri"&amp;10&amp;K0000FFClassification : Internal</oddFooter>
  </headerFooter>
  <rowBreaks count="1" manualBreakCount="1">
    <brk id="7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A639CA-8CF2-4907-A54C-FE2B97696DCA}"/>
</file>

<file path=customXml/itemProps2.xml><?xml version="1.0" encoding="utf-8"?>
<ds:datastoreItem xmlns:ds="http://schemas.openxmlformats.org/officeDocument/2006/customXml" ds:itemID="{F3F47308-91A5-4C44-8B7E-049EDACD762D}"/>
</file>

<file path=customXml/itemProps3.xml><?xml version="1.0" encoding="utf-8"?>
<ds:datastoreItem xmlns:ds="http://schemas.openxmlformats.org/officeDocument/2006/customXml" ds:itemID="{6267509C-FF6A-4E53-BE94-EC53AA519CF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Introduction</vt:lpstr>
      <vt:lpstr>Disclaimer</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2021-11-16T14:34:37Z</dcterms:created>
  <dcterms:modified xsi:type="dcterms:W3CDTF">2021-11-16T15:10:45Z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2021-11-16T15:10:38Z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8cbb45cd-e9f8-42a5-85dd-5122727141d1</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