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5.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07\"/>
    </mc:Choice>
  </mc:AlternateContent>
  <xr:revisionPtr revIDLastSave="0" documentId="13_ncr:1_{B661F292-C07A-4951-82CE-C3343958090A}" xr6:coauthVersionLast="45" xr6:coauthVersionMax="45" xr10:uidLastSave="{00000000-0000-0000-0000-000000000000}"/>
  <bookViews>
    <workbookView xWindow="-1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30">'D10. Amortisation Graph '!$B$1:$B$2</definedName>
    <definedName name="_xlnm.Print_Area" localSheetId="11">'D7. Stratification Graphs'!$A$1:$R$56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Performance'!$B$2:$M$19</definedName>
    <definedName name="Print_Area_27">'D9. Amortisation'!$B$1:$P$366</definedName>
    <definedName name="Print_Area_3">'D1. Front Page'!$B$1:$O$28</definedName>
    <definedName name="Print_Area_4">'D2. Covered Bond Series'!$B$1:$T$19</definedName>
    <definedName name="Print_Area_5">'D3. Ratings'!$B$2:$H$18</definedName>
    <definedName name="Print_Area_6">'D4. Tests Royal Decree'!$B$1:$X$88</definedName>
    <definedName name="Print_Area_7">'D5. Cover Pool Summary'!$B$1:$R$55</definedName>
    <definedName name="Print_Area_8">'D6. Stratification Tables'!$B$2:$AJ$296</definedName>
    <definedName name="Print_Area_9">'D7. Stratification Graphs'!$A$2:$R$55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36" l="1"/>
  <c r="G85" i="36"/>
  <c r="G84" i="36"/>
  <c r="G83" i="36"/>
  <c r="G82" i="36"/>
  <c r="D577" i="34"/>
  <c r="C577" i="34"/>
  <c r="G575" i="34"/>
  <c r="F575" i="34"/>
  <c r="G573" i="34"/>
  <c r="F573" i="34"/>
  <c r="D570" i="34"/>
  <c r="C570" i="34"/>
  <c r="F569" i="34" s="1"/>
  <c r="F567" i="34"/>
  <c r="G564" i="34"/>
  <c r="F562" i="34"/>
  <c r="D555" i="34"/>
  <c r="C555" i="34"/>
  <c r="F553" i="34" s="1"/>
  <c r="F554" i="34"/>
  <c r="G553" i="34"/>
  <c r="F552" i="34"/>
  <c r="G551" i="34"/>
  <c r="F551" i="34"/>
  <c r="G549" i="34"/>
  <c r="F549" i="34"/>
  <c r="F548" i="34"/>
  <c r="G547" i="34"/>
  <c r="F547" i="34"/>
  <c r="F546" i="34"/>
  <c r="G545" i="34"/>
  <c r="F544" i="34"/>
  <c r="G543" i="34"/>
  <c r="F543" i="34"/>
  <c r="G541" i="34"/>
  <c r="F541" i="34"/>
  <c r="F540" i="34"/>
  <c r="G539" i="34"/>
  <c r="F539" i="34"/>
  <c r="F538" i="34"/>
  <c r="G537" i="34"/>
  <c r="D532" i="34"/>
  <c r="C532" i="34"/>
  <c r="F531" i="34" s="1"/>
  <c r="G526" i="34"/>
  <c r="G524" i="34"/>
  <c r="F524" i="34"/>
  <c r="F521" i="34"/>
  <c r="G518" i="34"/>
  <c r="G516" i="34"/>
  <c r="F516" i="34"/>
  <c r="F481" i="34"/>
  <c r="G478" i="34"/>
  <c r="G476" i="34"/>
  <c r="F476" i="34"/>
  <c r="D475" i="34"/>
  <c r="C475" i="34"/>
  <c r="F478" i="34" s="1"/>
  <c r="F474" i="34"/>
  <c r="F472" i="34"/>
  <c r="G471" i="34"/>
  <c r="G469" i="34"/>
  <c r="F469" i="34"/>
  <c r="G467" i="34"/>
  <c r="F467" i="34"/>
  <c r="F459" i="34"/>
  <c r="G456" i="34"/>
  <c r="G454" i="34"/>
  <c r="F454" i="34"/>
  <c r="D453" i="34"/>
  <c r="C453" i="34"/>
  <c r="F456" i="34" s="1"/>
  <c r="F452" i="34"/>
  <c r="F450" i="34"/>
  <c r="G449" i="34"/>
  <c r="G447" i="34"/>
  <c r="F447" i="34"/>
  <c r="G445" i="34"/>
  <c r="F445" i="34"/>
  <c r="D440" i="34"/>
  <c r="C440" i="34"/>
  <c r="F438" i="34" s="1"/>
  <c r="F439" i="34"/>
  <c r="G438" i="34"/>
  <c r="F437" i="34"/>
  <c r="G436" i="34"/>
  <c r="F436" i="34"/>
  <c r="G434" i="34"/>
  <c r="F434" i="34"/>
  <c r="F433" i="34"/>
  <c r="G432" i="34"/>
  <c r="F432" i="34"/>
  <c r="F431" i="34"/>
  <c r="G430" i="34"/>
  <c r="F429" i="34"/>
  <c r="G428" i="34"/>
  <c r="F428" i="34"/>
  <c r="G426" i="34"/>
  <c r="F426" i="34"/>
  <c r="F425" i="34"/>
  <c r="G424" i="34"/>
  <c r="F424" i="34"/>
  <c r="F423" i="34"/>
  <c r="G422" i="34"/>
  <c r="F421" i="34"/>
  <c r="G420" i="34"/>
  <c r="F420" i="34"/>
  <c r="G418" i="34"/>
  <c r="F418" i="34"/>
  <c r="F417" i="34"/>
  <c r="G416" i="34"/>
  <c r="F416" i="34"/>
  <c r="D360" i="34"/>
  <c r="G358" i="34" s="1"/>
  <c r="C360" i="34"/>
  <c r="F359" i="34"/>
  <c r="F358" i="34"/>
  <c r="F357" i="34"/>
  <c r="F356" i="34"/>
  <c r="F360" i="34" s="1"/>
  <c r="D353" i="34"/>
  <c r="C353" i="34"/>
  <c r="F351" i="34" s="1"/>
  <c r="F352" i="34"/>
  <c r="G351" i="34"/>
  <c r="F350" i="34"/>
  <c r="G349" i="34"/>
  <c r="F349" i="34"/>
  <c r="G347" i="34"/>
  <c r="F347" i="34"/>
  <c r="F346" i="34"/>
  <c r="D343" i="34"/>
  <c r="C343" i="34"/>
  <c r="F342" i="34" s="1"/>
  <c r="G342" i="34"/>
  <c r="G341" i="34"/>
  <c r="F341" i="34"/>
  <c r="G340" i="34"/>
  <c r="G339" i="34"/>
  <c r="F339" i="34"/>
  <c r="G338" i="34"/>
  <c r="G337" i="34"/>
  <c r="F337" i="34"/>
  <c r="G336" i="34"/>
  <c r="G335" i="34"/>
  <c r="F335" i="34"/>
  <c r="G334" i="34"/>
  <c r="G343" i="34" s="1"/>
  <c r="G333" i="34"/>
  <c r="F333" i="34"/>
  <c r="D328" i="34"/>
  <c r="C328" i="34"/>
  <c r="F310" i="34" s="1"/>
  <c r="F328" i="34" s="1"/>
  <c r="G310" i="34"/>
  <c r="G328" i="34" s="1"/>
  <c r="D305" i="34"/>
  <c r="C305" i="34"/>
  <c r="F304" i="34"/>
  <c r="F303" i="34"/>
  <c r="F302" i="34"/>
  <c r="F301" i="34"/>
  <c r="F300" i="34"/>
  <c r="F299" i="34"/>
  <c r="F298" i="34"/>
  <c r="G297" i="34"/>
  <c r="F297" i="34"/>
  <c r="F296" i="34"/>
  <c r="F295" i="34"/>
  <c r="F294" i="34"/>
  <c r="F293" i="34"/>
  <c r="F292" i="34"/>
  <c r="F291" i="34"/>
  <c r="F290" i="34"/>
  <c r="G289" i="34"/>
  <c r="F289" i="34"/>
  <c r="F288" i="34"/>
  <c r="F287" i="34"/>
  <c r="F305" i="34" s="1"/>
  <c r="G250" i="34"/>
  <c r="D249" i="34"/>
  <c r="G241" i="34" s="1"/>
  <c r="C249" i="34"/>
  <c r="F255" i="34" s="1"/>
  <c r="F246" i="34"/>
  <c r="G243" i="34"/>
  <c r="F241" i="34"/>
  <c r="G231" i="34"/>
  <c r="G229" i="34"/>
  <c r="D227" i="34"/>
  <c r="G233" i="34" s="1"/>
  <c r="C227" i="34"/>
  <c r="F233" i="34" s="1"/>
  <c r="G226" i="34"/>
  <c r="G225" i="34"/>
  <c r="G224" i="34"/>
  <c r="G223" i="34"/>
  <c r="G222" i="34"/>
  <c r="G221" i="34"/>
  <c r="G220" i="34"/>
  <c r="G227" i="34" s="1"/>
  <c r="G219" i="34"/>
  <c r="F219" i="34"/>
  <c r="D214" i="34"/>
  <c r="C214" i="34"/>
  <c r="F213" i="34" s="1"/>
  <c r="G213" i="34"/>
  <c r="G212" i="34"/>
  <c r="F212" i="34"/>
  <c r="G211" i="34"/>
  <c r="G210" i="34"/>
  <c r="F210" i="34"/>
  <c r="G209" i="34"/>
  <c r="G208" i="34"/>
  <c r="F208" i="34"/>
  <c r="G207" i="34"/>
  <c r="G206" i="34"/>
  <c r="F206" i="34"/>
  <c r="G205" i="34"/>
  <c r="G204" i="34"/>
  <c r="F204" i="34"/>
  <c r="G203" i="34"/>
  <c r="G202" i="34"/>
  <c r="F202" i="34"/>
  <c r="G201" i="34"/>
  <c r="G200" i="34"/>
  <c r="F200" i="34"/>
  <c r="G199" i="34"/>
  <c r="G198" i="34"/>
  <c r="F198" i="34"/>
  <c r="G197" i="34"/>
  <c r="G196" i="34"/>
  <c r="F196" i="34"/>
  <c r="G195" i="34"/>
  <c r="G194" i="34"/>
  <c r="F194" i="34"/>
  <c r="G193" i="34"/>
  <c r="G192" i="34"/>
  <c r="F192" i="34"/>
  <c r="G191" i="34"/>
  <c r="G214" i="34" s="1"/>
  <c r="G190" i="34"/>
  <c r="F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F25" i="34"/>
  <c r="F24" i="34"/>
  <c r="F21" i="34"/>
  <c r="F20" i="34"/>
  <c r="F17" i="34"/>
  <c r="F16" i="34"/>
  <c r="C15" i="34"/>
  <c r="F23" i="34" s="1"/>
  <c r="F14" i="34"/>
  <c r="F13" i="34"/>
  <c r="C299" i="33"/>
  <c r="C298" i="33"/>
  <c r="C297" i="33"/>
  <c r="C296" i="33"/>
  <c r="C295" i="33"/>
  <c r="C294" i="33"/>
  <c r="C291" i="33"/>
  <c r="C289" i="33"/>
  <c r="C288" i="33"/>
  <c r="G227" i="33"/>
  <c r="F227" i="33"/>
  <c r="G226" i="33"/>
  <c r="F226" i="33"/>
  <c r="G225" i="33"/>
  <c r="F225" i="33"/>
  <c r="G224" i="33"/>
  <c r="F224" i="33"/>
  <c r="G223" i="33"/>
  <c r="F223" i="33"/>
  <c r="G222" i="33"/>
  <c r="F222" i="33"/>
  <c r="G221" i="33"/>
  <c r="F221" i="33"/>
  <c r="C220" i="33"/>
  <c r="G219" i="33"/>
  <c r="F219" i="33"/>
  <c r="G218" i="33"/>
  <c r="F218" i="33"/>
  <c r="F220" i="33" s="1"/>
  <c r="G217" i="33"/>
  <c r="G220" i="33" s="1"/>
  <c r="F217" i="33"/>
  <c r="F214" i="33"/>
  <c r="F213" i="33"/>
  <c r="F210" i="33"/>
  <c r="F209" i="33"/>
  <c r="C208" i="33"/>
  <c r="F212" i="33" s="1"/>
  <c r="F206" i="33"/>
  <c r="F205" i="33"/>
  <c r="F203" i="33"/>
  <c r="F202" i="33"/>
  <c r="F201" i="33"/>
  <c r="F199" i="33"/>
  <c r="F198" i="33"/>
  <c r="F197" i="33"/>
  <c r="F195" i="33"/>
  <c r="F194" i="33"/>
  <c r="F193" i="33"/>
  <c r="F185" i="33"/>
  <c r="F184" i="33"/>
  <c r="F181" i="33"/>
  <c r="F180" i="33"/>
  <c r="C179" i="33"/>
  <c r="F187" i="33" s="1"/>
  <c r="F178" i="33"/>
  <c r="F177" i="33"/>
  <c r="F174" i="33"/>
  <c r="C167" i="33"/>
  <c r="F166" i="33"/>
  <c r="F167" i="33" s="1"/>
  <c r="D166" i="33"/>
  <c r="F165" i="33"/>
  <c r="D165" i="33"/>
  <c r="F164" i="33"/>
  <c r="D164" i="33"/>
  <c r="D167" i="33" s="1"/>
  <c r="F161" i="33"/>
  <c r="F159" i="33"/>
  <c r="F157" i="33"/>
  <c r="C155" i="33"/>
  <c r="F162" i="33" s="1"/>
  <c r="F154" i="33"/>
  <c r="F153" i="33"/>
  <c r="F152" i="33"/>
  <c r="F151" i="33"/>
  <c r="F150" i="33"/>
  <c r="F149" i="33"/>
  <c r="F148" i="33"/>
  <c r="F147" i="33"/>
  <c r="F146" i="33"/>
  <c r="F145" i="33"/>
  <c r="F144" i="33"/>
  <c r="F143" i="33"/>
  <c r="F142" i="33"/>
  <c r="F141" i="33"/>
  <c r="F140" i="33"/>
  <c r="F139" i="33"/>
  <c r="F138" i="33"/>
  <c r="F155" i="33" s="1"/>
  <c r="D138" i="33"/>
  <c r="D155" i="33" s="1"/>
  <c r="F135" i="33"/>
  <c r="F133" i="33"/>
  <c r="F131" i="33"/>
  <c r="C129" i="33"/>
  <c r="F136" i="33" s="1"/>
  <c r="F128" i="33"/>
  <c r="F127" i="33"/>
  <c r="F126" i="33"/>
  <c r="F125" i="33"/>
  <c r="F124" i="33"/>
  <c r="F123" i="33"/>
  <c r="F122" i="33"/>
  <c r="F121" i="33"/>
  <c r="F120" i="33"/>
  <c r="F119" i="33"/>
  <c r="F118" i="33"/>
  <c r="F117" i="33"/>
  <c r="F116" i="33"/>
  <c r="F115" i="33"/>
  <c r="F114" i="33"/>
  <c r="F113" i="33"/>
  <c r="F112" i="33"/>
  <c r="F129" i="33" s="1"/>
  <c r="D112" i="33"/>
  <c r="D129" i="33" s="1"/>
  <c r="G104" i="33"/>
  <c r="G102" i="33"/>
  <c r="D100" i="33"/>
  <c r="G105" i="33" s="1"/>
  <c r="C100" i="33"/>
  <c r="F104" i="33" s="1"/>
  <c r="G99" i="33"/>
  <c r="G97" i="33"/>
  <c r="G96" i="33"/>
  <c r="G95" i="33"/>
  <c r="G94" i="33"/>
  <c r="F94" i="33"/>
  <c r="G93" i="33"/>
  <c r="G86" i="33"/>
  <c r="G81" i="33"/>
  <c r="G79" i="33"/>
  <c r="D77" i="33"/>
  <c r="G82" i="33" s="1"/>
  <c r="C77" i="33"/>
  <c r="F86" i="33" s="1"/>
  <c r="G76" i="33"/>
  <c r="G74" i="33"/>
  <c r="G73" i="33"/>
  <c r="G72" i="33"/>
  <c r="G71" i="33"/>
  <c r="G70" i="33"/>
  <c r="F64" i="33"/>
  <c r="F63" i="33"/>
  <c r="F62" i="33"/>
  <c r="F60" i="33"/>
  <c r="F59" i="33"/>
  <c r="F58" i="33"/>
  <c r="C58" i="33"/>
  <c r="F61" i="33" s="1"/>
  <c r="F57" i="33"/>
  <c r="F56" i="33"/>
  <c r="F55" i="33"/>
  <c r="F54" i="33"/>
  <c r="F53" i="33"/>
  <c r="D45" i="33"/>
  <c r="D300" i="33"/>
  <c r="D293" i="33"/>
  <c r="C292" i="33"/>
  <c r="D290" i="33"/>
  <c r="D292" i="33"/>
  <c r="C300" i="33"/>
  <c r="C293" i="33"/>
  <c r="F292" i="33"/>
  <c r="C290" i="33"/>
  <c r="F253" i="34" l="1"/>
  <c r="G304" i="34"/>
  <c r="G302" i="34"/>
  <c r="G300" i="34"/>
  <c r="G298" i="34"/>
  <c r="G296" i="34"/>
  <c r="G294" i="34"/>
  <c r="G292" i="34"/>
  <c r="G290" i="34"/>
  <c r="G288" i="34"/>
  <c r="F529" i="34"/>
  <c r="F221" i="34"/>
  <c r="F223" i="34"/>
  <c r="F225" i="34"/>
  <c r="F228" i="34"/>
  <c r="F232" i="34"/>
  <c r="F244" i="34"/>
  <c r="F247" i="34"/>
  <c r="F251" i="34"/>
  <c r="F254" i="34"/>
  <c r="G287" i="34"/>
  <c r="G303" i="34"/>
  <c r="G569" i="34"/>
  <c r="G567" i="34"/>
  <c r="G565" i="34"/>
  <c r="G563" i="34"/>
  <c r="G561" i="34"/>
  <c r="G359" i="34"/>
  <c r="G357" i="34"/>
  <c r="F230" i="34"/>
  <c r="G255" i="34"/>
  <c r="G253" i="34"/>
  <c r="G251" i="34"/>
  <c r="G248" i="34"/>
  <c r="G246" i="34"/>
  <c r="G244" i="34"/>
  <c r="G242" i="34"/>
  <c r="G249" i="34" s="1"/>
  <c r="G295" i="34"/>
  <c r="F457" i="34"/>
  <c r="F479" i="34"/>
  <c r="F514" i="34"/>
  <c r="F519" i="34"/>
  <c r="F522" i="34"/>
  <c r="F527" i="34"/>
  <c r="F530" i="34"/>
  <c r="G531" i="34"/>
  <c r="G529" i="34"/>
  <c r="G527" i="34"/>
  <c r="G525" i="34"/>
  <c r="G523" i="34"/>
  <c r="G521" i="34"/>
  <c r="G519" i="34"/>
  <c r="G517" i="34"/>
  <c r="G515" i="34"/>
  <c r="F560" i="34"/>
  <c r="G562" i="34"/>
  <c r="F565" i="34"/>
  <c r="F568" i="34"/>
  <c r="F18" i="34"/>
  <c r="F22" i="34"/>
  <c r="F26" i="34"/>
  <c r="G228" i="34"/>
  <c r="G230" i="34"/>
  <c r="G232" i="34"/>
  <c r="F242" i="34"/>
  <c r="F249" i="34" s="1"/>
  <c r="F245" i="34"/>
  <c r="G247" i="34"/>
  <c r="F252" i="34"/>
  <c r="G254" i="34"/>
  <c r="G293" i="34"/>
  <c r="G301" i="34"/>
  <c r="F334" i="34"/>
  <c r="F343" i="34" s="1"/>
  <c r="F336" i="34"/>
  <c r="F338" i="34"/>
  <c r="F340" i="34"/>
  <c r="G356" i="34"/>
  <c r="F448" i="34"/>
  <c r="F451" i="34"/>
  <c r="G459" i="34"/>
  <c r="G457" i="34"/>
  <c r="G455" i="34"/>
  <c r="G452" i="34"/>
  <c r="G450" i="34"/>
  <c r="G448" i="34"/>
  <c r="G446" i="34"/>
  <c r="G453" i="34" s="1"/>
  <c r="F455" i="34"/>
  <c r="F458" i="34"/>
  <c r="F470" i="34"/>
  <c r="F473" i="34"/>
  <c r="G481" i="34"/>
  <c r="G479" i="34"/>
  <c r="G477" i="34"/>
  <c r="G474" i="34"/>
  <c r="G472" i="34"/>
  <c r="G470" i="34"/>
  <c r="G468" i="34"/>
  <c r="G475" i="34" s="1"/>
  <c r="F477" i="34"/>
  <c r="F480" i="34"/>
  <c r="G514" i="34"/>
  <c r="F517" i="34"/>
  <c r="F520" i="34"/>
  <c r="G522" i="34"/>
  <c r="F525" i="34"/>
  <c r="F528" i="34"/>
  <c r="G530" i="34"/>
  <c r="G560" i="34"/>
  <c r="F563" i="34"/>
  <c r="F566" i="34"/>
  <c r="G568" i="34"/>
  <c r="F576" i="34"/>
  <c r="F574" i="34"/>
  <c r="F577" i="34" s="1"/>
  <c r="F12" i="34"/>
  <c r="F15" i="34" s="1"/>
  <c r="F19" i="34"/>
  <c r="F191" i="34"/>
  <c r="F214" i="34" s="1"/>
  <c r="F193" i="34"/>
  <c r="F195" i="34"/>
  <c r="F197" i="34"/>
  <c r="F199" i="34"/>
  <c r="F201" i="34"/>
  <c r="F203" i="34"/>
  <c r="F205" i="34"/>
  <c r="F207" i="34"/>
  <c r="F209" i="34"/>
  <c r="F211" i="34"/>
  <c r="F220" i="34"/>
  <c r="F227" i="34" s="1"/>
  <c r="F222" i="34"/>
  <c r="F224" i="34"/>
  <c r="F226" i="34"/>
  <c r="F229" i="34"/>
  <c r="F231" i="34"/>
  <c r="F243" i="34"/>
  <c r="G245" i="34"/>
  <c r="F248" i="34"/>
  <c r="F250" i="34"/>
  <c r="G252" i="34"/>
  <c r="G291" i="34"/>
  <c r="G299" i="34"/>
  <c r="F348" i="34"/>
  <c r="F353" i="34" s="1"/>
  <c r="G352" i="34"/>
  <c r="G350" i="34"/>
  <c r="G348" i="34"/>
  <c r="G346" i="34"/>
  <c r="F419" i="34"/>
  <c r="F440" i="34" s="1"/>
  <c r="F422" i="34"/>
  <c r="F427" i="34"/>
  <c r="F430" i="34"/>
  <c r="F435" i="34"/>
  <c r="G439" i="34"/>
  <c r="G437" i="34"/>
  <c r="G435" i="34"/>
  <c r="G433" i="34"/>
  <c r="G431" i="34"/>
  <c r="G429" i="34"/>
  <c r="G427" i="34"/>
  <c r="G425" i="34"/>
  <c r="G423" i="34"/>
  <c r="G421" i="34"/>
  <c r="G419" i="34"/>
  <c r="G440" i="34" s="1"/>
  <c r="G417" i="34"/>
  <c r="F446" i="34"/>
  <c r="F453" i="34" s="1"/>
  <c r="F449" i="34"/>
  <c r="G451" i="34"/>
  <c r="G458" i="34"/>
  <c r="F468" i="34"/>
  <c r="F475" i="34" s="1"/>
  <c r="F471" i="34"/>
  <c r="G473" i="34"/>
  <c r="G480" i="34"/>
  <c r="F515" i="34"/>
  <c r="F518" i="34"/>
  <c r="G520" i="34"/>
  <c r="F523" i="34"/>
  <c r="F526" i="34"/>
  <c r="G528" i="34"/>
  <c r="F537" i="34"/>
  <c r="F555" i="34" s="1"/>
  <c r="F542" i="34"/>
  <c r="F545" i="34"/>
  <c r="F550" i="34"/>
  <c r="G554" i="34"/>
  <c r="G552" i="34"/>
  <c r="G550" i="34"/>
  <c r="G548" i="34"/>
  <c r="G546" i="34"/>
  <c r="G544" i="34"/>
  <c r="G542" i="34"/>
  <c r="G540" i="34"/>
  <c r="G538" i="34"/>
  <c r="G555" i="34" s="1"/>
  <c r="F561" i="34"/>
  <c r="F564" i="34"/>
  <c r="G566" i="34"/>
  <c r="G577" i="34"/>
  <c r="G576" i="34"/>
  <c r="G574" i="34"/>
  <c r="G162" i="33"/>
  <c r="G160" i="33"/>
  <c r="G156" i="33"/>
  <c r="G149" i="33"/>
  <c r="G145" i="33"/>
  <c r="G141" i="33"/>
  <c r="G161" i="33"/>
  <c r="G159" i="33"/>
  <c r="G157" i="33"/>
  <c r="G154" i="33"/>
  <c r="G152" i="33"/>
  <c r="G150" i="33"/>
  <c r="G148" i="33"/>
  <c r="G146" i="33"/>
  <c r="G144" i="33"/>
  <c r="G142" i="33"/>
  <c r="G140" i="33"/>
  <c r="G138" i="33"/>
  <c r="G158" i="33"/>
  <c r="G153" i="33"/>
  <c r="G151" i="33"/>
  <c r="G147" i="33"/>
  <c r="G143" i="33"/>
  <c r="G139" i="33"/>
  <c r="G136" i="33"/>
  <c r="G134" i="33"/>
  <c r="G132" i="33"/>
  <c r="G130" i="33"/>
  <c r="G127" i="33"/>
  <c r="G125" i="33"/>
  <c r="G123" i="33"/>
  <c r="G121" i="33"/>
  <c r="G119" i="33"/>
  <c r="G117" i="33"/>
  <c r="G115" i="33"/>
  <c r="G113" i="33"/>
  <c r="G128" i="33"/>
  <c r="G124" i="33"/>
  <c r="G122" i="33"/>
  <c r="G118" i="33"/>
  <c r="G116" i="33"/>
  <c r="G112" i="33"/>
  <c r="G135" i="33"/>
  <c r="G133" i="33"/>
  <c r="G131" i="33"/>
  <c r="G126" i="33"/>
  <c r="G120" i="33"/>
  <c r="G114" i="33"/>
  <c r="G164" i="33"/>
  <c r="G165" i="33"/>
  <c r="G166" i="33"/>
  <c r="F71" i="33"/>
  <c r="F73" i="33"/>
  <c r="F75" i="33"/>
  <c r="F78" i="33"/>
  <c r="F80" i="33"/>
  <c r="F82" i="33"/>
  <c r="F87" i="33"/>
  <c r="F101" i="33"/>
  <c r="F105" i="33"/>
  <c r="G75" i="33"/>
  <c r="G77" i="33" s="1"/>
  <c r="G80" i="33"/>
  <c r="G87" i="33"/>
  <c r="G98" i="33"/>
  <c r="G100" i="33" s="1"/>
  <c r="G101" i="33"/>
  <c r="F130" i="33"/>
  <c r="F132" i="33"/>
  <c r="F134" i="33"/>
  <c r="F182" i="33"/>
  <c r="F186" i="33"/>
  <c r="F211" i="33"/>
  <c r="F215" i="33"/>
  <c r="F96" i="33"/>
  <c r="F98" i="33"/>
  <c r="F103" i="33"/>
  <c r="G78" i="33"/>
  <c r="G103" i="33"/>
  <c r="F70" i="33"/>
  <c r="F72" i="33"/>
  <c r="F74" i="33"/>
  <c r="F76" i="33"/>
  <c r="F79" i="33"/>
  <c r="F81" i="33"/>
  <c r="F93" i="33"/>
  <c r="F100" i="33" s="1"/>
  <c r="F95" i="33"/>
  <c r="F97" i="33"/>
  <c r="F99" i="33"/>
  <c r="F102" i="33"/>
  <c r="F156" i="33"/>
  <c r="F158" i="33"/>
  <c r="F160" i="33"/>
  <c r="F175" i="33"/>
  <c r="F179" i="33" s="1"/>
  <c r="F183" i="33"/>
  <c r="F196" i="33"/>
  <c r="F208" i="33" s="1"/>
  <c r="F200" i="33"/>
  <c r="F204" i="33"/>
  <c r="G532" i="34" l="1"/>
  <c r="F532" i="34"/>
  <c r="G305" i="34"/>
  <c r="G353" i="34"/>
  <c r="G570" i="34"/>
  <c r="G360" i="34"/>
  <c r="F570" i="34"/>
  <c r="F77" i="33"/>
  <c r="G129" i="33"/>
  <c r="G155" i="33"/>
  <c r="G167" i="33"/>
</calcChain>
</file>

<file path=xl/sharedStrings.xml><?xml version="1.0" encoding="utf-8"?>
<sst xmlns="http://schemas.openxmlformats.org/spreadsheetml/2006/main" count="3530" uniqueCount="2282">
  <si>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</si>
  <si>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</si>
  <si>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</si>
  <si>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</si>
  <si>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</si>
  <si>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</si>
  <si>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</si>
  <si>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</si>
  <si>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</si>
  <si>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</si>
  <si>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</si>
  <si>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</si>
  <si>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</si>
  <si>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</si>
  <si>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</si>
  <si>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</si>
  <si>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</si>
  <si>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</si>
  <si>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</si>
  <si>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</si>
  <si>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</si>
  <si>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</si>
  <si>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</si>
  <si>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</si>
  <si>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</si>
  <si>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</si>
  <si>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</si>
  <si>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</si>
  <si>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</si>
  <si>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</si>
  <si>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</si>
  <si>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</si>
  <si>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</si>
  <si>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</si>
  <si>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</si>
  <si>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</si>
  <si>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</si>
  <si>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</si>
  <si>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</si>
  <si>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</si>
  <si>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</si>
  <si>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</si>
  <si>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</si>
  <si>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</si>
  <si>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</si>
  <si>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</si>
  <si>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</si>
  <si>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</si>
  <si>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</si>
  <si>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</si>
  <si>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</si>
  <si>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</si>
  <si>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</si>
  <si>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</si>
  <si>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</si>
  <si>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</si>
  <si>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</si>
  <si>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</si>
  <si>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</si>
  <si>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</si>
  <si>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</si>
  <si>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</si>
  <si>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</si>
  <si>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</si>
  <si>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</si>
  <si>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</si>
  <si>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</si>
  <si>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</si>
  <si>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</si>
  <si>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</si>
  <si>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</si>
  <si>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</si>
  <si>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</si>
  <si>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</si>
  <si>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</si>
  <si>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</si>
  <si>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</si>
  <si>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</si>
  <si>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</si>
  <si>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</si>
  <si>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</si>
  <si>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</si>
  <si>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</si>
  <si>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</si>
  <si>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</si>
  <si>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</si>
  <si>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</si>
  <si>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</si>
  <si>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</si>
  <si>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</si>
  <si>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</si>
  <si>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</si>
  <si>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</si>
  <si>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</si>
  <si>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</si>
  <si>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</si>
  <si>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</si>
  <si>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</si>
  <si>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</si>
  <si>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</si>
  <si>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</si>
  <si>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</si>
  <si>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</si>
  <si>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</si>
  <si>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</si>
  <si>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</si>
  <si>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</si>
  <si>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</si>
  <si>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</si>
  <si>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</si>
  <si>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</si>
  <si>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</si>
  <si>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</si>
  <si>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</si>
  <si>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</si>
  <si>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</si>
  <si>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</si>
  <si>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</si>
  <si>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</si>
  <si>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</si>
  <si>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</si>
  <si>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</si>
  <si>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</si>
  <si>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</si>
  <si>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</si>
  <si>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</si>
  <si>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</si>
  <si>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</si>
  <si>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</si>
  <si>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</si>
  <si>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</si>
  <si>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</si>
  <si>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</si>
  <si>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</si>
  <si>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</si>
  <si>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</si>
  <si>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</si>
  <si>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</si>
  <si>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</si>
  <si>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</si>
  <si>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</si>
  <si>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</si>
  <si>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</si>
  <si>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</si>
  <si>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</si>
  <si>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</si>
  <si>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</si>
  <si>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</si>
  <si>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</si>
  <si>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</si>
  <si>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</si>
  <si>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</si>
  <si>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</si>
  <si>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</si>
  <si>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</si>
  <si>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</si>
  <si>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</si>
  <si>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</si>
  <si>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</si>
  <si>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</si>
  <si>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</si>
  <si>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</si>
  <si>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</si>
  <si>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</si>
  <si>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</si>
  <si>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</si>
  <si>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</si>
  <si>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</si>
  <si>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</si>
  <si>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</si>
  <si>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</si>
  <si>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</si>
  <si>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</si>
  <si>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</si>
  <si>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</si>
  <si>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</si>
  <si>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</si>
  <si>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</si>
  <si>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</si>
  <si>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</si>
  <si>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</si>
  <si>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</si>
  <si>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</si>
  <si>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</si>
  <si>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</si>
  <si>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</si>
  <si>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</si>
  <si>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</si>
  <si>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</si>
  <si>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</si>
  <si>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</si>
  <si>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</si>
  <si>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</si>
  <si>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</si>
  <si>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</si>
  <si>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</si>
  <si>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</si>
  <si>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</si>
  <si>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</si>
  <si>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</si>
  <si>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</si>
  <si>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</si>
  <si>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</si>
  <si>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</si>
  <si>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</si>
  <si>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</si>
  <si>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</si>
  <si>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</si>
  <si>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</si>
  <si>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</si>
  <si>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</si>
  <si>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</si>
  <si>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</si>
  <si>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</si>
  <si>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</si>
  <si>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</si>
  <si>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</si>
  <si>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</si>
  <si>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</si>
  <si>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</si>
  <si>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</si>
  <si>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</si>
  <si>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</si>
  <si>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</si>
  <si>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</si>
  <si>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</si>
  <si>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</si>
  <si>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</si>
  <si>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</si>
  <si>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</si>
  <si>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</si>
  <si>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</si>
  <si>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</si>
  <si>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</si>
  <si>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</si>
  <si>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</si>
  <si>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</si>
  <si>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</si>
  <si>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</si>
  <si>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</si>
  <si>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</si>
  <si>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</si>
  <si>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</si>
  <si>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</si>
  <si>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</si>
  <si>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</si>
  <si>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</si>
  <si>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</si>
  <si>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</si>
  <si>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</si>
  <si>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</si>
  <si>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</si>
  <si>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</si>
  <si>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</si>
  <si>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</si>
  <si>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</si>
  <si>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</si>
  <si>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</si>
  <si>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</si>
  <si>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</si>
  <si>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</si>
  <si>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</si>
  <si>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</si>
  <si>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</si>
  <si>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</si>
  <si>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</si>
  <si>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</si>
  <si>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</si>
  <si>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</si>
  <si>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</si>
  <si>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</si>
  <si>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</si>
  <si>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</si>
  <si>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</si>
  <si>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</si>
  <si>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</si>
  <si>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</si>
  <si>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</si>
  <si>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</si>
  <si>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</si>
  <si>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</si>
  <si>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</si>
  <si>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</si>
  <si>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</si>
  <si>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</si>
  <si>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</si>
  <si>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</si>
  <si>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</si>
  <si>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</si>
  <si>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</si>
  <si>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</si>
  <si>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</si>
  <si>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</si>
  <si>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</si>
  <si>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</si>
  <si>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</si>
  <si>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</si>
  <si>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</si>
  <si>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</si>
  <si>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</si>
  <si>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</si>
  <si>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</si>
  <si>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</si>
  <si>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</si>
  <si>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</si>
  <si>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</si>
  <si>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</si>
  <si>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</si>
  <si>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</si>
  <si>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</si>
  <si>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</si>
  <si>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</si>
  <si>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</si>
  <si>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</si>
  <si>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</si>
  <si>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</si>
  <si>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</si>
  <si>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</si>
  <si>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</si>
  <si>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</si>
  <si>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</si>
  <si>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</si>
  <si>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</si>
  <si>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</si>
  <si>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</si>
  <si>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</si>
  <si>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</si>
  <si>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</si>
  <si>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</si>
  <si>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</si>
  <si>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</si>
  <si>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</si>
  <si>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</si>
  <si>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</si>
  <si>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</si>
  <si>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</si>
  <si>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</si>
  <si>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</si>
  <si>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</si>
  <si>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</si>
  <si>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</si>
  <si>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</si>
  <si>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</si>
  <si>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</si>
  <si>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</si>
  <si>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</si>
  <si>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</si>
  <si>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</si>
  <si>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</si>
  <si>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</si>
  <si>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</si>
  <si>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</si>
  <si>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</si>
  <si>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</si>
  <si>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</si>
  <si>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</si>
  <si>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</si>
  <si>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</si>
  <si>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</si>
  <si>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</si>
  <si>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</si>
  <si>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</si>
  <si>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</si>
  <si>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</si>
  <si>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</si>
  <si>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</si>
  <si>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</si>
  <si>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</si>
  <si>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</si>
  <si>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</si>
  <si>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</si>
  <si>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</si>
  <si>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</si>
  <si>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</si>
  <si>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</si>
  <si>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</si>
  <si>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</si>
  <si>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</si>
  <si>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</si>
  <si>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</si>
  <si>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</si>
  <si>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</si>
  <si>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</si>
  <si>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</si>
  <si>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</si>
  <si>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</si>
  <si>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</si>
  <si>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</si>
  <si>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</si>
  <si>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</si>
  <si>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</si>
  <si>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</si>
  <si>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</si>
  <si>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</si>
  <si>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</si>
  <si>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</si>
  <si>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</si>
  <si>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</si>
  <si>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</si>
  <si>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</si>
  <si>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</si>
  <si>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</si>
  <si>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</si>
  <si>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</si>
  <si>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</si>
  <si>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</si>
  <si>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</si>
  <si>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</si>
  <si>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</si>
  <si>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</si>
  <si>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</si>
  <si>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</si>
  <si>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</si>
  <si>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</si>
  <si>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</si>
  <si>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</si>
  <si>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</si>
  <si>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</si>
  <si>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</si>
  <si>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</si>
  <si>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</si>
  <si>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</si>
  <si>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</si>
  <si>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</si>
  <si>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</si>
  <si>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</si>
  <si>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</si>
  <si>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</si>
  <si>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</si>
  <si>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</si>
  <si>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</si>
  <si>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</si>
  <si>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</si>
  <si>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</si>
  <si>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</si>
  <si>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</si>
  <si>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</si>
  <si>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</si>
  <si>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</si>
  <si>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</si>
  <si>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</si>
  <si>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</si>
  <si>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</si>
  <si>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</si>
  <si>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</si>
  <si>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</si>
  <si>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</si>
  <si>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</si>
  <si>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</si>
  <si>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</si>
  <si>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</si>
  <si>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</si>
  <si>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</si>
  <si>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</si>
  <si>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</si>
  <si>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</si>
  <si>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</si>
  <si>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</si>
  <si>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</si>
  <si>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</si>
  <si>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</si>
  <si>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</si>
  <si>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</si>
  <si>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</si>
  <si>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</si>
  <si>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</si>
  <si>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</si>
  <si>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</si>
  <si>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</si>
  <si>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</si>
  <si>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</si>
  <si>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</si>
  <si>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</si>
  <si>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</si>
  <si>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</si>
  <si>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</si>
  <si>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</si>
  <si>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</si>
  <si>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</si>
  <si>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</si>
  <si>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</si>
  <si>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</si>
  <si>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</si>
  <si>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</si>
  <si>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</si>
  <si>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</si>
  <si>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</si>
  <si>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</si>
  <si>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</si>
  <si>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</si>
  <si>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</si>
  <si>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</si>
  <si>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</si>
  <si>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</si>
  <si>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</si>
  <si>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</si>
  <si>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</si>
  <si>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</si>
  <si>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</si>
  <si>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</si>
  <si>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</si>
  <si>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</si>
  <si>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</si>
  <si>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</si>
  <si>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</si>
  <si>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</si>
  <si>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</si>
  <si>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</si>
  <si>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</si>
  <si>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</si>
  <si>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</si>
  <si>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</si>
  <si>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</si>
  <si>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</si>
  <si>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</si>
  <si>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</si>
  <si>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</si>
  <si>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</si>
  <si>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</si>
  <si>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</si>
  <si>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</si>
  <si>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</si>
  <si>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</si>
  <si>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</si>
  <si>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</si>
  <si>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</si>
  <si>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</si>
  <si>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</si>
  <si>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</si>
  <si>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</si>
  <si>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</si>
  <si>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</si>
  <si>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</si>
  <si>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</si>
  <si>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</si>
  <si>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</si>
  <si>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</si>
  <si>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</si>
  <si>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</si>
  <si>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</si>
  <si>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</si>
  <si>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</si>
  <si>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</si>
  <si>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</si>
  <si>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</si>
  <si>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</si>
  <si>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</si>
  <si>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</si>
  <si>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</si>
  <si>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</si>
  <si>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</si>
  <si>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</si>
  <si>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</si>
  <si>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</si>
  <si>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</si>
  <si>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</si>
  <si>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</si>
  <si>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</si>
  <si>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</si>
  <si>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</si>
  <si>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</si>
  <si>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</si>
  <si>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</si>
  <si>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</si>
  <si>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</si>
  <si>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</si>
  <si>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</si>
  <si>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</si>
  <si>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</si>
  <si>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</si>
  <si>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</si>
  <si>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</si>
  <si>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</si>
  <si>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</si>
  <si>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</si>
  <si>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</si>
  <si>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</si>
  <si>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</si>
  <si>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</si>
  <si>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</si>
  <si>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</si>
  <si>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</si>
  <si>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</si>
  <si>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</si>
  <si>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</si>
  <si>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</si>
  <si>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</si>
  <si>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</si>
  <si>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</si>
  <si>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</si>
  <si>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</si>
  <si>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</si>
  <si>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</si>
  <si>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</si>
  <si>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</si>
  <si>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</si>
  <si>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</si>
  <si>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</si>
  <si>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</si>
  <si>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</si>
  <si>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</si>
  <si>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</si>
  <si>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</si>
  <si>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</si>
  <si>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</si>
  <si>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</si>
  <si>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</si>
  <si>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</si>
  <si>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</si>
  <si>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</si>
  <si>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</si>
  <si>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</si>
  <si>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</si>
  <si>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</si>
  <si>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</si>
  <si>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</si>
  <si>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</si>
  <si>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</si>
  <si>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</si>
  <si>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</si>
  <si>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</si>
  <si>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</si>
  <si>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</si>
  <si>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</si>
  <si>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</si>
  <si>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</si>
  <si>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</si>
  <si>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</si>
  <si>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</si>
  <si>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</si>
  <si>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</si>
  <si>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</si>
  <si>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</si>
  <si>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</si>
  <si>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</si>
  <si>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</si>
  <si>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</si>
  <si>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</si>
  <si>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</si>
  <si>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</si>
  <si>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</si>
  <si>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</si>
  <si>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</si>
  <si>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</si>
  <si>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</si>
  <si>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</si>
  <si>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</si>
  <si>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</si>
  <si>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</si>
  <si>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</si>
  <si>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</si>
  <si>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</si>
  <si>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</si>
  <si>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</si>
  <si>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</si>
  <si>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</si>
  <si>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</si>
  <si>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</si>
  <si>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</si>
  <si>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</si>
  <si>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</si>
  <si>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</si>
  <si>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</si>
  <si>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</si>
  <si>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</si>
  <si>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</si>
  <si>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</si>
  <si>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</si>
  <si>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</si>
  <si>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</si>
  <si>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</si>
  <si>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</si>
  <si>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</si>
  <si>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</si>
  <si>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</si>
  <si>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</si>
  <si>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</si>
  <si>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</si>
  <si>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</si>
  <si>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</si>
  <si>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</si>
  <si>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</si>
  <si>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</si>
  <si>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</si>
  <si>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</si>
  <si>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</si>
  <si>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</si>
  <si>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</si>
  <si>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</si>
  <si>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</si>
  <si>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</si>
  <si>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</si>
  <si>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</si>
  <si>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</si>
  <si>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</si>
  <si>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</si>
  <si>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</si>
  <si>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</si>
  <si>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</si>
  <si>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</si>
  <si>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</si>
  <si>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</si>
  <si>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</si>
  <si>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</si>
  <si>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</si>
  <si>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</si>
  <si>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</si>
  <si>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</si>
  <si>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</si>
  <si>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</si>
  <si>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</si>
  <si>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</si>
  <si>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</si>
  <si>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</si>
  <si>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</si>
  <si>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</si>
  <si>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</si>
  <si>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</si>
  <si>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</si>
  <si>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</si>
  <si>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</si>
  <si>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</si>
  <si>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</si>
  <si>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</si>
  <si>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</si>
  <si>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</si>
  <si>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</si>
  <si>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</si>
  <si>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</si>
  <si>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</si>
  <si>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</si>
  <si>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</si>
  <si>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</si>
  <si>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</si>
  <si>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</si>
  <si>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</si>
  <si>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</si>
  <si>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</si>
  <si>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</si>
  <si>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</si>
  <si>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</si>
  <si>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</si>
  <si>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</si>
  <si>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</si>
  <si>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</si>
  <si>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</si>
  <si>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</si>
  <si>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</si>
  <si>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</si>
  <si>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</si>
  <si>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</si>
  <si>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</si>
  <si>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</si>
  <si>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</si>
  <si>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</si>
  <si>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</si>
  <si>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</si>
  <si>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</si>
  <si>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</si>
  <si>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</si>
  <si>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</si>
  <si>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</si>
  <si>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</si>
  <si>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</si>
  <si>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</si>
  <si>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</si>
  <si>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</si>
  <si>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</si>
  <si>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</si>
  <si>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</si>
  <si>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</si>
  <si>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</si>
  <si>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</si>
  <si>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</si>
  <si>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</si>
  <si>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</si>
  <si>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</si>
  <si>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</si>
  <si>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</si>
  <si>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</si>
  <si>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</si>
  <si>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</si>
  <si>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</si>
  <si>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</si>
  <si>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</si>
  <si>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</si>
  <si>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</si>
  <si>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</si>
  <si>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</si>
  <si>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</si>
  <si>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</si>
  <si>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</si>
  <si>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</si>
  <si>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</si>
  <si>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</si>
  <si>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</si>
  <si>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</si>
  <si>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</si>
  <si>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</si>
  <si>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</si>
  <si>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</si>
  <si>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</si>
  <si>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</si>
  <si>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</si>
  <si>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</si>
  <si>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</si>
  <si>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</si>
  <si>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</si>
  <si>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</si>
  <si>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</si>
  <si>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</si>
  <si>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</si>
  <si>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</si>
  <si>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</si>
  <si>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</si>
  <si>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</si>
  <si>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</si>
  <si>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</si>
  <si>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</si>
  <si>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</si>
  <si>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</si>
  <si>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</si>
  <si>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</si>
  <si>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</si>
  <si>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</si>
  <si>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</si>
  <si>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</si>
  <si>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</si>
  <si>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</si>
  <si>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</si>
  <si>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</si>
  <si>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</si>
  <si>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</si>
  <si>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</si>
  <si>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</si>
  <si>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</si>
  <si>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</si>
  <si>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</si>
  <si>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</si>
  <si>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</si>
  <si>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</si>
  <si>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</si>
  <si>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</si>
  <si>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</si>
  <si>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</si>
  <si>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</si>
  <si>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</si>
  <si>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</si>
  <si>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</si>
  <si>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</si>
  <si>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</si>
  <si>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</si>
  <si>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</si>
  <si>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</si>
  <si>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</si>
  <si>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</si>
  <si>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</si>
  <si>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</si>
  <si>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</si>
  <si>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</si>
  <si>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</si>
  <si>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</si>
  <si>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</si>
  <si>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</si>
  <si>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</si>
  <si>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</si>
  <si>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</si>
  <si>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</si>
  <si>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</si>
  <si>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</si>
  <si>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</si>
  <si>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</si>
  <si>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</si>
  <si>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</si>
  <si>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</si>
  <si>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</si>
  <si>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</si>
  <si>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</si>
  <si>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</si>
  <si>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</si>
  <si>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</si>
  <si>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</si>
  <si>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</si>
  <si>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</si>
  <si>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</si>
  <si>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</si>
  <si>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</si>
  <si>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</si>
  <si>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</si>
  <si>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</si>
  <si>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</si>
  <si>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</si>
  <si>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</si>
  <si>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</si>
  <si>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</si>
  <si>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</si>
  <si>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</si>
  <si>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</si>
  <si>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</si>
  <si>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BD@138090</t>
  </si>
  <si>
    <t>BE0002274430</t>
  </si>
  <si>
    <t>BD@150169</t>
  </si>
  <si>
    <t>BE0002586643</t>
  </si>
  <si>
    <t>BD@153515</t>
  </si>
  <si>
    <t>BE0002614924</t>
  </si>
  <si>
    <t>Extended Maturity Date</t>
  </si>
  <si>
    <t>24/10/2024</t>
  </si>
  <si>
    <t>23/09/2025</t>
  </si>
  <si>
    <t>22/03/2029</t>
  </si>
  <si>
    <t>04/10/2026</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</si>
  <si>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</si>
  <si>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</si>
  <si>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</si>
  <si>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</si>
  <si>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</si>
  <si>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</si>
  <si>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</si>
  <si>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</si>
  <si>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</si>
  <si>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</si>
  <si>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</si>
  <si>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</si>
  <si>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</si>
  <si>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</si>
  <si>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</si>
  <si>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</si>
  <si>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</si>
  <si>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</si>
  <si>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</si>
  <si>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</si>
  <si>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</si>
  <si>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</si>
  <si>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</si>
  <si>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</si>
  <si>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</si>
  <si>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</si>
  <si>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</si>
  <si>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</si>
  <si>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</si>
  <si>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</si>
  <si>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</si>
  <si>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</si>
  <si>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</si>
  <si>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</si>
  <si>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</si>
  <si>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</si>
  <si>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</si>
  <si>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</si>
  <si>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</si>
  <si>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</si>
  <si>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</si>
  <si>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</si>
  <si>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</si>
  <si>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</si>
  <si>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</si>
  <si>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</si>
  <si>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</si>
  <si>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</si>
  <si>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</si>
  <si>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</si>
  <si>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</si>
  <si>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</si>
  <si>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</si>
  <si>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</si>
  <si>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</si>
  <si>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</si>
  <si>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</si>
  <si>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</si>
  <si>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</si>
  <si>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</si>
  <si>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</si>
  <si>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</si>
  <si>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</si>
  <si>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</si>
  <si>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</si>
  <si>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</si>
  <si>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</si>
  <si>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</si>
  <si>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</si>
  <si>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</si>
  <si>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</si>
  <si>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</si>
  <si>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</si>
  <si>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</si>
  <si>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</si>
  <si>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</si>
  <si>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</si>
  <si>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</si>
  <si>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</si>
  <si>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</si>
  <si>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</si>
  <si>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</si>
  <si>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</si>
  <si>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</si>
  <si>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</si>
  <si>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</si>
  <si>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</si>
  <si>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</si>
  <si>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</si>
  <si>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</si>
  <si>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</si>
  <si>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</si>
  <si>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</si>
  <si>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</si>
  <si>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</si>
  <si>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</si>
  <si>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</si>
  <si>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</si>
  <si>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</si>
  <si>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</si>
  <si>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</si>
  <si>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</si>
  <si>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</si>
  <si>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</si>
  <si>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</si>
  <si>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</si>
  <si>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</si>
  <si>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</si>
  <si>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</si>
  <si>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</si>
  <si>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</si>
  <si>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</si>
  <si>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</si>
  <si>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</si>
  <si>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</si>
  <si>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</si>
  <si>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</si>
  <si>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</si>
  <si>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</si>
  <si>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</si>
  <si>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</si>
  <si>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</si>
  <si>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</si>
  <si>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</si>
  <si>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</si>
  <si>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</si>
  <si>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</si>
  <si>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</si>
  <si>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</si>
  <si>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</si>
  <si>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</si>
  <si>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</si>
  <si>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</si>
  <si>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</si>
  <si>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</si>
  <si>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</si>
  <si>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</si>
  <si>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</si>
  <si>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</si>
  <si>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</si>
  <si>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</si>
  <si>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</si>
  <si>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</si>
  <si>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</si>
  <si>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</si>
  <si>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</si>
  <si>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</si>
  <si>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</si>
  <si>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</si>
  <si>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</si>
  <si>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</si>
  <si>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</si>
  <si>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</si>
  <si>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</si>
  <si>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</si>
  <si>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</si>
  <si>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</si>
  <si>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</si>
  <si>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</si>
  <si>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</si>
  <si>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</si>
  <si>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</si>
  <si>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</si>
  <si>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</si>
  <si>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&gt;22 and &lt;=23</t>
  </si>
  <si>
    <t>&lt;0</t>
  </si>
  <si>
    <t>&gt;21 and &lt;=22</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</si>
  <si>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</si>
  <si>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</si>
  <si>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</si>
  <si>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</si>
  <si>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</si>
  <si>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</si>
  <si>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</si>
  <si>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</si>
  <si>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</si>
  <si>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</si>
  <si>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</si>
  <si>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</si>
  <si>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</si>
  <si>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</si>
  <si>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</si>
  <si>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</si>
  <si>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</si>
  <si>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</si>
  <si>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</si>
  <si>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</si>
  <si>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</si>
  <si>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</si>
  <si>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</si>
  <si>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</si>
  <si>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</si>
  <si>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</si>
  <si>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</si>
  <si>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</si>
  <si>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</si>
  <si>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</si>
  <si>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</si>
  <si>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</si>
  <si>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</si>
  <si>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</si>
  <si>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</si>
  <si>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</si>
  <si>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</si>
  <si>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</si>
  <si>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</si>
  <si>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</si>
  <si>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</si>
  <si>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</si>
  <si>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</si>
  <si>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</si>
  <si>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</si>
  <si>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</si>
  <si>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</si>
  <si>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</si>
  <si>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</si>
  <si>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</si>
  <si>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</si>
  <si>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</si>
  <si>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</si>
  <si>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</si>
  <si>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</si>
  <si>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</si>
  <si>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</si>
  <si>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</si>
  <si>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</si>
  <si>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</si>
  <si>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</si>
  <si>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</si>
  <si>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</si>
  <si>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</si>
  <si>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</si>
  <si>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</si>
  <si>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</si>
  <si>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</si>
  <si>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</si>
  <si>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</si>
  <si>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</si>
  <si>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</si>
  <si>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</si>
  <si>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</si>
  <si>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</si>
  <si>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</si>
  <si>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</si>
  <si>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</si>
  <si>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</si>
  <si>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</si>
  <si>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</si>
  <si>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</si>
  <si>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</si>
  <si>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</si>
  <si>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</si>
  <si>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</si>
  <si>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</si>
  <si>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</si>
  <si>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</si>
  <si>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</si>
  <si>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</si>
  <si>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</si>
  <si>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</si>
  <si>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</si>
  <si>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</si>
  <si>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</si>
  <si>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</si>
  <si>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</si>
  <si>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</si>
  <si>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</si>
  <si>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</si>
  <si>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</si>
  <si>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</si>
  <si>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</si>
  <si>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</si>
  <si>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</si>
  <si>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</si>
  <si>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</si>
  <si>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</si>
  <si>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</si>
  <si>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</si>
  <si>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</si>
  <si>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</si>
  <si>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</si>
  <si>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</si>
  <si>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</si>
  <si>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</si>
  <si>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</si>
  <si>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</si>
  <si>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</si>
  <si>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</si>
  <si>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</si>
  <si>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</si>
  <si>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</si>
  <si>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</si>
  <si>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</si>
  <si>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</si>
  <si>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</si>
  <si>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</si>
  <si>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</si>
  <si>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</si>
  <si>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</si>
  <si>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</si>
  <si>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</si>
  <si>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</si>
  <si>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</si>
  <si>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</si>
  <si>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</si>
  <si>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</si>
  <si>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</si>
  <si>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</si>
  <si>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</si>
  <si>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</si>
  <si>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</si>
  <si>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</si>
  <si>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</si>
  <si>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</si>
  <si>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</si>
  <si>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</si>
  <si>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</si>
  <si>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</si>
  <si>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</si>
  <si>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</si>
  <si>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</si>
  <si>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</si>
  <si>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</si>
  <si>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</si>
  <si>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</si>
  <si>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</si>
  <si>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</si>
  <si>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</si>
  <si>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</si>
  <si>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</si>
  <si>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</si>
  <si>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</si>
  <si>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</si>
  <si>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</si>
  <si>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</si>
  <si>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</si>
  <si>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</si>
  <si>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</si>
  <si>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</si>
  <si>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</si>
  <si>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</si>
  <si>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</si>
  <si>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</si>
  <si>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</si>
  <si>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</si>
  <si>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</si>
  <si>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</si>
  <si>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</si>
  <si>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</si>
  <si>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</si>
  <si>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</si>
  <si>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</si>
  <si>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</si>
  <si>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</si>
  <si>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</si>
  <si>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</si>
  <si>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</si>
  <si>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</si>
  <si>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</si>
  <si>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</si>
  <si>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</si>
  <si>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</si>
  <si>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</si>
  <si>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</si>
  <si>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</si>
  <si>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</si>
  <si>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</si>
  <si>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</si>
  <si>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</si>
  <si>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</si>
  <si>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</si>
  <si>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</si>
  <si>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</si>
  <si>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</si>
  <si>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</si>
  <si>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</si>
  <si>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</si>
  <si>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</si>
  <si>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</si>
  <si>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</si>
  <si>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</si>
  <si>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</si>
  <si>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</si>
  <si>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</si>
  <si>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</si>
  <si>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</si>
  <si>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</si>
  <si>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</si>
  <si>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</si>
  <si>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</si>
  <si>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</si>
  <si>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</si>
  <si>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</si>
  <si>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</si>
  <si>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</si>
  <si>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</si>
  <si>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</si>
  <si>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</si>
  <si>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</si>
  <si>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</si>
  <si>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</si>
  <si>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</si>
  <si>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</si>
  <si>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</si>
  <si>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</si>
  <si>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</si>
  <si>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</si>
  <si>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</si>
  <si>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</si>
  <si>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</si>
  <si>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</si>
  <si>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</si>
  <si>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</si>
  <si>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</si>
  <si>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</si>
  <si>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</si>
  <si>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</si>
  <si>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</si>
  <si>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</si>
  <si>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</si>
  <si>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</si>
  <si>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</si>
  <si>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</si>
  <si>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</si>
  <si>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</si>
  <si>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</si>
  <si>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</si>
  <si>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</si>
  <si>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</si>
  <si>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</si>
  <si>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</si>
  <si>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</si>
  <si>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</si>
  <si>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</si>
  <si>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</si>
  <si>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</si>
  <si>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</si>
  <si>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</si>
  <si>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</si>
  <si>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</si>
  <si>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</si>
  <si>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</si>
  <si>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</si>
  <si>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</si>
  <si>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</si>
  <si>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</si>
  <si>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</si>
  <si>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</si>
  <si>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</si>
  <si>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</si>
  <si>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</si>
  <si>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</si>
  <si>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</si>
  <si>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</si>
  <si>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</si>
  <si>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</si>
  <si>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</si>
  <si>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</si>
  <si>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</si>
  <si>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</si>
  <si>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</si>
  <si>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</si>
  <si>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</si>
  <si>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</si>
  <si>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</si>
  <si>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</si>
  <si>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</si>
  <si>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</si>
  <si>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</si>
  <si>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</si>
  <si>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</si>
  <si>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</si>
  <si>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</si>
  <si>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</si>
  <si>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</si>
  <si>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</si>
  <si>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</si>
  <si>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</si>
  <si>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</si>
  <si>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</si>
  <si>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</si>
  <si>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</si>
  <si>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</si>
  <si>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</si>
  <si>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</si>
  <si>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</si>
  <si>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</si>
  <si>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</si>
  <si>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</si>
  <si>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</si>
  <si>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</si>
  <si>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</si>
  <si>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</si>
  <si>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</si>
  <si>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</si>
  <si>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</si>
  <si>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</si>
  <si>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</si>
  <si>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</si>
  <si>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</si>
  <si>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</si>
  <si>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</si>
  <si>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</si>
  <si>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</si>
  <si>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</si>
  <si>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</si>
  <si>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</si>
  <si>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</si>
  <si>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</si>
  <si>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</si>
  <si>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</si>
  <si>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</si>
  <si>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</si>
  <si>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</si>
  <si>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</si>
  <si>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</si>
  <si>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</si>
  <si>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</si>
  <si>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</si>
  <si>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</si>
  <si>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</si>
  <si>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</si>
  <si>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</si>
  <si>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</si>
  <si>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</si>
  <si>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</si>
  <si>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</si>
  <si>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</si>
  <si>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</si>
  <si>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</si>
  <si>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</si>
  <si>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</si>
  <si>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</si>
  <si>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</si>
  <si>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</si>
  <si>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</si>
  <si>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</si>
  <si>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</si>
  <si>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</si>
  <si>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</si>
  <si>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</si>
  <si>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</si>
  <si>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</si>
  <si>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</si>
  <si>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</si>
  <si>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</si>
  <si>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</si>
  <si>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</si>
  <si>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</si>
  <si>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</si>
  <si>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</si>
  <si>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</si>
  <si>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</si>
  <si>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</si>
  <si>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</si>
  <si>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</si>
  <si>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</si>
  <si>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</si>
  <si>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</si>
  <si>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</si>
  <si>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</si>
  <si>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</si>
  <si>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</si>
  <si>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</si>
  <si>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</si>
  <si>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</si>
  <si>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</si>
  <si>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</si>
  <si>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</si>
  <si>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</si>
  <si>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</si>
  <si>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</si>
  <si>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</si>
  <si>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</si>
  <si>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</si>
  <si>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</si>
  <si>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</si>
  <si>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</si>
  <si>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</si>
  <si>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</si>
  <si>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</si>
  <si>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</si>
  <si>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</si>
  <si>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</si>
  <si>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</si>
  <si>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</si>
  <si>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</si>
  <si>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</si>
  <si>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</si>
  <si>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</si>
  <si>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</si>
  <si>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</si>
  <si>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</si>
  <si>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</si>
  <si>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</si>
  <si>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</si>
  <si>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</si>
  <si>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</si>
  <si>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</si>
  <si>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</si>
  <si>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</si>
  <si>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</si>
  <si>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</si>
  <si>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</si>
  <si>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</si>
  <si>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</si>
  <si>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</si>
  <si>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</si>
  <si>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</si>
  <si>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</si>
  <si>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</si>
  <si>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</si>
  <si>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</si>
  <si>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</si>
  <si>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</si>
  <si>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</si>
  <si>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</si>
  <si>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</si>
  <si>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</si>
  <si>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</si>
  <si>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</si>
  <si>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</si>
  <si>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</si>
  <si>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</si>
  <si>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</si>
  <si>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</si>
  <si>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</si>
  <si>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</si>
  <si>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</si>
  <si>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</si>
  <si>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</si>
  <si>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</si>
  <si>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</si>
  <si>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</si>
  <si>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</si>
  <si>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</si>
  <si>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</si>
  <si>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</si>
  <si>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</si>
  <si>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</si>
  <si>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</si>
  <si>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</si>
  <si>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</si>
  <si>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</si>
  <si>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</si>
  <si>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</si>
  <si>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</si>
  <si>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</si>
  <si>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</si>
  <si>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</si>
  <si>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</si>
  <si>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</si>
  <si>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</si>
  <si>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</si>
  <si>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</si>
  <si>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</si>
  <si>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</si>
  <si>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</si>
  <si>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</si>
  <si>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</si>
  <si>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</si>
  <si>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</si>
  <si>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</si>
  <si>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</si>
  <si>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</si>
  <si>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</si>
  <si>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</si>
  <si>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</si>
  <si>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</si>
  <si>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</si>
  <si>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</si>
  <si>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</si>
  <si>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</si>
  <si>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</si>
  <si>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</si>
  <si>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</si>
  <si>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</si>
  <si>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</si>
  <si>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</si>
  <si>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</si>
  <si>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</si>
  <si>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</si>
  <si>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</si>
  <si>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</si>
  <si>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</si>
  <si>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</si>
  <si>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</si>
  <si>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</si>
  <si>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</si>
  <si>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</si>
  <si>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</si>
  <si>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</si>
  <si>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</si>
  <si>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</si>
  <si>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</si>
  <si>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</si>
  <si>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</si>
  <si>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</si>
  <si>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</si>
  <si>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</si>
  <si>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</si>
  <si>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</si>
  <si>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</si>
  <si>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</si>
  <si>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</si>
  <si>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</si>
  <si>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</si>
  <si>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</si>
  <si>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</si>
  <si>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</si>
  <si>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</si>
  <si>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</si>
  <si>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</si>
  <si>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</si>
  <si>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</si>
  <si>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</si>
  <si>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</si>
  <si>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</si>
  <si>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</si>
  <si>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</si>
  <si>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</si>
  <si>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</si>
  <si>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</si>
  <si>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</si>
  <si>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</si>
  <si>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</si>
  <si>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</si>
  <si>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</si>
  <si>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</si>
  <si>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</si>
  <si>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</si>
  <si>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</si>
  <si>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</si>
  <si>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</si>
  <si>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</si>
  <si>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</si>
  <si>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</si>
  <si>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</si>
  <si>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</si>
  <si>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</si>
  <si>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</si>
  <si>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</si>
  <si>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</si>
  <si>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</si>
  <si>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</si>
  <si>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</si>
  <si>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</si>
  <si>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</si>
  <si>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</si>
  <si>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</si>
  <si>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</si>
  <si>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</si>
  <si>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</si>
  <si>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</si>
  <si>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</si>
  <si>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</si>
  <si>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</si>
  <si>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</si>
  <si>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</si>
  <si>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</si>
  <si>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</si>
  <si>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</si>
  <si>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</si>
  <si>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</si>
  <si>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</si>
  <si>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</si>
  <si>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</si>
  <si>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</si>
  <si>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</si>
  <si>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</si>
  <si>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</si>
  <si>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</si>
  <si>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</si>
  <si>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</si>
  <si>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</si>
  <si>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</si>
  <si>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</si>
  <si>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</si>
  <si>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</si>
  <si>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</si>
  <si>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</si>
  <si>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</si>
  <si>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</si>
  <si>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</si>
  <si>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</si>
  <si>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</si>
  <si>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</si>
  <si>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</si>
  <si>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</si>
  <si>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</si>
  <si>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</si>
  <si>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</si>
  <si>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</si>
  <si>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</si>
  <si>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</si>
  <si>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31/7/2021</t>
  </si>
  <si>
    <t>Cut-off Date: 31/7/2021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</si>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</sst>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yy"/>
    <numFmt numFmtId="165" formatCode="0.00\ %"/>
    <numFmt numFmtId="166" formatCode="dd/mm/yyyy"/>
    <numFmt numFmtId="167" formatCode="#,##0;\-#,##0;0"/>
    <numFmt numFmtId="168" formatCode="mmm/yyyy"/>
    <numFmt numFmtId="169" formatCode="#,##0.0"/>
    <numFmt numFmtId="170" formatCode="0.0%"/>
    <numFmt numFmtId="171"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sz val="12"/>
      <color indexed="14"/>
      <name val="Arial"/>
    </font>
    <font>
      <u/>
      <sz val="10"/>
      <color indexed="8"/>
      <name val="Arial"/>
    </font>
    <font>
      <sz val="10"/>
      <color indexed="8"/>
      <name val="Arial"/>
    </font>
    <font>
      <b/>
      <sz val="10"/>
      <color indexed="12"/>
      <name val="Arial"/>
    </font>
    <font>
      <u/>
      <sz val="10"/>
      <color indexed="15"/>
      <name val="Arial"/>
    </font>
    <font>
      <sz val="8"/>
      <color indexed="8"/>
      <name val="Arial"/>
    </font>
    <font>
      <sz val="8"/>
      <name val="Arial"/>
    </font>
    <font>
      <b/>
      <sz val="8"/>
      <name val="Arial"/>
    </font>
    <font>
      <b/>
      <sz val="8"/>
      <color indexed="12"/>
      <name val="Arial"/>
    </font>
    <font>
      <u/>
      <sz val="8"/>
      <color indexed="15"/>
      <name val="Arial"/>
    </font>
    <font>
      <sz val="10"/>
      <color indexed="12"/>
      <name val="Arial"/>
    </font>
    <font>
      <b/>
      <i/>
      <u/>
      <sz val="18"/>
      <color indexed="8"/>
      <name val="Arial"/>
    </font>
    <font>
      <b/>
      <i/>
      <u/>
      <sz val="18"/>
      <color indexed="16"/>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b/>
      <sz val="8"/>
      <color indexed="8"/>
      <name val="Arial"/>
    </font>
    <font>
      <sz val="7"/>
      <color indexed="8"/>
      <name val="Arial"/>
    </font>
    <font>
      <sz val="7"/>
      <name val="Arial"/>
    </font>
    <font>
      <b/>
      <i/>
      <sz val="8"/>
      <color indexed="16"/>
      <name val="Arial"/>
    </font>
    <font>
      <b/>
      <i/>
      <sz val="10"/>
      <color indexed="21"/>
      <name val="Arial"/>
    </font>
    <font>
      <b/>
      <i/>
      <sz val="10"/>
      <name val="Arial"/>
    </font>
    <font>
      <b/>
      <i/>
      <sz val="10"/>
      <color indexed="16"/>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10">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6"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15"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0"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0" fontId="20" fillId="5" borderId="7" xfId="0" applyNumberFormat="1" applyFont="1" applyFill="1" applyBorder="1" applyAlignment="1">
      <alignment vertical="center"/>
    </xf>
    <xf numFmtId="0" fontId="19"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7"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0" fontId="19" fillId="4" borderId="7" xfId="0" applyNumberFormat="1" applyFont="1" applyFill="1" applyBorder="1" applyAlignment="1">
      <alignment horizontal="center"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19" fillId="5" borderId="7" xfId="0" applyNumberFormat="1" applyFont="1" applyFill="1" applyBorder="1" applyAlignment="1">
      <alignment horizontal="left"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3" fontId="18" fillId="3" borderId="0" xfId="0" applyNumberFormat="1" applyFont="1" applyFill="1" applyBorder="1" applyAlignment="1">
      <alignment horizontal="right" vertical="center" wrapText="1"/>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8"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Border="1" applyAlignment="1">
      <alignment horizontal="center"/>
    </xf>
    <xf numFmtId="0" fontId="44" fillId="0" borderId="0" xfId="2" applyFont="1" applyAlignment="1"/>
    <xf numFmtId="0" fontId="44" fillId="0" borderId="0" xfId="2" applyFont="1" applyAlignment="1"/>
    <xf numFmtId="0" fontId="44" fillId="16" borderId="0" xfId="1" applyFont="1" applyFill="1" applyAlignment="1">
      <alignment horizontal="center"/>
    </xf>
    <xf numFmtId="0" fontId="1" fillId="0" borderId="0" xfId="1"/>
    <xf numFmtId="0" fontId="44" fillId="16" borderId="0" xfId="2" applyFont="1" applyFill="1" applyBorder="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Fill="1" applyBorder="1" applyAlignment="1">
      <alignment horizontal="center" vertical="center" wrapText="1"/>
    </xf>
    <xf numFmtId="0" fontId="63" fillId="0" borderId="34" xfId="2" applyFill="1" applyBorder="1" applyAlignment="1">
      <alignment horizontal="center" vertical="center" wrapText="1"/>
    </xf>
    <xf numFmtId="0" fontId="63" fillId="0" borderId="35" xfId="2" quotePrefix="1" applyFill="1" applyBorder="1" applyAlignment="1">
      <alignment horizontal="center" vertical="center" wrapText="1"/>
    </xf>
    <xf numFmtId="0" fontId="63" fillId="0" borderId="0" xfId="2" quotePrefix="1" applyFill="1" applyBorder="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Fill="1" applyBorder="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9"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pplyProtection="1">
      <alignment horizontal="center" vertical="center" wrapText="1"/>
    </xf>
    <xf numFmtId="170" fontId="65" fillId="0" borderId="0" xfId="3" applyNumberFormat="1" applyFont="1" applyFill="1" applyBorder="1" applyAlignment="1">
      <alignment horizontal="center" vertical="center" wrapText="1"/>
    </xf>
    <xf numFmtId="9" fontId="65" fillId="0" borderId="0" xfId="3" applyFont="1" applyFill="1" applyBorder="1" applyAlignment="1">
      <alignment horizontal="center" vertical="center" wrapText="1"/>
    </xf>
    <xf numFmtId="3" fontId="65" fillId="0" borderId="0" xfId="1" quotePrefix="1" applyNumberFormat="1" applyFont="1" applyAlignment="1">
      <alignment horizontal="center" vertical="center" wrapText="1"/>
    </xf>
    <xf numFmtId="170"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9" fontId="65" fillId="0" borderId="0" xfId="1" quotePrefix="1" applyNumberFormat="1" applyFont="1" applyAlignment="1">
      <alignment horizontal="center" vertical="center" wrapText="1"/>
    </xf>
    <xf numFmtId="170" fontId="65" fillId="0" borderId="0" xfId="3" quotePrefix="1" applyNumberFormat="1" applyFont="1" applyFill="1" applyBorder="1" applyAlignment="1">
      <alignment horizontal="center" vertical="center" wrapText="1"/>
    </xf>
    <xf numFmtId="0" fontId="68" fillId="0" borderId="0" xfId="1" applyFont="1" applyAlignment="1">
      <alignment horizontal="right" vertical="center" wrapText="1"/>
    </xf>
    <xf numFmtId="169" fontId="45" fillId="0" borderId="0" xfId="1" applyNumberFormat="1" applyFont="1" applyAlignment="1">
      <alignment horizontal="center" vertical="center" wrapText="1"/>
    </xf>
    <xf numFmtId="9" fontId="65" fillId="0" borderId="0" xfId="3" quotePrefix="1" applyFont="1" applyFill="1" applyBorder="1" applyAlignment="1">
      <alignment horizontal="center" vertical="center" wrapText="1"/>
    </xf>
    <xf numFmtId="0" fontId="71" fillId="17" borderId="0" xfId="1" applyFont="1" applyFill="1" applyAlignment="1">
      <alignment horizontal="center" vertical="center" wrapText="1"/>
    </xf>
    <xf numFmtId="171"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70" fontId="43" fillId="0" borderId="0" xfId="1" quotePrefix="1" applyNumberFormat="1" applyFont="1" applyAlignment="1">
      <alignment horizontal="center" vertical="center" wrapText="1"/>
    </xf>
    <xf numFmtId="170" fontId="43" fillId="0" borderId="0" xfId="1" applyNumberFormat="1" applyFont="1" applyAlignment="1">
      <alignment horizontal="center" vertical="center" wrapText="1"/>
    </xf>
    <xf numFmtId="171"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Fill="1" applyBorder="1" applyAlignment="1">
      <alignment horizontal="center" vertical="center" wrapText="1"/>
    </xf>
    <xf numFmtId="0" fontId="1" fillId="0" borderId="0" xfId="1" applyAlignment="1">
      <alignment horizontal="right" vertical="center" wrapText="1"/>
    </xf>
    <xf numFmtId="169" fontId="1" fillId="0" borderId="0" xfId="1" applyNumberFormat="1" applyAlignment="1">
      <alignment horizontal="center" vertical="center" wrapText="1"/>
    </xf>
    <xf numFmtId="170" fontId="0" fillId="0" borderId="0" xfId="3" quotePrefix="1" applyNumberFormat="1" applyFont="1" applyFill="1" applyBorder="1" applyAlignment="1">
      <alignment horizontal="center" vertical="center" wrapText="1"/>
    </xf>
    <xf numFmtId="0" fontId="68" fillId="0" borderId="0" xfId="1" quotePrefix="1" applyFont="1" applyAlignment="1">
      <alignment horizontal="right" vertical="center" wrapText="1"/>
    </xf>
    <xf numFmtId="169" fontId="68" fillId="0" borderId="0" xfId="1" quotePrefix="1" applyNumberFormat="1" applyFont="1" applyAlignment="1">
      <alignment horizontal="right" vertical="center" wrapText="1"/>
    </xf>
    <xf numFmtId="0" fontId="63" fillId="0" borderId="0" xfId="2" applyAlignment="1" applyProtection="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63" fillId="0" borderId="0" xfId="2" applyFill="1" applyBorder="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applyFill="1" applyBorder="1" applyAlignment="1" applyProtection="1">
      <alignment horizontal="center" vertical="center" wrapText="1"/>
    </xf>
    <xf numFmtId="0" fontId="63" fillId="0" borderId="34" xfId="2" quotePrefix="1" applyFill="1" applyBorder="1" applyAlignment="1" applyProtection="1">
      <alignment horizontal="right" vertical="center" wrapText="1"/>
    </xf>
    <xf numFmtId="0" fontId="63" fillId="0" borderId="35" xfId="2" quotePrefix="1" applyFill="1" applyBorder="1" applyAlignment="1" applyProtection="1">
      <alignment horizontal="right" vertical="center" wrapText="1"/>
    </xf>
    <xf numFmtId="0" fontId="63" fillId="0" borderId="0" xfId="2" quotePrefix="1" applyFill="1" applyBorder="1" applyAlignment="1" applyProtection="1">
      <alignment horizontal="center" vertical="center" wrapText="1"/>
    </xf>
    <xf numFmtId="0" fontId="65" fillId="0" borderId="0" xfId="1" applyFont="1" applyAlignment="1">
      <alignment horizontal="right" vertical="center" wrapText="1"/>
    </xf>
    <xf numFmtId="170" fontId="65" fillId="0" borderId="0" xfId="3" applyNumberFormat="1" applyFont="1" applyFill="1" applyBorder="1" applyAlignment="1" applyProtection="1">
      <alignment horizontal="center" vertical="center" wrapText="1"/>
    </xf>
    <xf numFmtId="1" fontId="65" fillId="0" borderId="0" xfId="1" applyNumberFormat="1" applyFont="1" applyAlignment="1">
      <alignment horizontal="center" vertical="center" wrapText="1"/>
    </xf>
    <xf numFmtId="10" fontId="65" fillId="0" borderId="0" xfId="3" applyNumberFormat="1" applyFont="1" applyAlignment="1" applyProtection="1">
      <alignment horizontal="center" vertical="center" wrapText="1"/>
    </xf>
    <xf numFmtId="170" fontId="65" fillId="0" borderId="0" xfId="1" applyNumberFormat="1" applyFont="1" applyAlignment="1">
      <alignment horizontal="center" vertical="center" wrapText="1"/>
    </xf>
    <xf numFmtId="0" fontId="76" fillId="0" borderId="0" xfId="1" applyFont="1" applyAlignment="1">
      <alignment horizontal="center" vertical="center" wrapText="1"/>
    </xf>
    <xf numFmtId="170" fontId="76" fillId="0" borderId="0" xfId="3" applyNumberFormat="1" applyFont="1" applyFill="1" applyBorder="1" applyAlignment="1" applyProtection="1">
      <alignment horizontal="center" vertical="center" wrapText="1"/>
    </xf>
    <xf numFmtId="170" fontId="65" fillId="0" borderId="0" xfId="3" applyNumberFormat="1" applyFont="1" applyAlignment="1" applyProtection="1">
      <alignment horizontal="center" vertical="center" wrapText="1"/>
    </xf>
    <xf numFmtId="170" fontId="0" fillId="0" borderId="0" xfId="3" applyNumberFormat="1" applyFont="1" applyFill="1" applyBorder="1" applyAlignment="1" applyProtection="1">
      <alignment horizontal="center" vertical="center" wrapText="1"/>
    </xf>
    <xf numFmtId="9" fontId="68" fillId="0" borderId="0" xfId="3" applyFont="1" applyFill="1" applyBorder="1" applyAlignment="1" applyProtection="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9" fontId="65" fillId="0" borderId="0" xfId="3" applyFont="1" applyFill="1" applyBorder="1" applyAlignment="1" applyProtection="1">
      <alignment horizontal="center" vertical="center" wrapText="1"/>
    </xf>
    <xf numFmtId="170" fontId="65" fillId="0" borderId="0" xfId="3" quotePrefix="1" applyNumberFormat="1" applyFont="1" applyFill="1" applyBorder="1" applyAlignment="1" applyProtection="1">
      <alignment horizontal="center" vertical="center" wrapText="1"/>
    </xf>
    <xf numFmtId="170" fontId="45" fillId="0" borderId="0" xfId="3" applyNumberFormat="1" applyFont="1" applyFill="1" applyBorder="1" applyAlignment="1" applyProtection="1">
      <alignment horizontal="center" vertical="center" wrapText="1"/>
    </xf>
    <xf numFmtId="0" fontId="1" fillId="0" borderId="0" xfId="1" quotePrefix="1" applyAlignment="1">
      <alignment horizontal="center"/>
    </xf>
    <xf numFmtId="170" fontId="65" fillId="0" borderId="0" xfId="3" applyNumberFormat="1" applyFont="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78" fillId="0" borderId="0" xfId="1" applyFont="1" applyAlignment="1">
      <alignment horizontal="left"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cellXfs>
  <cellStyles count="4">
    <cellStyle name="Hyperlink 2" xfId="2" xr:uid="{060C9255-B356-4FBD-9FEB-8B41C24EFB78}"/>
    <cellStyle name="Normal" xfId="0" builtinId="0"/>
    <cellStyle name="Normal 2" xfId="1" xr:uid="{4C99986E-DE15-4F88-913C-C5903C36E6B7}"/>
    <cellStyle name="Percent 2" xfId="3" xr:uid="{FC0697BA-91B0-49E7-8693-97E50EC13CF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111801242236025"/>
          <c:y val="0.24305637972133967"/>
          <c:w val="0.25931677018633542"/>
          <c:h val="0.5173628654068516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B33E-4283-AF95-8D497C9FEFB6}"/>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B33E-4283-AF95-8D497C9FEFB6}"/>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B33E-4283-AF95-8D497C9FEFB6}"/>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B33E-4283-AF95-8D497C9FEFB6}"/>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B33E-4283-AF95-8D497C9FEFB6}"/>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B33E-4283-AF95-8D497C9FEFB6}"/>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B33E-4283-AF95-8D497C9FEFB6}"/>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B33E-4283-AF95-8D497C9FEFB6}"/>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B33E-4283-AF95-8D497C9FEFB6}"/>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B33E-4283-AF95-8D497C9FEFB6}"/>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B33E-4283-AF95-8D497C9FEFB6}"/>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B33E-4283-AF95-8D497C9FEFB6}"/>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_Hidden11!$B$2:$B$13</c:f>
              <c:numCache>
                <c:formatCode>General</c:formatCode>
                <c:ptCount val="12"/>
                <c:pt idx="0">
                  <c:v>4104204.0799999996</c:v>
                </c:pt>
                <c:pt idx="1">
                  <c:v>75631574.659999952</c:v>
                </c:pt>
                <c:pt idx="2">
                  <c:v>111264970.5</c:v>
                </c:pt>
                <c:pt idx="3">
                  <c:v>165872505.33000001</c:v>
                </c:pt>
                <c:pt idx="4">
                  <c:v>185909681.9500002</c:v>
                </c:pt>
                <c:pt idx="5">
                  <c:v>196522792.40999997</c:v>
                </c:pt>
                <c:pt idx="6">
                  <c:v>237636166.95999941</c:v>
                </c:pt>
                <c:pt idx="7">
                  <c:v>297740506.71000004</c:v>
                </c:pt>
                <c:pt idx="8">
                  <c:v>319703121.36000025</c:v>
                </c:pt>
                <c:pt idx="9">
                  <c:v>404563879.76999968</c:v>
                </c:pt>
                <c:pt idx="10">
                  <c:v>438366590.25999922</c:v>
                </c:pt>
                <c:pt idx="11">
                  <c:v>490015704.55000013</c:v>
                </c:pt>
              </c:numCache>
            </c:numRef>
          </c:val>
          <c:extLst>
            <c:ext xmlns:c16="http://schemas.microsoft.com/office/drawing/2014/chart" uri="{C3380CC4-5D6E-409C-BE32-E72D297353CC}">
              <c16:uniqueId val="{0000000C-B33E-4283-AF95-8D497C9FEFB6}"/>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789408244408313"/>
          <c:y val="3.9473768746934854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350910068252441"/>
          <c:w val="0.89543510636844337"/>
          <c:h val="0.71491381175004232"/>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&gt;22 and &lt;=23</c:v>
                </c:pt>
              </c:strCache>
            </c:strRef>
          </c:cat>
          <c:val>
            <c:numRef>
              <c:f>_Hidden12!$B$2:$B$23</c:f>
              <c:numCache>
                <c:formatCode>General</c:formatCode>
                <c:ptCount val="22"/>
                <c:pt idx="0">
                  <c:v>7.4665581512000201E-2</c:v>
                </c:pt>
                <c:pt idx="1">
                  <c:v>0.15366079288327453</c:v>
                </c:pt>
                <c:pt idx="2">
                  <c:v>0.11383278603043029</c:v>
                </c:pt>
                <c:pt idx="3">
                  <c:v>0.135707190639904</c:v>
                </c:pt>
                <c:pt idx="4">
                  <c:v>0.22270109965848581</c:v>
                </c:pt>
                <c:pt idx="5">
                  <c:v>0.18337228693547894</c:v>
                </c:pt>
                <c:pt idx="6">
                  <c:v>9.7039573049298208E-2</c:v>
                </c:pt>
                <c:pt idx="7">
                  <c:v>3.6266230080092637E-3</c:v>
                </c:pt>
                <c:pt idx="8">
                  <c:v>1.7442173268395092E-3</c:v>
                </c:pt>
                <c:pt idx="9">
                  <c:v>8.7245541776963167E-4</c:v>
                </c:pt>
                <c:pt idx="10">
                  <c:v>2.2941047074881865E-3</c:v>
                </c:pt>
                <c:pt idx="11">
                  <c:v>5.469473902798728E-3</c:v>
                </c:pt>
                <c:pt idx="12">
                  <c:v>7.1559178997199549E-4</c:v>
                </c:pt>
                <c:pt idx="13">
                  <c:v>1.9663793627729023E-3</c:v>
                </c:pt>
                <c:pt idx="14">
                  <c:v>4.2563214159209336E-4</c:v>
                </c:pt>
                <c:pt idx="15">
                  <c:v>8.0990642474252717E-4</c:v>
                </c:pt>
                <c:pt idx="16">
                  <c:v>7.7847180117530555E-4</c:v>
                </c:pt>
                <c:pt idx="17">
                  <c:v>1.6775247924412484E-4</c:v>
                </c:pt>
                <c:pt idx="18">
                  <c:v>1.3338719359843825E-4</c:v>
                </c:pt>
                <c:pt idx="19">
                  <c:v>1.8548700861976496E-6</c:v>
                </c:pt>
                <c:pt idx="20">
                  <c:v>1.3049979959241717E-5</c:v>
                </c:pt>
                <c:pt idx="21">
                  <c:v>1.7888850800924863E-6</c:v>
                </c:pt>
              </c:numCache>
            </c:numRef>
          </c:val>
          <c:extLst>
            <c:ext xmlns:c16="http://schemas.microsoft.com/office/drawing/2014/chart" uri="{C3380CC4-5D6E-409C-BE32-E72D297353CC}">
              <c16:uniqueId val="{00000000-D69F-4F1B-9E97-597A708D6682}"/>
            </c:ext>
          </c:extLst>
        </c:ser>
        <c:dLbls>
          <c:showLegendKey val="0"/>
          <c:showVal val="0"/>
          <c:showCatName val="0"/>
          <c:showSerName val="0"/>
          <c:showPercent val="0"/>
          <c:showBubbleSize val="0"/>
        </c:dLbls>
        <c:gapWidth val="80"/>
        <c:axId val="1402676944"/>
        <c:axId val="1"/>
      </c:barChart>
      <c:catAx>
        <c:axId val="1402676944"/>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0267694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527950310559005"/>
          <c:y val="3.160270880361174E-2"/>
        </c:manualLayout>
      </c:layout>
      <c:overlay val="0"/>
      <c:spPr>
        <a:noFill/>
        <a:ln w="3175">
          <a:solidFill>
            <a:srgbClr val="000000"/>
          </a:solidFill>
          <a:prstDash val="solid"/>
        </a:ln>
      </c:spPr>
    </c:title>
    <c:autoTitleDeleted val="0"/>
    <c:plotArea>
      <c:layout>
        <c:manualLayout>
          <c:layoutTarget val="inner"/>
          <c:xMode val="edge"/>
          <c:yMode val="edge"/>
          <c:x val="7.7639751552795025E-2"/>
          <c:y val="0.15575620767494355"/>
          <c:w val="0.90062111801242239"/>
          <c:h val="0.68397291196388266"/>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1.7934421311457206E-4</c:v>
                </c:pt>
                <c:pt idx="1">
                  <c:v>4.9619057407277725E-3</c:v>
                </c:pt>
                <c:pt idx="2">
                  <c:v>6.860393907535723E-3</c:v>
                </c:pt>
                <c:pt idx="3">
                  <c:v>9.4511649956848711E-3</c:v>
                </c:pt>
                <c:pt idx="4">
                  <c:v>2.7347134788287597E-2</c:v>
                </c:pt>
                <c:pt idx="5">
                  <c:v>3.8651782453089131E-2</c:v>
                </c:pt>
                <c:pt idx="6">
                  <c:v>3.6265266448263188E-2</c:v>
                </c:pt>
                <c:pt idx="7">
                  <c:v>3.798773204808388E-2</c:v>
                </c:pt>
                <c:pt idx="8">
                  <c:v>4.2271312213001302E-2</c:v>
                </c:pt>
                <c:pt idx="9">
                  <c:v>4.8757251681176228E-2</c:v>
                </c:pt>
                <c:pt idx="10">
                  <c:v>4.5984074834135351E-2</c:v>
                </c:pt>
                <c:pt idx="11">
                  <c:v>4.4126212794547398E-2</c:v>
                </c:pt>
                <c:pt idx="12">
                  <c:v>4.1613809371434149E-2</c:v>
                </c:pt>
                <c:pt idx="13">
                  <c:v>4.4986385791429218E-2</c:v>
                </c:pt>
                <c:pt idx="14">
                  <c:v>6.3644501770305395E-2</c:v>
                </c:pt>
                <c:pt idx="15">
                  <c:v>5.6308885208400154E-2</c:v>
                </c:pt>
                <c:pt idx="16">
                  <c:v>6.0606196881783113E-2</c:v>
                </c:pt>
                <c:pt idx="17">
                  <c:v>5.681159052216217E-2</c:v>
                </c:pt>
                <c:pt idx="18">
                  <c:v>3.7884976234607085E-2</c:v>
                </c:pt>
                <c:pt idx="19">
                  <c:v>6.7194206761093569E-2</c:v>
                </c:pt>
                <c:pt idx="20">
                  <c:v>5.5854220654785139E-2</c:v>
                </c:pt>
                <c:pt idx="21">
                  <c:v>4.8471528549623721E-2</c:v>
                </c:pt>
                <c:pt idx="22">
                  <c:v>2.6095567409767598E-2</c:v>
                </c:pt>
                <c:pt idx="23">
                  <c:v>2.7273276697621585E-2</c:v>
                </c:pt>
                <c:pt idx="24">
                  <c:v>4.4653796792209988E-2</c:v>
                </c:pt>
                <c:pt idx="25">
                  <c:v>2.4759835899754508E-2</c:v>
                </c:pt>
                <c:pt idx="26">
                  <c:v>3.3108573260877308E-4</c:v>
                </c:pt>
                <c:pt idx="27">
                  <c:v>8.2435403586261069E-5</c:v>
                </c:pt>
                <c:pt idx="28">
                  <c:v>1.8354919268902183E-4</c:v>
                </c:pt>
                <c:pt idx="29">
                  <c:v>1.7139334099044339E-4</c:v>
                </c:pt>
                <c:pt idx="30">
                  <c:v>2.291816675010233E-4</c:v>
                </c:pt>
              </c:numCache>
            </c:numRef>
          </c:val>
          <c:extLst>
            <c:ext xmlns:c16="http://schemas.microsoft.com/office/drawing/2014/chart" uri="{C3380CC4-5D6E-409C-BE32-E72D297353CC}">
              <c16:uniqueId val="{00000000-C73D-4078-9CF1-93B1246BDE52}"/>
            </c:ext>
          </c:extLst>
        </c:ser>
        <c:dLbls>
          <c:showLegendKey val="0"/>
          <c:showVal val="0"/>
          <c:showCatName val="0"/>
          <c:showSerName val="0"/>
          <c:showPercent val="0"/>
          <c:showBubbleSize val="0"/>
        </c:dLbls>
        <c:gapWidth val="80"/>
        <c:axId val="997804528"/>
        <c:axId val="1"/>
      </c:barChart>
      <c:catAx>
        <c:axId val="99780452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0452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4256326986151925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47085201793722"/>
          <c:w val="0.89543510636844337"/>
          <c:h val="0.6860986547085201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_Hidden14!$B$2:$B$33</c:f>
              <c:numCache>
                <c:formatCode>General</c:formatCode>
                <c:ptCount val="32"/>
                <c:pt idx="0">
                  <c:v>0</c:v>
                </c:pt>
                <c:pt idx="1">
                  <c:v>1.613590777005506E-3</c:v>
                </c:pt>
                <c:pt idx="2">
                  <c:v>1.8009807746178672E-3</c:v>
                </c:pt>
                <c:pt idx="3">
                  <c:v>6.7173467256229796E-4</c:v>
                </c:pt>
                <c:pt idx="4">
                  <c:v>1.1899135799121354E-2</c:v>
                </c:pt>
                <c:pt idx="5">
                  <c:v>1.2673653934914036E-3</c:v>
                </c:pt>
                <c:pt idx="6">
                  <c:v>3.5875208761746379E-3</c:v>
                </c:pt>
                <c:pt idx="7">
                  <c:v>5.3975026464819021E-3</c:v>
                </c:pt>
                <c:pt idx="8">
                  <c:v>9.9328329702103712E-3</c:v>
                </c:pt>
                <c:pt idx="9">
                  <c:v>0.11616603659557975</c:v>
                </c:pt>
                <c:pt idx="10">
                  <c:v>1.830606091435653E-2</c:v>
                </c:pt>
                <c:pt idx="11">
                  <c:v>2.047606654889679E-2</c:v>
                </c:pt>
                <c:pt idx="12">
                  <c:v>6.6171199371294676E-2</c:v>
                </c:pt>
                <c:pt idx="13">
                  <c:v>8.8894538336665545E-3</c:v>
                </c:pt>
                <c:pt idx="14">
                  <c:v>0.14218835991411388</c:v>
                </c:pt>
                <c:pt idx="15">
                  <c:v>1.1118402522075969E-2</c:v>
                </c:pt>
                <c:pt idx="16">
                  <c:v>1.4914695926592633E-2</c:v>
                </c:pt>
                <c:pt idx="17">
                  <c:v>6.830696802816312E-2</c:v>
                </c:pt>
                <c:pt idx="18">
                  <c:v>9.5804917201516883E-3</c:v>
                </c:pt>
                <c:pt idx="19">
                  <c:v>0.22972075999976094</c:v>
                </c:pt>
                <c:pt idx="20">
                  <c:v>1.5360395052745904E-2</c:v>
                </c:pt>
                <c:pt idx="21">
                  <c:v>5.6901831549556504E-3</c:v>
                </c:pt>
                <c:pt idx="22">
                  <c:v>7.7569375692290547E-3</c:v>
                </c:pt>
                <c:pt idx="23">
                  <c:v>5.4602169368001378E-3</c:v>
                </c:pt>
                <c:pt idx="24">
                  <c:v>0.1976372264504736</c:v>
                </c:pt>
                <c:pt idx="25">
                  <c:v>2.136230732963711E-2</c:v>
                </c:pt>
                <c:pt idx="26">
                  <c:v>3.0395821916723011E-4</c:v>
                </c:pt>
                <c:pt idx="27">
                  <c:v>1.768070219914398E-4</c:v>
                </c:pt>
                <c:pt idx="28">
                  <c:v>1.9002610133912699E-4</c:v>
                </c:pt>
                <c:pt idx="29">
                  <c:v>3.3272620915688555E-3</c:v>
                </c:pt>
                <c:pt idx="30">
                  <c:v>6.3268985230601968E-4</c:v>
                </c:pt>
                <c:pt idx="31">
                  <c:v>9.283093546779599E-5</c:v>
                </c:pt>
              </c:numCache>
            </c:numRef>
          </c:val>
          <c:extLst>
            <c:ext xmlns:c16="http://schemas.microsoft.com/office/drawing/2014/chart" uri="{C3380CC4-5D6E-409C-BE32-E72D297353CC}">
              <c16:uniqueId val="{00000000-AEBE-458F-95A4-DAD7D15AD460}"/>
            </c:ext>
          </c:extLst>
        </c:ser>
        <c:dLbls>
          <c:showLegendKey val="0"/>
          <c:showVal val="0"/>
          <c:showCatName val="0"/>
          <c:showSerName val="0"/>
          <c:showPercent val="0"/>
          <c:showBubbleSize val="0"/>
        </c:dLbls>
        <c:gapWidth val="80"/>
        <c:axId val="997823224"/>
        <c:axId val="1"/>
      </c:barChart>
      <c:catAx>
        <c:axId val="99782322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2322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3082706766917293"/>
          <c:y val="4.0358744394618833E-2"/>
        </c:manualLayout>
      </c:layout>
      <c:overlay val="0"/>
      <c:spPr>
        <a:noFill/>
        <a:ln w="3175">
          <a:solidFill>
            <a:srgbClr val="000000"/>
          </a:solidFill>
          <a:prstDash val="solid"/>
        </a:ln>
      </c:spPr>
    </c:title>
    <c:autoTitleDeleted val="0"/>
    <c:plotArea>
      <c:layout>
        <c:manualLayout>
          <c:layoutTarget val="inner"/>
          <c:xMode val="edge"/>
          <c:yMode val="edge"/>
          <c:x val="8.5714285714285715E-2"/>
          <c:y val="0.1547085201793722"/>
          <c:w val="0.89323308270676693"/>
          <c:h val="0.71748878923766812"/>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_Hidden15!$B$2:$B$24</c:f>
              <c:numCache>
                <c:formatCode>General</c:formatCode>
                <c:ptCount val="23"/>
                <c:pt idx="0">
                  <c:v>1.7888850800924848E-6</c:v>
                </c:pt>
                <c:pt idx="1">
                  <c:v>1.3049979959241707E-5</c:v>
                </c:pt>
                <c:pt idx="2">
                  <c:v>0</c:v>
                </c:pt>
                <c:pt idx="3">
                  <c:v>9.5948873897715528E-5</c:v>
                </c:pt>
                <c:pt idx="4">
                  <c:v>9.8484145183747634E-5</c:v>
                </c:pt>
                <c:pt idx="5">
                  <c:v>2.8664759802194783E-4</c:v>
                </c:pt>
                <c:pt idx="6">
                  <c:v>1.0057961424284302E-3</c:v>
                </c:pt>
                <c:pt idx="7">
                  <c:v>5.0447587498763291E-4</c:v>
                </c:pt>
                <c:pt idx="8">
                  <c:v>1.5866165362526078E-3</c:v>
                </c:pt>
                <c:pt idx="9">
                  <c:v>8.4064274001724372E-4</c:v>
                </c:pt>
                <c:pt idx="10">
                  <c:v>2.5903858943562711E-3</c:v>
                </c:pt>
                <c:pt idx="11">
                  <c:v>4.554376959279802E-3</c:v>
                </c:pt>
                <c:pt idx="12">
                  <c:v>1.7859867375492663E-3</c:v>
                </c:pt>
                <c:pt idx="13">
                  <c:v>6.8492187646517291E-4</c:v>
                </c:pt>
                <c:pt idx="14">
                  <c:v>2.330233565059312E-3</c:v>
                </c:pt>
                <c:pt idx="15">
                  <c:v>1.5650087502160796E-2</c:v>
                </c:pt>
                <c:pt idx="16">
                  <c:v>0.15416656511289153</c:v>
                </c:pt>
                <c:pt idx="17">
                  <c:v>0.24504906065061682</c:v>
                </c:pt>
                <c:pt idx="18">
                  <c:v>0.14101964520655086</c:v>
                </c:pt>
                <c:pt idx="19">
                  <c:v>0.11687927681056547</c:v>
                </c:pt>
                <c:pt idx="20">
                  <c:v>0.17740156345418812</c:v>
                </c:pt>
                <c:pt idx="21">
                  <c:v>9.3518565219833732E-2</c:v>
                </c:pt>
                <c:pt idx="22">
                  <c:v>3.9935880234654129E-2</c:v>
                </c:pt>
              </c:numCache>
            </c:numRef>
          </c:val>
          <c:extLst>
            <c:ext xmlns:c16="http://schemas.microsoft.com/office/drawing/2014/chart" uri="{C3380CC4-5D6E-409C-BE32-E72D297353CC}">
              <c16:uniqueId val="{00000000-A45D-4D0C-AD3E-EBE388817CEA}"/>
            </c:ext>
          </c:extLst>
        </c:ser>
        <c:dLbls>
          <c:showLegendKey val="0"/>
          <c:showVal val="0"/>
          <c:showCatName val="0"/>
          <c:showSerName val="0"/>
          <c:showPercent val="0"/>
          <c:showBubbleSize val="0"/>
        </c:dLbls>
        <c:gapWidth val="80"/>
        <c:axId val="997818632"/>
        <c:axId val="1"/>
      </c:barChart>
      <c:catAx>
        <c:axId val="99781863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1863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0.21101939665671951</c:v>
                </c:pt>
                <c:pt idx="1">
                  <c:v>0.34955746697251688</c:v>
                </c:pt>
                <c:pt idx="2">
                  <c:v>0.22795038053692676</c:v>
                </c:pt>
                <c:pt idx="3">
                  <c:v>8.9251550932990392E-2</c:v>
                </c:pt>
                <c:pt idx="4">
                  <c:v>0.12222120490084643</c:v>
                </c:pt>
              </c:numCache>
            </c:numRef>
          </c:val>
          <c:extLst>
            <c:ext xmlns:c16="http://schemas.microsoft.com/office/drawing/2014/chart" uri="{C3380CC4-5D6E-409C-BE32-E72D297353CC}">
              <c16:uniqueId val="{00000000-7F3F-4F6F-A314-CB0A1B258485}"/>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0.53207295188013859</c:v>
                </c:pt>
                <c:pt idx="1">
                  <c:v>0.29610617253036181</c:v>
                </c:pt>
                <c:pt idx="2">
                  <c:v>0.11593839989983723</c:v>
                </c:pt>
                <c:pt idx="3">
                  <c:v>3.2177288093151374E-2</c:v>
                </c:pt>
                <c:pt idx="4">
                  <c:v>2.3705187596510996E-2</c:v>
                </c:pt>
              </c:numCache>
            </c:numRef>
          </c:val>
          <c:extLst>
            <c:ext xmlns:c16="http://schemas.microsoft.com/office/drawing/2014/chart" uri="{C3380CC4-5D6E-409C-BE32-E72D297353CC}">
              <c16:uniqueId val="{00000001-7F3F-4F6F-A314-CB0A1B258485}"/>
            </c:ext>
          </c:extLst>
        </c:ser>
        <c:dLbls>
          <c:showLegendKey val="0"/>
          <c:showVal val="0"/>
          <c:showCatName val="0"/>
          <c:showSerName val="0"/>
          <c:showPercent val="0"/>
          <c:showBubbleSize val="0"/>
        </c:dLbls>
        <c:gapWidth val="150"/>
        <c:axId val="997818304"/>
        <c:axId val="1"/>
      </c:barChart>
      <c:catAx>
        <c:axId val="997818304"/>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18304"/>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733131479600636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25073818543218057"/>
          <c:w val="0.88854071249257416"/>
          <c:h val="0.59587192302706438"/>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_Hidden17!$B$2:$B$14</c:f>
              <c:numCache>
                <c:formatCode>General</c:formatCode>
                <c:ptCount val="13"/>
                <c:pt idx="0">
                  <c:v>1.0296012377084673E-3</c:v>
                </c:pt>
                <c:pt idx="1">
                  <c:v>2.2970575980008456E-2</c:v>
                </c:pt>
                <c:pt idx="2">
                  <c:v>0.23046638393813865</c:v>
                </c:pt>
                <c:pt idx="3">
                  <c:v>0.62230385858512682</c:v>
                </c:pt>
                <c:pt idx="4">
                  <c:v>7.877531259440558E-2</c:v>
                </c:pt>
                <c:pt idx="5">
                  <c:v>3.4706870892243703E-2</c:v>
                </c:pt>
                <c:pt idx="6">
                  <c:v>6.2386792925135754E-3</c:v>
                </c:pt>
                <c:pt idx="7">
                  <c:v>2.1720305468530239E-3</c:v>
                </c:pt>
                <c:pt idx="8">
                  <c:v>9.8002638424297874E-4</c:v>
                </c:pt>
                <c:pt idx="9">
                  <c:v>2.6553143614974669E-4</c:v>
                </c:pt>
                <c:pt idx="10">
                  <c:v>6.2208707025181157E-5</c:v>
                </c:pt>
                <c:pt idx="11">
                  <c:v>2.7913720894955085E-5</c:v>
                </c:pt>
                <c:pt idx="12">
                  <c:v>1.0066846888139711E-6</c:v>
                </c:pt>
              </c:numCache>
            </c:numRef>
          </c:val>
          <c:extLst>
            <c:ext xmlns:c16="http://schemas.microsoft.com/office/drawing/2014/chart" uri="{C3380CC4-5D6E-409C-BE32-E72D297353CC}">
              <c16:uniqueId val="{00000000-DF2C-4119-8CAD-9A4BD2C84989}"/>
            </c:ext>
          </c:extLst>
        </c:ser>
        <c:dLbls>
          <c:showLegendKey val="0"/>
          <c:showVal val="0"/>
          <c:showCatName val="0"/>
          <c:showSerName val="0"/>
          <c:showPercent val="0"/>
          <c:showBubbleSize val="0"/>
        </c:dLbls>
        <c:gapWidth val="80"/>
        <c:axId val="997816992"/>
        <c:axId val="1"/>
      </c:barChart>
      <c:catAx>
        <c:axId val="99781699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169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315813626914236"/>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60942971083994"/>
          <c:y val="0.44700561412193557"/>
          <c:w val="0.11278205840106101"/>
          <c:h val="0.27649831801356839"/>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85F3-4EA8-9712-E96A218CFAE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5F3-4EA8-9712-E96A218CFAE6}"/>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85F3-4EA8-9712-E96A218CFAE6}"/>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176522461.61000016</c:v>
                </c:pt>
                <c:pt idx="1">
                  <c:v>2679386.36</c:v>
                </c:pt>
                <c:pt idx="2">
                  <c:v>2748129850.5700035</c:v>
                </c:pt>
              </c:numCache>
            </c:numRef>
          </c:val>
          <c:extLst>
            <c:ext xmlns:c16="http://schemas.microsoft.com/office/drawing/2014/chart" uri="{C3380CC4-5D6E-409C-BE32-E72D297353CC}">
              <c16:uniqueId val="{00000003-85F3-4EA8-9712-E96A218CFAE6}"/>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000031002032184"/>
          <c:y val="5.8020477815699661E-2"/>
        </c:manualLayout>
      </c:layout>
      <c:overlay val="0"/>
      <c:spPr>
        <a:noFill/>
        <a:ln w="3175">
          <a:solidFill>
            <a:srgbClr val="000000"/>
          </a:solidFill>
          <a:prstDash val="solid"/>
        </a:ln>
      </c:spPr>
    </c:title>
    <c:autoTitleDeleted val="0"/>
    <c:plotArea>
      <c:layout>
        <c:manualLayout>
          <c:layoutTarget val="inner"/>
          <c:xMode val="edge"/>
          <c:yMode val="edge"/>
          <c:x val="0.10158745905794125"/>
          <c:y val="0.21501706484641639"/>
          <c:w val="0.87619183437474324"/>
          <c:h val="0.49829351535836175"/>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_Hidden19!$B$2:$B$17</c:f>
              <c:numCache>
                <c:formatCode>General</c:formatCode>
                <c:ptCount val="16"/>
                <c:pt idx="0">
                  <c:v>6.1850051700769269E-3</c:v>
                </c:pt>
                <c:pt idx="1">
                  <c:v>1.1739389997088285E-2</c:v>
                </c:pt>
                <c:pt idx="2">
                  <c:v>7.111423068449212E-3</c:v>
                </c:pt>
                <c:pt idx="3">
                  <c:v>1.0608437518538905E-2</c:v>
                </c:pt>
                <c:pt idx="4">
                  <c:v>4.1540775396464065E-3</c:v>
                </c:pt>
                <c:pt idx="5">
                  <c:v>3.6745747177762134E-3</c:v>
                </c:pt>
                <c:pt idx="6">
                  <c:v>1.247034209283719E-3</c:v>
                </c:pt>
                <c:pt idx="7">
                  <c:v>1.0871827991297614E-3</c:v>
                </c:pt>
                <c:pt idx="8">
                  <c:v>2.1344465313296338E-3</c:v>
                </c:pt>
                <c:pt idx="9">
                  <c:v>5.3158653007314266E-5</c:v>
                </c:pt>
                <c:pt idx="10">
                  <c:v>4.4992554163127102E-5</c:v>
                </c:pt>
                <c:pt idx="11">
                  <c:v>1.4294681440053471E-3</c:v>
                </c:pt>
                <c:pt idx="12">
                  <c:v>7.2555160560017944E-3</c:v>
                </c:pt>
                <c:pt idx="13">
                  <c:v>1.2201400858609223E-3</c:v>
                </c:pt>
                <c:pt idx="14">
                  <c:v>2.363105692276049E-4</c:v>
                </c:pt>
                <c:pt idx="15">
                  <c:v>0.94181884238641478</c:v>
                </c:pt>
              </c:numCache>
            </c:numRef>
          </c:val>
          <c:extLst>
            <c:ext xmlns:c16="http://schemas.microsoft.com/office/drawing/2014/chart" uri="{C3380CC4-5D6E-409C-BE32-E72D297353CC}">
              <c16:uniqueId val="{00000000-8CDA-4988-9619-3752F6291247}"/>
            </c:ext>
          </c:extLst>
        </c:ser>
        <c:dLbls>
          <c:showLegendKey val="0"/>
          <c:showVal val="0"/>
          <c:showCatName val="0"/>
          <c:showSerName val="0"/>
          <c:showPercent val="0"/>
          <c:showBubbleSize val="0"/>
        </c:dLbls>
        <c:gapWidth val="80"/>
        <c:axId val="997822568"/>
        <c:axId val="1"/>
      </c:barChart>
      <c:catAx>
        <c:axId val="9978225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225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4404870031258763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494112278692743"/>
          <c:y val="0.4219426668919225"/>
          <c:w val="0.11160730504688815"/>
          <c:h val="0.3164570001689419"/>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EAF1-4EC3-9E10-703625482F93}"/>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_Hidden20!$A$2:$A$2</c:f>
              <c:strCache>
                <c:ptCount val="1"/>
                <c:pt idx="0">
                  <c:v>Monthly</c:v>
                </c:pt>
              </c:strCache>
            </c:strRef>
          </c:cat>
          <c:val>
            <c:numRef>
              <c:f>_Hidden20!$B$2:$B$2</c:f>
              <c:numCache>
                <c:formatCode>General</c:formatCode>
                <c:ptCount val="1"/>
                <c:pt idx="0">
                  <c:v>1</c:v>
                </c:pt>
              </c:numCache>
            </c:numRef>
          </c:val>
          <c:extLst>
            <c:ext xmlns:c16="http://schemas.microsoft.com/office/drawing/2014/chart" uri="{C3380CC4-5D6E-409C-BE32-E72D297353CC}">
              <c16:uniqueId val="{00000001-EAF1-4EC3-9E10-703625482F93}"/>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6525096525096523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629343629343631"/>
          <c:y val="0.43612334801762115"/>
          <c:w val="0.12934362934362933"/>
          <c:h val="0.29515418502202645"/>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22F4-43AB-97CF-A7498DBDCE55}"/>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22F4-43AB-97CF-A7498DBDCE55}"/>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22F4-43AB-97CF-A7498DBDCE55}"/>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44439104.059999958</c:v>
                </c:pt>
                <c:pt idx="1">
                  <c:v>98249986.829999998</c:v>
                </c:pt>
                <c:pt idx="2">
                  <c:v>2784642607.6499977</c:v>
                </c:pt>
              </c:numCache>
            </c:numRef>
          </c:val>
          <c:extLst>
            <c:ext xmlns:c16="http://schemas.microsoft.com/office/drawing/2014/chart" uri="{C3380CC4-5D6E-409C-BE32-E72D297353CC}">
              <c16:uniqueId val="{00000003-22F4-43AB-97CF-A7498DBDCE55}"/>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292698487772968"/>
          <c:y val="4.1775456919060053E-2"/>
        </c:manualLayout>
      </c:layout>
      <c:overlay val="0"/>
      <c:spPr>
        <a:noFill/>
        <a:ln w="3175">
          <a:solidFill>
            <a:srgbClr val="000000"/>
          </a:solidFill>
          <a:prstDash val="solid"/>
        </a:ln>
      </c:spPr>
    </c:title>
    <c:autoTitleDeleted val="0"/>
    <c:plotArea>
      <c:layout>
        <c:manualLayout>
          <c:layoutTarget val="inner"/>
          <c:xMode val="edge"/>
          <c:yMode val="edge"/>
          <c:x val="9.9303220362196104E-2"/>
          <c:y val="0.17493472584856398"/>
          <c:w val="0.87630736565236211"/>
          <c:h val="0.64229765013054829"/>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1.4382750004380738E-5</c:v>
                </c:pt>
                <c:pt idx="1">
                  <c:v>1.8247322384628051E-2</c:v>
                </c:pt>
                <c:pt idx="2">
                  <c:v>6.2360950038920109E-2</c:v>
                </c:pt>
                <c:pt idx="3">
                  <c:v>9.7392006735072742E-2</c:v>
                </c:pt>
                <c:pt idx="4">
                  <c:v>0.10933847658932377</c:v>
                </c:pt>
                <c:pt idx="5">
                  <c:v>0.12843352707775235</c:v>
                </c:pt>
                <c:pt idx="6">
                  <c:v>0.13087247442477129</c:v>
                </c:pt>
                <c:pt idx="7">
                  <c:v>0.13221793895889503</c:v>
                </c:pt>
                <c:pt idx="8">
                  <c:v>0.13813851607649463</c:v>
                </c:pt>
                <c:pt idx="9">
                  <c:v>0.12506623882172177</c:v>
                </c:pt>
                <c:pt idx="10">
                  <c:v>4.7871830482993441E-2</c:v>
                </c:pt>
                <c:pt idx="11">
                  <c:v>3.2778525353944965E-3</c:v>
                </c:pt>
                <c:pt idx="12">
                  <c:v>1.8125874675037287E-3</c:v>
                </c:pt>
                <c:pt idx="13">
                  <c:v>4.9558956565242066E-3</c:v>
                </c:pt>
              </c:numCache>
            </c:numRef>
          </c:val>
          <c:extLst>
            <c:ext xmlns:c16="http://schemas.microsoft.com/office/drawing/2014/chart" uri="{C3380CC4-5D6E-409C-BE32-E72D297353CC}">
              <c16:uniqueId val="{00000000-255B-40AD-8EA2-C30D2F78CC30}"/>
            </c:ext>
          </c:extLst>
        </c:ser>
        <c:dLbls>
          <c:showLegendKey val="0"/>
          <c:showVal val="0"/>
          <c:showCatName val="0"/>
          <c:showSerName val="0"/>
          <c:showPercent val="0"/>
          <c:showBubbleSize val="0"/>
        </c:dLbls>
        <c:gapWidth val="80"/>
        <c:axId val="996740720"/>
        <c:axId val="1"/>
      </c:barChart>
      <c:catAx>
        <c:axId val="99674072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674072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8183573398185004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9020172910662825"/>
          <c:w val="0.87478104810999524"/>
          <c:h val="0.58501440922190207"/>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5.4208822689668186E-3</c:v>
                </c:pt>
                <c:pt idx="1">
                  <c:v>2.8801050213082897E-2</c:v>
                </c:pt>
                <c:pt idx="2">
                  <c:v>7.3063594233845175E-2</c:v>
                </c:pt>
                <c:pt idx="3">
                  <c:v>0.14893077801106036</c:v>
                </c:pt>
                <c:pt idx="4">
                  <c:v>0.18168834947377688</c:v>
                </c:pt>
                <c:pt idx="5">
                  <c:v>3.0556023840623097E-2</c:v>
                </c:pt>
                <c:pt idx="6">
                  <c:v>4.3929587751923398E-2</c:v>
                </c:pt>
                <c:pt idx="7">
                  <c:v>4.849758429179938E-2</c:v>
                </c:pt>
                <c:pt idx="8">
                  <c:v>5.5997764415203342E-2</c:v>
                </c:pt>
                <c:pt idx="9">
                  <c:v>5.2325789392570592E-2</c:v>
                </c:pt>
                <c:pt idx="10">
                  <c:v>0.15677828620477005</c:v>
                </c:pt>
                <c:pt idx="11">
                  <c:v>6.8187265334349781E-2</c:v>
                </c:pt>
                <c:pt idx="12">
                  <c:v>2.7187070781795289E-2</c:v>
                </c:pt>
                <c:pt idx="13">
                  <c:v>7.8635973786232827E-2</c:v>
                </c:pt>
              </c:numCache>
            </c:numRef>
          </c:val>
          <c:extLst>
            <c:ext xmlns:c16="http://schemas.microsoft.com/office/drawing/2014/chart" uri="{C3380CC4-5D6E-409C-BE32-E72D297353CC}">
              <c16:uniqueId val="{00000000-F324-47D0-A3F2-E9C81E427966}"/>
            </c:ext>
          </c:extLst>
        </c:ser>
        <c:dLbls>
          <c:showLegendKey val="0"/>
          <c:showVal val="0"/>
          <c:showCatName val="0"/>
          <c:showSerName val="0"/>
          <c:showPercent val="0"/>
          <c:showBubbleSize val="0"/>
        </c:dLbls>
        <c:gapWidth val="80"/>
        <c:axId val="996749576"/>
        <c:axId val="1"/>
      </c:barChart>
      <c:catAx>
        <c:axId val="9967495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67495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8791368836594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0989019412452332"/>
          <c:y val="0.15317303017837777"/>
          <c:w val="0.86813253358373421"/>
          <c:h val="0.6367621683129705"/>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_Hidden24!$B$2:$B$19</c:f>
              <c:numCache>
                <c:formatCode>General</c:formatCode>
                <c:ptCount val="18"/>
                <c:pt idx="0">
                  <c:v>1.3019964481308748E-2</c:v>
                </c:pt>
                <c:pt idx="1">
                  <c:v>3.2949500857079587E-2</c:v>
                </c:pt>
                <c:pt idx="2">
                  <c:v>7.6167046652486997E-2</c:v>
                </c:pt>
                <c:pt idx="3">
                  <c:v>7.5251011082846084E-2</c:v>
                </c:pt>
                <c:pt idx="4">
                  <c:v>8.7129822225889178E-2</c:v>
                </c:pt>
                <c:pt idx="5">
                  <c:v>8.4816728805906003E-2</c:v>
                </c:pt>
                <c:pt idx="6">
                  <c:v>9.465464054456002E-2</c:v>
                </c:pt>
                <c:pt idx="7">
                  <c:v>0.11566258838001416</c:v>
                </c:pt>
                <c:pt idx="8">
                  <c:v>9.6254979984172082E-2</c:v>
                </c:pt>
                <c:pt idx="9">
                  <c:v>9.6563687880325669E-2</c:v>
                </c:pt>
                <c:pt idx="10">
                  <c:v>9.7663840770961741E-2</c:v>
                </c:pt>
                <c:pt idx="11">
                  <c:v>4.5809640375527712E-2</c:v>
                </c:pt>
                <c:pt idx="12">
                  <c:v>8.0858213672216614E-2</c:v>
                </c:pt>
                <c:pt idx="13">
                  <c:v>2.4179661066527709E-3</c:v>
                </c:pt>
                <c:pt idx="14">
                  <c:v>4.4963055626954092E-4</c:v>
                </c:pt>
                <c:pt idx="15">
                  <c:v>1.8412282430064881E-4</c:v>
                </c:pt>
                <c:pt idx="16">
                  <c:v>6.987263182440654E-5</c:v>
                </c:pt>
                <c:pt idx="17">
                  <c:v>7.6742167658022371E-5</c:v>
                </c:pt>
              </c:numCache>
            </c:numRef>
          </c:val>
          <c:extLst>
            <c:ext xmlns:c16="http://schemas.microsoft.com/office/drawing/2014/chart" uri="{C3380CC4-5D6E-409C-BE32-E72D297353CC}">
              <c16:uniqueId val="{00000000-1428-4014-ACEA-A669A8285B46}"/>
            </c:ext>
          </c:extLst>
        </c:ser>
        <c:dLbls>
          <c:showLegendKey val="0"/>
          <c:showVal val="0"/>
          <c:showCatName val="0"/>
          <c:showSerName val="0"/>
          <c:showPercent val="0"/>
          <c:showBubbleSize val="0"/>
        </c:dLbls>
        <c:gapWidth val="80"/>
        <c:axId val="996752856"/>
        <c:axId val="1"/>
      </c:barChart>
      <c:catAx>
        <c:axId val="99675285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675285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8045112781954886"/>
          <c:y val="2.9465983011738556E-2"/>
        </c:manualLayout>
      </c:layout>
      <c:overlay val="0"/>
      <c:spPr>
        <a:noFill/>
        <a:ln w="3175">
          <a:solidFill>
            <a:srgbClr val="000000"/>
          </a:solidFill>
          <a:prstDash val="solid"/>
        </a:ln>
      </c:spPr>
    </c:title>
    <c:autoTitleDeleted val="0"/>
    <c:plotArea>
      <c:layout>
        <c:manualLayout>
          <c:layoutTarget val="inner"/>
          <c:xMode val="edge"/>
          <c:yMode val="edge"/>
          <c:x val="9.6240601503759404E-2"/>
          <c:y val="0.13443854749105716"/>
          <c:w val="0.88270676691729322"/>
          <c:h val="0.762432310428735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_Hidden25!$B$2:$B$9</c:f>
              <c:numCache>
                <c:formatCode>General</c:formatCode>
                <c:ptCount val="8"/>
                <c:pt idx="0">
                  <c:v>0.94181884238641533</c:v>
                </c:pt>
                <c:pt idx="1">
                  <c:v>2.2001960475515038E-2</c:v>
                </c:pt>
                <c:pt idx="2">
                  <c:v>1.6512824045224618E-2</c:v>
                </c:pt>
                <c:pt idx="3">
                  <c:v>5.8477936950355166E-3</c:v>
                </c:pt>
                <c:pt idx="4">
                  <c:v>1.7203420994319324E-3</c:v>
                </c:pt>
                <c:pt idx="5">
                  <c:v>1.9568024432820076E-3</c:v>
                </c:pt>
                <c:pt idx="6">
                  <c:v>1.0713972016099878E-3</c:v>
                </c:pt>
                <c:pt idx="7">
                  <c:v>9.0700376534855881E-3</c:v>
                </c:pt>
              </c:numCache>
            </c:numRef>
          </c:val>
          <c:extLst>
            <c:ext xmlns:c16="http://schemas.microsoft.com/office/drawing/2014/chart" uri="{C3380CC4-5D6E-409C-BE32-E72D297353CC}">
              <c16:uniqueId val="{00000000-13BB-4B64-8781-19C3CE981AAF}"/>
            </c:ext>
          </c:extLst>
        </c:ser>
        <c:dLbls>
          <c:showLegendKey val="0"/>
          <c:showVal val="0"/>
          <c:showCatName val="0"/>
          <c:showSerName val="0"/>
          <c:showPercent val="0"/>
          <c:showBubbleSize val="0"/>
        </c:dLbls>
        <c:gapWidth val="80"/>
        <c:axId val="996753512"/>
        <c:axId val="1"/>
      </c:barChart>
      <c:catAx>
        <c:axId val="99675351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67535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4344023323615158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2244897959183673"/>
          <c:y val="0.15418518785404461"/>
          <c:w val="0.8571428571428571"/>
          <c:h val="0.75550742048481867"/>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2438342.71</c:v>
                </c:pt>
                <c:pt idx="1">
                  <c:v>477008.27</c:v>
                </c:pt>
                <c:pt idx="2">
                  <c:v>514290.82000000007</c:v>
                </c:pt>
                <c:pt idx="3">
                  <c:v>900627.14000000013</c:v>
                </c:pt>
              </c:numCache>
            </c:numRef>
          </c:val>
          <c:extLst>
            <c:ext xmlns:c16="http://schemas.microsoft.com/office/drawing/2014/chart" uri="{C3380CC4-5D6E-409C-BE32-E72D297353CC}">
              <c16:uniqueId val="{00000000-6448-410D-A723-8061FA57CAC9}"/>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22</c:v>
                </c:pt>
                <c:pt idx="1">
                  <c:v>7</c:v>
                </c:pt>
                <c:pt idx="2">
                  <c:v>10</c:v>
                </c:pt>
                <c:pt idx="3">
                  <c:v>8</c:v>
                </c:pt>
              </c:numCache>
            </c:numRef>
          </c:val>
          <c:extLst>
            <c:ext xmlns:c16="http://schemas.microsoft.com/office/drawing/2014/chart" uri="{C3380CC4-5D6E-409C-BE32-E72D297353CC}">
              <c16:uniqueId val="{00000001-6448-410D-A723-8061FA57CAC9}"/>
            </c:ext>
          </c:extLst>
        </c:ser>
        <c:dLbls>
          <c:showLegendKey val="0"/>
          <c:showVal val="0"/>
          <c:showCatName val="0"/>
          <c:showSerName val="0"/>
          <c:showPercent val="0"/>
          <c:showBubbleSize val="0"/>
        </c:dLbls>
        <c:gapWidth val="100"/>
        <c:axId val="996751216"/>
        <c:axId val="1"/>
      </c:barChart>
      <c:catAx>
        <c:axId val="996751216"/>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67512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0965800155326566"/>
          <c:y val="0.15372436618181565"/>
          <c:w val="0.87625797571462749"/>
          <c:h val="0.7290021489034556"/>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_Hidden30!$B$2:$B$357</c:f>
              <c:numCache>
                <c:formatCode>General</c:formatCode>
                <c:ptCount val="356"/>
                <c:pt idx="0">
                  <c:v>2905498954.6268249</c:v>
                </c:pt>
                <c:pt idx="1">
                  <c:v>2884356569.938036</c:v>
                </c:pt>
                <c:pt idx="2">
                  <c:v>2863955519.6666899</c:v>
                </c:pt>
                <c:pt idx="3">
                  <c:v>2843561234.6517549</c:v>
                </c:pt>
                <c:pt idx="4">
                  <c:v>2823373309.7916288</c:v>
                </c:pt>
                <c:pt idx="5">
                  <c:v>2801960810.1712022</c:v>
                </c:pt>
                <c:pt idx="6">
                  <c:v>2780908852.7081718</c:v>
                </c:pt>
                <c:pt idx="7">
                  <c:v>2759634801.1508441</c:v>
                </c:pt>
                <c:pt idx="8">
                  <c:v>2738745359.9802141</c:v>
                </c:pt>
                <c:pt idx="9">
                  <c:v>2717724956.7605028</c:v>
                </c:pt>
                <c:pt idx="10">
                  <c:v>2696677577.62187</c:v>
                </c:pt>
                <c:pt idx="11">
                  <c:v>2676320677.1764302</c:v>
                </c:pt>
                <c:pt idx="12">
                  <c:v>2655201714.980423</c:v>
                </c:pt>
                <c:pt idx="13">
                  <c:v>2635129671.9137421</c:v>
                </c:pt>
                <c:pt idx="14">
                  <c:v>2614356213.6693139</c:v>
                </c:pt>
                <c:pt idx="15">
                  <c:v>2593584582.6855149</c:v>
                </c:pt>
                <c:pt idx="16">
                  <c:v>2571990743.0902648</c:v>
                </c:pt>
                <c:pt idx="17">
                  <c:v>2550262102.1093278</c:v>
                </c:pt>
                <c:pt idx="18">
                  <c:v>2529100115.2923198</c:v>
                </c:pt>
                <c:pt idx="19">
                  <c:v>2508394604.8119168</c:v>
                </c:pt>
                <c:pt idx="20">
                  <c:v>2488219569.1647429</c:v>
                </c:pt>
                <c:pt idx="21">
                  <c:v>2466925882.323843</c:v>
                </c:pt>
                <c:pt idx="22">
                  <c:v>2445660704.1450672</c:v>
                </c:pt>
                <c:pt idx="23">
                  <c:v>2424411221.7595038</c:v>
                </c:pt>
                <c:pt idx="24">
                  <c:v>2402989094.2621169</c:v>
                </c:pt>
                <c:pt idx="25">
                  <c:v>2382235079.036459</c:v>
                </c:pt>
                <c:pt idx="26">
                  <c:v>2360851276.5343242</c:v>
                </c:pt>
                <c:pt idx="27">
                  <c:v>2341025981.437737</c:v>
                </c:pt>
                <c:pt idx="28">
                  <c:v>2320640035.2851911</c:v>
                </c:pt>
                <c:pt idx="29">
                  <c:v>2299769565.4334178</c:v>
                </c:pt>
                <c:pt idx="30">
                  <c:v>2278585813.9934349</c:v>
                </c:pt>
                <c:pt idx="31">
                  <c:v>2258158116.8638349</c:v>
                </c:pt>
                <c:pt idx="32">
                  <c:v>2237525558.6248159</c:v>
                </c:pt>
                <c:pt idx="33">
                  <c:v>2217064672.7747612</c:v>
                </c:pt>
                <c:pt idx="34">
                  <c:v>2196428816.1583509</c:v>
                </c:pt>
                <c:pt idx="35">
                  <c:v>2174092048.5361362</c:v>
                </c:pt>
                <c:pt idx="36">
                  <c:v>2154070697.7905889</c:v>
                </c:pt>
                <c:pt idx="37">
                  <c:v>2132106077.972894</c:v>
                </c:pt>
                <c:pt idx="38">
                  <c:v>2111193150.0379829</c:v>
                </c:pt>
                <c:pt idx="39">
                  <c:v>2091123877.121928</c:v>
                </c:pt>
                <c:pt idx="40">
                  <c:v>2071595266.102519</c:v>
                </c:pt>
                <c:pt idx="41">
                  <c:v>2051048589.865664</c:v>
                </c:pt>
                <c:pt idx="42">
                  <c:v>2031097679.3382189</c:v>
                </c:pt>
                <c:pt idx="43">
                  <c:v>2011406273.6038511</c:v>
                </c:pt>
                <c:pt idx="44">
                  <c:v>1991413479.269171</c:v>
                </c:pt>
                <c:pt idx="45">
                  <c:v>1972227510.9322741</c:v>
                </c:pt>
                <c:pt idx="46">
                  <c:v>1952202038.374404</c:v>
                </c:pt>
                <c:pt idx="47">
                  <c:v>1932469742.2569129</c:v>
                </c:pt>
                <c:pt idx="48">
                  <c:v>1912875201.0953281</c:v>
                </c:pt>
                <c:pt idx="49">
                  <c:v>1893089581.8513701</c:v>
                </c:pt>
                <c:pt idx="50">
                  <c:v>1874508511.5539751</c:v>
                </c:pt>
                <c:pt idx="51">
                  <c:v>1853898840.8438871</c:v>
                </c:pt>
                <c:pt idx="52">
                  <c:v>1835720497.5948679</c:v>
                </c:pt>
                <c:pt idx="53">
                  <c:v>1817636454.2181039</c:v>
                </c:pt>
                <c:pt idx="54">
                  <c:v>1799284304.1325901</c:v>
                </c:pt>
                <c:pt idx="55">
                  <c:v>1780793140.9476981</c:v>
                </c:pt>
                <c:pt idx="56">
                  <c:v>1762408428.6597431</c:v>
                </c:pt>
                <c:pt idx="57">
                  <c:v>1744410732.5622029</c:v>
                </c:pt>
                <c:pt idx="58">
                  <c:v>1726264241.052294</c:v>
                </c:pt>
                <c:pt idx="59">
                  <c:v>1708557401.047374</c:v>
                </c:pt>
                <c:pt idx="60">
                  <c:v>1691015760.708899</c:v>
                </c:pt>
                <c:pt idx="61">
                  <c:v>1672893089.3653531</c:v>
                </c:pt>
                <c:pt idx="62">
                  <c:v>1655757657.0891111</c:v>
                </c:pt>
                <c:pt idx="63">
                  <c:v>1639275594.918215</c:v>
                </c:pt>
                <c:pt idx="64">
                  <c:v>1621929661.7738931</c:v>
                </c:pt>
                <c:pt idx="65">
                  <c:v>1604684909.403991</c:v>
                </c:pt>
                <c:pt idx="66">
                  <c:v>1588164327.012156</c:v>
                </c:pt>
                <c:pt idx="67">
                  <c:v>1572040308.6051359</c:v>
                </c:pt>
                <c:pt idx="68">
                  <c:v>1556103373.998111</c:v>
                </c:pt>
                <c:pt idx="69">
                  <c:v>1540136936.28619</c:v>
                </c:pt>
                <c:pt idx="70">
                  <c:v>1522480925.886358</c:v>
                </c:pt>
                <c:pt idx="71">
                  <c:v>1506015810.048712</c:v>
                </c:pt>
                <c:pt idx="72">
                  <c:v>1490518413.240232</c:v>
                </c:pt>
                <c:pt idx="73">
                  <c:v>1474855607.7248659</c:v>
                </c:pt>
                <c:pt idx="74">
                  <c:v>1459324486.518888</c:v>
                </c:pt>
                <c:pt idx="75">
                  <c:v>1443638769.856977</c:v>
                </c:pt>
                <c:pt idx="76">
                  <c:v>1425143819.971123</c:v>
                </c:pt>
                <c:pt idx="77">
                  <c:v>1409744402.706995</c:v>
                </c:pt>
                <c:pt idx="78">
                  <c:v>1394734858.9993861</c:v>
                </c:pt>
                <c:pt idx="79">
                  <c:v>1379055285.5583899</c:v>
                </c:pt>
                <c:pt idx="80">
                  <c:v>1364060411.2587509</c:v>
                </c:pt>
                <c:pt idx="81">
                  <c:v>1349081771.4880631</c:v>
                </c:pt>
                <c:pt idx="82">
                  <c:v>1334010153.5893209</c:v>
                </c:pt>
                <c:pt idx="83">
                  <c:v>1318965798.8354771</c:v>
                </c:pt>
                <c:pt idx="84">
                  <c:v>1304608587.9872119</c:v>
                </c:pt>
                <c:pt idx="85">
                  <c:v>1290077354.354789</c:v>
                </c:pt>
                <c:pt idx="86">
                  <c:v>1275825369.608639</c:v>
                </c:pt>
                <c:pt idx="87">
                  <c:v>1260188072.8179841</c:v>
                </c:pt>
                <c:pt idx="88">
                  <c:v>1245927109.757726</c:v>
                </c:pt>
                <c:pt idx="89">
                  <c:v>1231847030.5328009</c:v>
                </c:pt>
                <c:pt idx="90">
                  <c:v>1217332262.7848949</c:v>
                </c:pt>
                <c:pt idx="91">
                  <c:v>1203243595.3158121</c:v>
                </c:pt>
                <c:pt idx="92">
                  <c:v>1188276213.232702</c:v>
                </c:pt>
                <c:pt idx="93">
                  <c:v>1173804739.677099</c:v>
                </c:pt>
                <c:pt idx="94">
                  <c:v>1159826787.9387131</c:v>
                </c:pt>
                <c:pt idx="95">
                  <c:v>1146183933.363909</c:v>
                </c:pt>
                <c:pt idx="96">
                  <c:v>1132961384.223022</c:v>
                </c:pt>
                <c:pt idx="97">
                  <c:v>1118564552.4154871</c:v>
                </c:pt>
                <c:pt idx="98">
                  <c:v>1105620042.1889729</c:v>
                </c:pt>
                <c:pt idx="99">
                  <c:v>1091855721.717927</c:v>
                </c:pt>
                <c:pt idx="100">
                  <c:v>1078152738.5578921</c:v>
                </c:pt>
                <c:pt idx="101">
                  <c:v>1065215657.448561</c:v>
                </c:pt>
                <c:pt idx="102">
                  <c:v>1052245922.652642</c:v>
                </c:pt>
                <c:pt idx="103">
                  <c:v>1039048897.130354</c:v>
                </c:pt>
                <c:pt idx="104">
                  <c:v>1026612369.666919</c:v>
                </c:pt>
                <c:pt idx="105">
                  <c:v>1014235582.308782</c:v>
                </c:pt>
                <c:pt idx="106">
                  <c:v>1001107287.751832</c:v>
                </c:pt>
                <c:pt idx="107">
                  <c:v>989007532.46978402</c:v>
                </c:pt>
                <c:pt idx="108">
                  <c:v>977000024.63890803</c:v>
                </c:pt>
                <c:pt idx="109">
                  <c:v>965119633.68725598</c:v>
                </c:pt>
                <c:pt idx="110">
                  <c:v>953226413.76475</c:v>
                </c:pt>
                <c:pt idx="111">
                  <c:v>941527714.72701502</c:v>
                </c:pt>
                <c:pt idx="112">
                  <c:v>928440046.61614394</c:v>
                </c:pt>
                <c:pt idx="113">
                  <c:v>916844217.02100003</c:v>
                </c:pt>
                <c:pt idx="114">
                  <c:v>904583836.12791896</c:v>
                </c:pt>
                <c:pt idx="115">
                  <c:v>892958597.48069096</c:v>
                </c:pt>
                <c:pt idx="116">
                  <c:v>881458533.92713797</c:v>
                </c:pt>
                <c:pt idx="117">
                  <c:v>869891749.086218</c:v>
                </c:pt>
                <c:pt idx="118">
                  <c:v>858677539.42249298</c:v>
                </c:pt>
                <c:pt idx="119">
                  <c:v>847519851.86138499</c:v>
                </c:pt>
                <c:pt idx="120">
                  <c:v>836556346.24532902</c:v>
                </c:pt>
                <c:pt idx="121">
                  <c:v>825699479.30949497</c:v>
                </c:pt>
                <c:pt idx="122">
                  <c:v>814450558.16581702</c:v>
                </c:pt>
                <c:pt idx="123">
                  <c:v>803788075.70225704</c:v>
                </c:pt>
                <c:pt idx="124">
                  <c:v>793193252.62208402</c:v>
                </c:pt>
                <c:pt idx="125">
                  <c:v>782600826.36471701</c:v>
                </c:pt>
                <c:pt idx="126">
                  <c:v>772203445.71247101</c:v>
                </c:pt>
                <c:pt idx="127">
                  <c:v>761868968.03824103</c:v>
                </c:pt>
                <c:pt idx="128">
                  <c:v>751609111.93178701</c:v>
                </c:pt>
                <c:pt idx="129">
                  <c:v>741306578.63700199</c:v>
                </c:pt>
                <c:pt idx="130">
                  <c:v>731144737.23984206</c:v>
                </c:pt>
                <c:pt idx="131">
                  <c:v>720900837.88653898</c:v>
                </c:pt>
                <c:pt idx="132">
                  <c:v>710864363.85793602</c:v>
                </c:pt>
                <c:pt idx="133">
                  <c:v>700886845.02159095</c:v>
                </c:pt>
                <c:pt idx="134">
                  <c:v>690894383.06930602</c:v>
                </c:pt>
                <c:pt idx="135">
                  <c:v>681053519.61262798</c:v>
                </c:pt>
                <c:pt idx="136">
                  <c:v>670857703.42382705</c:v>
                </c:pt>
                <c:pt idx="137">
                  <c:v>660986776.11309302</c:v>
                </c:pt>
                <c:pt idx="138">
                  <c:v>651104927.87526703</c:v>
                </c:pt>
                <c:pt idx="139">
                  <c:v>641475880.44169104</c:v>
                </c:pt>
                <c:pt idx="140">
                  <c:v>631933788.87786901</c:v>
                </c:pt>
                <c:pt idx="141">
                  <c:v>622386040.79955304</c:v>
                </c:pt>
                <c:pt idx="142">
                  <c:v>612978333.84192598</c:v>
                </c:pt>
                <c:pt idx="143">
                  <c:v>603643021.36376095</c:v>
                </c:pt>
                <c:pt idx="144">
                  <c:v>594396765.03339601</c:v>
                </c:pt>
                <c:pt idx="145">
                  <c:v>585225166.31220901</c:v>
                </c:pt>
                <c:pt idx="146">
                  <c:v>576135666.45143902</c:v>
                </c:pt>
                <c:pt idx="147">
                  <c:v>567085632.06146502</c:v>
                </c:pt>
                <c:pt idx="148">
                  <c:v>557310892.775967</c:v>
                </c:pt>
                <c:pt idx="149">
                  <c:v>548332221.50591695</c:v>
                </c:pt>
                <c:pt idx="150">
                  <c:v>539394950.12548995</c:v>
                </c:pt>
                <c:pt idx="151">
                  <c:v>530508635.25645399</c:v>
                </c:pt>
                <c:pt idx="152">
                  <c:v>521658432.34592098</c:v>
                </c:pt>
                <c:pt idx="153">
                  <c:v>512919635.12731898</c:v>
                </c:pt>
                <c:pt idx="154">
                  <c:v>503989587.83941603</c:v>
                </c:pt>
                <c:pt idx="155">
                  <c:v>495448575.00853401</c:v>
                </c:pt>
                <c:pt idx="156">
                  <c:v>487006250.60042202</c:v>
                </c:pt>
                <c:pt idx="157">
                  <c:v>478682583.299977</c:v>
                </c:pt>
                <c:pt idx="158">
                  <c:v>470501401.83122098</c:v>
                </c:pt>
                <c:pt idx="159">
                  <c:v>462405603.20385402</c:v>
                </c:pt>
                <c:pt idx="160">
                  <c:v>454377384.61056101</c:v>
                </c:pt>
                <c:pt idx="161">
                  <c:v>446183381.346551</c:v>
                </c:pt>
                <c:pt idx="162">
                  <c:v>438305171.51941699</c:v>
                </c:pt>
                <c:pt idx="163">
                  <c:v>429481270.76147097</c:v>
                </c:pt>
                <c:pt idx="164">
                  <c:v>421737833.08877301</c:v>
                </c:pt>
                <c:pt idx="165">
                  <c:v>414061955.16924298</c:v>
                </c:pt>
                <c:pt idx="166">
                  <c:v>406482268.53179801</c:v>
                </c:pt>
                <c:pt idx="167">
                  <c:v>399068030.00691998</c:v>
                </c:pt>
                <c:pt idx="168">
                  <c:v>391763486.51265699</c:v>
                </c:pt>
                <c:pt idx="169">
                  <c:v>384412808.63164401</c:v>
                </c:pt>
                <c:pt idx="170">
                  <c:v>377357248.89277703</c:v>
                </c:pt>
                <c:pt idx="171">
                  <c:v>370379974.11846</c:v>
                </c:pt>
                <c:pt idx="172">
                  <c:v>363440194.22617102</c:v>
                </c:pt>
                <c:pt idx="173">
                  <c:v>356538906.41291898</c:v>
                </c:pt>
                <c:pt idx="174">
                  <c:v>349671805.443766</c:v>
                </c:pt>
                <c:pt idx="175">
                  <c:v>342852191.76329303</c:v>
                </c:pt>
                <c:pt idx="176">
                  <c:v>336101257.35882598</c:v>
                </c:pt>
                <c:pt idx="177">
                  <c:v>329403183.50228</c:v>
                </c:pt>
                <c:pt idx="178">
                  <c:v>322793681.55692399</c:v>
                </c:pt>
                <c:pt idx="179">
                  <c:v>316314393.48558903</c:v>
                </c:pt>
                <c:pt idx="180">
                  <c:v>309962290.86142802</c:v>
                </c:pt>
                <c:pt idx="181">
                  <c:v>303716361.52585202</c:v>
                </c:pt>
                <c:pt idx="182">
                  <c:v>297573327.25057501</c:v>
                </c:pt>
                <c:pt idx="183">
                  <c:v>291536673.56270403</c:v>
                </c:pt>
                <c:pt idx="184">
                  <c:v>285601293.89749098</c:v>
                </c:pt>
                <c:pt idx="185">
                  <c:v>279802147.28988498</c:v>
                </c:pt>
                <c:pt idx="186">
                  <c:v>273485692.64772499</c:v>
                </c:pt>
                <c:pt idx="187">
                  <c:v>267861752.44284001</c:v>
                </c:pt>
                <c:pt idx="188">
                  <c:v>262304756.04809201</c:v>
                </c:pt>
                <c:pt idx="189">
                  <c:v>256797781.393379</c:v>
                </c:pt>
                <c:pt idx="190">
                  <c:v>251323106.52600899</c:v>
                </c:pt>
                <c:pt idx="191">
                  <c:v>245912748.377848</c:v>
                </c:pt>
                <c:pt idx="192">
                  <c:v>240548963.771698</c:v>
                </c:pt>
                <c:pt idx="193">
                  <c:v>235230961.81420499</c:v>
                </c:pt>
                <c:pt idx="194">
                  <c:v>229984337.59277099</c:v>
                </c:pt>
                <c:pt idx="195">
                  <c:v>224794172.03111801</c:v>
                </c:pt>
                <c:pt idx="196">
                  <c:v>219650554.80133301</c:v>
                </c:pt>
                <c:pt idx="197">
                  <c:v>214595150.79650399</c:v>
                </c:pt>
                <c:pt idx="198">
                  <c:v>209610222.22426099</c:v>
                </c:pt>
                <c:pt idx="199">
                  <c:v>204728030.55478001</c:v>
                </c:pt>
                <c:pt idx="200">
                  <c:v>199524004.20359299</c:v>
                </c:pt>
                <c:pt idx="201">
                  <c:v>194749037.455598</c:v>
                </c:pt>
                <c:pt idx="202">
                  <c:v>190135260.39849499</c:v>
                </c:pt>
                <c:pt idx="203">
                  <c:v>185596098.292932</c:v>
                </c:pt>
                <c:pt idx="204">
                  <c:v>180607017.24865299</c:v>
                </c:pt>
                <c:pt idx="205">
                  <c:v>176016445.14909801</c:v>
                </c:pt>
                <c:pt idx="206">
                  <c:v>171627310.77474001</c:v>
                </c:pt>
                <c:pt idx="207">
                  <c:v>167262550.06175399</c:v>
                </c:pt>
                <c:pt idx="208">
                  <c:v>162925356.550154</c:v>
                </c:pt>
                <c:pt idx="209">
                  <c:v>158612460.49028999</c:v>
                </c:pt>
                <c:pt idx="210">
                  <c:v>154338366.395843</c:v>
                </c:pt>
                <c:pt idx="211">
                  <c:v>150112554.57090601</c:v>
                </c:pt>
                <c:pt idx="212">
                  <c:v>145922317.81136799</c:v>
                </c:pt>
                <c:pt idx="213">
                  <c:v>141638878.714957</c:v>
                </c:pt>
                <c:pt idx="214">
                  <c:v>137540008.35964999</c:v>
                </c:pt>
                <c:pt idx="215">
                  <c:v>133522335.67094301</c:v>
                </c:pt>
                <c:pt idx="216">
                  <c:v>129564364.48990899</c:v>
                </c:pt>
                <c:pt idx="217">
                  <c:v>125712389.274611</c:v>
                </c:pt>
                <c:pt idx="218">
                  <c:v>122006841.096559</c:v>
                </c:pt>
                <c:pt idx="219">
                  <c:v>118379826.32499801</c:v>
                </c:pt>
                <c:pt idx="220">
                  <c:v>114797312.605942</c:v>
                </c:pt>
                <c:pt idx="221">
                  <c:v>111312443.330024</c:v>
                </c:pt>
                <c:pt idx="222">
                  <c:v>107865688.416843</c:v>
                </c:pt>
                <c:pt idx="223">
                  <c:v>104464836.80439</c:v>
                </c:pt>
                <c:pt idx="224">
                  <c:v>101119830.556664</c:v>
                </c:pt>
                <c:pt idx="225">
                  <c:v>97830706.119729996</c:v>
                </c:pt>
                <c:pt idx="226">
                  <c:v>94632619.012709007</c:v>
                </c:pt>
                <c:pt idx="227">
                  <c:v>91534194.696923003</c:v>
                </c:pt>
                <c:pt idx="228">
                  <c:v>88549086.821549997</c:v>
                </c:pt>
                <c:pt idx="229">
                  <c:v>85651668.615684003</c:v>
                </c:pt>
                <c:pt idx="230">
                  <c:v>82875050.839223996</c:v>
                </c:pt>
                <c:pt idx="231">
                  <c:v>80178297.474816993</c:v>
                </c:pt>
                <c:pt idx="232">
                  <c:v>77527730.188750997</c:v>
                </c:pt>
                <c:pt idx="233">
                  <c:v>74915302.714438006</c:v>
                </c:pt>
                <c:pt idx="234">
                  <c:v>72333499.060172006</c:v>
                </c:pt>
                <c:pt idx="235">
                  <c:v>69782489.312619001</c:v>
                </c:pt>
                <c:pt idx="236">
                  <c:v>67303653.422982007</c:v>
                </c:pt>
                <c:pt idx="237">
                  <c:v>64874982.254981004</c:v>
                </c:pt>
                <c:pt idx="238">
                  <c:v>62481233.02589</c:v>
                </c:pt>
                <c:pt idx="239">
                  <c:v>60196209.196479999</c:v>
                </c:pt>
                <c:pt idx="240">
                  <c:v>57997947.874442004</c:v>
                </c:pt>
                <c:pt idx="241">
                  <c:v>55882653.719244003</c:v>
                </c:pt>
                <c:pt idx="242">
                  <c:v>53823490.652941003</c:v>
                </c:pt>
                <c:pt idx="243">
                  <c:v>51825875.067863002</c:v>
                </c:pt>
                <c:pt idx="244">
                  <c:v>49878235.923192002</c:v>
                </c:pt>
                <c:pt idx="245">
                  <c:v>48039926.723323002</c:v>
                </c:pt>
                <c:pt idx="246">
                  <c:v>46274234.230571002</c:v>
                </c:pt>
                <c:pt idx="247">
                  <c:v>44582718.775904998</c:v>
                </c:pt>
                <c:pt idx="248">
                  <c:v>42940056.324619003</c:v>
                </c:pt>
                <c:pt idx="249">
                  <c:v>41324149.803098999</c:v>
                </c:pt>
                <c:pt idx="250">
                  <c:v>39732624.040829003</c:v>
                </c:pt>
                <c:pt idx="251">
                  <c:v>38179155.232851997</c:v>
                </c:pt>
                <c:pt idx="252">
                  <c:v>36648759.903034002</c:v>
                </c:pt>
                <c:pt idx="253">
                  <c:v>35136216.067594998</c:v>
                </c:pt>
                <c:pt idx="254">
                  <c:v>33654457.138025001</c:v>
                </c:pt>
                <c:pt idx="255">
                  <c:v>32201419.580765001</c:v>
                </c:pt>
                <c:pt idx="256">
                  <c:v>30766592.345231</c:v>
                </c:pt>
                <c:pt idx="257">
                  <c:v>29356890.492651999</c:v>
                </c:pt>
                <c:pt idx="258">
                  <c:v>27969025.017064001</c:v>
                </c:pt>
                <c:pt idx="259">
                  <c:v>26611289.136828002</c:v>
                </c:pt>
                <c:pt idx="260">
                  <c:v>25294719.305335999</c:v>
                </c:pt>
                <c:pt idx="261">
                  <c:v>24008017.130038001</c:v>
                </c:pt>
                <c:pt idx="262">
                  <c:v>22756144.947181001</c:v>
                </c:pt>
                <c:pt idx="263">
                  <c:v>21540825.404119</c:v>
                </c:pt>
                <c:pt idx="264">
                  <c:v>20348460.318211999</c:v>
                </c:pt>
                <c:pt idx="265">
                  <c:v>19176431.226503</c:v>
                </c:pt>
                <c:pt idx="266">
                  <c:v>18036572.616594002</c:v>
                </c:pt>
                <c:pt idx="267">
                  <c:v>16913521.261557002</c:v>
                </c:pt>
                <c:pt idx="268">
                  <c:v>15804173.600086</c:v>
                </c:pt>
                <c:pt idx="269">
                  <c:v>14709165.310498999</c:v>
                </c:pt>
                <c:pt idx="270">
                  <c:v>13632303.825175</c:v>
                </c:pt>
                <c:pt idx="271">
                  <c:v>12578648.062558001</c:v>
                </c:pt>
                <c:pt idx="272">
                  <c:v>11539338.882259</c:v>
                </c:pt>
                <c:pt idx="273">
                  <c:v>10522441.316703999</c:v>
                </c:pt>
                <c:pt idx="274">
                  <c:v>9547616.7748850007</c:v>
                </c:pt>
                <c:pt idx="275">
                  <c:v>8612976.0207460001</c:v>
                </c:pt>
                <c:pt idx="276">
                  <c:v>7758534.4611940002</c:v>
                </c:pt>
                <c:pt idx="277">
                  <c:v>6977364.7654219996</c:v>
                </c:pt>
                <c:pt idx="278">
                  <c:v>6289202.3019780004</c:v>
                </c:pt>
                <c:pt idx="279">
                  <c:v>5658440.3012060001</c:v>
                </c:pt>
                <c:pt idx="280">
                  <c:v>5068174.3081200002</c:v>
                </c:pt>
                <c:pt idx="281">
                  <c:v>4553037.2540480001</c:v>
                </c:pt>
                <c:pt idx="282">
                  <c:v>4057404.2937710001</c:v>
                </c:pt>
                <c:pt idx="283">
                  <c:v>3577471.7580619999</c:v>
                </c:pt>
                <c:pt idx="284">
                  <c:v>3114485.6952209999</c:v>
                </c:pt>
                <c:pt idx="285">
                  <c:v>2681670.494368</c:v>
                </c:pt>
                <c:pt idx="286">
                  <c:v>2312467.0667969999</c:v>
                </c:pt>
                <c:pt idx="287">
                  <c:v>1981449.0455390001</c:v>
                </c:pt>
                <c:pt idx="288">
                  <c:v>1678844.626345</c:v>
                </c:pt>
                <c:pt idx="289">
                  <c:v>1393172.56</c:v>
                </c:pt>
                <c:pt idx="290">
                  <c:v>1148834.1499999999</c:v>
                </c:pt>
                <c:pt idx="291">
                  <c:v>934266.96</c:v>
                </c:pt>
                <c:pt idx="292">
                  <c:v>745803.55</c:v>
                </c:pt>
                <c:pt idx="293">
                  <c:v>591058.02</c:v>
                </c:pt>
                <c:pt idx="294">
                  <c:v>467237.55</c:v>
                </c:pt>
                <c:pt idx="295">
                  <c:v>376187.35</c:v>
                </c:pt>
                <c:pt idx="296">
                  <c:v>341191.8</c:v>
                </c:pt>
                <c:pt idx="297">
                  <c:v>329335.8</c:v>
                </c:pt>
                <c:pt idx="298">
                  <c:v>317458.40000000002</c:v>
                </c:pt>
                <c:pt idx="299">
                  <c:v>305559.64</c:v>
                </c:pt>
                <c:pt idx="300">
                  <c:v>294293.23</c:v>
                </c:pt>
                <c:pt idx="301">
                  <c:v>283006.01</c:v>
                </c:pt>
                <c:pt idx="302">
                  <c:v>271698.01</c:v>
                </c:pt>
                <c:pt idx="303">
                  <c:v>260367.34</c:v>
                </c:pt>
                <c:pt idx="304">
                  <c:v>250887.98</c:v>
                </c:pt>
                <c:pt idx="305">
                  <c:v>241390.91</c:v>
                </c:pt>
                <c:pt idx="306">
                  <c:v>231876.1</c:v>
                </c:pt>
                <c:pt idx="307">
                  <c:v>222343.48</c:v>
                </c:pt>
                <c:pt idx="308">
                  <c:v>213542.24</c:v>
                </c:pt>
                <c:pt idx="309">
                  <c:v>205228.97</c:v>
                </c:pt>
                <c:pt idx="310">
                  <c:v>197991.57</c:v>
                </c:pt>
                <c:pt idx="311">
                  <c:v>190741.32</c:v>
                </c:pt>
                <c:pt idx="312">
                  <c:v>183478.22</c:v>
                </c:pt>
                <c:pt idx="313">
                  <c:v>176198.57</c:v>
                </c:pt>
                <c:pt idx="314">
                  <c:v>169681.12</c:v>
                </c:pt>
                <c:pt idx="315">
                  <c:v>163151.85</c:v>
                </c:pt>
                <c:pt idx="316">
                  <c:v>156609.69</c:v>
                </c:pt>
                <c:pt idx="317">
                  <c:v>150333.42000000001</c:v>
                </c:pt>
                <c:pt idx="318">
                  <c:v>144046.47</c:v>
                </c:pt>
                <c:pt idx="319">
                  <c:v>137748.75</c:v>
                </c:pt>
                <c:pt idx="320">
                  <c:v>131440.29999999999</c:v>
                </c:pt>
                <c:pt idx="321">
                  <c:v>125121.03</c:v>
                </c:pt>
                <c:pt idx="322">
                  <c:v>118790.97</c:v>
                </c:pt>
                <c:pt idx="323">
                  <c:v>112450.07</c:v>
                </c:pt>
                <c:pt idx="324">
                  <c:v>106098.3</c:v>
                </c:pt>
                <c:pt idx="325">
                  <c:v>99735.66</c:v>
                </c:pt>
                <c:pt idx="326">
                  <c:v>93362.86</c:v>
                </c:pt>
                <c:pt idx="327">
                  <c:v>88872.93</c:v>
                </c:pt>
                <c:pt idx="328">
                  <c:v>84373.72</c:v>
                </c:pt>
                <c:pt idx="329">
                  <c:v>79865.179999999993</c:v>
                </c:pt>
                <c:pt idx="330">
                  <c:v>75347.33</c:v>
                </c:pt>
                <c:pt idx="331">
                  <c:v>70820.13</c:v>
                </c:pt>
                <c:pt idx="332">
                  <c:v>66283.55</c:v>
                </c:pt>
                <c:pt idx="333">
                  <c:v>61737.58</c:v>
                </c:pt>
                <c:pt idx="334">
                  <c:v>57182.2</c:v>
                </c:pt>
                <c:pt idx="335">
                  <c:v>52617.34</c:v>
                </c:pt>
                <c:pt idx="336">
                  <c:v>48043.03</c:v>
                </c:pt>
                <c:pt idx="337">
                  <c:v>44382.32</c:v>
                </c:pt>
                <c:pt idx="338">
                  <c:v>40713.279999999999</c:v>
                </c:pt>
                <c:pt idx="339">
                  <c:v>37035.910000000003</c:v>
                </c:pt>
                <c:pt idx="340">
                  <c:v>33350.160000000003</c:v>
                </c:pt>
                <c:pt idx="341">
                  <c:v>29656.83</c:v>
                </c:pt>
                <c:pt idx="342">
                  <c:v>26887.83</c:v>
                </c:pt>
                <c:pt idx="343">
                  <c:v>24112.03</c:v>
                </c:pt>
                <c:pt idx="344">
                  <c:v>21329.42</c:v>
                </c:pt>
                <c:pt idx="345">
                  <c:v>18539.96</c:v>
                </c:pt>
                <c:pt idx="346">
                  <c:v>15814.57</c:v>
                </c:pt>
                <c:pt idx="347">
                  <c:v>13082.59</c:v>
                </c:pt>
                <c:pt idx="348">
                  <c:v>10343.98</c:v>
                </c:pt>
                <c:pt idx="349">
                  <c:v>7598.75</c:v>
                </c:pt>
                <c:pt idx="350">
                  <c:v>4846.8500000000004</c:v>
                </c:pt>
                <c:pt idx="351">
                  <c:v>2996.1</c:v>
                </c:pt>
                <c:pt idx="352">
                  <c:v>2248.48</c:v>
                </c:pt>
                <c:pt idx="353">
                  <c:v>1499.68</c:v>
                </c:pt>
                <c:pt idx="354">
                  <c:v>749.7</c:v>
                </c:pt>
                <c:pt idx="355">
                  <c:v>0</c:v>
                </c:pt>
              </c:numCache>
            </c:numRef>
          </c:val>
          <c:extLst>
            <c:ext xmlns:c16="http://schemas.microsoft.com/office/drawing/2014/chart" uri="{C3380CC4-5D6E-409C-BE32-E72D297353CC}">
              <c16:uniqueId val="{00000000-9FA8-4A5B-8B9E-586C0ABF05FA}"/>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_Hidden30!$C$2:$C$357</c:f>
              <c:numCache>
                <c:formatCode>General</c:formatCode>
                <c:ptCount val="356"/>
                <c:pt idx="0">
                  <c:v>2900571013.3872843</c:v>
                </c:pt>
                <c:pt idx="1">
                  <c:v>2874580702.8903923</c:v>
                </c:pt>
                <c:pt idx="2">
                  <c:v>2849563813.744453</c:v>
                </c:pt>
                <c:pt idx="3">
                  <c:v>2824473357.6531253</c:v>
                </c:pt>
                <c:pt idx="4">
                  <c:v>2799817751.7961659</c:v>
                </c:pt>
                <c:pt idx="5">
                  <c:v>2773871213.920331</c:v>
                </c:pt>
                <c:pt idx="6">
                  <c:v>2748360958.752027</c:v>
                </c:pt>
                <c:pt idx="7">
                  <c:v>2723157447.6575379</c:v>
                </c:pt>
                <c:pt idx="8">
                  <c:v>2697960412.0776701</c:v>
                </c:pt>
                <c:pt idx="9">
                  <c:v>2672858579.7437191</c:v>
                </c:pt>
                <c:pt idx="10">
                  <c:v>2647660410.2069783</c:v>
                </c:pt>
                <c:pt idx="11">
                  <c:v>2623360453.1895475</c:v>
                </c:pt>
                <c:pt idx="12">
                  <c:v>2598245099.4629097</c:v>
                </c:pt>
                <c:pt idx="13">
                  <c:v>2574230118.3489137</c:v>
                </c:pt>
                <c:pt idx="14">
                  <c:v>2549744698.8695478</c:v>
                </c:pt>
                <c:pt idx="15">
                  <c:v>2525196224.3233118</c:v>
                </c:pt>
                <c:pt idx="16">
                  <c:v>2500061412.3405113</c:v>
                </c:pt>
                <c:pt idx="17">
                  <c:v>2474735976.8611383</c:v>
                </c:pt>
                <c:pt idx="18">
                  <c:v>2450038197.2139459</c:v>
                </c:pt>
                <c:pt idx="19">
                  <c:v>2426257075.5317726</c:v>
                </c:pt>
                <c:pt idx="20">
                  <c:v>2402660658.9404626</c:v>
                </c:pt>
                <c:pt idx="21">
                  <c:v>2378189174.2629275</c:v>
                </c:pt>
                <c:pt idx="22">
                  <c:v>2353690101.5982728</c:v>
                </c:pt>
                <c:pt idx="23">
                  <c:v>2329409923.6145062</c:v>
                </c:pt>
                <c:pt idx="24">
                  <c:v>2304911286.923192</c:v>
                </c:pt>
                <c:pt idx="25">
                  <c:v>2281128808.7019162</c:v>
                </c:pt>
                <c:pt idx="26">
                  <c:v>2256941921.9491854</c:v>
                </c:pt>
                <c:pt idx="27">
                  <c:v>2234193412.3926792</c:v>
                </c:pt>
                <c:pt idx="28">
                  <c:v>2211102491.7808437</c:v>
                </c:pt>
                <c:pt idx="29">
                  <c:v>2187500671.66819</c:v>
                </c:pt>
                <c:pt idx="30">
                  <c:v>2163675069.247714</c:v>
                </c:pt>
                <c:pt idx="31">
                  <c:v>2140875151.8200946</c:v>
                </c:pt>
                <c:pt idx="32">
                  <c:v>2117716290.1008713</c:v>
                </c:pt>
                <c:pt idx="33">
                  <c:v>2094906743.463537</c:v>
                </c:pt>
                <c:pt idx="34">
                  <c:v>2071887855.4369981</c:v>
                </c:pt>
                <c:pt idx="35">
                  <c:v>2047451391.4761484</c:v>
                </c:pt>
                <c:pt idx="36">
                  <c:v>2025155633.1106367</c:v>
                </c:pt>
                <c:pt idx="37">
                  <c:v>2001105744.2065258</c:v>
                </c:pt>
                <c:pt idx="38">
                  <c:v>1978225332.042084</c:v>
                </c:pt>
                <c:pt idx="39">
                  <c:v>1956096746.8248963</c:v>
                </c:pt>
                <c:pt idx="40">
                  <c:v>1934648362.6435628</c:v>
                </c:pt>
                <c:pt idx="41">
                  <c:v>1912211203.2398856</c:v>
                </c:pt>
                <c:pt idx="42">
                  <c:v>1890399084.3734303</c:v>
                </c:pt>
                <c:pt idx="43">
                  <c:v>1869203612.5457675</c:v>
                </c:pt>
                <c:pt idx="44">
                  <c:v>1847485475.6585417</c:v>
                </c:pt>
                <c:pt idx="45">
                  <c:v>1826682900.2184107</c:v>
                </c:pt>
                <c:pt idx="46">
                  <c:v>1805068517.6633387</c:v>
                </c:pt>
                <c:pt idx="47">
                  <c:v>1783890500.6071894</c:v>
                </c:pt>
                <c:pt idx="48">
                  <c:v>1762807567.269233</c:v>
                </c:pt>
                <c:pt idx="49">
                  <c:v>1741615229.6107352</c:v>
                </c:pt>
                <c:pt idx="50">
                  <c:v>1721690271.3074648</c:v>
                </c:pt>
                <c:pt idx="51">
                  <c:v>1699872783.9686534</c:v>
                </c:pt>
                <c:pt idx="52">
                  <c:v>1680441914.2711327</c:v>
                </c:pt>
                <c:pt idx="53">
                  <c:v>1661065474.3170536</c:v>
                </c:pt>
                <c:pt idx="54">
                  <c:v>1641505331.5718484</c:v>
                </c:pt>
                <c:pt idx="55">
                  <c:v>1622146610.564981</c:v>
                </c:pt>
                <c:pt idx="56">
                  <c:v>1602676870.8121307</c:v>
                </c:pt>
                <c:pt idx="57">
                  <c:v>1583706570.9807994</c:v>
                </c:pt>
                <c:pt idx="58">
                  <c:v>1564573687.2006164</c:v>
                </c:pt>
                <c:pt idx="59">
                  <c:v>1545983598.3517833</c:v>
                </c:pt>
                <c:pt idx="60">
                  <c:v>1527515910.3270392</c:v>
                </c:pt>
                <c:pt idx="61">
                  <c:v>1508582457.6914179</c:v>
                </c:pt>
                <c:pt idx="62">
                  <c:v>1490679224.1450875</c:v>
                </c:pt>
                <c:pt idx="63">
                  <c:v>1473337282.982388</c:v>
                </c:pt>
                <c:pt idx="64">
                  <c:v>1455354463.560281</c:v>
                </c:pt>
                <c:pt idx="65">
                  <c:v>1437438635.0330908</c:v>
                </c:pt>
                <c:pt idx="66">
                  <c:v>1420226987.1135292</c:v>
                </c:pt>
                <c:pt idx="67">
                  <c:v>1403654184.3566012</c:v>
                </c:pt>
                <c:pt idx="68">
                  <c:v>1387067737.9161253</c:v>
                </c:pt>
                <c:pt idx="69">
                  <c:v>1370582312.6561425</c:v>
                </c:pt>
                <c:pt idx="70">
                  <c:v>1352572103.4222689</c:v>
                </c:pt>
                <c:pt idx="71">
                  <c:v>1335748382.7066138</c:v>
                </c:pt>
                <c:pt idx="72">
                  <c:v>1319760878.5126543</c:v>
                </c:pt>
                <c:pt idx="73">
                  <c:v>1303677553.1314399</c:v>
                </c:pt>
                <c:pt idx="74">
                  <c:v>1287831709.119885</c:v>
                </c:pt>
                <c:pt idx="75">
                  <c:v>1271828522.1158025</c:v>
                </c:pt>
                <c:pt idx="76">
                  <c:v>1253473848.7962396</c:v>
                </c:pt>
                <c:pt idx="77">
                  <c:v>1237826402.4593601</c:v>
                </c:pt>
                <c:pt idx="78">
                  <c:v>1222570176.7023442</c:v>
                </c:pt>
                <c:pt idx="79">
                  <c:v>1206907985.4583271</c:v>
                </c:pt>
                <c:pt idx="80">
                  <c:v>1191760171.8902752</c:v>
                </c:pt>
                <c:pt idx="81">
                  <c:v>1176738864.6039529</c:v>
                </c:pt>
                <c:pt idx="82">
                  <c:v>1161619081.122746</c:v>
                </c:pt>
                <c:pt idx="83">
                  <c:v>1146633687.064296</c:v>
                </c:pt>
                <c:pt idx="84">
                  <c:v>1132228739.9767039</c:v>
                </c:pt>
                <c:pt idx="85">
                  <c:v>1117718585.3762901</c:v>
                </c:pt>
                <c:pt idx="86">
                  <c:v>1103556351.7018692</c:v>
                </c:pt>
                <c:pt idx="87">
                  <c:v>1088181717.0833654</c:v>
                </c:pt>
                <c:pt idx="88">
                  <c:v>1074101334.1310778</c:v>
                </c:pt>
                <c:pt idx="89">
                  <c:v>1060161870.3693234</c:v>
                </c:pt>
                <c:pt idx="90">
                  <c:v>1045893130.9575996</c:v>
                </c:pt>
                <c:pt idx="91">
                  <c:v>1032204766.4400082</c:v>
                </c:pt>
                <c:pt idx="92">
                  <c:v>1017636051.3305687</c:v>
                </c:pt>
                <c:pt idx="93">
                  <c:v>1003592714.0980951</c:v>
                </c:pt>
                <c:pt idx="94">
                  <c:v>989959790.78603172</c:v>
                </c:pt>
                <c:pt idx="95">
                  <c:v>976709241.12867785</c:v>
                </c:pt>
                <c:pt idx="96">
                  <c:v>963804316.6647445</c:v>
                </c:pt>
                <c:pt idx="97">
                  <c:v>949943096.13556564</c:v>
                </c:pt>
                <c:pt idx="98">
                  <c:v>937408747.0581125</c:v>
                </c:pt>
                <c:pt idx="99">
                  <c:v>924168437.36142945</c:v>
                </c:pt>
                <c:pt idx="100">
                  <c:v>911072060.79606676</c:v>
                </c:pt>
                <c:pt idx="101">
                  <c:v>898613127.55511951</c:v>
                </c:pt>
                <c:pt idx="102">
                  <c:v>886166336.16561663</c:v>
                </c:pt>
                <c:pt idx="103">
                  <c:v>873711606.7917701</c:v>
                </c:pt>
                <c:pt idx="104">
                  <c:v>861789882.70851398</c:v>
                </c:pt>
                <c:pt idx="105">
                  <c:v>850002692.89403772</c:v>
                </c:pt>
                <c:pt idx="106">
                  <c:v>837577227.09886825</c:v>
                </c:pt>
                <c:pt idx="107">
                  <c:v>826095768.38890433</c:v>
                </c:pt>
                <c:pt idx="108">
                  <c:v>814682058.30280471</c:v>
                </c:pt>
                <c:pt idx="109">
                  <c:v>803410506.81535399</c:v>
                </c:pt>
                <c:pt idx="110">
                  <c:v>792207564.13244808</c:v>
                </c:pt>
                <c:pt idx="111">
                  <c:v>781157854.94142652</c:v>
                </c:pt>
                <c:pt idx="112">
                  <c:v>769035026.88742232</c:v>
                </c:pt>
                <c:pt idx="113">
                  <c:v>758142049.96684372</c:v>
                </c:pt>
                <c:pt idx="114">
                  <c:v>746735223.35150933</c:v>
                </c:pt>
                <c:pt idx="115">
                  <c:v>736009229.38804054</c:v>
                </c:pt>
                <c:pt idx="116">
                  <c:v>725298205.77307665</c:v>
                </c:pt>
                <c:pt idx="117">
                  <c:v>714605720.21636212</c:v>
                </c:pt>
                <c:pt idx="118">
                  <c:v>704196981.05234778</c:v>
                </c:pt>
                <c:pt idx="119">
                  <c:v>693905765.26156402</c:v>
                </c:pt>
                <c:pt idx="120">
                  <c:v>683767718.47748888</c:v>
                </c:pt>
                <c:pt idx="121">
                  <c:v>673749079.67385054</c:v>
                </c:pt>
                <c:pt idx="122">
                  <c:v>663479425.4089762</c:v>
                </c:pt>
                <c:pt idx="123">
                  <c:v>653682822.55568397</c:v>
                </c:pt>
                <c:pt idx="124">
                  <c:v>644007737.41276419</c:v>
                </c:pt>
                <c:pt idx="125">
                  <c:v>634329859.52593732</c:v>
                </c:pt>
                <c:pt idx="126">
                  <c:v>624840782.1117723</c:v>
                </c:pt>
                <c:pt idx="127">
                  <c:v>615500284.99237955</c:v>
                </c:pt>
                <c:pt idx="128">
                  <c:v>606181655.4304595</c:v>
                </c:pt>
                <c:pt idx="129">
                  <c:v>596891188.15019071</c:v>
                </c:pt>
                <c:pt idx="130">
                  <c:v>587710501.01197422</c:v>
                </c:pt>
                <c:pt idx="131">
                  <c:v>578525069.22410953</c:v>
                </c:pt>
                <c:pt idx="132">
                  <c:v>569503208.28781748</c:v>
                </c:pt>
                <c:pt idx="133">
                  <c:v>560557437.98021054</c:v>
                </c:pt>
                <c:pt idx="134">
                  <c:v>551658650.97878528</c:v>
                </c:pt>
                <c:pt idx="135">
                  <c:v>542878686.94008183</c:v>
                </c:pt>
                <c:pt idx="136">
                  <c:v>533873693.59808087</c:v>
                </c:pt>
                <c:pt idx="137">
                  <c:v>525126168.09363121</c:v>
                </c:pt>
                <c:pt idx="138">
                  <c:v>516398118.21218169</c:v>
                </c:pt>
                <c:pt idx="139">
                  <c:v>507981765.57892609</c:v>
                </c:pt>
                <c:pt idx="140">
                  <c:v>499576669.10155022</c:v>
                </c:pt>
                <c:pt idx="141">
                  <c:v>491221056.27441019</c:v>
                </c:pt>
                <c:pt idx="142">
                  <c:v>482975426.33834505</c:v>
                </c:pt>
                <c:pt idx="143">
                  <c:v>474839298.5250116</c:v>
                </c:pt>
                <c:pt idx="144">
                  <c:v>466772956.96992946</c:v>
                </c:pt>
                <c:pt idx="145">
                  <c:v>458791140.01122802</c:v>
                </c:pt>
                <c:pt idx="146">
                  <c:v>450923999.84120989</c:v>
                </c:pt>
                <c:pt idx="147">
                  <c:v>443088024.17032355</c:v>
                </c:pt>
                <c:pt idx="148">
                  <c:v>434735854.72697902</c:v>
                </c:pt>
                <c:pt idx="149">
                  <c:v>427006488.66314572</c:v>
                </c:pt>
                <c:pt idx="150">
                  <c:v>419334276.10015905</c:v>
                </c:pt>
                <c:pt idx="151">
                  <c:v>411794049.81739169</c:v>
                </c:pt>
                <c:pt idx="152">
                  <c:v>404237519.74293351</c:v>
                </c:pt>
                <c:pt idx="153">
                  <c:v>396813349.04704702</c:v>
                </c:pt>
                <c:pt idx="154">
                  <c:v>389243431.26735222</c:v>
                </c:pt>
                <c:pt idx="155">
                  <c:v>382018919.66602182</c:v>
                </c:pt>
                <c:pt idx="156">
                  <c:v>374872517.52317011</c:v>
                </c:pt>
                <c:pt idx="157">
                  <c:v>367840439.35605425</c:v>
                </c:pt>
                <c:pt idx="158">
                  <c:v>360960208.33952469</c:v>
                </c:pt>
                <c:pt idx="159">
                  <c:v>354147576.33209026</c:v>
                </c:pt>
                <c:pt idx="160">
                  <c:v>347427709.98815805</c:v>
                </c:pt>
                <c:pt idx="161">
                  <c:v>340583744.376495</c:v>
                </c:pt>
                <c:pt idx="162">
                  <c:v>334002639.83243579</c:v>
                </c:pt>
                <c:pt idx="163">
                  <c:v>326777132.06618196</c:v>
                </c:pt>
                <c:pt idx="164">
                  <c:v>320341178.37067807</c:v>
                </c:pt>
                <c:pt idx="165">
                  <c:v>313994539.36641878</c:v>
                </c:pt>
                <c:pt idx="166">
                  <c:v>307723845.92153835</c:v>
                </c:pt>
                <c:pt idx="167">
                  <c:v>301615074.49196869</c:v>
                </c:pt>
                <c:pt idx="168">
                  <c:v>295592112.58845431</c:v>
                </c:pt>
                <c:pt idx="169">
                  <c:v>289553963.68837363</c:v>
                </c:pt>
                <c:pt idx="170">
                  <c:v>283772902.20727462</c:v>
                </c:pt>
                <c:pt idx="171">
                  <c:v>278053586.25000149</c:v>
                </c:pt>
                <c:pt idx="172">
                  <c:v>272395870.93551713</c:v>
                </c:pt>
                <c:pt idx="173">
                  <c:v>266770173.56032166</c:v>
                </c:pt>
                <c:pt idx="174">
                  <c:v>261188311.74776134</c:v>
                </c:pt>
                <c:pt idx="175">
                  <c:v>255688028.2869553</c:v>
                </c:pt>
                <c:pt idx="176">
                  <c:v>250228273.97172043</c:v>
                </c:pt>
                <c:pt idx="177">
                  <c:v>244838999.14368388</c:v>
                </c:pt>
                <c:pt idx="178">
                  <c:v>239519351.77293381</c:v>
                </c:pt>
                <c:pt idx="179">
                  <c:v>234326333.53941292</c:v>
                </c:pt>
                <c:pt idx="180">
                  <c:v>229231229.57588691</c:v>
                </c:pt>
                <c:pt idx="181">
                  <c:v>224231121.68653655</c:v>
                </c:pt>
                <c:pt idx="182">
                  <c:v>219335163.29454157</c:v>
                </c:pt>
                <c:pt idx="183">
                  <c:v>214521208.34343016</c:v>
                </c:pt>
                <c:pt idx="184">
                  <c:v>209808834.58625069</c:v>
                </c:pt>
                <c:pt idx="185">
                  <c:v>205200031.40490708</c:v>
                </c:pt>
                <c:pt idx="186">
                  <c:v>200227520.85099584</c:v>
                </c:pt>
                <c:pt idx="187">
                  <c:v>195809603.365493</c:v>
                </c:pt>
                <c:pt idx="188">
                  <c:v>191422166.01632395</c:v>
                </c:pt>
                <c:pt idx="189">
                  <c:v>187095735.48483273</c:v>
                </c:pt>
                <c:pt idx="190">
                  <c:v>182796476.25020826</c:v>
                </c:pt>
                <c:pt idx="191">
                  <c:v>178567740.92089319</c:v>
                </c:pt>
                <c:pt idx="192">
                  <c:v>174376609.90863344</c:v>
                </c:pt>
                <c:pt idx="193">
                  <c:v>170232314.21267614</c:v>
                </c:pt>
                <c:pt idx="194">
                  <c:v>166162240.64863104</c:v>
                </c:pt>
                <c:pt idx="195">
                  <c:v>162136915.18818283</c:v>
                </c:pt>
                <c:pt idx="196">
                  <c:v>158166943.87735006</c:v>
                </c:pt>
                <c:pt idx="197">
                  <c:v>154264537.58839983</c:v>
                </c:pt>
                <c:pt idx="198">
                  <c:v>150425490.10737944</c:v>
                </c:pt>
                <c:pt idx="199">
                  <c:v>146696721.63949081</c:v>
                </c:pt>
                <c:pt idx="200">
                  <c:v>142725321.77699435</c:v>
                </c:pt>
                <c:pt idx="201">
                  <c:v>139080985.40563825</c:v>
                </c:pt>
                <c:pt idx="202">
                  <c:v>135555730.60809156</c:v>
                </c:pt>
                <c:pt idx="203">
                  <c:v>132102373.47133115</c:v>
                </c:pt>
                <c:pt idx="204">
                  <c:v>128333245.60959278</c:v>
                </c:pt>
                <c:pt idx="205">
                  <c:v>124859209.89530417</c:v>
                </c:pt>
                <c:pt idx="206">
                  <c:v>121545894.6629836</c:v>
                </c:pt>
                <c:pt idx="207">
                  <c:v>118253877.45923434</c:v>
                </c:pt>
                <c:pt idx="208">
                  <c:v>114998431.4211532</c:v>
                </c:pt>
                <c:pt idx="209">
                  <c:v>111764355.43035439</c:v>
                </c:pt>
                <c:pt idx="210">
                  <c:v>108568214.05534011</c:v>
                </c:pt>
                <c:pt idx="211">
                  <c:v>105433817.94156727</c:v>
                </c:pt>
                <c:pt idx="212">
                  <c:v>102316910.03889906</c:v>
                </c:pt>
                <c:pt idx="213">
                  <c:v>99150460.835467935</c:v>
                </c:pt>
                <c:pt idx="214">
                  <c:v>96117857.69044143</c:v>
                </c:pt>
                <c:pt idx="215">
                  <c:v>93157004.941202417</c:v>
                </c:pt>
                <c:pt idx="216">
                  <c:v>90242256.179251641</c:v>
                </c:pt>
                <c:pt idx="217">
                  <c:v>87410828.222614095</c:v>
                </c:pt>
                <c:pt idx="218">
                  <c:v>84695024.472029686</c:v>
                </c:pt>
                <c:pt idx="219">
                  <c:v>82037835.341973767</c:v>
                </c:pt>
                <c:pt idx="220">
                  <c:v>79424552.35763146</c:v>
                </c:pt>
                <c:pt idx="221">
                  <c:v>76882863.307640195</c:v>
                </c:pt>
                <c:pt idx="222">
                  <c:v>74375848.286074474</c:v>
                </c:pt>
                <c:pt idx="223">
                  <c:v>71916589.612153262</c:v>
                </c:pt>
                <c:pt idx="224">
                  <c:v>69495721.23776406</c:v>
                </c:pt>
                <c:pt idx="225">
                  <c:v>67124873.738632053</c:v>
                </c:pt>
                <c:pt idx="226">
                  <c:v>64820433.671752498</c:v>
                </c:pt>
                <c:pt idx="227">
                  <c:v>62595195.19967141</c:v>
                </c:pt>
                <c:pt idx="228">
                  <c:v>60451140.50490199</c:v>
                </c:pt>
                <c:pt idx="229">
                  <c:v>58373941.590075985</c:v>
                </c:pt>
                <c:pt idx="230">
                  <c:v>56388891.773327954</c:v>
                </c:pt>
                <c:pt idx="231">
                  <c:v>54461470.155156925</c:v>
                </c:pt>
                <c:pt idx="232">
                  <c:v>52574622.146328501</c:v>
                </c:pt>
                <c:pt idx="233">
                  <c:v>50716865.983021311</c:v>
                </c:pt>
                <c:pt idx="234">
                  <c:v>48885957.202504143</c:v>
                </c:pt>
                <c:pt idx="235">
                  <c:v>47089624.7702749</c:v>
                </c:pt>
                <c:pt idx="236">
                  <c:v>45339861.658248201</c:v>
                </c:pt>
                <c:pt idx="237">
                  <c:v>43632024.410637662</c:v>
                </c:pt>
                <c:pt idx="238">
                  <c:v>41950822.68107444</c:v>
                </c:pt>
                <c:pt idx="239">
                  <c:v>40350283.808977537</c:v>
                </c:pt>
                <c:pt idx="240">
                  <c:v>38810823.45205988</c:v>
                </c:pt>
                <c:pt idx="241">
                  <c:v>37331894.553454392</c:v>
                </c:pt>
                <c:pt idx="242">
                  <c:v>35897270.642408788</c:v>
                </c:pt>
                <c:pt idx="243">
                  <c:v>34506347.55063571</c:v>
                </c:pt>
                <c:pt idx="244">
                  <c:v>33155073.417113107</c:v>
                </c:pt>
                <c:pt idx="245">
                  <c:v>31878951.146322269</c:v>
                </c:pt>
                <c:pt idx="246">
                  <c:v>30655168.49126143</c:v>
                </c:pt>
                <c:pt idx="247">
                  <c:v>29489345.883112513</c:v>
                </c:pt>
                <c:pt idx="248">
                  <c:v>28354629.623345643</c:v>
                </c:pt>
                <c:pt idx="249">
                  <c:v>27242807.183998328</c:v>
                </c:pt>
                <c:pt idx="250">
                  <c:v>26149172.879584435</c:v>
                </c:pt>
                <c:pt idx="251">
                  <c:v>25085547.472170297</c:v>
                </c:pt>
                <c:pt idx="252">
                  <c:v>24039162.416722704</c:v>
                </c:pt>
                <c:pt idx="253">
                  <c:v>23007944.231028073</c:v>
                </c:pt>
                <c:pt idx="254">
                  <c:v>22001484.095926993</c:v>
                </c:pt>
                <c:pt idx="255">
                  <c:v>21015860.84195989</c:v>
                </c:pt>
                <c:pt idx="256">
                  <c:v>20046479.947748207</c:v>
                </c:pt>
                <c:pt idx="257">
                  <c:v>19095523.043877807</c:v>
                </c:pt>
                <c:pt idx="258">
                  <c:v>18161913.888534121</c:v>
                </c:pt>
                <c:pt idx="259">
                  <c:v>17253782.598197557</c:v>
                </c:pt>
                <c:pt idx="260">
                  <c:v>16372351.172429355</c:v>
                </c:pt>
                <c:pt idx="261">
                  <c:v>15514009.017822606</c:v>
                </c:pt>
                <c:pt idx="262">
                  <c:v>14680106.885903662</c:v>
                </c:pt>
                <c:pt idx="263">
                  <c:v>13873288.807883222</c:v>
                </c:pt>
                <c:pt idx="264">
                  <c:v>13083122.846926492</c:v>
                </c:pt>
                <c:pt idx="265">
                  <c:v>12308650.268380046</c:v>
                </c:pt>
                <c:pt idx="266">
                  <c:v>11558014.096062711</c:v>
                </c:pt>
                <c:pt idx="267">
                  <c:v>10819969.035408569</c:v>
                </c:pt>
                <c:pt idx="268">
                  <c:v>10093698.684687506</c:v>
                </c:pt>
                <c:pt idx="269">
                  <c:v>9378412.968000548</c:v>
                </c:pt>
                <c:pt idx="270">
                  <c:v>8677075.1624895371</c:v>
                </c:pt>
                <c:pt idx="271">
                  <c:v>7993710.4036195576</c:v>
                </c:pt>
                <c:pt idx="272">
                  <c:v>7320793.4057701454</c:v>
                </c:pt>
                <c:pt idx="273">
                  <c:v>6664695.2584543824</c:v>
                </c:pt>
                <c:pt idx="274">
                  <c:v>6037005.0856532874</c:v>
                </c:pt>
                <c:pt idx="275">
                  <c:v>5437087.9896422634</c:v>
                </c:pt>
                <c:pt idx="276">
                  <c:v>4889400.3106115712</c:v>
                </c:pt>
                <c:pt idx="277">
                  <c:v>4389652.174326865</c:v>
                </c:pt>
                <c:pt idx="278">
                  <c:v>3950215.6606517341</c:v>
                </c:pt>
                <c:pt idx="279">
                  <c:v>3548009.3777034394</c:v>
                </c:pt>
                <c:pt idx="280">
                  <c:v>3172678.9281351166</c:v>
                </c:pt>
                <c:pt idx="281">
                  <c:v>2845368.7930669887</c:v>
                </c:pt>
                <c:pt idx="282">
                  <c:v>2531328.0038207546</c:v>
                </c:pt>
                <c:pt idx="283">
                  <c:v>2228488.9051115224</c:v>
                </c:pt>
                <c:pt idx="284">
                  <c:v>1936793.7805505048</c:v>
                </c:pt>
                <c:pt idx="285">
                  <c:v>1664903.3045214701</c:v>
                </c:pt>
                <c:pt idx="286">
                  <c:v>1433249.956138131</c:v>
                </c:pt>
                <c:pt idx="287">
                  <c:v>1226071.6477496454</c:v>
                </c:pt>
                <c:pt idx="288">
                  <c:v>1037065.5913257864</c:v>
                </c:pt>
                <c:pt idx="289">
                  <c:v>859138.95496679726</c:v>
                </c:pt>
                <c:pt idx="290">
                  <c:v>707297.94525500701</c:v>
                </c:pt>
                <c:pt idx="291">
                  <c:v>574220.67996088462</c:v>
                </c:pt>
                <c:pt idx="292">
                  <c:v>457634.59252890164</c:v>
                </c:pt>
                <c:pt idx="293">
                  <c:v>362065.62367248733</c:v>
                </c:pt>
                <c:pt idx="294">
                  <c:v>285731.21974424302</c:v>
                </c:pt>
                <c:pt idx="295">
                  <c:v>229698.55739113977</c:v>
                </c:pt>
                <c:pt idx="296">
                  <c:v>207977.06459265103</c:v>
                </c:pt>
                <c:pt idx="297">
                  <c:v>200420.60197997603</c:v>
                </c:pt>
                <c:pt idx="298">
                  <c:v>192864.82240270806</c:v>
                </c:pt>
                <c:pt idx="299">
                  <c:v>185331.29000759363</c:v>
                </c:pt>
                <c:pt idx="300">
                  <c:v>178195.12132707631</c:v>
                </c:pt>
                <c:pt idx="301">
                  <c:v>171070.04732652107</c:v>
                </c:pt>
                <c:pt idx="302">
                  <c:v>163965.06857597065</c:v>
                </c:pt>
                <c:pt idx="303">
                  <c:v>156860.70505456615</c:v>
                </c:pt>
                <c:pt idx="304">
                  <c:v>150901.67892331554</c:v>
                </c:pt>
                <c:pt idx="305">
                  <c:v>144943.22089991267</c:v>
                </c:pt>
                <c:pt idx="306">
                  <c:v>138993.90683407398</c:v>
                </c:pt>
                <c:pt idx="307">
                  <c:v>133075.55825982313</c:v>
                </c:pt>
                <c:pt idx="308">
                  <c:v>127591.12628970749</c:v>
                </c:pt>
                <c:pt idx="309">
                  <c:v>122422.68574949469</c:v>
                </c:pt>
                <c:pt idx="310">
                  <c:v>117905.13393166197</c:v>
                </c:pt>
                <c:pt idx="311">
                  <c:v>113401.12438494661</c:v>
                </c:pt>
                <c:pt idx="312">
                  <c:v>108897.99259542479</c:v>
                </c:pt>
                <c:pt idx="313">
                  <c:v>104400.00378230886</c:v>
                </c:pt>
                <c:pt idx="314">
                  <c:v>100373.30339225853</c:v>
                </c:pt>
                <c:pt idx="315">
                  <c:v>96347.284119295931</c:v>
                </c:pt>
                <c:pt idx="316">
                  <c:v>92332.089670996342</c:v>
                </c:pt>
                <c:pt idx="317">
                  <c:v>88481.474506492654</c:v>
                </c:pt>
                <c:pt idx="318">
                  <c:v>84637.380342554694</c:v>
                </c:pt>
                <c:pt idx="319">
                  <c:v>80808.603421246429</c:v>
                </c:pt>
                <c:pt idx="320">
                  <c:v>76977.048534062298</c:v>
                </c:pt>
                <c:pt idx="321">
                  <c:v>73155.938283280018</c:v>
                </c:pt>
                <c:pt idx="322">
                  <c:v>69337.069376868967</c:v>
                </c:pt>
                <c:pt idx="323">
                  <c:v>65528.215857973046</c:v>
                </c:pt>
                <c:pt idx="324">
                  <c:v>61721.975494387159</c:v>
                </c:pt>
                <c:pt idx="325">
                  <c:v>57922.145134098937</c:v>
                </c:pt>
                <c:pt idx="326">
                  <c:v>54132.100439856295</c:v>
                </c:pt>
                <c:pt idx="327">
                  <c:v>51441.427216446034</c:v>
                </c:pt>
                <c:pt idx="328">
                  <c:v>48757.032885426415</c:v>
                </c:pt>
                <c:pt idx="329">
                  <c:v>46073.406669773962</c:v>
                </c:pt>
                <c:pt idx="330">
                  <c:v>43393.381719116311</c:v>
                </c:pt>
                <c:pt idx="331">
                  <c:v>40723.628980722737</c:v>
                </c:pt>
                <c:pt idx="332">
                  <c:v>38050.318091931927</c:v>
                </c:pt>
                <c:pt idx="333">
                  <c:v>35382.51453999857</c:v>
                </c:pt>
                <c:pt idx="334">
                  <c:v>32716.190708573893</c:v>
                </c:pt>
                <c:pt idx="335">
                  <c:v>30055.04070044441</c:v>
                </c:pt>
                <c:pt idx="336">
                  <c:v>27395.649438609908</c:v>
                </c:pt>
                <c:pt idx="337">
                  <c:v>25265.272680105809</c:v>
                </c:pt>
                <c:pt idx="338">
                  <c:v>23138.57673679481</c:v>
                </c:pt>
                <c:pt idx="339">
                  <c:v>21012.917184540693</c:v>
                </c:pt>
                <c:pt idx="340">
                  <c:v>18890.689556606176</c:v>
                </c:pt>
                <c:pt idx="341">
                  <c:v>16770.167330811571</c:v>
                </c:pt>
                <c:pt idx="342">
                  <c:v>15178.581991181982</c:v>
                </c:pt>
                <c:pt idx="343">
                  <c:v>13590.747555551336</c:v>
                </c:pt>
                <c:pt idx="344">
                  <c:v>12001.938455984986</c:v>
                </c:pt>
                <c:pt idx="345">
                  <c:v>10415.202124328058</c:v>
                </c:pt>
                <c:pt idx="346">
                  <c:v>8869.0903008909718</c:v>
                </c:pt>
                <c:pt idx="347">
                  <c:v>7324.9047263292168</c:v>
                </c:pt>
                <c:pt idx="348">
                  <c:v>5781.7418969114942</c:v>
                </c:pt>
                <c:pt idx="349">
                  <c:v>4240.0986762245821</c:v>
                </c:pt>
                <c:pt idx="350">
                  <c:v>2700.1006107174717</c:v>
                </c:pt>
                <c:pt idx="351">
                  <c:v>1666.2472716816424</c:v>
                </c:pt>
                <c:pt idx="352">
                  <c:v>1248.4143038508328</c:v>
                </c:pt>
                <c:pt idx="353">
                  <c:v>831.24890423815941</c:v>
                </c:pt>
                <c:pt idx="354">
                  <c:v>0</c:v>
                </c:pt>
                <c:pt idx="355">
                  <c:v>0</c:v>
                </c:pt>
              </c:numCache>
            </c:numRef>
          </c:val>
          <c:extLst>
            <c:ext xmlns:c16="http://schemas.microsoft.com/office/drawing/2014/chart" uri="{C3380CC4-5D6E-409C-BE32-E72D297353CC}">
              <c16:uniqueId val="{00000001-9FA8-4A5B-8B9E-586C0ABF05FA}"/>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_Hidden30!$D$2:$D$357</c:f>
              <c:numCache>
                <c:formatCode>General</c:formatCode>
                <c:ptCount val="356"/>
                <c:pt idx="0">
                  <c:v>2893194264.3494215</c:v>
                </c:pt>
                <c:pt idx="1">
                  <c:v>2859977994.7200565</c:v>
                </c:pt>
                <c:pt idx="2">
                  <c:v>2828110278.2602878</c:v>
                </c:pt>
                <c:pt idx="3">
                  <c:v>2796079584.2101116</c:v>
                </c:pt>
                <c:pt idx="4">
                  <c:v>2764850008.3602438</c:v>
                </c:pt>
                <c:pt idx="5">
                  <c:v>2732261105.0506277</c:v>
                </c:pt>
                <c:pt idx="6">
                  <c:v>2700248724.788887</c:v>
                </c:pt>
                <c:pt idx="7">
                  <c:v>2669339833.3731885</c:v>
                </c:pt>
                <c:pt idx="8">
                  <c:v>2637914899.7075448</c:v>
                </c:pt>
                <c:pt idx="9">
                  <c:v>2606939522.9256525</c:v>
                </c:pt>
                <c:pt idx="10">
                  <c:v>2575795320.1849475</c:v>
                </c:pt>
                <c:pt idx="11">
                  <c:v>2545873396.4827385</c:v>
                </c:pt>
                <c:pt idx="12">
                  <c:v>2515087190.0437946</c:v>
                </c:pt>
                <c:pt idx="13">
                  <c:v>2485503554.3031292</c:v>
                </c:pt>
                <c:pt idx="14">
                  <c:v>2455802777.0045247</c:v>
                </c:pt>
                <c:pt idx="15">
                  <c:v>2425973277.7895684</c:v>
                </c:pt>
                <c:pt idx="16">
                  <c:v>2395914554.4815593</c:v>
                </c:pt>
                <c:pt idx="17">
                  <c:v>2365612539.8082204</c:v>
                </c:pt>
                <c:pt idx="18">
                  <c:v>2336047610.6173959</c:v>
                </c:pt>
                <c:pt idx="19">
                  <c:v>2308058252.1462364</c:v>
                </c:pt>
                <c:pt idx="20">
                  <c:v>2279798590.9641409</c:v>
                </c:pt>
                <c:pt idx="21">
                  <c:v>2251024431.8963189</c:v>
                </c:pt>
                <c:pt idx="22">
                  <c:v>2222169511.4069996</c:v>
                </c:pt>
                <c:pt idx="23">
                  <c:v>2193833138.6248059</c:v>
                </c:pt>
                <c:pt idx="24">
                  <c:v>2165239686.1247559</c:v>
                </c:pt>
                <c:pt idx="25">
                  <c:v>2137448532.3775694</c:v>
                </c:pt>
                <c:pt idx="26">
                  <c:v>2109580039.7340753</c:v>
                </c:pt>
                <c:pt idx="27">
                  <c:v>2083005822.7802241</c:v>
                </c:pt>
                <c:pt idx="28">
                  <c:v>2056403613.4763842</c:v>
                </c:pt>
                <c:pt idx="29">
                  <c:v>2029279052.1257105</c:v>
                </c:pt>
                <c:pt idx="30">
                  <c:v>2002072088.6497331</c:v>
                </c:pt>
                <c:pt idx="31">
                  <c:v>1976261696.6323264</c:v>
                </c:pt>
                <c:pt idx="32">
                  <c:v>1949911865.5596204</c:v>
                </c:pt>
                <c:pt idx="33">
                  <c:v>1924162146.9704201</c:v>
                </c:pt>
                <c:pt idx="34">
                  <c:v>1898179634.8711329</c:v>
                </c:pt>
                <c:pt idx="35">
                  <c:v>1871175110.9467435</c:v>
                </c:pt>
                <c:pt idx="36">
                  <c:v>1846091953.7282121</c:v>
                </c:pt>
                <c:pt idx="37">
                  <c:v>1819529313.0504148</c:v>
                </c:pt>
                <c:pt idx="38">
                  <c:v>1794297880.5892365</c:v>
                </c:pt>
                <c:pt idx="39">
                  <c:v>1769714498.7098808</c:v>
                </c:pt>
                <c:pt idx="40">
                  <c:v>1746001793.8807836</c:v>
                </c:pt>
                <c:pt idx="41">
                  <c:v>1721363526.6733577</c:v>
                </c:pt>
                <c:pt idx="42">
                  <c:v>1697400514.4704788</c:v>
                </c:pt>
                <c:pt idx="43">
                  <c:v>1674513137.0246136</c:v>
                </c:pt>
                <c:pt idx="44">
                  <c:v>1650847943.393378</c:v>
                </c:pt>
                <c:pt idx="45">
                  <c:v>1628242066.7670586</c:v>
                </c:pt>
                <c:pt idx="46">
                  <c:v>1604883795.9713817</c:v>
                </c:pt>
                <c:pt idx="47">
                  <c:v>1582150746.7901223</c:v>
                </c:pt>
                <c:pt idx="48">
                  <c:v>1559475896.9869463</c:v>
                </c:pt>
                <c:pt idx="49">
                  <c:v>1536809608.7212071</c:v>
                </c:pt>
                <c:pt idx="50">
                  <c:v>1515488503.6897924</c:v>
                </c:pt>
                <c:pt idx="51">
                  <c:v>1492478674.2468419</c:v>
                </c:pt>
                <c:pt idx="52">
                  <c:v>1471787080.5095387</c:v>
                </c:pt>
                <c:pt idx="53">
                  <c:v>1451116650.1970875</c:v>
                </c:pt>
                <c:pt idx="54">
                  <c:v>1430381763.1314986</c:v>
                </c:pt>
                <c:pt idx="55">
                  <c:v>1410265515.0811794</c:v>
                </c:pt>
                <c:pt idx="56">
                  <c:v>1389795320.8904803</c:v>
                </c:pt>
                <c:pt idx="57">
                  <c:v>1369964652.4921877</c:v>
                </c:pt>
                <c:pt idx="58">
                  <c:v>1349971991.3136165</c:v>
                </c:pt>
                <c:pt idx="59">
                  <c:v>1330648612.185925</c:v>
                </c:pt>
                <c:pt idx="60">
                  <c:v>1311409539.8302557</c:v>
                </c:pt>
                <c:pt idx="61">
                  <c:v>1291860865.5311277</c:v>
                </c:pt>
                <c:pt idx="62">
                  <c:v>1273387712.9520011</c:v>
                </c:pt>
                <c:pt idx="63">
                  <c:v>1255372838.9053986</c:v>
                </c:pt>
                <c:pt idx="64">
                  <c:v>1236998288.4146869</c:v>
                </c:pt>
                <c:pt idx="65">
                  <c:v>1218663272.8871713</c:v>
                </c:pt>
                <c:pt idx="66">
                  <c:v>1201009003.401063</c:v>
                </c:pt>
                <c:pt idx="67">
                  <c:v>1184267314.6696577</c:v>
                </c:pt>
                <c:pt idx="68">
                  <c:v>1167297033.4439228</c:v>
                </c:pt>
                <c:pt idx="69">
                  <c:v>1150584718.2942328</c:v>
                </c:pt>
                <c:pt idx="70">
                  <c:v>1132577676.8691614</c:v>
                </c:pt>
                <c:pt idx="71">
                  <c:v>1115737412.2193565</c:v>
                </c:pt>
                <c:pt idx="72">
                  <c:v>1099579620.7244515</c:v>
                </c:pt>
                <c:pt idx="73">
                  <c:v>1083417166.0355771</c:v>
                </c:pt>
                <c:pt idx="74">
                  <c:v>1067614358.373149</c:v>
                </c:pt>
                <c:pt idx="75">
                  <c:v>1051666269.9173688</c:v>
                </c:pt>
                <c:pt idx="76">
                  <c:v>1033937839.6579051</c:v>
                </c:pt>
                <c:pt idx="77">
                  <c:v>1018434227.758535</c:v>
                </c:pt>
                <c:pt idx="78">
                  <c:v>1003323848.2998648</c:v>
                </c:pt>
                <c:pt idx="79">
                  <c:v>988113744.56683421</c:v>
                </c:pt>
                <c:pt idx="80">
                  <c:v>973230565.03635859</c:v>
                </c:pt>
                <c:pt idx="81">
                  <c:v>958598482.22128236</c:v>
                </c:pt>
                <c:pt idx="82">
                  <c:v>943874970.88230348</c:v>
                </c:pt>
                <c:pt idx="83">
                  <c:v>929405411.21974504</c:v>
                </c:pt>
                <c:pt idx="84">
                  <c:v>915395487.9161824</c:v>
                </c:pt>
                <c:pt idx="85">
                  <c:v>901365970.66458249</c:v>
                </c:pt>
                <c:pt idx="86">
                  <c:v>887754674.42827237</c:v>
                </c:pt>
                <c:pt idx="87">
                  <c:v>873160278.58534324</c:v>
                </c:pt>
                <c:pt idx="88">
                  <c:v>859740863.35153782</c:v>
                </c:pt>
                <c:pt idx="89">
                  <c:v>846425203.16631603</c:v>
                </c:pt>
                <c:pt idx="90">
                  <c:v>832909488.59812653</c:v>
                </c:pt>
                <c:pt idx="91">
                  <c:v>820120136.42385268</c:v>
                </c:pt>
                <c:pt idx="92">
                  <c:v>806488524.27770913</c:v>
                </c:pt>
                <c:pt idx="93">
                  <c:v>793401422.90904903</c:v>
                </c:pt>
                <c:pt idx="94">
                  <c:v>780633389.90742183</c:v>
                </c:pt>
                <c:pt idx="95">
                  <c:v>768289030.16279507</c:v>
                </c:pt>
                <c:pt idx="96">
                  <c:v>756209789.8324616</c:v>
                </c:pt>
                <c:pt idx="97">
                  <c:v>743438609.74574399</c:v>
                </c:pt>
                <c:pt idx="98">
                  <c:v>731823397.06077731</c:v>
                </c:pt>
                <c:pt idx="99">
                  <c:v>719651961.74136579</c:v>
                </c:pt>
                <c:pt idx="100">
                  <c:v>707707629.10980737</c:v>
                </c:pt>
                <c:pt idx="101">
                  <c:v>696254476.35445666</c:v>
                </c:pt>
                <c:pt idx="102">
                  <c:v>684864385.37197471</c:v>
                </c:pt>
                <c:pt idx="103">
                  <c:v>673687603.09957671</c:v>
                </c:pt>
                <c:pt idx="104">
                  <c:v>662805242.31480682</c:v>
                </c:pt>
                <c:pt idx="105">
                  <c:v>652130649.95205438</c:v>
                </c:pt>
                <c:pt idx="106">
                  <c:v>640963448.89359927</c:v>
                </c:pt>
                <c:pt idx="107">
                  <c:v>630621202.75308192</c:v>
                </c:pt>
                <c:pt idx="108">
                  <c:v>620326616.35247552</c:v>
                </c:pt>
                <c:pt idx="109">
                  <c:v>610188282.76573086</c:v>
                </c:pt>
                <c:pt idx="110">
                  <c:v>600198780.74399519</c:v>
                </c:pt>
                <c:pt idx="111">
                  <c:v>590322071.20513082</c:v>
                </c:pt>
                <c:pt idx="112">
                  <c:v>579730440.74682581</c:v>
                </c:pt>
                <c:pt idx="113">
                  <c:v>570065373.69113374</c:v>
                </c:pt>
                <c:pt idx="114">
                  <c:v>560060324.10870743</c:v>
                </c:pt>
                <c:pt idx="115">
                  <c:v>550747515.25949311</c:v>
                </c:pt>
                <c:pt idx="116">
                  <c:v>541352294.8557204</c:v>
                </c:pt>
                <c:pt idx="117">
                  <c:v>532058804.90875566</c:v>
                </c:pt>
                <c:pt idx="118">
                  <c:v>522975565.3720032</c:v>
                </c:pt>
                <c:pt idx="119">
                  <c:v>514064368.26508445</c:v>
                </c:pt>
                <c:pt idx="120">
                  <c:v>505265555.31545538</c:v>
                </c:pt>
                <c:pt idx="121">
                  <c:v>496596183.15759587</c:v>
                </c:pt>
                <c:pt idx="122">
                  <c:v>487823164.86824745</c:v>
                </c:pt>
                <c:pt idx="123">
                  <c:v>479397897.72329283</c:v>
                </c:pt>
                <c:pt idx="124">
                  <c:v>471139921.21812618</c:v>
                </c:pt>
                <c:pt idx="125">
                  <c:v>462879628.6443572</c:v>
                </c:pt>
                <c:pt idx="126">
                  <c:v>454795724.07856929</c:v>
                </c:pt>
                <c:pt idx="127">
                  <c:v>446931232.99440855</c:v>
                </c:pt>
                <c:pt idx="128">
                  <c:v>439045297.13540381</c:v>
                </c:pt>
                <c:pt idx="129">
                  <c:v>431252350.26957184</c:v>
                </c:pt>
                <c:pt idx="130">
                  <c:v>423539433.05546743</c:v>
                </c:pt>
                <c:pt idx="131">
                  <c:v>415893708.55272329</c:v>
                </c:pt>
                <c:pt idx="132">
                  <c:v>408366808.07138324</c:v>
                </c:pt>
                <c:pt idx="133">
                  <c:v>400929925.17692024</c:v>
                </c:pt>
                <c:pt idx="134">
                  <c:v>393594076.49342501</c:v>
                </c:pt>
                <c:pt idx="135">
                  <c:v>386344741.47633082</c:v>
                </c:pt>
                <c:pt idx="136">
                  <c:v>379001128.04843521</c:v>
                </c:pt>
                <c:pt idx="137">
                  <c:v>371843106.27025807</c:v>
                </c:pt>
                <c:pt idx="138">
                  <c:v>364732797.46030557</c:v>
                </c:pt>
                <c:pt idx="139">
                  <c:v>357964044.20330381</c:v>
                </c:pt>
                <c:pt idx="140">
                  <c:v>351145836.76204014</c:v>
                </c:pt>
                <c:pt idx="141">
                  <c:v>344422978.11426628</c:v>
                </c:pt>
                <c:pt idx="142">
                  <c:v>337780263.68640018</c:v>
                </c:pt>
                <c:pt idx="143">
                  <c:v>331272708.02166814</c:v>
                </c:pt>
                <c:pt idx="144">
                  <c:v>324817023.85549003</c:v>
                </c:pt>
                <c:pt idx="145">
                  <c:v>318450702.53617734</c:v>
                </c:pt>
                <c:pt idx="146">
                  <c:v>312219703.46554995</c:v>
                </c:pt>
                <c:pt idx="147">
                  <c:v>306013834.72454131</c:v>
                </c:pt>
                <c:pt idx="148">
                  <c:v>299506516.80551809</c:v>
                </c:pt>
                <c:pt idx="149">
                  <c:v>293433290.53101218</c:v>
                </c:pt>
                <c:pt idx="150">
                  <c:v>287428193.26389545</c:v>
                </c:pt>
                <c:pt idx="151">
                  <c:v>281611369.99268705</c:v>
                </c:pt>
                <c:pt idx="152">
                  <c:v>275740673.34384716</c:v>
                </c:pt>
                <c:pt idx="153">
                  <c:v>270010250.76619905</c:v>
                </c:pt>
                <c:pt idx="154">
                  <c:v>264185735.00191846</c:v>
                </c:pt>
                <c:pt idx="155">
                  <c:v>258644180.24314216</c:v>
                </c:pt>
                <c:pt idx="156">
                  <c:v>253160260.78872991</c:v>
                </c:pt>
                <c:pt idx="157">
                  <c:v>247779571.25205165</c:v>
                </c:pt>
                <c:pt idx="158">
                  <c:v>242546560.52033091</c:v>
                </c:pt>
                <c:pt idx="159">
                  <c:v>237363621.0422222</c:v>
                </c:pt>
                <c:pt idx="160">
                  <c:v>232286572.45416901</c:v>
                </c:pt>
                <c:pt idx="161">
                  <c:v>227131652.5064581</c:v>
                </c:pt>
                <c:pt idx="162">
                  <c:v>222176303.607593</c:v>
                </c:pt>
                <c:pt idx="163">
                  <c:v>216870564.93222806</c:v>
                </c:pt>
                <c:pt idx="164">
                  <c:v>212058563.69739905</c:v>
                </c:pt>
                <c:pt idx="165">
                  <c:v>207345640.88672641</c:v>
                </c:pt>
                <c:pt idx="166">
                  <c:v>202688009.88421199</c:v>
                </c:pt>
                <c:pt idx="167">
                  <c:v>198175388.24440336</c:v>
                </c:pt>
                <c:pt idx="168">
                  <c:v>193724080.64178166</c:v>
                </c:pt>
                <c:pt idx="169">
                  <c:v>189284204.55868524</c:v>
                </c:pt>
                <c:pt idx="170">
                  <c:v>185048491.51299599</c:v>
                </c:pt>
                <c:pt idx="171">
                  <c:v>180857790.57477784</c:v>
                </c:pt>
                <c:pt idx="172">
                  <c:v>176741691.71668941</c:v>
                </c:pt>
                <c:pt idx="173">
                  <c:v>172651299.57873374</c:v>
                </c:pt>
                <c:pt idx="174">
                  <c:v>168608867.55015236</c:v>
                </c:pt>
                <c:pt idx="175">
                  <c:v>164665459.02565512</c:v>
                </c:pt>
                <c:pt idx="176">
                  <c:v>160739490.76204532</c:v>
                </c:pt>
                <c:pt idx="177">
                  <c:v>156890472.40361291</c:v>
                </c:pt>
                <c:pt idx="178">
                  <c:v>153091358.07229874</c:v>
                </c:pt>
                <c:pt idx="179">
                  <c:v>149403555.39119008</c:v>
                </c:pt>
                <c:pt idx="180">
                  <c:v>145783278.28922746</c:v>
                </c:pt>
                <c:pt idx="181">
                  <c:v>142240709.71169192</c:v>
                </c:pt>
                <c:pt idx="182">
                  <c:v>138792516.67633918</c:v>
                </c:pt>
                <c:pt idx="183">
                  <c:v>135401076.08565676</c:v>
                </c:pt>
                <c:pt idx="184">
                  <c:v>132100791.5833669</c:v>
                </c:pt>
                <c:pt idx="185">
                  <c:v>128870396.40108794</c:v>
                </c:pt>
                <c:pt idx="186">
                  <c:v>125427742.13847385</c:v>
                </c:pt>
                <c:pt idx="187">
                  <c:v>122378447.16587691</c:v>
                </c:pt>
                <c:pt idx="188">
                  <c:v>119332096.1950417</c:v>
                </c:pt>
                <c:pt idx="189">
                  <c:v>116347940.28498098</c:v>
                </c:pt>
                <c:pt idx="190">
                  <c:v>113385292.09958939</c:v>
                </c:pt>
                <c:pt idx="191">
                  <c:v>110489669.68941137</c:v>
                </c:pt>
                <c:pt idx="192">
                  <c:v>107621984.00437827</c:v>
                </c:pt>
                <c:pt idx="193">
                  <c:v>104797002.28155898</c:v>
                </c:pt>
                <c:pt idx="194">
                  <c:v>102039650.83760834</c:v>
                </c:pt>
                <c:pt idx="195">
                  <c:v>99314491.366227373</c:v>
                </c:pt>
                <c:pt idx="196">
                  <c:v>96644291.668196678</c:v>
                </c:pt>
                <c:pt idx="197">
                  <c:v>94020093.495239109</c:v>
                </c:pt>
                <c:pt idx="198">
                  <c:v>91447135.274167344</c:v>
                </c:pt>
                <c:pt idx="199">
                  <c:v>88975450.264477968</c:v>
                </c:pt>
                <c:pt idx="200">
                  <c:v>86346534.064294904</c:v>
                </c:pt>
                <c:pt idx="201">
                  <c:v>83934673.480964363</c:v>
                </c:pt>
                <c:pt idx="202">
                  <c:v>81599147.438236192</c:v>
                </c:pt>
                <c:pt idx="203">
                  <c:v>79324643.147116184</c:v>
                </c:pt>
                <c:pt idx="204">
                  <c:v>76865379.7670369</c:v>
                </c:pt>
                <c:pt idx="205">
                  <c:v>74594408.509061724</c:v>
                </c:pt>
                <c:pt idx="206">
                  <c:v>72436215.847215161</c:v>
                </c:pt>
                <c:pt idx="207">
                  <c:v>70295082.05601643</c:v>
                </c:pt>
                <c:pt idx="208">
                  <c:v>68191655.859044537</c:v>
                </c:pt>
                <c:pt idx="209">
                  <c:v>66105368.474556714</c:v>
                </c:pt>
                <c:pt idx="210">
                  <c:v>64051631.910337657</c:v>
                </c:pt>
                <c:pt idx="211">
                  <c:v>62059540.398341872</c:v>
                </c:pt>
                <c:pt idx="212">
                  <c:v>60071728.777092412</c:v>
                </c:pt>
                <c:pt idx="213">
                  <c:v>58069383.972601153</c:v>
                </c:pt>
                <c:pt idx="214">
                  <c:v>56150115.920504011</c:v>
                </c:pt>
                <c:pt idx="215">
                  <c:v>54286502.100233383</c:v>
                </c:pt>
                <c:pt idx="216">
                  <c:v>52454213.498221107</c:v>
                </c:pt>
                <c:pt idx="217">
                  <c:v>50679201.431651488</c:v>
                </c:pt>
                <c:pt idx="218">
                  <c:v>48983768.380585678</c:v>
                </c:pt>
                <c:pt idx="219">
                  <c:v>47326303.056411713</c:v>
                </c:pt>
                <c:pt idx="220">
                  <c:v>45705970.081123106</c:v>
                </c:pt>
                <c:pt idx="221">
                  <c:v>44130799.683103241</c:v>
                </c:pt>
                <c:pt idx="222">
                  <c:v>42583197.920056634</c:v>
                </c:pt>
                <c:pt idx="223">
                  <c:v>41077203.264470257</c:v>
                </c:pt>
                <c:pt idx="224">
                  <c:v>39593504.347328052</c:v>
                </c:pt>
                <c:pt idx="225">
                  <c:v>38148645.686772168</c:v>
                </c:pt>
                <c:pt idx="226">
                  <c:v>36745289.053288288</c:v>
                </c:pt>
                <c:pt idx="227">
                  <c:v>35396514.669713363</c:v>
                </c:pt>
                <c:pt idx="228">
                  <c:v>34097151.157234423</c:v>
                </c:pt>
                <c:pt idx="229">
                  <c:v>32841781.552726626</c:v>
                </c:pt>
                <c:pt idx="230">
                  <c:v>31646888.396890935</c:v>
                </c:pt>
                <c:pt idx="231">
                  <c:v>30487436.566569366</c:v>
                </c:pt>
                <c:pt idx="232">
                  <c:v>29358744.296843253</c:v>
                </c:pt>
                <c:pt idx="233">
                  <c:v>28249308.27499146</c:v>
                </c:pt>
                <c:pt idx="234">
                  <c:v>27160241.380588431</c:v>
                </c:pt>
                <c:pt idx="235">
                  <c:v>26102123.974515531</c:v>
                </c:pt>
                <c:pt idx="236">
                  <c:v>25068301.061948899</c:v>
                </c:pt>
                <c:pt idx="237">
                  <c:v>24064666.201461364</c:v>
                </c:pt>
                <c:pt idx="238">
                  <c:v>23078578.389859363</c:v>
                </c:pt>
                <c:pt idx="239">
                  <c:v>22143431.974317145</c:v>
                </c:pt>
                <c:pt idx="240">
                  <c:v>21244440.056147784</c:v>
                </c:pt>
                <c:pt idx="241">
                  <c:v>20382927.270129565</c:v>
                </c:pt>
                <c:pt idx="242">
                  <c:v>19551393.699622218</c:v>
                </c:pt>
                <c:pt idx="243">
                  <c:v>18746032.982901577</c:v>
                </c:pt>
                <c:pt idx="244">
                  <c:v>17967603.109752189</c:v>
                </c:pt>
                <c:pt idx="245">
                  <c:v>17232102.487876236</c:v>
                </c:pt>
                <c:pt idx="246">
                  <c:v>16528446.83304899</c:v>
                </c:pt>
                <c:pt idx="247">
                  <c:v>15863338.559303401</c:v>
                </c:pt>
                <c:pt idx="248">
                  <c:v>15214144.103499955</c:v>
                </c:pt>
                <c:pt idx="249">
                  <c:v>14581599.664390223</c:v>
                </c:pt>
                <c:pt idx="250">
                  <c:v>13960641.124694968</c:v>
                </c:pt>
                <c:pt idx="251">
                  <c:v>13359824.642760728</c:v>
                </c:pt>
                <c:pt idx="252">
                  <c:v>12769991.222347192</c:v>
                </c:pt>
                <c:pt idx="253">
                  <c:v>12191107.92332153</c:v>
                </c:pt>
                <c:pt idx="254">
                  <c:v>11629126.750214251</c:v>
                </c:pt>
                <c:pt idx="255">
                  <c:v>11079914.374360582</c:v>
                </c:pt>
                <c:pt idx="256">
                  <c:v>10542827.757262299</c:v>
                </c:pt>
                <c:pt idx="257">
                  <c:v>10017160.651460631</c:v>
                </c:pt>
                <c:pt idx="258">
                  <c:v>9503176.28129768</c:v>
                </c:pt>
                <c:pt idx="259">
                  <c:v>9007258.1695280578</c:v>
                </c:pt>
                <c:pt idx="260">
                  <c:v>8525373.869220173</c:v>
                </c:pt>
                <c:pt idx="261">
                  <c:v>8058536.7175710127</c:v>
                </c:pt>
                <c:pt idx="262">
                  <c:v>7605984.9209184609</c:v>
                </c:pt>
                <c:pt idx="263">
                  <c:v>7170268.8023613626</c:v>
                </c:pt>
                <c:pt idx="264">
                  <c:v>6744682.6775052948</c:v>
                </c:pt>
                <c:pt idx="265">
                  <c:v>6329284.644800364</c:v>
                </c:pt>
                <c:pt idx="266">
                  <c:v>5928668.7046385761</c:v>
                </c:pt>
                <c:pt idx="267">
                  <c:v>5535974.405084502</c:v>
                </c:pt>
                <c:pt idx="268">
                  <c:v>5151671.4633687325</c:v>
                </c:pt>
                <c:pt idx="269">
                  <c:v>4774427.1194606563</c:v>
                </c:pt>
                <c:pt idx="270">
                  <c:v>4406150.9153154399</c:v>
                </c:pt>
                <c:pt idx="271">
                  <c:v>4049485.6191701717</c:v>
                </c:pt>
                <c:pt idx="272">
                  <c:v>3699164.9246802926</c:v>
                </c:pt>
                <c:pt idx="273">
                  <c:v>3359352.7293745</c:v>
                </c:pt>
                <c:pt idx="274">
                  <c:v>3035225.3810888636</c:v>
                </c:pt>
                <c:pt idx="275">
                  <c:v>2726876.8950672089</c:v>
                </c:pt>
                <c:pt idx="276">
                  <c:v>2445957.2343125087</c:v>
                </c:pt>
                <c:pt idx="277">
                  <c:v>2190369.9147868217</c:v>
                </c:pt>
                <c:pt idx="278">
                  <c:v>1966246.3538941925</c:v>
                </c:pt>
                <c:pt idx="279">
                  <c:v>1761554.0603521073</c:v>
                </c:pt>
                <c:pt idx="280">
                  <c:v>1571328.9364160604</c:v>
                </c:pt>
                <c:pt idx="281">
                  <c:v>1405638.4906701818</c:v>
                </c:pt>
                <c:pt idx="282">
                  <c:v>1247319.1598866305</c:v>
                </c:pt>
                <c:pt idx="283">
                  <c:v>1095571.5911183513</c:v>
                </c:pt>
                <c:pt idx="284">
                  <c:v>949746.62881523161</c:v>
                </c:pt>
                <c:pt idx="285">
                  <c:v>814410.11964263045</c:v>
                </c:pt>
                <c:pt idx="286">
                  <c:v>699310.70459592773</c:v>
                </c:pt>
                <c:pt idx="287">
                  <c:v>596751.96269367321</c:v>
                </c:pt>
                <c:pt idx="288">
                  <c:v>503475.47964650556</c:v>
                </c:pt>
                <c:pt idx="289">
                  <c:v>416034.74615889124</c:v>
                </c:pt>
                <c:pt idx="290">
                  <c:v>341663.31933361309</c:v>
                </c:pt>
                <c:pt idx="291">
                  <c:v>276674.33921785082</c:v>
                </c:pt>
                <c:pt idx="292">
                  <c:v>219957.44426308255</c:v>
                </c:pt>
                <c:pt idx="293">
                  <c:v>173580.60796523269</c:v>
                </c:pt>
                <c:pt idx="294">
                  <c:v>136636.17645730005</c:v>
                </c:pt>
                <c:pt idx="295">
                  <c:v>109589.10727764234</c:v>
                </c:pt>
                <c:pt idx="296">
                  <c:v>98973.438498852745</c:v>
                </c:pt>
                <c:pt idx="297">
                  <c:v>95142.671974749348</c:v>
                </c:pt>
                <c:pt idx="298">
                  <c:v>91322.984532160772</c:v>
                </c:pt>
                <c:pt idx="299">
                  <c:v>87539.808163032139</c:v>
                </c:pt>
                <c:pt idx="300">
                  <c:v>83955.034492728329</c:v>
                </c:pt>
                <c:pt idx="301">
                  <c:v>80393.142123779355</c:v>
                </c:pt>
                <c:pt idx="302">
                  <c:v>76864.557251074351</c:v>
                </c:pt>
                <c:pt idx="303">
                  <c:v>73347.117427664693</c:v>
                </c:pt>
                <c:pt idx="304">
                  <c:v>70387.044011101767</c:v>
                </c:pt>
                <c:pt idx="305">
                  <c:v>67435.822039987717</c:v>
                </c:pt>
                <c:pt idx="306">
                  <c:v>64503.399411592211</c:v>
                </c:pt>
                <c:pt idx="307">
                  <c:v>61614.971761881156</c:v>
                </c:pt>
                <c:pt idx="308">
                  <c:v>58925.397521413717</c:v>
                </c:pt>
                <c:pt idx="309">
                  <c:v>56399.300833737798</c:v>
                </c:pt>
                <c:pt idx="310">
                  <c:v>54179.953262024595</c:v>
                </c:pt>
                <c:pt idx="311">
                  <c:v>51982.006363396889</c:v>
                </c:pt>
                <c:pt idx="312">
                  <c:v>49790.861930697407</c:v>
                </c:pt>
                <c:pt idx="313">
                  <c:v>47612.871862253443</c:v>
                </c:pt>
                <c:pt idx="314">
                  <c:v>45663.778829885305</c:v>
                </c:pt>
                <c:pt idx="315">
                  <c:v>43720.709436168705</c:v>
                </c:pt>
                <c:pt idx="316">
                  <c:v>41795.560656106325</c:v>
                </c:pt>
                <c:pt idx="317">
                  <c:v>39950.657836625011</c:v>
                </c:pt>
                <c:pt idx="318">
                  <c:v>38117.805460414791</c:v>
                </c:pt>
                <c:pt idx="319">
                  <c:v>36306.862399661863</c:v>
                </c:pt>
                <c:pt idx="320">
                  <c:v>34497.408096293839</c:v>
                </c:pt>
                <c:pt idx="321">
                  <c:v>32704.277802495471</c:v>
                </c:pt>
                <c:pt idx="322">
                  <c:v>30918.224969139068</c:v>
                </c:pt>
                <c:pt idx="323">
                  <c:v>29147.894039086204</c:v>
                </c:pt>
                <c:pt idx="324">
                  <c:v>27385.000247863838</c:v>
                </c:pt>
                <c:pt idx="325">
                  <c:v>25633.721512069897</c:v>
                </c:pt>
                <c:pt idx="326">
                  <c:v>23897.455994311458</c:v>
                </c:pt>
                <c:pt idx="327">
                  <c:v>22651.861305788265</c:v>
                </c:pt>
                <c:pt idx="328">
                  <c:v>21416.964681570094</c:v>
                </c:pt>
                <c:pt idx="329">
                  <c:v>20186.687958920898</c:v>
                </c:pt>
                <c:pt idx="330">
                  <c:v>18964.104259478419</c:v>
                </c:pt>
                <c:pt idx="331">
                  <c:v>17756.461570489519</c:v>
                </c:pt>
                <c:pt idx="332">
                  <c:v>16548.641139247808</c:v>
                </c:pt>
                <c:pt idx="333">
                  <c:v>15350.499353264631</c:v>
                </c:pt>
                <c:pt idx="334">
                  <c:v>14157.632598579692</c:v>
                </c:pt>
                <c:pt idx="335">
                  <c:v>12974.032887823614</c:v>
                </c:pt>
                <c:pt idx="336">
                  <c:v>11795.962063847068</c:v>
                </c:pt>
                <c:pt idx="337">
                  <c:v>10851.00215237345</c:v>
                </c:pt>
                <c:pt idx="338">
                  <c:v>9913.1634950735079</c:v>
                </c:pt>
                <c:pt idx="339">
                  <c:v>8979.5809288771597</c:v>
                </c:pt>
                <c:pt idx="340">
                  <c:v>8052.8071441168349</c:v>
                </c:pt>
                <c:pt idx="341">
                  <c:v>7130.6804744608135</c:v>
                </c:pt>
                <c:pt idx="342">
                  <c:v>6437.5241903536735</c:v>
                </c:pt>
                <c:pt idx="343">
                  <c:v>5750.8512562970027</c:v>
                </c:pt>
                <c:pt idx="344">
                  <c:v>5065.6394753535824</c:v>
                </c:pt>
                <c:pt idx="345">
                  <c:v>4385.1085855744059</c:v>
                </c:pt>
                <c:pt idx="346">
                  <c:v>3724.6530018968151</c:v>
                </c:pt>
                <c:pt idx="347">
                  <c:v>3068.5873465288869</c:v>
                </c:pt>
                <c:pt idx="348">
                  <c:v>2415.95757064294</c:v>
                </c:pt>
                <c:pt idx="349">
                  <c:v>1767.2608596445064</c:v>
                </c:pt>
                <c:pt idx="350">
                  <c:v>1122.6242253967303</c:v>
                </c:pt>
                <c:pt idx="351">
                  <c:v>691.01584657282353</c:v>
                </c:pt>
                <c:pt idx="352">
                  <c:v>516.46043755948563</c:v>
                </c:pt>
                <c:pt idx="353">
                  <c:v>343.00740947055277</c:v>
                </c:pt>
                <c:pt idx="354">
                  <c:v>0</c:v>
                </c:pt>
                <c:pt idx="355">
                  <c:v>0</c:v>
                </c:pt>
              </c:numCache>
            </c:numRef>
          </c:val>
          <c:extLst>
            <c:ext xmlns:c16="http://schemas.microsoft.com/office/drawing/2014/chart" uri="{C3380CC4-5D6E-409C-BE32-E72D297353CC}">
              <c16:uniqueId val="{00000002-9FA8-4A5B-8B9E-586C0ABF05FA}"/>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_Hidden30!$E$2:$E$357</c:f>
              <c:numCache>
                <c:formatCode>General</c:formatCode>
                <c:ptCount val="356"/>
                <c:pt idx="0">
                  <c:v>2880940009.9477172</c:v>
                </c:pt>
                <c:pt idx="1">
                  <c:v>2835802171.4748173</c:v>
                </c:pt>
                <c:pt idx="2">
                  <c:v>2792708859.5064154</c:v>
                </c:pt>
                <c:pt idx="3">
                  <c:v>2749384441.1297979</c:v>
                </c:pt>
                <c:pt idx="4">
                  <c:v>2707532021.567894</c:v>
                </c:pt>
                <c:pt idx="5">
                  <c:v>2664286014.0241461</c:v>
                </c:pt>
                <c:pt idx="6">
                  <c:v>2621917573.3735566</c:v>
                </c:pt>
                <c:pt idx="7">
                  <c:v>2581987546.8024793</c:v>
                </c:pt>
                <c:pt idx="8">
                  <c:v>2540783593.9029565</c:v>
                </c:pt>
                <c:pt idx="9">
                  <c:v>2500655900.5854988</c:v>
                </c:pt>
                <c:pt idx="10">
                  <c:v>2460316325.5821457</c:v>
                </c:pt>
                <c:pt idx="11">
                  <c:v>2421767713.1571631</c:v>
                </c:pt>
                <c:pt idx="12">
                  <c:v>2382348799.8045974</c:v>
                </c:pt>
                <c:pt idx="13">
                  <c:v>2344354639.562551</c:v>
                </c:pt>
                <c:pt idx="14">
                  <c:v>2306845404.2299671</c:v>
                </c:pt>
                <c:pt idx="15">
                  <c:v>2269173154.5559425</c:v>
                </c:pt>
                <c:pt idx="16">
                  <c:v>2231870713.4277215</c:v>
                </c:pt>
                <c:pt idx="17">
                  <c:v>2194309790.8889465</c:v>
                </c:pt>
                <c:pt idx="18">
                  <c:v>2157707825.4086561</c:v>
                </c:pt>
                <c:pt idx="19">
                  <c:v>2123697831.7848008</c:v>
                </c:pt>
                <c:pt idx="20">
                  <c:v>2088810579.8306592</c:v>
                </c:pt>
                <c:pt idx="21">
                  <c:v>2053992577.1968329</c:v>
                </c:pt>
                <c:pt idx="22">
                  <c:v>2019075064.6912053</c:v>
                </c:pt>
                <c:pt idx="23">
                  <c:v>1985157443.3352044</c:v>
                </c:pt>
                <c:pt idx="24">
                  <c:v>1950985143.1709075</c:v>
                </c:pt>
                <c:pt idx="25">
                  <c:v>1917786554.0893471</c:v>
                </c:pt>
                <c:pt idx="26">
                  <c:v>1885023176.8165638</c:v>
                </c:pt>
                <c:pt idx="27">
                  <c:v>1853394160.0044849</c:v>
                </c:pt>
                <c:pt idx="28">
                  <c:v>1822223940.2029803</c:v>
                </c:pt>
                <c:pt idx="29">
                  <c:v>1790571969.5030107</c:v>
                </c:pt>
                <c:pt idx="30">
                  <c:v>1759083034.0057504</c:v>
                </c:pt>
                <c:pt idx="31">
                  <c:v>1729524145.8146212</c:v>
                </c:pt>
                <c:pt idx="32">
                  <c:v>1699236302.7281227</c:v>
                </c:pt>
                <c:pt idx="33">
                  <c:v>1669923383.2046139</c:v>
                </c:pt>
                <c:pt idx="34">
                  <c:v>1640396403.5311408</c:v>
                </c:pt>
                <c:pt idx="35">
                  <c:v>1610430601.4205244</c:v>
                </c:pt>
                <c:pt idx="36">
                  <c:v>1582113117.1612101</c:v>
                </c:pt>
                <c:pt idx="37">
                  <c:v>1552744065.1588979</c:v>
                </c:pt>
                <c:pt idx="38">
                  <c:v>1524935409.5479574</c:v>
                </c:pt>
                <c:pt idx="39">
                  <c:v>1497672079.1221766</c:v>
                </c:pt>
                <c:pt idx="40">
                  <c:v>1471547527.9145494</c:v>
                </c:pt>
                <c:pt idx="41">
                  <c:v>1444637300.3260894</c:v>
                </c:pt>
                <c:pt idx="42">
                  <c:v>1418492933.1571605</c:v>
                </c:pt>
                <c:pt idx="43">
                  <c:v>1394011695.135391</c:v>
                </c:pt>
                <c:pt idx="44">
                  <c:v>1368489756.2206137</c:v>
                </c:pt>
                <c:pt idx="45">
                  <c:v>1344217460.0094361</c:v>
                </c:pt>
                <c:pt idx="46">
                  <c:v>1319321904.415822</c:v>
                </c:pt>
                <c:pt idx="47">
                  <c:v>1295302264.814501</c:v>
                </c:pt>
                <c:pt idx="48">
                  <c:v>1271330747.4802704</c:v>
                </c:pt>
                <c:pt idx="49">
                  <c:v>1247546007.5636497</c:v>
                </c:pt>
                <c:pt idx="50">
                  <c:v>1225195048.9150493</c:v>
                </c:pt>
                <c:pt idx="51">
                  <c:v>1201482199.116272</c:v>
                </c:pt>
                <c:pt idx="52">
                  <c:v>1179968126.6204545</c:v>
                </c:pt>
                <c:pt idx="53">
                  <c:v>1158468514.455348</c:v>
                </c:pt>
                <c:pt idx="54">
                  <c:v>1137078619.2532818</c:v>
                </c:pt>
                <c:pt idx="55">
                  <c:v>1116797483.4109814</c:v>
                </c:pt>
                <c:pt idx="56">
                  <c:v>1095925431.4870682</c:v>
                </c:pt>
                <c:pt idx="57">
                  <c:v>1075859613.8957007</c:v>
                </c:pt>
                <c:pt idx="58">
                  <c:v>1055668641.1240412</c:v>
                </c:pt>
                <c:pt idx="59">
                  <c:v>1036292444.3766321</c:v>
                </c:pt>
                <c:pt idx="60">
                  <c:v>1016983494.7581626</c:v>
                </c:pt>
                <c:pt idx="61">
                  <c:v>997580446.13111913</c:v>
                </c:pt>
                <c:pt idx="62">
                  <c:v>979284597.78496706</c:v>
                </c:pt>
                <c:pt idx="63">
                  <c:v>961341335.98787344</c:v>
                </c:pt>
                <c:pt idx="64">
                  <c:v>943387398.37551296</c:v>
                </c:pt>
                <c:pt idx="65">
                  <c:v>925467803.4535948</c:v>
                </c:pt>
                <c:pt idx="66">
                  <c:v>908197860.05010688</c:v>
                </c:pt>
                <c:pt idx="67">
                  <c:v>892111145.96983457</c:v>
                </c:pt>
                <c:pt idx="68">
                  <c:v>875602965.45651233</c:v>
                </c:pt>
                <c:pt idx="69">
                  <c:v>859528985.84392941</c:v>
                </c:pt>
                <c:pt idx="70">
                  <c:v>842493467.97981453</c:v>
                </c:pt>
                <c:pt idx="71">
                  <c:v>826564262.74748814</c:v>
                </c:pt>
                <c:pt idx="72">
                  <c:v>811143944.12090981</c:v>
                </c:pt>
                <c:pt idx="73">
                  <c:v>795835998.56818044</c:v>
                </c:pt>
                <c:pt idx="74">
                  <c:v>781013169.44160128</c:v>
                </c:pt>
                <c:pt idx="75">
                  <c:v>766087745.99384689</c:v>
                </c:pt>
                <c:pt idx="76">
                  <c:v>750086041.74125648</c:v>
                </c:pt>
                <c:pt idx="77">
                  <c:v>735709324.45834863</c:v>
                </c:pt>
                <c:pt idx="78">
                  <c:v>721723802.22789669</c:v>
                </c:pt>
                <c:pt idx="79">
                  <c:v>707965966.78070486</c:v>
                </c:pt>
                <c:pt idx="80">
                  <c:v>694348976.89725697</c:v>
                </c:pt>
                <c:pt idx="81">
                  <c:v>681106273.66177619</c:v>
                </c:pt>
                <c:pt idx="82">
                  <c:v>667804333.60294211</c:v>
                </c:pt>
                <c:pt idx="83">
                  <c:v>654871429.05714285</c:v>
                </c:pt>
                <c:pt idx="84">
                  <c:v>642267924.66611207</c:v>
                </c:pt>
                <c:pt idx="85">
                  <c:v>629745747.95362449</c:v>
                </c:pt>
                <c:pt idx="86">
                  <c:v>617693650.2615881</c:v>
                </c:pt>
                <c:pt idx="87">
                  <c:v>604965710.50807285</c:v>
                </c:pt>
                <c:pt idx="88">
                  <c:v>593226361.01177537</c:v>
                </c:pt>
                <c:pt idx="89">
                  <c:v>581564754.25913489</c:v>
                </c:pt>
                <c:pt idx="90">
                  <c:v>569854419.77525938</c:v>
                </c:pt>
                <c:pt idx="91">
                  <c:v>558957255.49731004</c:v>
                </c:pt>
                <c:pt idx="92">
                  <c:v>547338420.07438159</c:v>
                </c:pt>
                <c:pt idx="93">
                  <c:v>536249376.97813129</c:v>
                </c:pt>
                <c:pt idx="94">
                  <c:v>525384878.08820915</c:v>
                </c:pt>
                <c:pt idx="95">
                  <c:v>514957231.03897303</c:v>
                </c:pt>
                <c:pt idx="96">
                  <c:v>504714106.96707624</c:v>
                </c:pt>
                <c:pt idx="97">
                  <c:v>494088652.51002604</c:v>
                </c:pt>
                <c:pt idx="98">
                  <c:v>484375470.15875399</c:v>
                </c:pt>
                <c:pt idx="99">
                  <c:v>474302031.07171649</c:v>
                </c:pt>
                <c:pt idx="100">
                  <c:v>464517876.03665257</c:v>
                </c:pt>
                <c:pt idx="101">
                  <c:v>455064727.4538244</c:v>
                </c:pt>
                <c:pt idx="102">
                  <c:v>445724365.91421014</c:v>
                </c:pt>
                <c:pt idx="103">
                  <c:v>436772574.20655668</c:v>
                </c:pt>
                <c:pt idx="104">
                  <c:v>427897115.55315793</c:v>
                </c:pt>
                <c:pt idx="105">
                  <c:v>419279974.28791475</c:v>
                </c:pt>
                <c:pt idx="106">
                  <c:v>410354680.83646905</c:v>
                </c:pt>
                <c:pt idx="107">
                  <c:v>402078433.46339941</c:v>
                </c:pt>
                <c:pt idx="108">
                  <c:v>393839477.04777122</c:v>
                </c:pt>
                <c:pt idx="109">
                  <c:v>385761883.59655541</c:v>
                </c:pt>
                <c:pt idx="110">
                  <c:v>377891081.29458749</c:v>
                </c:pt>
                <c:pt idx="111">
                  <c:v>370098371.36265993</c:v>
                </c:pt>
                <c:pt idx="112">
                  <c:v>361968136.06237477</c:v>
                </c:pt>
                <c:pt idx="113">
                  <c:v>354425954.99566394</c:v>
                </c:pt>
                <c:pt idx="114">
                  <c:v>346730689.20308119</c:v>
                </c:pt>
                <c:pt idx="115">
                  <c:v>339660491.0690546</c:v>
                </c:pt>
                <c:pt idx="116">
                  <c:v>332452105.96658385</c:v>
                </c:pt>
                <c:pt idx="117">
                  <c:v>325405451.46607441</c:v>
                </c:pt>
                <c:pt idx="118">
                  <c:v>318495431.63663387</c:v>
                </c:pt>
                <c:pt idx="119">
                  <c:v>311785127.53634226</c:v>
                </c:pt>
                <c:pt idx="120">
                  <c:v>305150583.73490596</c:v>
                </c:pt>
                <c:pt idx="121">
                  <c:v>298644491.86393076</c:v>
                </c:pt>
                <c:pt idx="122">
                  <c:v>292165973.13363111</c:v>
                </c:pt>
                <c:pt idx="123">
                  <c:v>285903821.35499918</c:v>
                </c:pt>
                <c:pt idx="124">
                  <c:v>279827133.29889125</c:v>
                </c:pt>
                <c:pt idx="125">
                  <c:v>273756604.6860438</c:v>
                </c:pt>
                <c:pt idx="126">
                  <c:v>267836357.68588296</c:v>
                </c:pt>
                <c:pt idx="127">
                  <c:v>262161800.13355333</c:v>
                </c:pt>
                <c:pt idx="128">
                  <c:v>256445246.86424956</c:v>
                </c:pt>
                <c:pt idx="129">
                  <c:v>250860846.15414271</c:v>
                </c:pt>
                <c:pt idx="130">
                  <c:v>245330688.91571268</c:v>
                </c:pt>
                <c:pt idx="131">
                  <c:v>239914480.54138601</c:v>
                </c:pt>
                <c:pt idx="132">
                  <c:v>234574698.07073554</c:v>
                </c:pt>
                <c:pt idx="133">
                  <c:v>229327334.38068727</c:v>
                </c:pt>
                <c:pt idx="134">
                  <c:v>224208455.65443152</c:v>
                </c:pt>
                <c:pt idx="135">
                  <c:v>219146762.20417735</c:v>
                </c:pt>
                <c:pt idx="136">
                  <c:v>214099986.11173141</c:v>
                </c:pt>
                <c:pt idx="137">
                  <c:v>209166673.90498969</c:v>
                </c:pt>
                <c:pt idx="138">
                  <c:v>204298036.80811545</c:v>
                </c:pt>
                <c:pt idx="139">
                  <c:v>199739423.89101627</c:v>
                </c:pt>
                <c:pt idx="140">
                  <c:v>195105058.80292714</c:v>
                </c:pt>
                <c:pt idx="141">
                  <c:v>190585215.49901664</c:v>
                </c:pt>
                <c:pt idx="142">
                  <c:v>186117829.81108811</c:v>
                </c:pt>
                <c:pt idx="143">
                  <c:v>181783914.3566131</c:v>
                </c:pt>
                <c:pt idx="144">
                  <c:v>177486446.88801652</c:v>
                </c:pt>
                <c:pt idx="145">
                  <c:v>173270745.28536704</c:v>
                </c:pt>
                <c:pt idx="146">
                  <c:v>169184052.10106978</c:v>
                </c:pt>
                <c:pt idx="147">
                  <c:v>165118903.62351051</c:v>
                </c:pt>
                <c:pt idx="148">
                  <c:v>160945224.49583974</c:v>
                </c:pt>
                <c:pt idx="149">
                  <c:v>157013799.11539936</c:v>
                </c:pt>
                <c:pt idx="150">
                  <c:v>153149090.7383092</c:v>
                </c:pt>
                <c:pt idx="151">
                  <c:v>149475582.4272756</c:v>
                </c:pt>
                <c:pt idx="152">
                  <c:v>145739582.24230355</c:v>
                </c:pt>
                <c:pt idx="153">
                  <c:v>142125833.34579554</c:v>
                </c:pt>
                <c:pt idx="154">
                  <c:v>138470976.62329838</c:v>
                </c:pt>
                <c:pt idx="155">
                  <c:v>135010699.00622848</c:v>
                </c:pt>
                <c:pt idx="156">
                  <c:v>131588406.86169605</c:v>
                </c:pt>
                <c:pt idx="157">
                  <c:v>128246113.0830828</c:v>
                </c:pt>
                <c:pt idx="158">
                  <c:v>125023000.62442119</c:v>
                </c:pt>
                <c:pt idx="159">
                  <c:v>121833178.82596558</c:v>
                </c:pt>
                <c:pt idx="160">
                  <c:v>118738513.14661396</c:v>
                </c:pt>
                <c:pt idx="161">
                  <c:v>115611698.29017679</c:v>
                </c:pt>
                <c:pt idx="162">
                  <c:v>112610393.69984244</c:v>
                </c:pt>
                <c:pt idx="163">
                  <c:v>109500565.43471277</c:v>
                </c:pt>
                <c:pt idx="164">
                  <c:v>106617424.21004471</c:v>
                </c:pt>
                <c:pt idx="165">
                  <c:v>103820559.13268618</c:v>
                </c:pt>
                <c:pt idx="166">
                  <c:v>101058566.17138648</c:v>
                </c:pt>
                <c:pt idx="167">
                  <c:v>98403574.573620677</c:v>
                </c:pt>
                <c:pt idx="168">
                  <c:v>95785856.099995598</c:v>
                </c:pt>
                <c:pt idx="169">
                  <c:v>93194175.525000662</c:v>
                </c:pt>
                <c:pt idx="170">
                  <c:v>90735247.625717565</c:v>
                </c:pt>
                <c:pt idx="171">
                  <c:v>88304801.834065542</c:v>
                </c:pt>
                <c:pt idx="172">
                  <c:v>85941353.725214541</c:v>
                </c:pt>
                <c:pt idx="173">
                  <c:v>83596800.107679501</c:v>
                </c:pt>
                <c:pt idx="174">
                  <c:v>81293689.301071167</c:v>
                </c:pt>
                <c:pt idx="175">
                  <c:v>79077781.76899983</c:v>
                </c:pt>
                <c:pt idx="176">
                  <c:v>76865450.494411588</c:v>
                </c:pt>
                <c:pt idx="177">
                  <c:v>74717312.581665084</c:v>
                </c:pt>
                <c:pt idx="178">
                  <c:v>72599222.132463634</c:v>
                </c:pt>
                <c:pt idx="179">
                  <c:v>70559957.060293451</c:v>
                </c:pt>
                <c:pt idx="180">
                  <c:v>68558563.132218972</c:v>
                </c:pt>
                <c:pt idx="181">
                  <c:v>66609247.124837652</c:v>
                </c:pt>
                <c:pt idx="182">
                  <c:v>64728083.523379304</c:v>
                </c:pt>
                <c:pt idx="183">
                  <c:v>62878972.057655156</c:v>
                </c:pt>
                <c:pt idx="184">
                  <c:v>61094880.669689417</c:v>
                </c:pt>
                <c:pt idx="185">
                  <c:v>59348423.191170916</c:v>
                </c:pt>
                <c:pt idx="186">
                  <c:v>57518326.863090798</c:v>
                </c:pt>
                <c:pt idx="187">
                  <c:v>55905249.424341373</c:v>
                </c:pt>
                <c:pt idx="188">
                  <c:v>54282712.394473292</c:v>
                </c:pt>
                <c:pt idx="189">
                  <c:v>52708305.394128561</c:v>
                </c:pt>
                <c:pt idx="190">
                  <c:v>51148593.639403626</c:v>
                </c:pt>
                <c:pt idx="191">
                  <c:v>49638052.325530335</c:v>
                </c:pt>
                <c:pt idx="192">
                  <c:v>48144942.329233408</c:v>
                </c:pt>
                <c:pt idx="193">
                  <c:v>46682612.90438804</c:v>
                </c:pt>
                <c:pt idx="194">
                  <c:v>45268003.806020647</c:v>
                </c:pt>
                <c:pt idx="195">
                  <c:v>43872423.176838823</c:v>
                </c:pt>
                <c:pt idx="196">
                  <c:v>42517849.492317453</c:v>
                </c:pt>
                <c:pt idx="197">
                  <c:v>41188159.056828611</c:v>
                </c:pt>
                <c:pt idx="198">
                  <c:v>39891321.818409875</c:v>
                </c:pt>
                <c:pt idx="199">
                  <c:v>38664600.545007423</c:v>
                </c:pt>
                <c:pt idx="200">
                  <c:v>37363268.649064839</c:v>
                </c:pt>
                <c:pt idx="201">
                  <c:v>36170743.973847352</c:v>
                </c:pt>
                <c:pt idx="202">
                  <c:v>35015334.303408116</c:v>
                </c:pt>
                <c:pt idx="203">
                  <c:v>33899778.95425199</c:v>
                </c:pt>
                <c:pt idx="204">
                  <c:v>32709668.002016082</c:v>
                </c:pt>
                <c:pt idx="205">
                  <c:v>31608817.796126377</c:v>
                </c:pt>
                <c:pt idx="206">
                  <c:v>30568478.020991974</c:v>
                </c:pt>
                <c:pt idx="207">
                  <c:v>29539260.836047407</c:v>
                </c:pt>
                <c:pt idx="208">
                  <c:v>28537899.306137826</c:v>
                </c:pt>
                <c:pt idx="209">
                  <c:v>27547621.985654581</c:v>
                </c:pt>
                <c:pt idx="210">
                  <c:v>26578728.647024408</c:v>
                </c:pt>
                <c:pt idx="211">
                  <c:v>25653555.785899233</c:v>
                </c:pt>
                <c:pt idx="212">
                  <c:v>24726677.547502086</c:v>
                </c:pt>
                <c:pt idx="213">
                  <c:v>23804493.061158501</c:v>
                </c:pt>
                <c:pt idx="214">
                  <c:v>22920231.252341729</c:v>
                </c:pt>
                <c:pt idx="215">
                  <c:v>22068676.097949184</c:v>
                </c:pt>
                <c:pt idx="216">
                  <c:v>21233491.884592891</c:v>
                </c:pt>
                <c:pt idx="217">
                  <c:v>20428074.04997047</c:v>
                </c:pt>
                <c:pt idx="218">
                  <c:v>19663731.562179573</c:v>
                </c:pt>
                <c:pt idx="219">
                  <c:v>18917900.806438394</c:v>
                </c:pt>
                <c:pt idx="220">
                  <c:v>18195306.597813234</c:v>
                </c:pt>
                <c:pt idx="221">
                  <c:v>17493828.468134381</c:v>
                </c:pt>
                <c:pt idx="222">
                  <c:v>16808848.357912939</c:v>
                </c:pt>
                <c:pt idx="223">
                  <c:v>16150132.901213</c:v>
                </c:pt>
                <c:pt idx="224">
                  <c:v>15500860.045132995</c:v>
                </c:pt>
                <c:pt idx="225">
                  <c:v>14873975.479977733</c:v>
                </c:pt>
                <c:pt idx="226">
                  <c:v>14266131.54196471</c:v>
                </c:pt>
                <c:pt idx="227">
                  <c:v>13686145.120589398</c:v>
                </c:pt>
                <c:pt idx="228">
                  <c:v>13127902.844742233</c:v>
                </c:pt>
                <c:pt idx="229">
                  <c:v>12591010.518462013</c:v>
                </c:pt>
                <c:pt idx="230">
                  <c:v>12083172.558608416</c:v>
                </c:pt>
                <c:pt idx="231">
                  <c:v>11591175.76594992</c:v>
                </c:pt>
                <c:pt idx="232">
                  <c:v>11116297.001487175</c:v>
                </c:pt>
                <c:pt idx="233">
                  <c:v>10650919.510117508</c:v>
                </c:pt>
                <c:pt idx="234">
                  <c:v>10196932.152286844</c:v>
                </c:pt>
                <c:pt idx="235">
                  <c:v>9762178.9314322527</c:v>
                </c:pt>
                <c:pt idx="236">
                  <c:v>9335819.2955309674</c:v>
                </c:pt>
                <c:pt idx="237">
                  <c:v>8925313.1094755605</c:v>
                </c:pt>
                <c:pt idx="238">
                  <c:v>8523329.7647037432</c:v>
                </c:pt>
                <c:pt idx="239">
                  <c:v>8144440.4826313239</c:v>
                </c:pt>
                <c:pt idx="240">
                  <c:v>7780692.1060383264</c:v>
                </c:pt>
                <c:pt idx="241">
                  <c:v>7433547.4089692421</c:v>
                </c:pt>
                <c:pt idx="242">
                  <c:v>7101062.9925190806</c:v>
                </c:pt>
                <c:pt idx="243">
                  <c:v>6779718.1664217748</c:v>
                </c:pt>
                <c:pt idx="244">
                  <c:v>6471552.7132460773</c:v>
                </c:pt>
                <c:pt idx="245">
                  <c:v>6180352.3531678887</c:v>
                </c:pt>
                <c:pt idx="246">
                  <c:v>5902875.6095318347</c:v>
                </c:pt>
                <c:pt idx="247">
                  <c:v>5643664.5321665322</c:v>
                </c:pt>
                <c:pt idx="248">
                  <c:v>5389776.3274438009</c:v>
                </c:pt>
                <c:pt idx="249">
                  <c:v>5144515.3949747998</c:v>
                </c:pt>
                <c:pt idx="250">
                  <c:v>4904573.9075839669</c:v>
                </c:pt>
                <c:pt idx="251">
                  <c:v>4674258.875983336</c:v>
                </c:pt>
                <c:pt idx="252">
                  <c:v>4448967.3847286925</c:v>
                </c:pt>
                <c:pt idx="253">
                  <c:v>4229299.282788828</c:v>
                </c:pt>
                <c:pt idx="254">
                  <c:v>4017801.0721870428</c:v>
                </c:pt>
                <c:pt idx="255">
                  <c:v>3811837.2521001799</c:v>
                </c:pt>
                <c:pt idx="256">
                  <c:v>3612194.6128108962</c:v>
                </c:pt>
                <c:pt idx="257">
                  <c:v>3417553.2306923917</c:v>
                </c:pt>
                <c:pt idx="258">
                  <c:v>3228464.7862102659</c:v>
                </c:pt>
                <c:pt idx="259">
                  <c:v>3048280.2373967078</c:v>
                </c:pt>
                <c:pt idx="260">
                  <c:v>2872978.2139601158</c:v>
                </c:pt>
                <c:pt idx="261">
                  <c:v>2704526.0674035228</c:v>
                </c:pt>
                <c:pt idx="262">
                  <c:v>2541833.284282322</c:v>
                </c:pt>
                <c:pt idx="263">
                  <c:v>2386399.3534946591</c:v>
                </c:pt>
                <c:pt idx="264">
                  <c:v>2235248.5774063338</c:v>
                </c:pt>
                <c:pt idx="265">
                  <c:v>2088697.5259942</c:v>
                </c:pt>
                <c:pt idx="266">
                  <c:v>1948472.0968177693</c:v>
                </c:pt>
                <c:pt idx="267">
                  <c:v>1811705.9114897659</c:v>
                </c:pt>
                <c:pt idx="268">
                  <c:v>1679027.7360952678</c:v>
                </c:pt>
                <c:pt idx="269">
                  <c:v>1549485.7951348785</c:v>
                </c:pt>
                <c:pt idx="270">
                  <c:v>1423909.2738698388</c:v>
                </c:pt>
                <c:pt idx="271">
                  <c:v>1303461.9524736924</c:v>
                </c:pt>
                <c:pt idx="272">
                  <c:v>1185656.2960810738</c:v>
                </c:pt>
                <c:pt idx="273">
                  <c:v>1072325.9295491353</c:v>
                </c:pt>
                <c:pt idx="274">
                  <c:v>964758.83765663882</c:v>
                </c:pt>
                <c:pt idx="275">
                  <c:v>863196.0334349355</c:v>
                </c:pt>
                <c:pt idx="276">
                  <c:v>770991.13217660459</c:v>
                </c:pt>
                <c:pt idx="277">
                  <c:v>687503.01757220156</c:v>
                </c:pt>
                <c:pt idx="278">
                  <c:v>614626.32388621848</c:v>
                </c:pt>
                <c:pt idx="279">
                  <c:v>548309.56475784571</c:v>
                </c:pt>
                <c:pt idx="280">
                  <c:v>487094.28905156156</c:v>
                </c:pt>
                <c:pt idx="281">
                  <c:v>433886.55231978488</c:v>
                </c:pt>
                <c:pt idx="282">
                  <c:v>383386.45227965212</c:v>
                </c:pt>
                <c:pt idx="283">
                  <c:v>335455.51950176834</c:v>
                </c:pt>
                <c:pt idx="284">
                  <c:v>289573.32979901374</c:v>
                </c:pt>
                <c:pt idx="285">
                  <c:v>247291.98710572982</c:v>
                </c:pt>
                <c:pt idx="286">
                  <c:v>211443.17848960211</c:v>
                </c:pt>
                <c:pt idx="287">
                  <c:v>179693.94445312783</c:v>
                </c:pt>
                <c:pt idx="288">
                  <c:v>150964.39462351508</c:v>
                </c:pt>
                <c:pt idx="289">
                  <c:v>124217.39816701898</c:v>
                </c:pt>
                <c:pt idx="290">
                  <c:v>101593.81390190142</c:v>
                </c:pt>
                <c:pt idx="291">
                  <c:v>81920.842385915705</c:v>
                </c:pt>
                <c:pt idx="292">
                  <c:v>64860.497631979793</c:v>
                </c:pt>
                <c:pt idx="293">
                  <c:v>50968.216430240594</c:v>
                </c:pt>
                <c:pt idx="294">
                  <c:v>39950.346568617038</c:v>
                </c:pt>
                <c:pt idx="295">
                  <c:v>31919.586086331037</c:v>
                </c:pt>
                <c:pt idx="296">
                  <c:v>28705.501597997103</c:v>
                </c:pt>
                <c:pt idx="297">
                  <c:v>27481.340227795106</c:v>
                </c:pt>
                <c:pt idx="298">
                  <c:v>26266.323013864087</c:v>
                </c:pt>
                <c:pt idx="299">
                  <c:v>25074.995197494522</c:v>
                </c:pt>
                <c:pt idx="300">
                  <c:v>23946.311737083477</c:v>
                </c:pt>
                <c:pt idx="301">
                  <c:v>22833.238355325222</c:v>
                </c:pt>
                <c:pt idx="302">
                  <c:v>21741.560908046984</c:v>
                </c:pt>
                <c:pt idx="303">
                  <c:v>20658.76049312099</c:v>
                </c:pt>
                <c:pt idx="304">
                  <c:v>19743.767148255945</c:v>
                </c:pt>
                <c:pt idx="305">
                  <c:v>18835.82162657837</c:v>
                </c:pt>
                <c:pt idx="306">
                  <c:v>17940.441886681539</c:v>
                </c:pt>
                <c:pt idx="307">
                  <c:v>17071.504533755997</c:v>
                </c:pt>
                <c:pt idx="308">
                  <c:v>16257.160170775991</c:v>
                </c:pt>
                <c:pt idx="309">
                  <c:v>15496.441002492524</c:v>
                </c:pt>
                <c:pt idx="310">
                  <c:v>14823.593349027522</c:v>
                </c:pt>
                <c:pt idx="311">
                  <c:v>14163.937055253762</c:v>
                </c:pt>
                <c:pt idx="312">
                  <c:v>13509.435868996783</c:v>
                </c:pt>
                <c:pt idx="313">
                  <c:v>12863.778894784926</c:v>
                </c:pt>
                <c:pt idx="314">
                  <c:v>12286.61134081972</c:v>
                </c:pt>
                <c:pt idx="315">
                  <c:v>11713.969600002294</c:v>
                </c:pt>
                <c:pt idx="316">
                  <c:v>11152.26629424766</c:v>
                </c:pt>
                <c:pt idx="317">
                  <c:v>10614.841901107711</c:v>
                </c:pt>
                <c:pt idx="318">
                  <c:v>10084.958235462358</c:v>
                </c:pt>
                <c:pt idx="319">
                  <c:v>9567.7645946147913</c:v>
                </c:pt>
                <c:pt idx="320">
                  <c:v>9052.4231798319688</c:v>
                </c:pt>
                <c:pt idx="321">
                  <c:v>8546.7111859258985</c:v>
                </c:pt>
                <c:pt idx="322">
                  <c:v>8045.7333952009249</c:v>
                </c:pt>
                <c:pt idx="323">
                  <c:v>7553.954250393851</c:v>
                </c:pt>
                <c:pt idx="324">
                  <c:v>7067.0235238445548</c:v>
                </c:pt>
                <c:pt idx="325">
                  <c:v>6587.0668214611642</c:v>
                </c:pt>
                <c:pt idx="326">
                  <c:v>6115.7279946333074</c:v>
                </c:pt>
                <c:pt idx="327">
                  <c:v>5772.4077910270007</c:v>
                </c:pt>
                <c:pt idx="328">
                  <c:v>5435.344985413054</c:v>
                </c:pt>
                <c:pt idx="329">
                  <c:v>5101.4176830261858</c:v>
                </c:pt>
                <c:pt idx="330">
                  <c:v>4772.1574842694454</c:v>
                </c:pt>
                <c:pt idx="331">
                  <c:v>4451.1668092217797</c:v>
                </c:pt>
                <c:pt idx="332">
                  <c:v>4130.8212458400631</c:v>
                </c:pt>
                <c:pt idx="333">
                  <c:v>3816.0376848995265</c:v>
                </c:pt>
                <c:pt idx="334">
                  <c:v>3504.5915108456966</c:v>
                </c:pt>
                <c:pt idx="335">
                  <c:v>3198.4373235094727</c:v>
                </c:pt>
                <c:pt idx="336">
                  <c:v>2895.695138337815</c:v>
                </c:pt>
                <c:pt idx="337">
                  <c:v>2652.4422618981307</c:v>
                </c:pt>
                <c:pt idx="338">
                  <c:v>2413.2618186070158</c:v>
                </c:pt>
                <c:pt idx="339">
                  <c:v>2176.7314960613398</c:v>
                </c:pt>
                <c:pt idx="340">
                  <c:v>1944.0712341883811</c:v>
                </c:pt>
                <c:pt idx="341">
                  <c:v>1714.164400852103</c:v>
                </c:pt>
                <c:pt idx="342">
                  <c:v>1540.979953334735</c:v>
                </c:pt>
                <c:pt idx="343">
                  <c:v>1371.3403699492771</c:v>
                </c:pt>
                <c:pt idx="344">
                  <c:v>1202.8293684305622</c:v>
                </c:pt>
                <c:pt idx="345">
                  <c:v>1036.9699737254402</c:v>
                </c:pt>
                <c:pt idx="346">
                  <c:v>877.0579061556291</c:v>
                </c:pt>
                <c:pt idx="347">
                  <c:v>719.6097221262637</c:v>
                </c:pt>
                <c:pt idx="348">
                  <c:v>564.162811244046</c:v>
                </c:pt>
                <c:pt idx="349">
                  <c:v>410.93433581326275</c:v>
                </c:pt>
                <c:pt idx="350">
                  <c:v>259.96941961683666</c:v>
                </c:pt>
                <c:pt idx="351">
                  <c:v>159.34281354067733</c:v>
                </c:pt>
                <c:pt idx="352">
                  <c:v>118.60353044169668</c:v>
                </c:pt>
                <c:pt idx="353">
                  <c:v>78.436946591770479</c:v>
                </c:pt>
                <c:pt idx="354">
                  <c:v>0</c:v>
                </c:pt>
                <c:pt idx="355">
                  <c:v>0</c:v>
                </c:pt>
              </c:numCache>
            </c:numRef>
          </c:val>
          <c:extLst>
            <c:ext xmlns:c16="http://schemas.microsoft.com/office/drawing/2014/chart" uri="{C3380CC4-5D6E-409C-BE32-E72D297353CC}">
              <c16:uniqueId val="{00000003-9FA8-4A5B-8B9E-586C0ABF05FA}"/>
            </c:ext>
          </c:extLst>
        </c:ser>
        <c:dLbls>
          <c:showLegendKey val="0"/>
          <c:showVal val="0"/>
          <c:showCatName val="0"/>
          <c:showSerName val="0"/>
          <c:showPercent val="0"/>
          <c:showBubbleSize val="0"/>
        </c:dLbls>
        <c:axId val="1402668744"/>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_Hidden30!$F$2:$F$357</c:f>
              <c:numCache>
                <c:formatCode>General</c:formatCode>
                <c:ptCount val="356"/>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2250000000</c:v>
                </c:pt>
                <c:pt idx="25">
                  <c:v>2250000000</c:v>
                </c:pt>
                <c:pt idx="26">
                  <c:v>1750000000</c:v>
                </c:pt>
                <c:pt idx="27">
                  <c:v>1750000000</c:v>
                </c:pt>
                <c:pt idx="28">
                  <c:v>1750000000</c:v>
                </c:pt>
                <c:pt idx="29">
                  <c:v>1750000000</c:v>
                </c:pt>
                <c:pt idx="30">
                  <c:v>1750000000</c:v>
                </c:pt>
                <c:pt idx="31">
                  <c:v>1750000000</c:v>
                </c:pt>
                <c:pt idx="32">
                  <c:v>1750000000</c:v>
                </c:pt>
                <c:pt idx="33">
                  <c:v>1750000000</c:v>
                </c:pt>
                <c:pt idx="34">
                  <c:v>1750000000</c:v>
                </c:pt>
                <c:pt idx="35">
                  <c:v>1750000000</c:v>
                </c:pt>
                <c:pt idx="36">
                  <c:v>1750000000</c:v>
                </c:pt>
                <c:pt idx="37">
                  <c:v>1250000000</c:v>
                </c:pt>
                <c:pt idx="38">
                  <c:v>1250000000</c:v>
                </c:pt>
                <c:pt idx="39">
                  <c:v>1250000000</c:v>
                </c:pt>
                <c:pt idx="40">
                  <c:v>1250000000</c:v>
                </c:pt>
                <c:pt idx="41">
                  <c:v>1250000000</c:v>
                </c:pt>
                <c:pt idx="42">
                  <c:v>1250000000</c:v>
                </c:pt>
                <c:pt idx="43">
                  <c:v>1250000000</c:v>
                </c:pt>
                <c:pt idx="44">
                  <c:v>1250000000</c:v>
                </c:pt>
                <c:pt idx="45">
                  <c:v>1250000000</c:v>
                </c:pt>
                <c:pt idx="46">
                  <c:v>1250000000</c:v>
                </c:pt>
                <c:pt idx="47">
                  <c:v>1250000000</c:v>
                </c:pt>
                <c:pt idx="48">
                  <c:v>1250000000</c:v>
                </c:pt>
                <c:pt idx="49">
                  <c:v>1250000000</c:v>
                </c:pt>
                <c:pt idx="50">
                  <c:v>750000000</c:v>
                </c:pt>
                <c:pt idx="51">
                  <c:v>750000000</c:v>
                </c:pt>
                <c:pt idx="52">
                  <c:v>750000000</c:v>
                </c:pt>
                <c:pt idx="53">
                  <c:v>750000000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750000000</c:v>
                </c:pt>
                <c:pt idx="78">
                  <c:v>750000000</c:v>
                </c:pt>
                <c:pt idx="79">
                  <c:v>0</c:v>
                </c:pt>
              </c:numCache>
            </c:numRef>
          </c:val>
          <c:smooth val="0"/>
          <c:extLst>
            <c:ext xmlns:c16="http://schemas.microsoft.com/office/drawing/2014/chart" uri="{C3380CC4-5D6E-409C-BE32-E72D297353CC}">
              <c16:uniqueId val="{00000004-9FA8-4A5B-8B9E-586C0ABF05FA}"/>
            </c:ext>
          </c:extLst>
        </c:ser>
        <c:dLbls>
          <c:showLegendKey val="0"/>
          <c:showVal val="0"/>
          <c:showCatName val="0"/>
          <c:showSerName val="0"/>
          <c:showPercent val="0"/>
          <c:showBubbleSize val="0"/>
        </c:dLbls>
        <c:marker val="1"/>
        <c:smooth val="0"/>
        <c:axId val="1402668744"/>
        <c:axId val="1"/>
      </c:lineChart>
      <c:catAx>
        <c:axId val="1402668744"/>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02668744"/>
        <c:crosses val="autoZero"/>
        <c:crossBetween val="between"/>
      </c:valAx>
      <c:spPr>
        <a:noFill/>
        <a:ln w="25400">
          <a:noFill/>
        </a:ln>
      </c:spPr>
    </c:plotArea>
    <c:legend>
      <c:legendPos val="r"/>
      <c:layout>
        <c:manualLayout>
          <c:xMode val="edge"/>
          <c:yMode val="edge"/>
          <c:x val="0.66700233972307466"/>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F93CEA24-C8CD-47A2-9223-1217471A4CF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6464520E-7F97-4A42-B4DA-ED7353BE8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18</xdr:col>
      <xdr:colOff>0</xdr:colOff>
      <xdr:row>15</xdr:row>
      <xdr:rowOff>0</xdr:rowOff>
    </xdr:to>
    <xdr:graphicFrame macro="">
      <xdr:nvGraphicFramePr>
        <xdr:cNvPr id="1029" name="Chart 5">
          <a:extLst>
            <a:ext uri="{FF2B5EF4-FFF2-40B4-BE49-F238E27FC236}">
              <a16:creationId xmlns:a16="http://schemas.microsoft.com/office/drawing/2014/main" id="{05FF64DE-54E3-4FC9-BBF2-B304E5F01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AFEAEB21-4162-445B-8FCE-F425DAD0F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9962C685-70F8-416D-AC6F-D1EE82CD0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22EB6D44-C0D0-49C7-82F5-8CEDAECEB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430F834C-C1DD-429E-B02A-78EF56E14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D25F5200-5D5E-4251-8A81-8B23B4CB4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0EF24AD6-06C2-4628-BEF0-CA0D36F1F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FA069145-3203-41E1-8711-3FE95D22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A1F4DE62-8DD9-4B16-8BAD-BF93A4B80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AAE71C5A-72E4-426C-AE1E-3EB407913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D3358D86-02D0-48C0-89AB-CC7DE1834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3793027E-6AE9-42C6-BE6C-E8AB188AF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3D9CE694-59D8-4A0E-9D6B-8887B779B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11D7BF1C-826A-4B12-A2AF-A91559E7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D2471F50-D105-4F17-8906-88DAF5B31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77AEEE64-732A-41E8-8060-4C4154313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1A0E-CFF0-4FC5-9666-8E2FB400EAE1}">
  <sheetPr>
    <tabColor rgb="FFE36E00"/>
  </sheetPr>
  <dimension ref="A1:A174"/>
  <sheetViews>
    <sheetView tabSelected="1" view="pageBreakPreview" zoomScale="60" zoomScaleNormal="60" workbookViewId="0"/>
  </sheetViews>
  <sheetFormatPr defaultColWidth="9.140625" defaultRowHeight="15" x14ac:dyDescent="0.25"/>
  <cols>
    <col min="1" max="1" width="242" style="171" customWidth="1"/>
    <col min="2" max="16384" width="9.140625" style="171"/>
  </cols>
  <sheetData>
    <row r="1" spans="1:1" ht="31.5" x14ac:dyDescent="0.25">
      <c r="A1" s="170" t="s">
        <v>1541</v>
      </c>
    </row>
    <row r="3" spans="1:1" x14ac:dyDescent="0.25">
      <c r="A3" s="172"/>
    </row>
    <row r="4" spans="1:1" ht="34.5" x14ac:dyDescent="0.25">
      <c r="A4" s="173" t="s">
        <v>1542</v>
      </c>
    </row>
    <row r="5" spans="1:1" ht="34.5" x14ac:dyDescent="0.25">
      <c r="A5" s="173" t="s">
        <v>1543</v>
      </c>
    </row>
    <row r="6" spans="1:1" ht="34.5" x14ac:dyDescent="0.25">
      <c r="A6" s="173" t="s">
        <v>1544</v>
      </c>
    </row>
    <row r="7" spans="1:1" ht="17.25" x14ac:dyDescent="0.25">
      <c r="A7" s="173"/>
    </row>
    <row r="8" spans="1:1" ht="18.75" x14ac:dyDescent="0.25">
      <c r="A8" s="174" t="s">
        <v>1545</v>
      </c>
    </row>
    <row r="9" spans="1:1" ht="34.5" x14ac:dyDescent="0.3">
      <c r="A9" s="175" t="s">
        <v>1546</v>
      </c>
    </row>
    <row r="10" spans="1:1" ht="69" x14ac:dyDescent="0.25">
      <c r="A10" s="176" t="s">
        <v>1547</v>
      </c>
    </row>
    <row r="11" spans="1:1" ht="34.5" x14ac:dyDescent="0.25">
      <c r="A11" s="176" t="s">
        <v>1548</v>
      </c>
    </row>
    <row r="12" spans="1:1" ht="17.25" x14ac:dyDescent="0.25">
      <c r="A12" s="176" t="s">
        <v>1549</v>
      </c>
    </row>
    <row r="13" spans="1:1" ht="17.25" x14ac:dyDescent="0.25">
      <c r="A13" s="176" t="s">
        <v>1550</v>
      </c>
    </row>
    <row r="14" spans="1:1" ht="34.5" x14ac:dyDescent="0.25">
      <c r="A14" s="176" t="s">
        <v>1551</v>
      </c>
    </row>
    <row r="15" spans="1:1" ht="17.25" x14ac:dyDescent="0.25">
      <c r="A15" s="176"/>
    </row>
    <row r="16" spans="1:1" ht="18.75" x14ac:dyDescent="0.25">
      <c r="A16" s="174" t="s">
        <v>1552</v>
      </c>
    </row>
    <row r="17" spans="1:1" ht="17.25" x14ac:dyDescent="0.25">
      <c r="A17" s="177" t="s">
        <v>1553</v>
      </c>
    </row>
    <row r="18" spans="1:1" ht="34.5" x14ac:dyDescent="0.25">
      <c r="A18" s="178" t="s">
        <v>1554</v>
      </c>
    </row>
    <row r="19" spans="1:1" ht="34.5" x14ac:dyDescent="0.25">
      <c r="A19" s="178" t="s">
        <v>1555</v>
      </c>
    </row>
    <row r="20" spans="1:1" ht="51.75" x14ac:dyDescent="0.25">
      <c r="A20" s="178" t="s">
        <v>1556</v>
      </c>
    </row>
    <row r="21" spans="1:1" ht="86.25" x14ac:dyDescent="0.25">
      <c r="A21" s="178" t="s">
        <v>1557</v>
      </c>
    </row>
    <row r="22" spans="1:1" ht="51.75" x14ac:dyDescent="0.25">
      <c r="A22" s="178" t="s">
        <v>1558</v>
      </c>
    </row>
    <row r="23" spans="1:1" ht="34.5" x14ac:dyDescent="0.25">
      <c r="A23" s="178" t="s">
        <v>1559</v>
      </c>
    </row>
    <row r="24" spans="1:1" ht="17.25" x14ac:dyDescent="0.25">
      <c r="A24" s="178" t="s">
        <v>1560</v>
      </c>
    </row>
    <row r="25" spans="1:1" ht="17.25" x14ac:dyDescent="0.25">
      <c r="A25" s="177" t="s">
        <v>1561</v>
      </c>
    </row>
    <row r="26" spans="1:1" ht="51.75" x14ac:dyDescent="0.3">
      <c r="A26" s="179" t="s">
        <v>1562</v>
      </c>
    </row>
    <row r="27" spans="1:1" ht="17.25" x14ac:dyDescent="0.3">
      <c r="A27" s="179" t="s">
        <v>1563</v>
      </c>
    </row>
    <row r="28" spans="1:1" ht="17.25" x14ac:dyDescent="0.25">
      <c r="A28" s="177" t="s">
        <v>1564</v>
      </c>
    </row>
    <row r="29" spans="1:1" ht="34.5" x14ac:dyDescent="0.25">
      <c r="A29" s="178" t="s">
        <v>1565</v>
      </c>
    </row>
    <row r="30" spans="1:1" ht="34.5" x14ac:dyDescent="0.25">
      <c r="A30" s="178" t="s">
        <v>1566</v>
      </c>
    </row>
    <row r="31" spans="1:1" ht="34.5" x14ac:dyDescent="0.25">
      <c r="A31" s="178" t="s">
        <v>1567</v>
      </c>
    </row>
    <row r="32" spans="1:1" ht="34.5" x14ac:dyDescent="0.25">
      <c r="A32" s="178" t="s">
        <v>1568</v>
      </c>
    </row>
    <row r="33" spans="1:1" ht="17.25" x14ac:dyDescent="0.25">
      <c r="A33" s="178"/>
    </row>
    <row r="34" spans="1:1" ht="18.75" x14ac:dyDescent="0.25">
      <c r="A34" s="174" t="s">
        <v>1569</v>
      </c>
    </row>
    <row r="35" spans="1:1" ht="17.25" x14ac:dyDescent="0.25">
      <c r="A35" s="177" t="s">
        <v>1570</v>
      </c>
    </row>
    <row r="36" spans="1:1" ht="34.5" x14ac:dyDescent="0.25">
      <c r="A36" s="178" t="s">
        <v>1571</v>
      </c>
    </row>
    <row r="37" spans="1:1" ht="34.5" x14ac:dyDescent="0.25">
      <c r="A37" s="178" t="s">
        <v>1572</v>
      </c>
    </row>
    <row r="38" spans="1:1" ht="34.5" x14ac:dyDescent="0.25">
      <c r="A38" s="178" t="s">
        <v>1573</v>
      </c>
    </row>
    <row r="39" spans="1:1" ht="17.25" x14ac:dyDescent="0.25">
      <c r="A39" s="178" t="s">
        <v>1574</v>
      </c>
    </row>
    <row r="40" spans="1:1" ht="34.5" x14ac:dyDescent="0.25">
      <c r="A40" s="178" t="s">
        <v>1575</v>
      </c>
    </row>
    <row r="41" spans="1:1" ht="17.25" x14ac:dyDescent="0.25">
      <c r="A41" s="177" t="s">
        <v>1576</v>
      </c>
    </row>
    <row r="42" spans="1:1" ht="17.25" x14ac:dyDescent="0.25">
      <c r="A42" s="178" t="s">
        <v>1577</v>
      </c>
    </row>
    <row r="43" spans="1:1" ht="17.25" x14ac:dyDescent="0.3">
      <c r="A43" s="179" t="s">
        <v>1578</v>
      </c>
    </row>
    <row r="44" spans="1:1" ht="17.25" x14ac:dyDescent="0.25">
      <c r="A44" s="177" t="s">
        <v>1579</v>
      </c>
    </row>
    <row r="45" spans="1:1" ht="34.5" x14ac:dyDescent="0.3">
      <c r="A45" s="179" t="s">
        <v>1580</v>
      </c>
    </row>
    <row r="46" spans="1:1" ht="34.5" x14ac:dyDescent="0.25">
      <c r="A46" s="178" t="s">
        <v>1581</v>
      </c>
    </row>
    <row r="47" spans="1:1" ht="34.5" x14ac:dyDescent="0.25">
      <c r="A47" s="178" t="s">
        <v>1582</v>
      </c>
    </row>
    <row r="48" spans="1:1" ht="17.25" x14ac:dyDescent="0.25">
      <c r="A48" s="178" t="s">
        <v>1583</v>
      </c>
    </row>
    <row r="49" spans="1:1" ht="17.25" x14ac:dyDescent="0.3">
      <c r="A49" s="179" t="s">
        <v>1584</v>
      </c>
    </row>
    <row r="50" spans="1:1" ht="17.25" x14ac:dyDescent="0.25">
      <c r="A50" s="177" t="s">
        <v>1585</v>
      </c>
    </row>
    <row r="51" spans="1:1" ht="34.5" x14ac:dyDescent="0.3">
      <c r="A51" s="179" t="s">
        <v>1586</v>
      </c>
    </row>
    <row r="52" spans="1:1" ht="17.25" x14ac:dyDescent="0.25">
      <c r="A52" s="178" t="s">
        <v>1587</v>
      </c>
    </row>
    <row r="53" spans="1:1" ht="34.5" x14ac:dyDescent="0.3">
      <c r="A53" s="179" t="s">
        <v>1588</v>
      </c>
    </row>
    <row r="54" spans="1:1" ht="17.25" x14ac:dyDescent="0.25">
      <c r="A54" s="177" t="s">
        <v>1589</v>
      </c>
    </row>
    <row r="55" spans="1:1" ht="17.25" x14ac:dyDescent="0.3">
      <c r="A55" s="179" t="s">
        <v>1590</v>
      </c>
    </row>
    <row r="56" spans="1:1" ht="34.5" x14ac:dyDescent="0.25">
      <c r="A56" s="178" t="s">
        <v>1591</v>
      </c>
    </row>
    <row r="57" spans="1:1" ht="17.25" x14ac:dyDescent="0.25">
      <c r="A57" s="178" t="s">
        <v>1592</v>
      </c>
    </row>
    <row r="58" spans="1:1" ht="17.25" x14ac:dyDescent="0.25">
      <c r="A58" s="178" t="s">
        <v>1593</v>
      </c>
    </row>
    <row r="59" spans="1:1" ht="17.25" x14ac:dyDescent="0.25">
      <c r="A59" s="177" t="s">
        <v>1594</v>
      </c>
    </row>
    <row r="60" spans="1:1" ht="34.5" x14ac:dyDescent="0.25">
      <c r="A60" s="178" t="s">
        <v>1595</v>
      </c>
    </row>
    <row r="61" spans="1:1" ht="17.25" x14ac:dyDescent="0.25">
      <c r="A61" s="180"/>
    </row>
    <row r="62" spans="1:1" ht="18.75" x14ac:dyDescent="0.25">
      <c r="A62" s="174" t="s">
        <v>1596</v>
      </c>
    </row>
    <row r="63" spans="1:1" ht="17.25" x14ac:dyDescent="0.25">
      <c r="A63" s="177" t="s">
        <v>1597</v>
      </c>
    </row>
    <row r="64" spans="1:1" ht="34.5" x14ac:dyDescent="0.25">
      <c r="A64" s="178" t="s">
        <v>1598</v>
      </c>
    </row>
    <row r="65" spans="1:1" ht="17.25" x14ac:dyDescent="0.25">
      <c r="A65" s="178" t="s">
        <v>1599</v>
      </c>
    </row>
    <row r="66" spans="1:1" ht="34.5" x14ac:dyDescent="0.25">
      <c r="A66" s="176" t="s">
        <v>1600</v>
      </c>
    </row>
    <row r="67" spans="1:1" ht="34.5" x14ac:dyDescent="0.25">
      <c r="A67" s="176" t="s">
        <v>1601</v>
      </c>
    </row>
    <row r="68" spans="1:1" ht="34.5" x14ac:dyDescent="0.25">
      <c r="A68" s="176" t="s">
        <v>1602</v>
      </c>
    </row>
    <row r="69" spans="1:1" ht="17.25" x14ac:dyDescent="0.25">
      <c r="A69" s="181" t="s">
        <v>1603</v>
      </c>
    </row>
    <row r="70" spans="1:1" ht="51.75" x14ac:dyDescent="0.25">
      <c r="A70" s="176" t="s">
        <v>1604</v>
      </c>
    </row>
    <row r="71" spans="1:1" ht="17.25" x14ac:dyDescent="0.25">
      <c r="A71" s="176" t="s">
        <v>1605</v>
      </c>
    </row>
    <row r="72" spans="1:1" ht="17.25" x14ac:dyDescent="0.25">
      <c r="A72" s="181" t="s">
        <v>1606</v>
      </c>
    </row>
    <row r="73" spans="1:1" ht="17.25" x14ac:dyDescent="0.25">
      <c r="A73" s="176" t="s">
        <v>1607</v>
      </c>
    </row>
    <row r="74" spans="1:1" ht="17.25" x14ac:dyDescent="0.25">
      <c r="A74" s="181" t="s">
        <v>1608</v>
      </c>
    </row>
    <row r="75" spans="1:1" ht="34.5" x14ac:dyDescent="0.25">
      <c r="A75" s="176" t="s">
        <v>1609</v>
      </c>
    </row>
    <row r="76" spans="1:1" ht="17.25" x14ac:dyDescent="0.25">
      <c r="A76" s="176" t="s">
        <v>1610</v>
      </c>
    </row>
    <row r="77" spans="1:1" ht="51.75" x14ac:dyDescent="0.25">
      <c r="A77" s="176" t="s">
        <v>1611</v>
      </c>
    </row>
    <row r="78" spans="1:1" ht="17.25" x14ac:dyDescent="0.25">
      <c r="A78" s="181" t="s">
        <v>1612</v>
      </c>
    </row>
    <row r="79" spans="1:1" ht="17.25" x14ac:dyDescent="0.3">
      <c r="A79" s="175" t="s">
        <v>1613</v>
      </c>
    </row>
    <row r="80" spans="1:1" ht="17.25" x14ac:dyDescent="0.25">
      <c r="A80" s="181" t="s">
        <v>1614</v>
      </c>
    </row>
    <row r="81" spans="1:1" ht="34.5" x14ac:dyDescent="0.25">
      <c r="A81" s="176" t="s">
        <v>1615</v>
      </c>
    </row>
    <row r="82" spans="1:1" ht="34.5" x14ac:dyDescent="0.25">
      <c r="A82" s="176" t="s">
        <v>1616</v>
      </c>
    </row>
    <row r="83" spans="1:1" ht="34.5" x14ac:dyDescent="0.25">
      <c r="A83" s="176" t="s">
        <v>1617</v>
      </c>
    </row>
    <row r="84" spans="1:1" ht="34.5" x14ac:dyDescent="0.25">
      <c r="A84" s="176" t="s">
        <v>1618</v>
      </c>
    </row>
    <row r="85" spans="1:1" ht="34.5" x14ac:dyDescent="0.25">
      <c r="A85" s="176" t="s">
        <v>1619</v>
      </c>
    </row>
    <row r="86" spans="1:1" ht="17.25" x14ac:dyDescent="0.25">
      <c r="A86" s="181" t="s">
        <v>1620</v>
      </c>
    </row>
    <row r="87" spans="1:1" ht="17.25" x14ac:dyDescent="0.25">
      <c r="A87" s="176" t="s">
        <v>1621</v>
      </c>
    </row>
    <row r="88" spans="1:1" ht="34.5" x14ac:dyDescent="0.25">
      <c r="A88" s="176" t="s">
        <v>1622</v>
      </c>
    </row>
    <row r="89" spans="1:1" ht="17.25" x14ac:dyDescent="0.25">
      <c r="A89" s="181" t="s">
        <v>1623</v>
      </c>
    </row>
    <row r="90" spans="1:1" ht="34.5" x14ac:dyDescent="0.25">
      <c r="A90" s="176" t="s">
        <v>1624</v>
      </c>
    </row>
    <row r="91" spans="1:1" ht="17.25" x14ac:dyDescent="0.25">
      <c r="A91" s="181" t="s">
        <v>1625</v>
      </c>
    </row>
    <row r="92" spans="1:1" ht="17.25" x14ac:dyDescent="0.3">
      <c r="A92" s="175" t="s">
        <v>1626</v>
      </c>
    </row>
    <row r="93" spans="1:1" ht="17.25" x14ac:dyDescent="0.25">
      <c r="A93" s="176" t="s">
        <v>1627</v>
      </c>
    </row>
    <row r="94" spans="1:1" ht="17.25" x14ac:dyDescent="0.25">
      <c r="A94" s="176"/>
    </row>
    <row r="95" spans="1:1" ht="18.75" x14ac:dyDescent="0.25">
      <c r="A95" s="174" t="s">
        <v>1628</v>
      </c>
    </row>
    <row r="96" spans="1:1" ht="34.5" x14ac:dyDescent="0.3">
      <c r="A96" s="175" t="s">
        <v>1629</v>
      </c>
    </row>
    <row r="97" spans="1:1" ht="17.25" x14ac:dyDescent="0.3">
      <c r="A97" s="175" t="s">
        <v>1630</v>
      </c>
    </row>
    <row r="98" spans="1:1" ht="17.25" x14ac:dyDescent="0.25">
      <c r="A98" s="181" t="s">
        <v>1631</v>
      </c>
    </row>
    <row r="99" spans="1:1" ht="17.25" x14ac:dyDescent="0.25">
      <c r="A99" s="173" t="s">
        <v>1632</v>
      </c>
    </row>
    <row r="100" spans="1:1" ht="17.25" x14ac:dyDescent="0.25">
      <c r="A100" s="176" t="s">
        <v>1633</v>
      </c>
    </row>
    <row r="101" spans="1:1" ht="17.25" x14ac:dyDescent="0.25">
      <c r="A101" s="176" t="s">
        <v>1634</v>
      </c>
    </row>
    <row r="102" spans="1:1" ht="17.25" x14ac:dyDescent="0.25">
      <c r="A102" s="176" t="s">
        <v>1635</v>
      </c>
    </row>
    <row r="103" spans="1:1" ht="17.25" x14ac:dyDescent="0.25">
      <c r="A103" s="176" t="s">
        <v>1636</v>
      </c>
    </row>
    <row r="104" spans="1:1" ht="34.5" x14ac:dyDescent="0.25">
      <c r="A104" s="176" t="s">
        <v>1637</v>
      </c>
    </row>
    <row r="105" spans="1:1" ht="17.25" x14ac:dyDescent="0.25">
      <c r="A105" s="173" t="s">
        <v>1638</v>
      </c>
    </row>
    <row r="106" spans="1:1" ht="17.25" x14ac:dyDescent="0.25">
      <c r="A106" s="176" t="s">
        <v>1639</v>
      </c>
    </row>
    <row r="107" spans="1:1" ht="17.25" x14ac:dyDescent="0.25">
      <c r="A107" s="176" t="s">
        <v>1640</v>
      </c>
    </row>
    <row r="108" spans="1:1" ht="17.25" x14ac:dyDescent="0.25">
      <c r="A108" s="176" t="s">
        <v>1641</v>
      </c>
    </row>
    <row r="109" spans="1:1" ht="17.25" x14ac:dyDescent="0.25">
      <c r="A109" s="176" t="s">
        <v>1642</v>
      </c>
    </row>
    <row r="110" spans="1:1" ht="17.25" x14ac:dyDescent="0.25">
      <c r="A110" s="176" t="s">
        <v>1643</v>
      </c>
    </row>
    <row r="111" spans="1:1" ht="17.25" x14ac:dyDescent="0.25">
      <c r="A111" s="176" t="s">
        <v>1644</v>
      </c>
    </row>
    <row r="112" spans="1:1" ht="17.25" x14ac:dyDescent="0.25">
      <c r="A112" s="181" t="s">
        <v>1645</v>
      </c>
    </row>
    <row r="113" spans="1:1" ht="17.25" x14ac:dyDescent="0.25">
      <c r="A113" s="176" t="s">
        <v>1646</v>
      </c>
    </row>
    <row r="114" spans="1:1" ht="17.25" x14ac:dyDescent="0.25">
      <c r="A114" s="173" t="s">
        <v>1647</v>
      </c>
    </row>
    <row r="115" spans="1:1" ht="17.25" x14ac:dyDescent="0.25">
      <c r="A115" s="176" t="s">
        <v>1648</v>
      </c>
    </row>
    <row r="116" spans="1:1" ht="17.25" x14ac:dyDescent="0.25">
      <c r="A116" s="176" t="s">
        <v>1649</v>
      </c>
    </row>
    <row r="117" spans="1:1" ht="17.25" x14ac:dyDescent="0.25">
      <c r="A117" s="173" t="s">
        <v>1650</v>
      </c>
    </row>
    <row r="118" spans="1:1" ht="17.25" x14ac:dyDescent="0.25">
      <c r="A118" s="176" t="s">
        <v>1651</v>
      </c>
    </row>
    <row r="119" spans="1:1" ht="17.25" x14ac:dyDescent="0.25">
      <c r="A119" s="176" t="s">
        <v>1652</v>
      </c>
    </row>
    <row r="120" spans="1:1" ht="17.25" x14ac:dyDescent="0.25">
      <c r="A120" s="176" t="s">
        <v>1653</v>
      </c>
    </row>
    <row r="121" spans="1:1" ht="17.25" x14ac:dyDescent="0.25">
      <c r="A121" s="181" t="s">
        <v>1654</v>
      </c>
    </row>
    <row r="122" spans="1:1" ht="17.25" x14ac:dyDescent="0.25">
      <c r="A122" s="173" t="s">
        <v>1655</v>
      </c>
    </row>
    <row r="123" spans="1:1" ht="17.25" x14ac:dyDescent="0.25">
      <c r="A123" s="173" t="s">
        <v>1656</v>
      </c>
    </row>
    <row r="124" spans="1:1" ht="17.25" x14ac:dyDescent="0.25">
      <c r="A124" s="176" t="s">
        <v>1657</v>
      </c>
    </row>
    <row r="125" spans="1:1" ht="17.25" x14ac:dyDescent="0.25">
      <c r="A125" s="176" t="s">
        <v>1658</v>
      </c>
    </row>
    <row r="126" spans="1:1" ht="17.25" x14ac:dyDescent="0.25">
      <c r="A126" s="176" t="s">
        <v>1659</v>
      </c>
    </row>
    <row r="127" spans="1:1" ht="17.25" x14ac:dyDescent="0.25">
      <c r="A127" s="176" t="s">
        <v>1660</v>
      </c>
    </row>
    <row r="128" spans="1:1" ht="17.25" x14ac:dyDescent="0.25">
      <c r="A128" s="176" t="s">
        <v>1661</v>
      </c>
    </row>
    <row r="129" spans="1:1" ht="17.25" x14ac:dyDescent="0.25">
      <c r="A129" s="181" t="s">
        <v>1662</v>
      </c>
    </row>
    <row r="130" spans="1:1" ht="34.5" x14ac:dyDescent="0.25">
      <c r="A130" s="176" t="s">
        <v>1663</v>
      </c>
    </row>
    <row r="131" spans="1:1" ht="69" x14ac:dyDescent="0.25">
      <c r="A131" s="176" t="s">
        <v>1664</v>
      </c>
    </row>
    <row r="132" spans="1:1" ht="34.5" x14ac:dyDescent="0.25">
      <c r="A132" s="176" t="s">
        <v>1665</v>
      </c>
    </row>
    <row r="133" spans="1:1" ht="17.25" x14ac:dyDescent="0.25">
      <c r="A133" s="181" t="s">
        <v>1666</v>
      </c>
    </row>
    <row r="134" spans="1:1" ht="34.5" x14ac:dyDescent="0.25">
      <c r="A134" s="173" t="s">
        <v>1667</v>
      </c>
    </row>
    <row r="135" spans="1:1" ht="17.25" x14ac:dyDescent="0.25">
      <c r="A135" s="173"/>
    </row>
    <row r="136" spans="1:1" ht="18.75" x14ac:dyDescent="0.25">
      <c r="A136" s="174" t="s">
        <v>1668</v>
      </c>
    </row>
    <row r="137" spans="1:1" ht="17.25" x14ac:dyDescent="0.25">
      <c r="A137" s="176" t="s">
        <v>1669</v>
      </c>
    </row>
    <row r="138" spans="1:1" ht="34.5" x14ac:dyDescent="0.25">
      <c r="A138" s="178" t="s">
        <v>1670</v>
      </c>
    </row>
    <row r="139" spans="1:1" ht="34.5" x14ac:dyDescent="0.25">
      <c r="A139" s="178" t="s">
        <v>1671</v>
      </c>
    </row>
    <row r="140" spans="1:1" ht="17.25" x14ac:dyDescent="0.25">
      <c r="A140" s="177" t="s">
        <v>1672</v>
      </c>
    </row>
    <row r="141" spans="1:1" ht="17.25" x14ac:dyDescent="0.25">
      <c r="A141" s="182" t="s">
        <v>1673</v>
      </c>
    </row>
    <row r="142" spans="1:1" ht="34.5" x14ac:dyDescent="0.3">
      <c r="A142" s="179" t="s">
        <v>1674</v>
      </c>
    </row>
    <row r="143" spans="1:1" ht="17.25" x14ac:dyDescent="0.25">
      <c r="A143" s="178" t="s">
        <v>1675</v>
      </c>
    </row>
    <row r="144" spans="1:1" ht="17.25" x14ac:dyDescent="0.25">
      <c r="A144" s="178" t="s">
        <v>1676</v>
      </c>
    </row>
    <row r="145" spans="1:1" ht="17.25" x14ac:dyDescent="0.25">
      <c r="A145" s="182" t="s">
        <v>1677</v>
      </c>
    </row>
    <row r="146" spans="1:1" ht="17.25" x14ac:dyDescent="0.25">
      <c r="A146" s="177" t="s">
        <v>1678</v>
      </c>
    </row>
    <row r="147" spans="1:1" ht="17.25" x14ac:dyDescent="0.25">
      <c r="A147" s="182" t="s">
        <v>1679</v>
      </c>
    </row>
    <row r="148" spans="1:1" ht="17.25" x14ac:dyDescent="0.25">
      <c r="A148" s="178" t="s">
        <v>1680</v>
      </c>
    </row>
    <row r="149" spans="1:1" ht="17.25" x14ac:dyDescent="0.25">
      <c r="A149" s="178" t="s">
        <v>1681</v>
      </c>
    </row>
    <row r="150" spans="1:1" ht="17.25" x14ac:dyDescent="0.25">
      <c r="A150" s="178" t="s">
        <v>1682</v>
      </c>
    </row>
    <row r="151" spans="1:1" ht="34.5" x14ac:dyDescent="0.25">
      <c r="A151" s="182" t="s">
        <v>1683</v>
      </c>
    </row>
    <row r="152" spans="1:1" ht="17.25" x14ac:dyDescent="0.25">
      <c r="A152" s="177" t="s">
        <v>1684</v>
      </c>
    </row>
    <row r="153" spans="1:1" ht="17.25" x14ac:dyDescent="0.25">
      <c r="A153" s="178" t="s">
        <v>1685</v>
      </c>
    </row>
    <row r="154" spans="1:1" ht="17.25" x14ac:dyDescent="0.25">
      <c r="A154" s="178" t="s">
        <v>1686</v>
      </c>
    </row>
    <row r="155" spans="1:1" ht="17.25" x14ac:dyDescent="0.25">
      <c r="A155" s="178" t="s">
        <v>1687</v>
      </c>
    </row>
    <row r="156" spans="1:1" ht="17.25" x14ac:dyDescent="0.25">
      <c r="A156" s="178" t="s">
        <v>1688</v>
      </c>
    </row>
    <row r="157" spans="1:1" ht="34.5" x14ac:dyDescent="0.25">
      <c r="A157" s="178" t="s">
        <v>1689</v>
      </c>
    </row>
    <row r="158" spans="1:1" ht="34.5" x14ac:dyDescent="0.25">
      <c r="A158" s="178" t="s">
        <v>1690</v>
      </c>
    </row>
    <row r="159" spans="1:1" ht="17.25" x14ac:dyDescent="0.25">
      <c r="A159" s="177" t="s">
        <v>1691</v>
      </c>
    </row>
    <row r="160" spans="1:1" ht="34.5" x14ac:dyDescent="0.25">
      <c r="A160" s="178" t="s">
        <v>1692</v>
      </c>
    </row>
    <row r="161" spans="1:1" ht="34.5" x14ac:dyDescent="0.25">
      <c r="A161" s="178" t="s">
        <v>1693</v>
      </c>
    </row>
    <row r="162" spans="1:1" ht="17.25" x14ac:dyDescent="0.25">
      <c r="A162" s="178" t="s">
        <v>1694</v>
      </c>
    </row>
    <row r="163" spans="1:1" ht="17.25" x14ac:dyDescent="0.25">
      <c r="A163" s="177" t="s">
        <v>1695</v>
      </c>
    </row>
    <row r="164" spans="1:1" ht="34.5" x14ac:dyDescent="0.3">
      <c r="A164" s="179" t="s">
        <v>1696</v>
      </c>
    </row>
    <row r="165" spans="1:1" ht="34.5" x14ac:dyDescent="0.25">
      <c r="A165" s="178" t="s">
        <v>1697</v>
      </c>
    </row>
    <row r="166" spans="1:1" ht="17.25" x14ac:dyDescent="0.25">
      <c r="A166" s="177" t="s">
        <v>1698</v>
      </c>
    </row>
    <row r="167" spans="1:1" ht="17.25" x14ac:dyDescent="0.25">
      <c r="A167" s="178" t="s">
        <v>1699</v>
      </c>
    </row>
    <row r="168" spans="1:1" ht="17.25" x14ac:dyDescent="0.25">
      <c r="A168" s="177" t="s">
        <v>1700</v>
      </c>
    </row>
    <row r="169" spans="1:1" ht="17.25" x14ac:dyDescent="0.3">
      <c r="A169" s="179" t="s">
        <v>1701</v>
      </c>
    </row>
    <row r="170" spans="1:1" ht="17.25" x14ac:dyDescent="0.3">
      <c r="A170" s="179"/>
    </row>
    <row r="171" spans="1:1" ht="17.25" x14ac:dyDescent="0.3">
      <c r="A171" s="179"/>
    </row>
    <row r="172" spans="1:1" ht="17.25" x14ac:dyDescent="0.3">
      <c r="A172" s="179"/>
    </row>
    <row r="173" spans="1:1" ht="17.25" x14ac:dyDescent="0.3">
      <c r="A173" s="179"/>
    </row>
    <row r="174" spans="1:1" ht="17.25" x14ac:dyDescent="0.3">
      <c r="A174" s="179"/>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5" man="1"/>
    <brk id="49" man="1"/>
    <brk id="13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31F1-5E87-4E8B-B74B-EE6A4CC5458C}">
  <sheetPr>
    <tabColor rgb="FF847A75"/>
  </sheetPr>
  <dimension ref="B1:J43"/>
  <sheetViews>
    <sheetView view="pageBreakPreview" topLeftCell="A2" zoomScale="60" zoomScaleNormal="80" workbookViewId="0">
      <selection activeCell="F9" sqref="F9"/>
    </sheetView>
  </sheetViews>
  <sheetFormatPr defaultRowHeight="15" x14ac:dyDescent="0.25"/>
  <cols>
    <col min="1" max="1" width="9.140625" style="171"/>
    <col min="2" max="10" width="12.42578125" style="171" customWidth="1"/>
    <col min="11" max="16384" width="9.140625" style="171"/>
  </cols>
  <sheetData>
    <row r="1" spans="2:10" ht="15.75" thickBot="1" x14ac:dyDescent="0.3"/>
    <row r="2" spans="2:10" x14ac:dyDescent="0.25">
      <c r="B2" s="183"/>
      <c r="C2" s="184"/>
      <c r="D2" s="184"/>
      <c r="E2" s="184"/>
      <c r="F2" s="184"/>
      <c r="G2" s="184"/>
      <c r="H2" s="184"/>
      <c r="I2" s="184"/>
      <c r="J2" s="185"/>
    </row>
    <row r="3" spans="2:10" x14ac:dyDescent="0.25">
      <c r="B3" s="186"/>
      <c r="C3" s="187"/>
      <c r="D3" s="187"/>
      <c r="E3" s="187"/>
      <c r="F3" s="187"/>
      <c r="G3" s="187"/>
      <c r="H3" s="187"/>
      <c r="I3" s="187"/>
      <c r="J3" s="188"/>
    </row>
    <row r="4" spans="2:10" x14ac:dyDescent="0.25">
      <c r="B4" s="186"/>
      <c r="C4" s="187"/>
      <c r="D4" s="187"/>
      <c r="E4" s="187"/>
      <c r="F4" s="187"/>
      <c r="G4" s="187"/>
      <c r="H4" s="187"/>
      <c r="I4" s="187"/>
      <c r="J4" s="188"/>
    </row>
    <row r="5" spans="2:10" ht="31.5" x14ac:dyDescent="0.3">
      <c r="B5" s="186"/>
      <c r="C5" s="187"/>
      <c r="D5" s="187"/>
      <c r="E5" s="189"/>
      <c r="F5" s="190" t="s">
        <v>1702</v>
      </c>
      <c r="G5" s="187"/>
      <c r="H5" s="187"/>
      <c r="I5" s="187"/>
      <c r="J5" s="188"/>
    </row>
    <row r="6" spans="2:10" ht="41.25" customHeight="1" x14ac:dyDescent="0.25">
      <c r="B6" s="186"/>
      <c r="C6" s="187"/>
      <c r="D6" s="187"/>
      <c r="E6" s="191" t="s">
        <v>1703</v>
      </c>
      <c r="F6" s="191"/>
      <c r="G6" s="191"/>
      <c r="H6" s="187"/>
      <c r="I6" s="187"/>
      <c r="J6" s="188"/>
    </row>
    <row r="7" spans="2:10" ht="26.25" x14ac:dyDescent="0.25">
      <c r="B7" s="186"/>
      <c r="C7" s="187"/>
      <c r="D7" s="187"/>
      <c r="E7" s="187"/>
      <c r="F7" s="192" t="s">
        <v>7</v>
      </c>
      <c r="G7" s="187"/>
      <c r="H7" s="187"/>
      <c r="I7" s="187"/>
      <c r="J7" s="188"/>
    </row>
    <row r="8" spans="2:10" ht="26.25" x14ac:dyDescent="0.25">
      <c r="B8" s="186"/>
      <c r="C8" s="187"/>
      <c r="D8" s="187"/>
      <c r="E8" s="187"/>
      <c r="F8" s="192" t="s">
        <v>1704</v>
      </c>
      <c r="G8" s="187"/>
      <c r="H8" s="187"/>
      <c r="I8" s="187"/>
      <c r="J8" s="188"/>
    </row>
    <row r="9" spans="2:10" ht="21" x14ac:dyDescent="0.25">
      <c r="B9" s="186"/>
      <c r="C9" s="187"/>
      <c r="D9" s="187"/>
      <c r="E9" s="187"/>
      <c r="F9" s="193" t="s">
        <v>1705</v>
      </c>
      <c r="G9" s="187"/>
      <c r="H9" s="187"/>
      <c r="I9" s="187"/>
      <c r="J9" s="188"/>
    </row>
    <row r="10" spans="2:10" ht="21" x14ac:dyDescent="0.25">
      <c r="B10" s="186"/>
      <c r="C10" s="187"/>
      <c r="D10" s="187"/>
      <c r="E10" s="187"/>
      <c r="F10" s="193" t="s">
        <v>1706</v>
      </c>
      <c r="G10" s="187"/>
      <c r="H10" s="187"/>
      <c r="I10" s="187"/>
      <c r="J10" s="188"/>
    </row>
    <row r="11" spans="2:10" ht="21" x14ac:dyDescent="0.25">
      <c r="B11" s="186"/>
      <c r="C11" s="187"/>
      <c r="D11" s="187"/>
      <c r="E11" s="187"/>
      <c r="F11" s="193"/>
      <c r="G11" s="187"/>
      <c r="H11" s="187"/>
      <c r="I11" s="187"/>
      <c r="J11" s="188"/>
    </row>
    <row r="12" spans="2:10" x14ac:dyDescent="0.25">
      <c r="B12" s="186"/>
      <c r="C12" s="187"/>
      <c r="D12" s="187"/>
      <c r="E12" s="187"/>
      <c r="F12" s="187"/>
      <c r="G12" s="187"/>
      <c r="H12" s="187"/>
      <c r="I12" s="187"/>
      <c r="J12" s="188"/>
    </row>
    <row r="13" spans="2:10" x14ac:dyDescent="0.25">
      <c r="B13" s="186"/>
      <c r="C13" s="187"/>
      <c r="D13" s="187"/>
      <c r="E13" s="187"/>
      <c r="F13" s="187"/>
      <c r="G13" s="187"/>
      <c r="H13" s="187"/>
      <c r="I13" s="187"/>
      <c r="J13" s="188"/>
    </row>
    <row r="14" spans="2:10" x14ac:dyDescent="0.25">
      <c r="B14" s="186"/>
      <c r="C14" s="187"/>
      <c r="D14" s="187"/>
      <c r="E14" s="187"/>
      <c r="F14" s="187"/>
      <c r="G14" s="187"/>
      <c r="H14" s="187"/>
      <c r="I14" s="187"/>
      <c r="J14" s="188"/>
    </row>
    <row r="15" spans="2:10" x14ac:dyDescent="0.25">
      <c r="B15" s="186"/>
      <c r="C15" s="187"/>
      <c r="D15" s="187"/>
      <c r="E15" s="187"/>
      <c r="F15" s="187"/>
      <c r="G15" s="187"/>
      <c r="H15" s="187"/>
      <c r="I15" s="187"/>
      <c r="J15" s="188"/>
    </row>
    <row r="16" spans="2:10" x14ac:dyDescent="0.25">
      <c r="B16" s="186"/>
      <c r="C16" s="187"/>
      <c r="D16" s="187"/>
      <c r="E16" s="187"/>
      <c r="F16" s="187"/>
      <c r="G16" s="187"/>
      <c r="H16" s="187"/>
      <c r="I16" s="187"/>
      <c r="J16" s="188"/>
    </row>
    <row r="17" spans="2:10" x14ac:dyDescent="0.25">
      <c r="B17" s="186"/>
      <c r="C17" s="187"/>
      <c r="D17" s="187"/>
      <c r="E17" s="187"/>
      <c r="F17" s="187"/>
      <c r="G17" s="187"/>
      <c r="H17" s="187"/>
      <c r="I17" s="187"/>
      <c r="J17" s="188"/>
    </row>
    <row r="18" spans="2:10" x14ac:dyDescent="0.25">
      <c r="B18" s="186"/>
      <c r="C18" s="187"/>
      <c r="D18" s="187"/>
      <c r="E18" s="187"/>
      <c r="F18" s="187"/>
      <c r="G18" s="187"/>
      <c r="H18" s="187"/>
      <c r="I18" s="187"/>
      <c r="J18" s="188"/>
    </row>
    <row r="19" spans="2:10" x14ac:dyDescent="0.25">
      <c r="B19" s="186"/>
      <c r="C19" s="187"/>
      <c r="D19" s="187"/>
      <c r="E19" s="187"/>
      <c r="F19" s="187"/>
      <c r="G19" s="187"/>
      <c r="H19" s="187"/>
      <c r="I19" s="187"/>
      <c r="J19" s="188"/>
    </row>
    <row r="20" spans="2:10" x14ac:dyDescent="0.25">
      <c r="B20" s="186"/>
      <c r="C20" s="187"/>
      <c r="D20" s="187"/>
      <c r="E20" s="187"/>
      <c r="F20" s="187"/>
      <c r="G20" s="187"/>
      <c r="H20" s="187"/>
      <c r="I20" s="187"/>
      <c r="J20" s="188"/>
    </row>
    <row r="21" spans="2:10" x14ac:dyDescent="0.25">
      <c r="B21" s="186"/>
      <c r="C21" s="187"/>
      <c r="D21" s="187"/>
      <c r="E21" s="187"/>
      <c r="F21" s="187"/>
      <c r="G21" s="187"/>
      <c r="H21" s="187"/>
      <c r="I21" s="187"/>
      <c r="J21" s="188"/>
    </row>
    <row r="22" spans="2:10" x14ac:dyDescent="0.25">
      <c r="B22" s="186"/>
      <c r="C22" s="187"/>
      <c r="D22" s="187"/>
      <c r="E22" s="187"/>
      <c r="F22" s="194" t="s">
        <v>1707</v>
      </c>
      <c r="G22" s="187"/>
      <c r="H22" s="187"/>
      <c r="I22" s="187"/>
      <c r="J22" s="188"/>
    </row>
    <row r="23" spans="2:10" x14ac:dyDescent="0.25">
      <c r="B23" s="186"/>
      <c r="C23" s="187"/>
      <c r="D23" s="187"/>
      <c r="E23" s="187"/>
      <c r="F23" s="195"/>
      <c r="G23" s="187"/>
      <c r="H23" s="187"/>
      <c r="I23" s="187"/>
      <c r="J23" s="188"/>
    </row>
    <row r="24" spans="2:10" x14ac:dyDescent="0.25">
      <c r="B24" s="186"/>
      <c r="C24" s="187"/>
      <c r="D24" s="196" t="s">
        <v>1708</v>
      </c>
      <c r="E24" s="197" t="s">
        <v>1709</v>
      </c>
      <c r="F24" s="197"/>
      <c r="G24" s="197"/>
      <c r="H24" s="197"/>
      <c r="I24" s="187"/>
      <c r="J24" s="188"/>
    </row>
    <row r="25" spans="2:10" x14ac:dyDescent="0.25">
      <c r="B25" s="186"/>
      <c r="C25" s="187"/>
      <c r="D25" s="187"/>
      <c r="H25" s="187"/>
      <c r="I25" s="187"/>
      <c r="J25" s="188"/>
    </row>
    <row r="26" spans="2:10" x14ac:dyDescent="0.25">
      <c r="B26" s="186"/>
      <c r="C26" s="187"/>
      <c r="D26" s="196" t="s">
        <v>1710</v>
      </c>
      <c r="E26" s="197"/>
      <c r="F26" s="197"/>
      <c r="G26" s="197"/>
      <c r="H26" s="197"/>
      <c r="I26" s="187"/>
      <c r="J26" s="188"/>
    </row>
    <row r="27" spans="2:10" x14ac:dyDescent="0.25">
      <c r="B27" s="186"/>
      <c r="C27" s="187"/>
      <c r="D27" s="198"/>
      <c r="E27" s="198"/>
      <c r="F27" s="198"/>
      <c r="G27" s="198"/>
      <c r="H27" s="198"/>
      <c r="I27" s="187"/>
      <c r="J27" s="188"/>
    </row>
    <row r="28" spans="2:10" x14ac:dyDescent="0.25">
      <c r="B28" s="186"/>
      <c r="C28" s="187"/>
      <c r="D28" s="196" t="s">
        <v>1711</v>
      </c>
      <c r="E28" s="197" t="s">
        <v>1709</v>
      </c>
      <c r="F28" s="197"/>
      <c r="G28" s="197"/>
      <c r="H28" s="197"/>
      <c r="I28" s="187"/>
      <c r="J28" s="188"/>
    </row>
    <row r="29" spans="2:10" x14ac:dyDescent="0.25">
      <c r="B29" s="186"/>
      <c r="C29" s="187"/>
      <c r="D29" s="198"/>
      <c r="E29" s="198"/>
      <c r="F29" s="198"/>
      <c r="G29" s="198"/>
      <c r="H29" s="198"/>
      <c r="I29" s="187"/>
      <c r="J29" s="188"/>
    </row>
    <row r="30" spans="2:10" x14ac:dyDescent="0.25">
      <c r="B30" s="186"/>
      <c r="C30" s="187"/>
      <c r="D30" s="196" t="s">
        <v>1712</v>
      </c>
      <c r="E30" s="197" t="s">
        <v>1709</v>
      </c>
      <c r="F30" s="197"/>
      <c r="G30" s="197"/>
      <c r="H30" s="197"/>
      <c r="I30" s="187"/>
      <c r="J30" s="188"/>
    </row>
    <row r="31" spans="2:10" x14ac:dyDescent="0.25">
      <c r="B31" s="186"/>
      <c r="C31" s="187"/>
      <c r="D31" s="198"/>
      <c r="E31" s="198"/>
      <c r="F31" s="198"/>
      <c r="G31" s="198"/>
      <c r="H31" s="198"/>
      <c r="I31" s="187"/>
      <c r="J31" s="188"/>
    </row>
    <row r="32" spans="2:10" x14ac:dyDescent="0.25">
      <c r="B32" s="186"/>
      <c r="C32" s="187"/>
      <c r="D32" s="196" t="s">
        <v>1713</v>
      </c>
      <c r="E32" s="197" t="s">
        <v>1709</v>
      </c>
      <c r="F32" s="197"/>
      <c r="G32" s="197"/>
      <c r="H32" s="197"/>
      <c r="I32" s="187"/>
      <c r="J32" s="188"/>
    </row>
    <row r="33" spans="2:10" x14ac:dyDescent="0.25">
      <c r="B33" s="186"/>
      <c r="C33" s="187"/>
      <c r="I33" s="187"/>
      <c r="J33" s="188"/>
    </row>
    <row r="34" spans="2:10" x14ac:dyDescent="0.25">
      <c r="B34" s="186"/>
      <c r="C34" s="187"/>
      <c r="D34" s="196" t="s">
        <v>1714</v>
      </c>
      <c r="E34" s="197" t="s">
        <v>1709</v>
      </c>
      <c r="F34" s="197"/>
      <c r="G34" s="197"/>
      <c r="H34" s="197"/>
      <c r="I34" s="187"/>
      <c r="J34" s="188"/>
    </row>
    <row r="35" spans="2:10" x14ac:dyDescent="0.25">
      <c r="B35" s="186"/>
      <c r="C35" s="187"/>
      <c r="D35" s="187"/>
      <c r="E35" s="187"/>
      <c r="F35" s="187"/>
      <c r="G35" s="187"/>
      <c r="H35" s="187"/>
      <c r="I35" s="187"/>
      <c r="J35" s="188"/>
    </row>
    <row r="36" spans="2:10" x14ac:dyDescent="0.25">
      <c r="B36" s="186"/>
      <c r="C36" s="187"/>
      <c r="D36" s="199" t="s">
        <v>1715</v>
      </c>
      <c r="E36" s="200"/>
      <c r="F36" s="200"/>
      <c r="G36" s="200"/>
      <c r="H36" s="200"/>
      <c r="I36" s="187"/>
      <c r="J36" s="188"/>
    </row>
    <row r="37" spans="2:10" x14ac:dyDescent="0.25">
      <c r="B37" s="186"/>
      <c r="C37" s="187"/>
      <c r="D37" s="187"/>
      <c r="E37" s="187"/>
      <c r="F37" s="195"/>
      <c r="G37" s="187"/>
      <c r="H37" s="187"/>
      <c r="I37" s="187"/>
      <c r="J37" s="188"/>
    </row>
    <row r="38" spans="2:10" x14ac:dyDescent="0.25">
      <c r="B38" s="186"/>
      <c r="C38" s="187"/>
      <c r="D38" s="199" t="s">
        <v>1716</v>
      </c>
      <c r="E38" s="200"/>
      <c r="F38" s="200"/>
      <c r="G38" s="200"/>
      <c r="H38" s="200"/>
      <c r="I38" s="187"/>
      <c r="J38" s="188"/>
    </row>
    <row r="39" spans="2:10" x14ac:dyDescent="0.25">
      <c r="B39" s="186"/>
      <c r="C39" s="187"/>
      <c r="I39" s="187"/>
      <c r="J39" s="188"/>
    </row>
    <row r="40" spans="2:10" x14ac:dyDescent="0.25">
      <c r="B40" s="186"/>
      <c r="C40" s="187"/>
      <c r="D40" s="201" t="s">
        <v>1717</v>
      </c>
      <c r="E40" s="197" t="s">
        <v>1709</v>
      </c>
      <c r="F40" s="197"/>
      <c r="G40" s="197"/>
      <c r="H40" s="197"/>
      <c r="I40" s="187"/>
      <c r="J40" s="188"/>
    </row>
    <row r="41" spans="2:10" x14ac:dyDescent="0.25">
      <c r="B41" s="186"/>
      <c r="C41" s="187"/>
      <c r="D41" s="187"/>
      <c r="E41" s="198"/>
      <c r="F41" s="198"/>
      <c r="G41" s="198"/>
      <c r="H41" s="198"/>
      <c r="I41" s="187"/>
      <c r="J41" s="188"/>
    </row>
    <row r="42" spans="2:10" x14ac:dyDescent="0.25">
      <c r="B42" s="186"/>
      <c r="C42" s="187"/>
      <c r="D42" s="201" t="s">
        <v>1718</v>
      </c>
      <c r="E42" s="197"/>
      <c r="F42" s="197"/>
      <c r="G42" s="197"/>
      <c r="H42" s="197"/>
      <c r="I42" s="187"/>
      <c r="J42" s="188"/>
    </row>
    <row r="43" spans="2:10" ht="15.75" thickBot="1" x14ac:dyDescent="0.3">
      <c r="B43" s="202"/>
      <c r="C43" s="203"/>
      <c r="D43" s="203"/>
      <c r="E43" s="203"/>
      <c r="F43" s="203"/>
      <c r="G43" s="203"/>
      <c r="H43" s="203"/>
      <c r="I43" s="203"/>
      <c r="J43" s="20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2AFA0822-E338-46F1-A203-5741F81B3448}"/>
    <hyperlink ref="D26:H26" location="'B1. HTT Mortgage Assets'!A1" display="Worksheet B1: HTT Mortgage Assets" xr:uid="{25B3F2CD-DCB9-4468-8F0B-7AF167E73D3D}"/>
    <hyperlink ref="D28:H28" location="'B2. HTT Public Sector Assets'!A1" display="Worksheet C: HTT Public Sector Assets" xr:uid="{8581E874-9BB9-4B40-91F1-B56EDBF1E345}"/>
    <hyperlink ref="D32:H32" location="'C. HTT Harmonised Glossary'!A1" display="Worksheet C: HTT Harmonised Glossary" xr:uid="{4C38C2D5-6B8F-46C9-8F61-3741C6A0B255}"/>
    <hyperlink ref="D30:H30" location="'B3. HTT Shipping Assets'!A1" display="Worksheet B3: HTT Shipping Assets" xr:uid="{FEFFDD00-8E90-4D82-9ED2-A56A52BC6EEA}"/>
    <hyperlink ref="D34:H34" location="Disclaimer!A1" display="Disclaimer" xr:uid="{DFD24CF2-D123-4C66-98A9-FB1132DD14AF}"/>
    <hyperlink ref="D40:H40" location="'F1. Optional Sustainable M data'!A1" display="Worksheet F1: Optional Sustainable M data" xr:uid="{304B829C-FAD4-4B51-8DE1-C55926956F40}"/>
    <hyperlink ref="D42:H42" location="'F1. Optional Sustainable M data'!A1" display="Temp. Optional COVID 19 impact" xr:uid="{6A664731-5337-438B-AD92-991FD5247E3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6F466-1888-43A4-A1EF-34EE7B77E442}">
  <sheetPr>
    <tabColor rgb="FFE36E00"/>
  </sheetPr>
  <dimension ref="A1:G413"/>
  <sheetViews>
    <sheetView view="pageBreakPreview" zoomScale="60" zoomScaleNormal="100" workbookViewId="0"/>
  </sheetViews>
  <sheetFormatPr defaultRowHeight="15" x14ac:dyDescent="0.25"/>
  <cols>
    <col min="1" max="1" width="13.28515625" style="211" customWidth="1"/>
    <col min="2" max="2" width="60.7109375" style="211" customWidth="1"/>
    <col min="3" max="3" width="39.140625" style="211" bestFit="1" customWidth="1"/>
    <col min="4" max="4" width="35.140625" style="211" bestFit="1" customWidth="1"/>
    <col min="5" max="5" width="6.7109375" style="211" customWidth="1"/>
    <col min="6" max="6" width="41.7109375" style="211" customWidth="1"/>
    <col min="7" max="7" width="41.7109375" style="205" customWidth="1"/>
    <col min="8" max="16384" width="9.140625" style="171"/>
  </cols>
  <sheetData>
    <row r="1" spans="1:7" ht="31.5" x14ac:dyDescent="0.25">
      <c r="A1" s="170" t="s">
        <v>1719</v>
      </c>
      <c r="B1" s="170"/>
      <c r="C1" s="205"/>
      <c r="D1" s="205"/>
      <c r="E1" s="205"/>
      <c r="F1" s="206" t="s">
        <v>1720</v>
      </c>
    </row>
    <row r="2" spans="1:7" ht="15.75" thickBot="1" x14ac:dyDescent="0.3">
      <c r="A2" s="205"/>
      <c r="B2" s="207"/>
      <c r="C2" s="207"/>
      <c r="D2" s="205"/>
      <c r="E2" s="205"/>
      <c r="F2" s="205"/>
    </row>
    <row r="3" spans="1:7" ht="19.5" thickBot="1" x14ac:dyDescent="0.3">
      <c r="A3" s="208"/>
      <c r="B3" s="209" t="s">
        <v>0</v>
      </c>
      <c r="C3" s="210" t="s">
        <v>1</v>
      </c>
      <c r="D3" s="208"/>
      <c r="E3" s="208"/>
      <c r="F3" s="205"/>
      <c r="G3" s="208"/>
    </row>
    <row r="4" spans="1:7" ht="15.75" thickBot="1" x14ac:dyDescent="0.3"/>
    <row r="5" spans="1:7" ht="18.75" x14ac:dyDescent="0.25">
      <c r="A5" s="212"/>
      <c r="B5" s="213" t="s">
        <v>2</v>
      </c>
      <c r="C5" s="212"/>
      <c r="E5" s="214"/>
      <c r="F5" s="214"/>
    </row>
    <row r="6" spans="1:7" x14ac:dyDescent="0.25">
      <c r="B6" s="215" t="s">
        <v>3</v>
      </c>
    </row>
    <row r="7" spans="1:7" x14ac:dyDescent="0.25">
      <c r="B7" s="216" t="s">
        <v>1721</v>
      </c>
    </row>
    <row r="8" spans="1:7" x14ac:dyDescent="0.25">
      <c r="B8" s="216" t="s">
        <v>4</v>
      </c>
      <c r="F8" s="211" t="s">
        <v>1722</v>
      </c>
    </row>
    <row r="9" spans="1:7" x14ac:dyDescent="0.25">
      <c r="B9" s="215" t="s">
        <v>1723</v>
      </c>
    </row>
    <row r="10" spans="1:7" x14ac:dyDescent="0.25">
      <c r="B10" s="215" t="s">
        <v>333</v>
      </c>
    </row>
    <row r="11" spans="1:7" ht="15.75" thickBot="1" x14ac:dyDescent="0.3">
      <c r="B11" s="217" t="s">
        <v>342</v>
      </c>
    </row>
    <row r="12" spans="1:7" x14ac:dyDescent="0.25">
      <c r="B12" s="218"/>
    </row>
    <row r="13" spans="1:7" ht="37.5" x14ac:dyDescent="0.25">
      <c r="A13" s="219" t="s">
        <v>5</v>
      </c>
      <c r="B13" s="219" t="s">
        <v>3</v>
      </c>
      <c r="C13" s="220"/>
      <c r="D13" s="220"/>
      <c r="E13" s="220"/>
      <c r="F13" s="220"/>
      <c r="G13" s="221"/>
    </row>
    <row r="14" spans="1:7" x14ac:dyDescent="0.25">
      <c r="A14" s="211" t="s">
        <v>1724</v>
      </c>
      <c r="B14" s="222" t="s">
        <v>6</v>
      </c>
      <c r="C14" s="211" t="s">
        <v>7</v>
      </c>
      <c r="E14" s="214"/>
      <c r="F14" s="214"/>
    </row>
    <row r="15" spans="1:7" x14ac:dyDescent="0.25">
      <c r="A15" s="211" t="s">
        <v>8</v>
      </c>
      <c r="B15" s="222" t="s">
        <v>9</v>
      </c>
      <c r="C15" s="211" t="s">
        <v>10</v>
      </c>
      <c r="E15" s="214"/>
      <c r="F15" s="214"/>
    </row>
    <row r="16" spans="1:7" ht="30" x14ac:dyDescent="0.25">
      <c r="A16" s="211" t="s">
        <v>1725</v>
      </c>
      <c r="B16" s="222" t="s">
        <v>11</v>
      </c>
      <c r="C16" s="211" t="s">
        <v>12</v>
      </c>
      <c r="E16" s="214"/>
      <c r="F16" s="214"/>
    </row>
    <row r="17" spans="1:7" x14ac:dyDescent="0.25">
      <c r="A17" s="211" t="s">
        <v>13</v>
      </c>
      <c r="B17" s="222" t="s">
        <v>14</v>
      </c>
      <c r="C17" s="223">
        <v>44408</v>
      </c>
      <c r="E17" s="214"/>
      <c r="F17" s="214"/>
    </row>
    <row r="18" spans="1:7" x14ac:dyDescent="0.25">
      <c r="A18" s="211" t="s">
        <v>15</v>
      </c>
      <c r="B18" s="224" t="s">
        <v>1726</v>
      </c>
      <c r="C18" s="211" t="s">
        <v>2281</v>
      </c>
      <c r="E18" s="214"/>
      <c r="F18" s="214"/>
    </row>
    <row r="19" spans="1:7" x14ac:dyDescent="0.25">
      <c r="A19" s="211" t="s">
        <v>16</v>
      </c>
      <c r="B19" s="224" t="s">
        <v>1727</v>
      </c>
      <c r="E19" s="214"/>
      <c r="F19" s="214"/>
    </row>
    <row r="20" spans="1:7" x14ac:dyDescent="0.25">
      <c r="A20" s="211" t="s">
        <v>1728</v>
      </c>
      <c r="B20" s="224"/>
      <c r="E20" s="214"/>
      <c r="F20" s="214"/>
    </row>
    <row r="21" spans="1:7" x14ac:dyDescent="0.25">
      <c r="A21" s="211" t="s">
        <v>17</v>
      </c>
      <c r="B21" s="224"/>
      <c r="E21" s="214"/>
      <c r="F21" s="214"/>
    </row>
    <row r="22" spans="1:7" x14ac:dyDescent="0.25">
      <c r="A22" s="211" t="s">
        <v>18</v>
      </c>
      <c r="B22" s="224"/>
      <c r="E22" s="214"/>
      <c r="F22" s="214"/>
    </row>
    <row r="23" spans="1:7" x14ac:dyDescent="0.25">
      <c r="A23" s="211" t="s">
        <v>1729</v>
      </c>
      <c r="B23" s="224"/>
      <c r="E23" s="214"/>
      <c r="F23" s="214"/>
    </row>
    <row r="24" spans="1:7" x14ac:dyDescent="0.25">
      <c r="A24" s="211" t="s">
        <v>1730</v>
      </c>
      <c r="B24" s="224"/>
      <c r="E24" s="214"/>
      <c r="F24" s="214"/>
    </row>
    <row r="25" spans="1:7" x14ac:dyDescent="0.25">
      <c r="A25" s="211" t="s">
        <v>1731</v>
      </c>
      <c r="B25" s="224"/>
      <c r="E25" s="214"/>
      <c r="F25" s="214"/>
    </row>
    <row r="26" spans="1:7" ht="18.75" x14ac:dyDescent="0.25">
      <c r="A26" s="220"/>
      <c r="B26" s="219" t="s">
        <v>1721</v>
      </c>
      <c r="C26" s="220"/>
      <c r="D26" s="220"/>
      <c r="E26" s="220"/>
      <c r="F26" s="220"/>
      <c r="G26" s="221"/>
    </row>
    <row r="27" spans="1:7" x14ac:dyDescent="0.25">
      <c r="A27" s="211" t="s">
        <v>19</v>
      </c>
      <c r="B27" s="225" t="s">
        <v>20</v>
      </c>
      <c r="C27" s="211" t="s">
        <v>21</v>
      </c>
      <c r="D27" s="226"/>
      <c r="E27" s="226"/>
      <c r="F27" s="226"/>
    </row>
    <row r="28" spans="1:7" x14ac:dyDescent="0.25">
      <c r="A28" s="211" t="s">
        <v>22</v>
      </c>
      <c r="B28" s="225" t="s">
        <v>23</v>
      </c>
      <c r="C28" s="211" t="s">
        <v>21</v>
      </c>
      <c r="D28" s="226"/>
      <c r="E28" s="226"/>
      <c r="F28" s="226"/>
    </row>
    <row r="29" spans="1:7" x14ac:dyDescent="0.25">
      <c r="A29" s="211" t="s">
        <v>1732</v>
      </c>
      <c r="B29" s="225" t="s">
        <v>24</v>
      </c>
      <c r="C29" s="211" t="s">
        <v>25</v>
      </c>
      <c r="E29" s="226"/>
      <c r="F29" s="226"/>
    </row>
    <row r="30" spans="1:7" x14ac:dyDescent="0.25">
      <c r="A30" s="211" t="s">
        <v>26</v>
      </c>
      <c r="B30" s="225"/>
      <c r="E30" s="226"/>
      <c r="F30" s="226"/>
    </row>
    <row r="31" spans="1:7" x14ac:dyDescent="0.25">
      <c r="A31" s="211" t="s">
        <v>27</v>
      </c>
      <c r="B31" s="225"/>
      <c r="E31" s="226"/>
      <c r="F31" s="226"/>
    </row>
    <row r="32" spans="1:7" x14ac:dyDescent="0.25">
      <c r="A32" s="211" t="s">
        <v>28</v>
      </c>
      <c r="B32" s="225"/>
      <c r="E32" s="226"/>
      <c r="F32" s="226"/>
    </row>
    <row r="33" spans="1:7" x14ac:dyDescent="0.25">
      <c r="A33" s="211" t="s">
        <v>29</v>
      </c>
      <c r="B33" s="225"/>
      <c r="E33" s="226"/>
      <c r="F33" s="226"/>
    </row>
    <row r="34" spans="1:7" x14ac:dyDescent="0.25">
      <c r="A34" s="211" t="s">
        <v>30</v>
      </c>
      <c r="B34" s="225"/>
      <c r="E34" s="226"/>
      <c r="F34" s="226"/>
    </row>
    <row r="35" spans="1:7" x14ac:dyDescent="0.25">
      <c r="A35" s="211" t="s">
        <v>1733</v>
      </c>
      <c r="B35" s="227"/>
      <c r="E35" s="226"/>
      <c r="F35" s="226"/>
    </row>
    <row r="36" spans="1:7" ht="18.75" x14ac:dyDescent="0.25">
      <c r="A36" s="219"/>
      <c r="B36" s="219" t="s">
        <v>4</v>
      </c>
      <c r="C36" s="219"/>
      <c r="D36" s="220"/>
      <c r="E36" s="220"/>
      <c r="F36" s="220"/>
      <c r="G36" s="221"/>
    </row>
    <row r="37" spans="1:7" x14ac:dyDescent="0.25">
      <c r="A37" s="228"/>
      <c r="B37" s="229" t="s">
        <v>31</v>
      </c>
      <c r="C37" s="228" t="s">
        <v>50</v>
      </c>
      <c r="D37" s="230"/>
      <c r="E37" s="230"/>
      <c r="F37" s="230"/>
      <c r="G37" s="231"/>
    </row>
    <row r="38" spans="1:7" x14ac:dyDescent="0.25">
      <c r="A38" s="211" t="s">
        <v>32</v>
      </c>
      <c r="B38" s="226" t="s">
        <v>1734</v>
      </c>
      <c r="C38" s="232">
        <v>2927.3316985399792</v>
      </c>
      <c r="F38" s="226"/>
    </row>
    <row r="39" spans="1:7" x14ac:dyDescent="0.25">
      <c r="A39" s="211" t="s">
        <v>33</v>
      </c>
      <c r="B39" s="226" t="s">
        <v>34</v>
      </c>
      <c r="C39" s="232">
        <v>2250</v>
      </c>
      <c r="F39" s="226"/>
    </row>
    <row r="40" spans="1:7" x14ac:dyDescent="0.25">
      <c r="A40" s="211" t="s">
        <v>35</v>
      </c>
      <c r="B40" s="233" t="s">
        <v>36</v>
      </c>
      <c r="C40" s="232">
        <v>3306.5793125182972</v>
      </c>
      <c r="F40" s="226"/>
    </row>
    <row r="41" spans="1:7" x14ac:dyDescent="0.25">
      <c r="A41" s="211" t="s">
        <v>37</v>
      </c>
      <c r="B41" s="233" t="s">
        <v>38</v>
      </c>
      <c r="C41" s="232">
        <v>2351.3640335947275</v>
      </c>
      <c r="F41" s="226"/>
    </row>
    <row r="42" spans="1:7" x14ac:dyDescent="0.25">
      <c r="A42" s="211" t="s">
        <v>39</v>
      </c>
      <c r="B42" s="233"/>
      <c r="C42" s="232"/>
      <c r="F42" s="226"/>
    </row>
    <row r="43" spans="1:7" x14ac:dyDescent="0.25">
      <c r="A43" s="234" t="s">
        <v>1735</v>
      </c>
      <c r="B43" s="226"/>
      <c r="F43" s="226"/>
    </row>
    <row r="44" spans="1:7" x14ac:dyDescent="0.25">
      <c r="A44" s="228"/>
      <c r="B44" s="229" t="s">
        <v>1736</v>
      </c>
      <c r="C44" s="235" t="s">
        <v>1737</v>
      </c>
      <c r="D44" s="228" t="s">
        <v>40</v>
      </c>
      <c r="E44" s="230"/>
      <c r="F44" s="231" t="s">
        <v>41</v>
      </c>
      <c r="G44" s="231" t="s">
        <v>42</v>
      </c>
    </row>
    <row r="45" spans="1:7" x14ac:dyDescent="0.25">
      <c r="A45" s="211" t="s">
        <v>43</v>
      </c>
      <c r="B45" s="226" t="s">
        <v>44</v>
      </c>
      <c r="C45" s="236">
        <v>0.05</v>
      </c>
      <c r="D45" s="237">
        <f>IF(OR(C38="[For completion]",C39="[For completion]"),"Please complete G.3.1.1 and G.3.1.2",(C38/C39-1))</f>
        <v>0.30103631046221291</v>
      </c>
      <c r="E45" s="237"/>
      <c r="F45" s="236">
        <v>0.05</v>
      </c>
      <c r="G45" s="211" t="s">
        <v>45</v>
      </c>
    </row>
    <row r="46" spans="1:7" x14ac:dyDescent="0.25">
      <c r="A46" s="211" t="s">
        <v>46</v>
      </c>
      <c r="B46" s="224" t="s">
        <v>1738</v>
      </c>
      <c r="C46" s="237"/>
      <c r="D46" s="237"/>
      <c r="E46" s="237"/>
      <c r="F46" s="237"/>
      <c r="G46" s="238"/>
    </row>
    <row r="47" spans="1:7" x14ac:dyDescent="0.25">
      <c r="A47" s="211" t="s">
        <v>47</v>
      </c>
      <c r="B47" s="224" t="s">
        <v>1739</v>
      </c>
      <c r="C47" s="237"/>
      <c r="D47" s="237"/>
      <c r="E47" s="237"/>
      <c r="F47" s="237"/>
      <c r="G47" s="238"/>
    </row>
    <row r="48" spans="1:7" x14ac:dyDescent="0.25">
      <c r="A48" s="211" t="s">
        <v>48</v>
      </c>
      <c r="B48" s="224"/>
      <c r="C48" s="238"/>
      <c r="D48" s="238"/>
      <c r="E48" s="238"/>
      <c r="F48" s="238"/>
      <c r="G48" s="238"/>
    </row>
    <row r="49" spans="1:7" x14ac:dyDescent="0.25">
      <c r="A49" s="211" t="s">
        <v>49</v>
      </c>
      <c r="B49" s="224"/>
      <c r="C49" s="238"/>
      <c r="D49" s="238"/>
      <c r="E49" s="238"/>
      <c r="F49" s="238"/>
      <c r="G49" s="238"/>
    </row>
    <row r="50" spans="1:7" x14ac:dyDescent="0.25">
      <c r="A50" s="211" t="s">
        <v>1740</v>
      </c>
      <c r="B50" s="224"/>
      <c r="C50" s="238"/>
      <c r="D50" s="238"/>
      <c r="E50" s="238"/>
      <c r="F50" s="238"/>
      <c r="G50" s="238"/>
    </row>
    <row r="51" spans="1:7" x14ac:dyDescent="0.25">
      <c r="A51" s="211" t="s">
        <v>1741</v>
      </c>
      <c r="B51" s="224"/>
      <c r="C51" s="238"/>
      <c r="D51" s="238"/>
      <c r="E51" s="238"/>
      <c r="F51" s="238"/>
      <c r="G51" s="238"/>
    </row>
    <row r="52" spans="1:7" x14ac:dyDescent="0.25">
      <c r="A52" s="228"/>
      <c r="B52" s="229" t="s">
        <v>1742</v>
      </c>
      <c r="C52" s="228" t="s">
        <v>50</v>
      </c>
      <c r="D52" s="228"/>
      <c r="E52" s="230"/>
      <c r="F52" s="231" t="s">
        <v>276</v>
      </c>
      <c r="G52" s="231"/>
    </row>
    <row r="53" spans="1:7" x14ac:dyDescent="0.25">
      <c r="A53" s="211" t="s">
        <v>51</v>
      </c>
      <c r="B53" s="226" t="s">
        <v>52</v>
      </c>
      <c r="C53" s="232">
        <v>2927.3316985399792</v>
      </c>
      <c r="E53" s="239"/>
      <c r="F53" s="240">
        <f>IF($C$58=0,"",IF(C53="[for completion]","",C53/$C$58))</f>
        <v>0.99557873011182541</v>
      </c>
      <c r="G53" s="241"/>
    </row>
    <row r="54" spans="1:7" x14ac:dyDescent="0.25">
      <c r="A54" s="211" t="s">
        <v>53</v>
      </c>
      <c r="B54" s="226" t="s">
        <v>54</v>
      </c>
      <c r="C54" s="232" t="s">
        <v>55</v>
      </c>
      <c r="E54" s="239"/>
      <c r="F54" s="240" t="e">
        <f>IF($C$58=0,"",IF(C54="[for completion]","",C54/$C$58))</f>
        <v>#VALUE!</v>
      </c>
      <c r="G54" s="241"/>
    </row>
    <row r="55" spans="1:7" x14ac:dyDescent="0.25">
      <c r="A55" s="211" t="s">
        <v>57</v>
      </c>
      <c r="B55" s="226" t="s">
        <v>58</v>
      </c>
      <c r="C55" s="232" t="s">
        <v>55</v>
      </c>
      <c r="E55" s="239"/>
      <c r="F55" s="240" t="e">
        <f t="shared" ref="F55:F56" si="0">IF($C$58=0,"",IF(C55="[for completion]","",C55/$C$58))</f>
        <v>#VALUE!</v>
      </c>
      <c r="G55" s="241"/>
    </row>
    <row r="56" spans="1:7" x14ac:dyDescent="0.25">
      <c r="A56" s="211" t="s">
        <v>59</v>
      </c>
      <c r="B56" s="226" t="s">
        <v>60</v>
      </c>
      <c r="C56" s="232">
        <v>13</v>
      </c>
      <c r="E56" s="239"/>
      <c r="F56" s="240">
        <f t="shared" si="0"/>
        <v>4.4212698881745706E-3</v>
      </c>
      <c r="G56" s="241"/>
    </row>
    <row r="57" spans="1:7" x14ac:dyDescent="0.25">
      <c r="A57" s="211" t="s">
        <v>61</v>
      </c>
      <c r="B57" s="211" t="s">
        <v>62</v>
      </c>
      <c r="C57" s="232">
        <v>0</v>
      </c>
      <c r="E57" s="239"/>
      <c r="F57" s="240">
        <f>IF($C$58=0,"",IF(C57="[for completion]","",C57/$C$58))</f>
        <v>0</v>
      </c>
      <c r="G57" s="241"/>
    </row>
    <row r="58" spans="1:7" x14ac:dyDescent="0.25">
      <c r="A58" s="211" t="s">
        <v>63</v>
      </c>
      <c r="B58" s="242" t="s">
        <v>64</v>
      </c>
      <c r="C58" s="243">
        <f>SUM(C53:C57)</f>
        <v>2940.3316985399792</v>
      </c>
      <c r="D58" s="239"/>
      <c r="E58" s="239"/>
      <c r="F58" s="244" t="e">
        <f>SUM(F53:F57)</f>
        <v>#VALUE!</v>
      </c>
      <c r="G58" s="241"/>
    </row>
    <row r="59" spans="1:7" x14ac:dyDescent="0.25">
      <c r="A59" s="211" t="s">
        <v>65</v>
      </c>
      <c r="B59" s="245" t="s">
        <v>165</v>
      </c>
      <c r="C59" s="232"/>
      <c r="E59" s="239"/>
      <c r="F59" s="240">
        <f t="shared" ref="F59:F64" si="1">IF($C$58=0,"",IF(C59="[for completion]","",C59/$C$58))</f>
        <v>0</v>
      </c>
      <c r="G59" s="241"/>
    </row>
    <row r="60" spans="1:7" x14ac:dyDescent="0.25">
      <c r="A60" s="211" t="s">
        <v>66</v>
      </c>
      <c r="B60" s="245" t="s">
        <v>165</v>
      </c>
      <c r="C60" s="232"/>
      <c r="E60" s="239"/>
      <c r="F60" s="240">
        <f t="shared" si="1"/>
        <v>0</v>
      </c>
      <c r="G60" s="241"/>
    </row>
    <row r="61" spans="1:7" x14ac:dyDescent="0.25">
      <c r="A61" s="211" t="s">
        <v>67</v>
      </c>
      <c r="B61" s="245" t="s">
        <v>165</v>
      </c>
      <c r="C61" s="232"/>
      <c r="E61" s="239"/>
      <c r="F61" s="240">
        <f t="shared" si="1"/>
        <v>0</v>
      </c>
      <c r="G61" s="241"/>
    </row>
    <row r="62" spans="1:7" x14ac:dyDescent="0.25">
      <c r="A62" s="211" t="s">
        <v>68</v>
      </c>
      <c r="B62" s="245" t="s">
        <v>165</v>
      </c>
      <c r="C62" s="232"/>
      <c r="E62" s="239"/>
      <c r="F62" s="240">
        <f t="shared" si="1"/>
        <v>0</v>
      </c>
      <c r="G62" s="241"/>
    </row>
    <row r="63" spans="1:7" x14ac:dyDescent="0.25">
      <c r="A63" s="211" t="s">
        <v>69</v>
      </c>
      <c r="B63" s="245" t="s">
        <v>165</v>
      </c>
      <c r="C63" s="232"/>
      <c r="E63" s="239"/>
      <c r="F63" s="240">
        <f t="shared" si="1"/>
        <v>0</v>
      </c>
      <c r="G63" s="241"/>
    </row>
    <row r="64" spans="1:7" x14ac:dyDescent="0.25">
      <c r="A64" s="211" t="s">
        <v>70</v>
      </c>
      <c r="B64" s="245" t="s">
        <v>165</v>
      </c>
      <c r="C64" s="246"/>
      <c r="D64" s="234"/>
      <c r="E64" s="234"/>
      <c r="F64" s="240">
        <f t="shared" si="1"/>
        <v>0</v>
      </c>
      <c r="G64" s="247"/>
    </row>
    <row r="65" spans="1:7" x14ac:dyDescent="0.25">
      <c r="A65" s="228"/>
      <c r="B65" s="229" t="s">
        <v>71</v>
      </c>
      <c r="C65" s="235" t="s">
        <v>1743</v>
      </c>
      <c r="D65" s="235" t="s">
        <v>1744</v>
      </c>
      <c r="E65" s="230"/>
      <c r="F65" s="231" t="s">
        <v>72</v>
      </c>
      <c r="G65" s="248" t="s">
        <v>73</v>
      </c>
    </row>
    <row r="66" spans="1:7" x14ac:dyDescent="0.25">
      <c r="A66" s="211" t="s">
        <v>74</v>
      </c>
      <c r="B66" s="226" t="s">
        <v>1745</v>
      </c>
      <c r="C66" s="232">
        <v>7.1968600095990016</v>
      </c>
      <c r="D66" s="249" t="s">
        <v>1746</v>
      </c>
      <c r="E66" s="222"/>
      <c r="F66" s="250"/>
      <c r="G66" s="251"/>
    </row>
    <row r="67" spans="1:7" x14ac:dyDescent="0.25">
      <c r="B67" s="226"/>
      <c r="E67" s="222"/>
      <c r="F67" s="250"/>
      <c r="G67" s="251"/>
    </row>
    <row r="68" spans="1:7" x14ac:dyDescent="0.25">
      <c r="B68" s="226" t="s">
        <v>76</v>
      </c>
      <c r="C68" s="222"/>
      <c r="D68" s="222"/>
      <c r="E68" s="222"/>
      <c r="F68" s="251"/>
      <c r="G68" s="251"/>
    </row>
    <row r="69" spans="1:7" x14ac:dyDescent="0.25">
      <c r="B69" s="226" t="s">
        <v>77</v>
      </c>
      <c r="E69" s="222"/>
      <c r="F69" s="251"/>
      <c r="G69" s="251"/>
    </row>
    <row r="70" spans="1:7" x14ac:dyDescent="0.25">
      <c r="A70" s="211" t="s">
        <v>78</v>
      </c>
      <c r="B70" s="252" t="s">
        <v>106</v>
      </c>
      <c r="C70" s="232">
        <v>38.113754740000033</v>
      </c>
      <c r="D70" s="232" t="s">
        <v>1746</v>
      </c>
      <c r="E70" s="252"/>
      <c r="F70" s="240">
        <f t="shared" ref="F70:F76" si="2">IF($C$77=0,"",IF(C70="[for completion]","",C70/$C$77))</f>
        <v>1.3019964481308747E-2</v>
      </c>
      <c r="G70" s="240" t="str">
        <f>IF($D$77=0,"",IF(D70="[Mark as ND1 if not relevant]","",D70/$D$77))</f>
        <v/>
      </c>
    </row>
    <row r="71" spans="1:7" x14ac:dyDescent="0.25">
      <c r="A71" s="211" t="s">
        <v>79</v>
      </c>
      <c r="B71" s="252" t="s">
        <v>108</v>
      </c>
      <c r="C71" s="232">
        <v>96.454118310000155</v>
      </c>
      <c r="D71" s="232" t="s">
        <v>1746</v>
      </c>
      <c r="E71" s="252"/>
      <c r="F71" s="240">
        <f t="shared" si="2"/>
        <v>3.2949500857079622E-2</v>
      </c>
      <c r="G71" s="240" t="str">
        <f t="shared" ref="G71:G76" si="3">IF($D$77=0,"",IF(D71="[Mark as ND1 if not relevant]","",D71/$D$77))</f>
        <v/>
      </c>
    </row>
    <row r="72" spans="1:7" x14ac:dyDescent="0.25">
      <c r="A72" s="211" t="s">
        <v>80</v>
      </c>
      <c r="B72" s="252" t="s">
        <v>110</v>
      </c>
      <c r="C72" s="232">
        <v>222.96621004999977</v>
      </c>
      <c r="D72" s="232" t="s">
        <v>1746</v>
      </c>
      <c r="E72" s="252"/>
      <c r="F72" s="240">
        <f t="shared" si="2"/>
        <v>7.6167046652486789E-2</v>
      </c>
      <c r="G72" s="240" t="str">
        <f t="shared" si="3"/>
        <v/>
      </c>
    </row>
    <row r="73" spans="1:7" x14ac:dyDescent="0.25">
      <c r="A73" s="211" t="s">
        <v>81</v>
      </c>
      <c r="B73" s="252" t="s">
        <v>112</v>
      </c>
      <c r="C73" s="232">
        <v>220.28467008999976</v>
      </c>
      <c r="D73" s="232" t="s">
        <v>1746</v>
      </c>
      <c r="E73" s="252"/>
      <c r="F73" s="240">
        <f t="shared" si="2"/>
        <v>7.5251011082845876E-2</v>
      </c>
      <c r="G73" s="240" t="str">
        <f t="shared" si="3"/>
        <v/>
      </c>
    </row>
    <row r="74" spans="1:7" x14ac:dyDescent="0.25">
      <c r="A74" s="211" t="s">
        <v>82</v>
      </c>
      <c r="B74" s="252" t="s">
        <v>114</v>
      </c>
      <c r="C74" s="232">
        <v>255.05789049000063</v>
      </c>
      <c r="D74" s="232" t="s">
        <v>1746</v>
      </c>
      <c r="E74" s="252"/>
      <c r="F74" s="240">
        <f t="shared" si="2"/>
        <v>8.7129822225889178E-2</v>
      </c>
      <c r="G74" s="240" t="str">
        <f t="shared" si="3"/>
        <v/>
      </c>
    </row>
    <row r="75" spans="1:7" x14ac:dyDescent="0.25">
      <c r="A75" s="211" t="s">
        <v>83</v>
      </c>
      <c r="B75" s="252" t="s">
        <v>116</v>
      </c>
      <c r="C75" s="232">
        <v>1428.3991882900018</v>
      </c>
      <c r="D75" s="232" t="s">
        <v>1746</v>
      </c>
      <c r="E75" s="252"/>
      <c r="F75" s="240">
        <f t="shared" si="2"/>
        <v>0.48795262559497832</v>
      </c>
      <c r="G75" s="240" t="str">
        <f t="shared" si="3"/>
        <v/>
      </c>
    </row>
    <row r="76" spans="1:7" x14ac:dyDescent="0.25">
      <c r="A76" s="211" t="s">
        <v>84</v>
      </c>
      <c r="B76" s="252" t="s">
        <v>118</v>
      </c>
      <c r="C76" s="232">
        <v>666.05586657000026</v>
      </c>
      <c r="D76" s="232" t="s">
        <v>1746</v>
      </c>
      <c r="E76" s="252"/>
      <c r="F76" s="240">
        <f t="shared" si="2"/>
        <v>0.22753002910541145</v>
      </c>
      <c r="G76" s="240" t="str">
        <f t="shared" si="3"/>
        <v/>
      </c>
    </row>
    <row r="77" spans="1:7" x14ac:dyDescent="0.25">
      <c r="A77" s="211" t="s">
        <v>85</v>
      </c>
      <c r="B77" s="253" t="s">
        <v>64</v>
      </c>
      <c r="C77" s="243">
        <f>SUM(C70:C76)</f>
        <v>2927.3316985400024</v>
      </c>
      <c r="D77" s="243">
        <f>SUM(D70:D76)</f>
        <v>0</v>
      </c>
      <c r="E77" s="226"/>
      <c r="F77" s="244">
        <f>SUM(F70:F76)</f>
        <v>1</v>
      </c>
      <c r="G77" s="244">
        <f>SUM(G70:G76)</f>
        <v>0</v>
      </c>
    </row>
    <row r="78" spans="1:7" x14ac:dyDescent="0.25">
      <c r="A78" s="211" t="s">
        <v>87</v>
      </c>
      <c r="B78" s="254" t="s">
        <v>88</v>
      </c>
      <c r="C78" s="243"/>
      <c r="D78" s="243"/>
      <c r="E78" s="226"/>
      <c r="F78" s="240">
        <f>IF($C$77=0,"",IF(C78="[for completion]","",C78/$C$77))</f>
        <v>0</v>
      </c>
      <c r="G78" s="240" t="str">
        <f t="shared" ref="G78:G87" si="4">IF($D$77=0,"",IF(D78="[for completion]","",D78/$D$77))</f>
        <v/>
      </c>
    </row>
    <row r="79" spans="1:7" x14ac:dyDescent="0.25">
      <c r="A79" s="211" t="s">
        <v>89</v>
      </c>
      <c r="B79" s="254" t="s">
        <v>90</v>
      </c>
      <c r="C79" s="243"/>
      <c r="D79" s="243"/>
      <c r="E79" s="226"/>
      <c r="F79" s="240">
        <f t="shared" ref="F79:F87" si="5">IF($C$77=0,"",IF(C79="[for completion]","",C79/$C$77))</f>
        <v>0</v>
      </c>
      <c r="G79" s="240" t="str">
        <f t="shared" si="4"/>
        <v/>
      </c>
    </row>
    <row r="80" spans="1:7" x14ac:dyDescent="0.25">
      <c r="A80" s="211" t="s">
        <v>91</v>
      </c>
      <c r="B80" s="254" t="s">
        <v>1747</v>
      </c>
      <c r="C80" s="243"/>
      <c r="D80" s="243"/>
      <c r="E80" s="226"/>
      <c r="F80" s="240">
        <f t="shared" si="5"/>
        <v>0</v>
      </c>
      <c r="G80" s="240" t="str">
        <f t="shared" si="4"/>
        <v/>
      </c>
    </row>
    <row r="81" spans="1:7" x14ac:dyDescent="0.25">
      <c r="A81" s="211" t="s">
        <v>92</v>
      </c>
      <c r="B81" s="254" t="s">
        <v>93</v>
      </c>
      <c r="C81" s="243"/>
      <c r="D81" s="243"/>
      <c r="E81" s="226"/>
      <c r="F81" s="240">
        <f t="shared" si="5"/>
        <v>0</v>
      </c>
      <c r="G81" s="240" t="str">
        <f t="shared" si="4"/>
        <v/>
      </c>
    </row>
    <row r="82" spans="1:7" x14ac:dyDescent="0.25">
      <c r="A82" s="211" t="s">
        <v>94</v>
      </c>
      <c r="B82" s="254" t="s">
        <v>1748</v>
      </c>
      <c r="C82" s="243"/>
      <c r="D82" s="243"/>
      <c r="E82" s="226"/>
      <c r="F82" s="240">
        <f t="shared" si="5"/>
        <v>0</v>
      </c>
      <c r="G82" s="240" t="str">
        <f t="shared" si="4"/>
        <v/>
      </c>
    </row>
    <row r="83" spans="1:7" x14ac:dyDescent="0.25">
      <c r="A83" s="211" t="s">
        <v>95</v>
      </c>
      <c r="B83" s="254"/>
      <c r="C83" s="239"/>
      <c r="D83" s="239"/>
      <c r="E83" s="226"/>
      <c r="F83" s="241"/>
      <c r="G83" s="241"/>
    </row>
    <row r="84" spans="1:7" x14ac:dyDescent="0.25">
      <c r="A84" s="211" t="s">
        <v>96</v>
      </c>
      <c r="B84" s="254"/>
      <c r="C84" s="239"/>
      <c r="D84" s="239"/>
      <c r="E84" s="226"/>
      <c r="F84" s="241"/>
      <c r="G84" s="241"/>
    </row>
    <row r="85" spans="1:7" x14ac:dyDescent="0.25">
      <c r="A85" s="211" t="s">
        <v>97</v>
      </c>
      <c r="B85" s="254"/>
      <c r="C85" s="239"/>
      <c r="D85" s="239"/>
      <c r="E85" s="226"/>
      <c r="F85" s="241"/>
      <c r="G85" s="241"/>
    </row>
    <row r="86" spans="1:7" x14ac:dyDescent="0.25">
      <c r="A86" s="211" t="s">
        <v>98</v>
      </c>
      <c r="B86" s="253"/>
      <c r="C86" s="239"/>
      <c r="D86" s="239"/>
      <c r="E86" s="226"/>
      <c r="F86" s="241">
        <f t="shared" si="5"/>
        <v>0</v>
      </c>
      <c r="G86" s="241" t="str">
        <f t="shared" si="4"/>
        <v/>
      </c>
    </row>
    <row r="87" spans="1:7" x14ac:dyDescent="0.25">
      <c r="A87" s="211" t="s">
        <v>1749</v>
      </c>
      <c r="B87" s="254"/>
      <c r="C87" s="239"/>
      <c r="D87" s="239"/>
      <c r="E87" s="226"/>
      <c r="F87" s="241">
        <f t="shared" si="5"/>
        <v>0</v>
      </c>
      <c r="G87" s="241" t="str">
        <f t="shared" si="4"/>
        <v/>
      </c>
    </row>
    <row r="88" spans="1:7" x14ac:dyDescent="0.25">
      <c r="A88" s="228"/>
      <c r="B88" s="229" t="s">
        <v>99</v>
      </c>
      <c r="C88" s="235" t="s">
        <v>1750</v>
      </c>
      <c r="D88" s="235" t="s">
        <v>100</v>
      </c>
      <c r="E88" s="230"/>
      <c r="F88" s="231" t="s">
        <v>1751</v>
      </c>
      <c r="G88" s="228" t="s">
        <v>101</v>
      </c>
    </row>
    <row r="89" spans="1:7" x14ac:dyDescent="0.25">
      <c r="A89" s="211" t="s">
        <v>102</v>
      </c>
      <c r="B89" s="226" t="s">
        <v>75</v>
      </c>
      <c r="C89" s="232">
        <v>4.3409436834094377</v>
      </c>
      <c r="D89" s="249">
        <v>5.3409436834094377</v>
      </c>
      <c r="E89" s="222"/>
      <c r="F89" s="255"/>
      <c r="G89" s="256"/>
    </row>
    <row r="90" spans="1:7" x14ac:dyDescent="0.25">
      <c r="B90" s="226"/>
      <c r="C90" s="249"/>
      <c r="D90" s="249"/>
      <c r="E90" s="222"/>
      <c r="F90" s="255"/>
      <c r="G90" s="256"/>
    </row>
    <row r="91" spans="1:7" x14ac:dyDescent="0.25">
      <c r="B91" s="226" t="s">
        <v>103</v>
      </c>
      <c r="C91" s="257"/>
      <c r="D91" s="257"/>
      <c r="E91" s="222"/>
      <c r="F91" s="256"/>
      <c r="G91" s="256"/>
    </row>
    <row r="92" spans="1:7" x14ac:dyDescent="0.25">
      <c r="A92" s="211" t="s">
        <v>104</v>
      </c>
      <c r="B92" s="226" t="s">
        <v>77</v>
      </c>
      <c r="C92" s="249"/>
      <c r="D92" s="249"/>
      <c r="E92" s="222"/>
      <c r="F92" s="256"/>
      <c r="G92" s="256"/>
    </row>
    <row r="93" spans="1:7" x14ac:dyDescent="0.25">
      <c r="A93" s="211" t="s">
        <v>105</v>
      </c>
      <c r="B93" s="252" t="s">
        <v>106</v>
      </c>
      <c r="C93" s="232">
        <v>0</v>
      </c>
      <c r="D93" s="249">
        <v>0</v>
      </c>
      <c r="E93" s="252"/>
      <c r="F93" s="240">
        <f>IF($C$100=0,"",IF(C93="[for completion]","",IF(C93="","",C93/$C$100)))</f>
        <v>0</v>
      </c>
      <c r="G93" s="240">
        <f>IF($D$100=0,"",IF(D93="[Mark as ND1 if not relevant]","",IF(D93="","",D93/$D$100)))</f>
        <v>0</v>
      </c>
    </row>
    <row r="94" spans="1:7" x14ac:dyDescent="0.25">
      <c r="A94" s="211" t="s">
        <v>107</v>
      </c>
      <c r="B94" s="252" t="s">
        <v>108</v>
      </c>
      <c r="C94" s="232">
        <v>0</v>
      </c>
      <c r="D94" s="249">
        <v>0</v>
      </c>
      <c r="E94" s="252"/>
      <c r="F94" s="240">
        <f t="shared" ref="F94:F99" si="6">IF($C$100=0,"",IF(C94="[for completion]","",IF(C94="","",C94/$C$100)))</f>
        <v>0</v>
      </c>
      <c r="G94" s="240">
        <f t="shared" ref="G94:G99" si="7">IF($D$100=0,"",IF(D94="[Mark as ND1 if not relevant]","",IF(D94="","",D94/$D$100)))</f>
        <v>0</v>
      </c>
    </row>
    <row r="95" spans="1:7" x14ac:dyDescent="0.25">
      <c r="A95" s="211" t="s">
        <v>109</v>
      </c>
      <c r="B95" s="252" t="s">
        <v>110</v>
      </c>
      <c r="C95" s="232">
        <v>500</v>
      </c>
      <c r="D95" s="249">
        <v>0</v>
      </c>
      <c r="E95" s="252"/>
      <c r="F95" s="240">
        <f t="shared" si="6"/>
        <v>0.22222222222222221</v>
      </c>
      <c r="G95" s="240">
        <f t="shared" si="7"/>
        <v>0</v>
      </c>
    </row>
    <row r="96" spans="1:7" x14ac:dyDescent="0.25">
      <c r="A96" s="211" t="s">
        <v>111</v>
      </c>
      <c r="B96" s="252" t="s">
        <v>112</v>
      </c>
      <c r="C96" s="232">
        <v>500</v>
      </c>
      <c r="D96" s="249">
        <v>500</v>
      </c>
      <c r="E96" s="252"/>
      <c r="F96" s="240">
        <f t="shared" si="6"/>
        <v>0.22222222222222221</v>
      </c>
      <c r="G96" s="240">
        <f t="shared" si="7"/>
        <v>0.22222222222222221</v>
      </c>
    </row>
    <row r="97" spans="1:7" x14ac:dyDescent="0.25">
      <c r="A97" s="211" t="s">
        <v>113</v>
      </c>
      <c r="B97" s="252" t="s">
        <v>114</v>
      </c>
      <c r="C97" s="232">
        <v>500</v>
      </c>
      <c r="D97" s="249">
        <v>500</v>
      </c>
      <c r="E97" s="252"/>
      <c r="F97" s="240">
        <f t="shared" si="6"/>
        <v>0.22222222222222221</v>
      </c>
      <c r="G97" s="240">
        <f t="shared" si="7"/>
        <v>0.22222222222222221</v>
      </c>
    </row>
    <row r="98" spans="1:7" x14ac:dyDescent="0.25">
      <c r="A98" s="211" t="s">
        <v>115</v>
      </c>
      <c r="B98" s="252" t="s">
        <v>116</v>
      </c>
      <c r="C98" s="232">
        <v>750</v>
      </c>
      <c r="D98" s="249">
        <v>1250</v>
      </c>
      <c r="E98" s="252"/>
      <c r="F98" s="240">
        <f t="shared" si="6"/>
        <v>0.33333333333333331</v>
      </c>
      <c r="G98" s="240">
        <f t="shared" si="7"/>
        <v>0.55555555555555558</v>
      </c>
    </row>
    <row r="99" spans="1:7" x14ac:dyDescent="0.25">
      <c r="A99" s="211" t="s">
        <v>117</v>
      </c>
      <c r="B99" s="252" t="s">
        <v>118</v>
      </c>
      <c r="C99" s="232">
        <v>0</v>
      </c>
      <c r="D99" s="249">
        <v>0</v>
      </c>
      <c r="E99" s="252"/>
      <c r="F99" s="240">
        <f t="shared" si="6"/>
        <v>0</v>
      </c>
      <c r="G99" s="240">
        <f t="shared" si="7"/>
        <v>0</v>
      </c>
    </row>
    <row r="100" spans="1:7" x14ac:dyDescent="0.25">
      <c r="A100" s="211" t="s">
        <v>119</v>
      </c>
      <c r="B100" s="253" t="s">
        <v>64</v>
      </c>
      <c r="C100" s="243">
        <f>SUM(C93:C99)</f>
        <v>2250</v>
      </c>
      <c r="D100" s="243">
        <f>SUM(D93:D99)</f>
        <v>2250</v>
      </c>
      <c r="E100" s="226"/>
      <c r="F100" s="244">
        <f>SUM(F93:F99)</f>
        <v>1</v>
      </c>
      <c r="G100" s="244">
        <f>SUM(G93:G99)</f>
        <v>1</v>
      </c>
    </row>
    <row r="101" spans="1:7" x14ac:dyDescent="0.25">
      <c r="A101" s="211" t="s">
        <v>120</v>
      </c>
      <c r="B101" s="254" t="s">
        <v>88</v>
      </c>
      <c r="C101" s="243"/>
      <c r="D101" s="243"/>
      <c r="E101" s="226"/>
      <c r="F101" s="240">
        <f t="shared" ref="F101:F105" si="8">IF($C$100=0,"",IF(C101="[for completion]","",C101/$C$100))</f>
        <v>0</v>
      </c>
      <c r="G101" s="240">
        <f t="shared" ref="G101:G105" si="9">IF($D$100=0,"",IF(D101="[for completion]","",D101/$D$100))</f>
        <v>0</v>
      </c>
    </row>
    <row r="102" spans="1:7" x14ac:dyDescent="0.25">
      <c r="A102" s="211" t="s">
        <v>121</v>
      </c>
      <c r="B102" s="254" t="s">
        <v>90</v>
      </c>
      <c r="C102" s="243"/>
      <c r="D102" s="243"/>
      <c r="E102" s="226"/>
      <c r="F102" s="240">
        <f t="shared" si="8"/>
        <v>0</v>
      </c>
      <c r="G102" s="240">
        <f t="shared" si="9"/>
        <v>0</v>
      </c>
    </row>
    <row r="103" spans="1:7" x14ac:dyDescent="0.25">
      <c r="A103" s="211" t="s">
        <v>122</v>
      </c>
      <c r="B103" s="254" t="s">
        <v>1747</v>
      </c>
      <c r="C103" s="243"/>
      <c r="D103" s="243"/>
      <c r="E103" s="226"/>
      <c r="F103" s="240">
        <f t="shared" si="8"/>
        <v>0</v>
      </c>
      <c r="G103" s="240">
        <f t="shared" si="9"/>
        <v>0</v>
      </c>
    </row>
    <row r="104" spans="1:7" x14ac:dyDescent="0.25">
      <c r="A104" s="211" t="s">
        <v>123</v>
      </c>
      <c r="B104" s="254" t="s">
        <v>93</v>
      </c>
      <c r="C104" s="243"/>
      <c r="D104" s="243"/>
      <c r="E104" s="226"/>
      <c r="F104" s="240">
        <f t="shared" si="8"/>
        <v>0</v>
      </c>
      <c r="G104" s="240">
        <f t="shared" si="9"/>
        <v>0</v>
      </c>
    </row>
    <row r="105" spans="1:7" x14ac:dyDescent="0.25">
      <c r="A105" s="211" t="s">
        <v>124</v>
      </c>
      <c r="B105" s="254" t="s">
        <v>1748</v>
      </c>
      <c r="C105" s="243"/>
      <c r="D105" s="243"/>
      <c r="E105" s="226"/>
      <c r="F105" s="240">
        <f t="shared" si="8"/>
        <v>0</v>
      </c>
      <c r="G105" s="240">
        <f t="shared" si="9"/>
        <v>0</v>
      </c>
    </row>
    <row r="106" spans="1:7" x14ac:dyDescent="0.25">
      <c r="A106" s="211" t="s">
        <v>125</v>
      </c>
      <c r="B106" s="254"/>
      <c r="C106" s="239"/>
      <c r="D106" s="239"/>
      <c r="E106" s="226"/>
      <c r="F106" s="241"/>
      <c r="G106" s="241"/>
    </row>
    <row r="107" spans="1:7" x14ac:dyDescent="0.25">
      <c r="A107" s="211" t="s">
        <v>126</v>
      </c>
      <c r="B107" s="254"/>
      <c r="C107" s="239"/>
      <c r="D107" s="239"/>
      <c r="E107" s="226"/>
      <c r="F107" s="241"/>
      <c r="G107" s="241"/>
    </row>
    <row r="108" spans="1:7" x14ac:dyDescent="0.25">
      <c r="A108" s="211" t="s">
        <v>127</v>
      </c>
      <c r="B108" s="253"/>
      <c r="C108" s="239"/>
      <c r="D108" s="239"/>
      <c r="E108" s="226"/>
      <c r="F108" s="241"/>
      <c r="G108" s="241"/>
    </row>
    <row r="109" spans="1:7" x14ac:dyDescent="0.25">
      <c r="A109" s="211" t="s">
        <v>128</v>
      </c>
      <c r="B109" s="254"/>
      <c r="C109" s="239"/>
      <c r="D109" s="239"/>
      <c r="E109" s="226"/>
      <c r="F109" s="241"/>
      <c r="G109" s="241"/>
    </row>
    <row r="110" spans="1:7" x14ac:dyDescent="0.25">
      <c r="A110" s="211" t="s">
        <v>129</v>
      </c>
      <c r="B110" s="254"/>
      <c r="C110" s="239"/>
      <c r="D110" s="239"/>
      <c r="E110" s="226"/>
      <c r="F110" s="241"/>
      <c r="G110" s="241"/>
    </row>
    <row r="111" spans="1:7" x14ac:dyDescent="0.25">
      <c r="A111" s="228"/>
      <c r="B111" s="258" t="s">
        <v>1752</v>
      </c>
      <c r="C111" s="231" t="s">
        <v>130</v>
      </c>
      <c r="D111" s="231" t="s">
        <v>131</v>
      </c>
      <c r="E111" s="230"/>
      <c r="F111" s="231" t="s">
        <v>132</v>
      </c>
      <c r="G111" s="231" t="s">
        <v>133</v>
      </c>
    </row>
    <row r="112" spans="1:7" x14ac:dyDescent="0.25">
      <c r="A112" s="211" t="s">
        <v>134</v>
      </c>
      <c r="B112" s="226" t="s">
        <v>1</v>
      </c>
      <c r="C112" s="232">
        <v>2927.3316985399792</v>
      </c>
      <c r="D112" s="259">
        <f>C112</f>
        <v>2927.3316985399792</v>
      </c>
      <c r="E112" s="241"/>
      <c r="F112" s="240">
        <f>IF($C$129=0,"",IF(C112="[for completion]","",IF(C112="","",C112/$C$129)))</f>
        <v>1</v>
      </c>
      <c r="G112" s="240">
        <f>IF($D$129=0,"",IF(D112="[for completion]","",IF(D112="","",D112/$D$129)))</f>
        <v>1</v>
      </c>
    </row>
    <row r="113" spans="1:7" x14ac:dyDescent="0.25">
      <c r="A113" s="211" t="s">
        <v>136</v>
      </c>
      <c r="B113" s="226" t="s">
        <v>145</v>
      </c>
      <c r="C113" s="232">
        <v>0</v>
      </c>
      <c r="D113" s="232">
        <v>0</v>
      </c>
      <c r="E113" s="241"/>
      <c r="F113" s="240">
        <f t="shared" ref="F113:F128" si="10">IF($C$129=0,"",IF(C113="[for completion]","",IF(C113="","",C113/$C$129)))</f>
        <v>0</v>
      </c>
      <c r="G113" s="240">
        <f t="shared" ref="G113:G128" si="11">IF($D$129=0,"",IF(D113="[for completion]","",IF(D113="","",D113/$D$129)))</f>
        <v>0</v>
      </c>
    </row>
    <row r="114" spans="1:7" x14ac:dyDescent="0.25">
      <c r="A114" s="211" t="s">
        <v>138</v>
      </c>
      <c r="B114" s="226" t="s">
        <v>149</v>
      </c>
      <c r="C114" s="232">
        <v>0</v>
      </c>
      <c r="D114" s="232">
        <v>0</v>
      </c>
      <c r="E114" s="241"/>
      <c r="F114" s="240">
        <f t="shared" si="10"/>
        <v>0</v>
      </c>
      <c r="G114" s="240">
        <f t="shared" si="11"/>
        <v>0</v>
      </c>
    </row>
    <row r="115" spans="1:7" x14ac:dyDescent="0.25">
      <c r="A115" s="211" t="s">
        <v>140</v>
      </c>
      <c r="B115" s="226" t="s">
        <v>147</v>
      </c>
      <c r="C115" s="232">
        <v>0</v>
      </c>
      <c r="D115" s="232">
        <v>0</v>
      </c>
      <c r="E115" s="241"/>
      <c r="F115" s="240">
        <f t="shared" si="10"/>
        <v>0</v>
      </c>
      <c r="G115" s="240">
        <f t="shared" si="11"/>
        <v>0</v>
      </c>
    </row>
    <row r="116" spans="1:7" x14ac:dyDescent="0.25">
      <c r="A116" s="211" t="s">
        <v>142</v>
      </c>
      <c r="B116" s="226" t="s">
        <v>143</v>
      </c>
      <c r="C116" s="232">
        <v>0</v>
      </c>
      <c r="D116" s="232">
        <v>0</v>
      </c>
      <c r="E116" s="241"/>
      <c r="F116" s="240">
        <f t="shared" si="10"/>
        <v>0</v>
      </c>
      <c r="G116" s="240">
        <f t="shared" si="11"/>
        <v>0</v>
      </c>
    </row>
    <row r="117" spans="1:7" x14ac:dyDescent="0.25">
      <c r="A117" s="211" t="s">
        <v>144</v>
      </c>
      <c r="B117" s="226" t="s">
        <v>151</v>
      </c>
      <c r="C117" s="232">
        <v>0</v>
      </c>
      <c r="D117" s="232">
        <v>0</v>
      </c>
      <c r="E117" s="226"/>
      <c r="F117" s="240">
        <f t="shared" si="10"/>
        <v>0</v>
      </c>
      <c r="G117" s="240">
        <f t="shared" si="11"/>
        <v>0</v>
      </c>
    </row>
    <row r="118" spans="1:7" x14ac:dyDescent="0.25">
      <c r="A118" s="211" t="s">
        <v>146</v>
      </c>
      <c r="B118" s="226" t="s">
        <v>153</v>
      </c>
      <c r="C118" s="232">
        <v>0</v>
      </c>
      <c r="D118" s="232">
        <v>0</v>
      </c>
      <c r="E118" s="226"/>
      <c r="F118" s="240">
        <f t="shared" si="10"/>
        <v>0</v>
      </c>
      <c r="G118" s="240">
        <f t="shared" si="11"/>
        <v>0</v>
      </c>
    </row>
    <row r="119" spans="1:7" x14ac:dyDescent="0.25">
      <c r="A119" s="211" t="s">
        <v>148</v>
      </c>
      <c r="B119" s="226" t="s">
        <v>139</v>
      </c>
      <c r="C119" s="232">
        <v>0</v>
      </c>
      <c r="D119" s="232">
        <v>0</v>
      </c>
      <c r="E119" s="226"/>
      <c r="F119" s="240">
        <f t="shared" si="10"/>
        <v>0</v>
      </c>
      <c r="G119" s="240">
        <f t="shared" si="11"/>
        <v>0</v>
      </c>
    </row>
    <row r="120" spans="1:7" x14ac:dyDescent="0.25">
      <c r="A120" s="211" t="s">
        <v>150</v>
      </c>
      <c r="B120" s="226" t="s">
        <v>155</v>
      </c>
      <c r="C120" s="232">
        <v>0</v>
      </c>
      <c r="D120" s="232">
        <v>0</v>
      </c>
      <c r="E120" s="226"/>
      <c r="F120" s="240">
        <f t="shared" si="10"/>
        <v>0</v>
      </c>
      <c r="G120" s="240">
        <f t="shared" si="11"/>
        <v>0</v>
      </c>
    </row>
    <row r="121" spans="1:7" x14ac:dyDescent="0.25">
      <c r="A121" s="211" t="s">
        <v>152</v>
      </c>
      <c r="B121" s="226" t="s">
        <v>1753</v>
      </c>
      <c r="C121" s="232">
        <v>0</v>
      </c>
      <c r="D121" s="232">
        <v>0</v>
      </c>
      <c r="E121" s="226"/>
      <c r="F121" s="240">
        <f t="shared" si="10"/>
        <v>0</v>
      </c>
      <c r="G121" s="240">
        <f t="shared" si="11"/>
        <v>0</v>
      </c>
    </row>
    <row r="122" spans="1:7" x14ac:dyDescent="0.25">
      <c r="A122" s="211" t="s">
        <v>154</v>
      </c>
      <c r="B122" s="226" t="s">
        <v>157</v>
      </c>
      <c r="C122" s="232">
        <v>0</v>
      </c>
      <c r="D122" s="232">
        <v>0</v>
      </c>
      <c r="E122" s="226"/>
      <c r="F122" s="240">
        <f t="shared" si="10"/>
        <v>0</v>
      </c>
      <c r="G122" s="240">
        <f t="shared" si="11"/>
        <v>0</v>
      </c>
    </row>
    <row r="123" spans="1:7" x14ac:dyDescent="0.25">
      <c r="A123" s="211" t="s">
        <v>156</v>
      </c>
      <c r="B123" s="226" t="s">
        <v>141</v>
      </c>
      <c r="C123" s="232">
        <v>0</v>
      </c>
      <c r="D123" s="232">
        <v>0</v>
      </c>
      <c r="E123" s="226"/>
      <c r="F123" s="240">
        <f t="shared" si="10"/>
        <v>0</v>
      </c>
      <c r="G123" s="240">
        <f t="shared" si="11"/>
        <v>0</v>
      </c>
    </row>
    <row r="124" spans="1:7" x14ac:dyDescent="0.25">
      <c r="A124" s="211" t="s">
        <v>158</v>
      </c>
      <c r="B124" s="252" t="s">
        <v>1754</v>
      </c>
      <c r="C124" s="232">
        <v>0</v>
      </c>
      <c r="D124" s="232">
        <v>0</v>
      </c>
      <c r="E124" s="226"/>
      <c r="F124" s="240">
        <f t="shared" si="10"/>
        <v>0</v>
      </c>
      <c r="G124" s="240">
        <f t="shared" si="11"/>
        <v>0</v>
      </c>
    </row>
    <row r="125" spans="1:7" x14ac:dyDescent="0.25">
      <c r="A125" s="211" t="s">
        <v>160</v>
      </c>
      <c r="B125" s="226" t="s">
        <v>159</v>
      </c>
      <c r="C125" s="232">
        <v>0</v>
      </c>
      <c r="D125" s="232">
        <v>0</v>
      </c>
      <c r="E125" s="226"/>
      <c r="F125" s="240">
        <f t="shared" si="10"/>
        <v>0</v>
      </c>
      <c r="G125" s="240">
        <f t="shared" si="11"/>
        <v>0</v>
      </c>
    </row>
    <row r="126" spans="1:7" x14ac:dyDescent="0.25">
      <c r="A126" s="211" t="s">
        <v>162</v>
      </c>
      <c r="B126" s="226" t="s">
        <v>161</v>
      </c>
      <c r="C126" s="232">
        <v>0</v>
      </c>
      <c r="D126" s="232">
        <v>0</v>
      </c>
      <c r="E126" s="226"/>
      <c r="F126" s="240">
        <f t="shared" si="10"/>
        <v>0</v>
      </c>
      <c r="G126" s="240">
        <f t="shared" si="11"/>
        <v>0</v>
      </c>
    </row>
    <row r="127" spans="1:7" x14ac:dyDescent="0.25">
      <c r="A127" s="211" t="s">
        <v>163</v>
      </c>
      <c r="B127" s="226" t="s">
        <v>137</v>
      </c>
      <c r="C127" s="232">
        <v>0</v>
      </c>
      <c r="D127" s="232">
        <v>0</v>
      </c>
      <c r="E127" s="226"/>
      <c r="F127" s="240">
        <f t="shared" si="10"/>
        <v>0</v>
      </c>
      <c r="G127" s="240">
        <f t="shared" si="11"/>
        <v>0</v>
      </c>
    </row>
    <row r="128" spans="1:7" x14ac:dyDescent="0.25">
      <c r="A128" s="211" t="s">
        <v>1755</v>
      </c>
      <c r="B128" s="226" t="s">
        <v>62</v>
      </c>
      <c r="C128" s="232">
        <v>0</v>
      </c>
      <c r="D128" s="232">
        <v>0</v>
      </c>
      <c r="E128" s="226"/>
      <c r="F128" s="240">
        <f t="shared" si="10"/>
        <v>0</v>
      </c>
      <c r="G128" s="240">
        <f t="shared" si="11"/>
        <v>0</v>
      </c>
    </row>
    <row r="129" spans="1:7" x14ac:dyDescent="0.25">
      <c r="A129" s="211" t="s">
        <v>1756</v>
      </c>
      <c r="B129" s="253" t="s">
        <v>64</v>
      </c>
      <c r="C129" s="232">
        <f>SUM(C112:C128)</f>
        <v>2927.3316985399792</v>
      </c>
      <c r="D129" s="232">
        <f>SUM(D112:D128)</f>
        <v>2927.3316985399792</v>
      </c>
      <c r="E129" s="226"/>
      <c r="F129" s="237">
        <f>SUM(F112:F128)</f>
        <v>1</v>
      </c>
      <c r="G129" s="237">
        <f>SUM(G112:G128)</f>
        <v>1</v>
      </c>
    </row>
    <row r="130" spans="1:7" x14ac:dyDescent="0.25">
      <c r="A130" s="211" t="s">
        <v>164</v>
      </c>
      <c r="B130" s="245" t="s">
        <v>165</v>
      </c>
      <c r="C130" s="232"/>
      <c r="D130" s="232"/>
      <c r="E130" s="226"/>
      <c r="F130" s="240" t="str">
        <f>IF($C$129=0,"",IF(C130="[for completion]","",IF(C130="","",C130/$C$129)))</f>
        <v/>
      </c>
      <c r="G130" s="240" t="str">
        <f>IF($D$129=0,"",IF(D130="[for completion]","",IF(D130="","",D130/$D$129)))</f>
        <v/>
      </c>
    </row>
    <row r="131" spans="1:7" x14ac:dyDescent="0.25">
      <c r="A131" s="211" t="s">
        <v>166</v>
      </c>
      <c r="B131" s="245" t="s">
        <v>165</v>
      </c>
      <c r="C131" s="232"/>
      <c r="D131" s="232"/>
      <c r="E131" s="226"/>
      <c r="F131" s="240">
        <f t="shared" ref="F131:F136" si="12">IF($C$129=0,"",IF(C131="[for completion]","",C131/$C$129))</f>
        <v>0</v>
      </c>
      <c r="G131" s="240">
        <f t="shared" ref="G131:G136" si="13">IF($D$129=0,"",IF(D131="[for completion]","",D131/$D$129))</f>
        <v>0</v>
      </c>
    </row>
    <row r="132" spans="1:7" x14ac:dyDescent="0.25">
      <c r="A132" s="211" t="s">
        <v>167</v>
      </c>
      <c r="B132" s="245" t="s">
        <v>165</v>
      </c>
      <c r="C132" s="232"/>
      <c r="D132" s="232"/>
      <c r="E132" s="226"/>
      <c r="F132" s="240">
        <f t="shared" si="12"/>
        <v>0</v>
      </c>
      <c r="G132" s="240">
        <f t="shared" si="13"/>
        <v>0</v>
      </c>
    </row>
    <row r="133" spans="1:7" x14ac:dyDescent="0.25">
      <c r="A133" s="211" t="s">
        <v>168</v>
      </c>
      <c r="B133" s="245" t="s">
        <v>165</v>
      </c>
      <c r="C133" s="232"/>
      <c r="D133" s="232"/>
      <c r="E133" s="226"/>
      <c r="F133" s="240">
        <f t="shared" si="12"/>
        <v>0</v>
      </c>
      <c r="G133" s="240">
        <f t="shared" si="13"/>
        <v>0</v>
      </c>
    </row>
    <row r="134" spans="1:7" x14ac:dyDescent="0.25">
      <c r="A134" s="211" t="s">
        <v>169</v>
      </c>
      <c r="B134" s="245" t="s">
        <v>165</v>
      </c>
      <c r="C134" s="232"/>
      <c r="D134" s="232"/>
      <c r="E134" s="226"/>
      <c r="F134" s="240">
        <f t="shared" si="12"/>
        <v>0</v>
      </c>
      <c r="G134" s="240">
        <f t="shared" si="13"/>
        <v>0</v>
      </c>
    </row>
    <row r="135" spans="1:7" x14ac:dyDescent="0.25">
      <c r="A135" s="211" t="s">
        <v>170</v>
      </c>
      <c r="B135" s="245" t="s">
        <v>165</v>
      </c>
      <c r="C135" s="232"/>
      <c r="D135" s="232"/>
      <c r="E135" s="226"/>
      <c r="F135" s="240">
        <f t="shared" si="12"/>
        <v>0</v>
      </c>
      <c r="G135" s="240">
        <f t="shared" si="13"/>
        <v>0</v>
      </c>
    </row>
    <row r="136" spans="1:7" x14ac:dyDescent="0.25">
      <c r="A136" s="211" t="s">
        <v>171</v>
      </c>
      <c r="B136" s="245" t="s">
        <v>165</v>
      </c>
      <c r="C136" s="232"/>
      <c r="D136" s="232"/>
      <c r="E136" s="226"/>
      <c r="F136" s="240">
        <f t="shared" si="12"/>
        <v>0</v>
      </c>
      <c r="G136" s="240">
        <f t="shared" si="13"/>
        <v>0</v>
      </c>
    </row>
    <row r="137" spans="1:7" x14ac:dyDescent="0.25">
      <c r="A137" s="228"/>
      <c r="B137" s="229" t="s">
        <v>172</v>
      </c>
      <c r="C137" s="231" t="s">
        <v>130</v>
      </c>
      <c r="D137" s="231" t="s">
        <v>131</v>
      </c>
      <c r="E137" s="230"/>
      <c r="F137" s="231" t="s">
        <v>132</v>
      </c>
      <c r="G137" s="231" t="s">
        <v>133</v>
      </c>
    </row>
    <row r="138" spans="1:7" x14ac:dyDescent="0.25">
      <c r="A138" s="211" t="s">
        <v>173</v>
      </c>
      <c r="B138" s="226" t="s">
        <v>1</v>
      </c>
      <c r="C138" s="259">
        <v>2250</v>
      </c>
      <c r="D138" s="259">
        <f>C138</f>
        <v>2250</v>
      </c>
      <c r="E138" s="241"/>
      <c r="F138" s="240">
        <f>IF($C$155=0,"",IF(C138="[for completion]","",IF(C138="","",C138/$C$155)))</f>
        <v>1</v>
      </c>
      <c r="G138" s="240">
        <f>IF($D$155=0,"",IF(D138="[for completion]","",IF(D138="","",D138/$D$155)))</f>
        <v>1</v>
      </c>
    </row>
    <row r="139" spans="1:7" x14ac:dyDescent="0.25">
      <c r="A139" s="211" t="s">
        <v>174</v>
      </c>
      <c r="B139" s="226" t="s">
        <v>145</v>
      </c>
      <c r="C139" s="232">
        <v>0</v>
      </c>
      <c r="D139" s="232">
        <v>0</v>
      </c>
      <c r="E139" s="241"/>
      <c r="F139" s="240">
        <f t="shared" ref="F139:F154" si="14">IF($C$155=0,"",IF(C139="[for completion]","",IF(C139="","",C139/$C$155)))</f>
        <v>0</v>
      </c>
      <c r="G139" s="240">
        <f t="shared" ref="G139:G154" si="15">IF($D$155=0,"",IF(D139="[for completion]","",IF(D139="","",D139/$D$155)))</f>
        <v>0</v>
      </c>
    </row>
    <row r="140" spans="1:7" x14ac:dyDescent="0.25">
      <c r="A140" s="211" t="s">
        <v>175</v>
      </c>
      <c r="B140" s="226" t="s">
        <v>149</v>
      </c>
      <c r="C140" s="232">
        <v>0</v>
      </c>
      <c r="D140" s="232">
        <v>0</v>
      </c>
      <c r="E140" s="241"/>
      <c r="F140" s="240">
        <f t="shared" si="14"/>
        <v>0</v>
      </c>
      <c r="G140" s="240">
        <f t="shared" si="15"/>
        <v>0</v>
      </c>
    </row>
    <row r="141" spans="1:7" x14ac:dyDescent="0.25">
      <c r="A141" s="211" t="s">
        <v>176</v>
      </c>
      <c r="B141" s="226" t="s">
        <v>147</v>
      </c>
      <c r="C141" s="232">
        <v>0</v>
      </c>
      <c r="D141" s="232">
        <v>0</v>
      </c>
      <c r="E141" s="241"/>
      <c r="F141" s="240">
        <f t="shared" si="14"/>
        <v>0</v>
      </c>
      <c r="G141" s="240">
        <f t="shared" si="15"/>
        <v>0</v>
      </c>
    </row>
    <row r="142" spans="1:7" x14ac:dyDescent="0.25">
      <c r="A142" s="211" t="s">
        <v>177</v>
      </c>
      <c r="B142" s="226" t="s">
        <v>143</v>
      </c>
      <c r="C142" s="232">
        <v>0</v>
      </c>
      <c r="D142" s="232">
        <v>0</v>
      </c>
      <c r="E142" s="241"/>
      <c r="F142" s="240">
        <f t="shared" si="14"/>
        <v>0</v>
      </c>
      <c r="G142" s="240">
        <f t="shared" si="15"/>
        <v>0</v>
      </c>
    </row>
    <row r="143" spans="1:7" x14ac:dyDescent="0.25">
      <c r="A143" s="211" t="s">
        <v>178</v>
      </c>
      <c r="B143" s="226" t="s">
        <v>151</v>
      </c>
      <c r="C143" s="232">
        <v>0</v>
      </c>
      <c r="D143" s="232">
        <v>0</v>
      </c>
      <c r="E143" s="226"/>
      <c r="F143" s="240">
        <f t="shared" si="14"/>
        <v>0</v>
      </c>
      <c r="G143" s="240">
        <f t="shared" si="15"/>
        <v>0</v>
      </c>
    </row>
    <row r="144" spans="1:7" x14ac:dyDescent="0.25">
      <c r="A144" s="211" t="s">
        <v>179</v>
      </c>
      <c r="B144" s="226" t="s">
        <v>153</v>
      </c>
      <c r="C144" s="232">
        <v>0</v>
      </c>
      <c r="D144" s="232">
        <v>0</v>
      </c>
      <c r="E144" s="226"/>
      <c r="F144" s="240">
        <f t="shared" si="14"/>
        <v>0</v>
      </c>
      <c r="G144" s="240">
        <f t="shared" si="15"/>
        <v>0</v>
      </c>
    </row>
    <row r="145" spans="1:7" x14ac:dyDescent="0.25">
      <c r="A145" s="211" t="s">
        <v>180</v>
      </c>
      <c r="B145" s="226" t="s">
        <v>139</v>
      </c>
      <c r="C145" s="232">
        <v>0</v>
      </c>
      <c r="D145" s="232">
        <v>0</v>
      </c>
      <c r="E145" s="226"/>
      <c r="F145" s="240">
        <f t="shared" si="14"/>
        <v>0</v>
      </c>
      <c r="G145" s="240">
        <f t="shared" si="15"/>
        <v>0</v>
      </c>
    </row>
    <row r="146" spans="1:7" x14ac:dyDescent="0.25">
      <c r="A146" s="211" t="s">
        <v>181</v>
      </c>
      <c r="B146" s="226" t="s">
        <v>155</v>
      </c>
      <c r="C146" s="232">
        <v>0</v>
      </c>
      <c r="D146" s="232">
        <v>0</v>
      </c>
      <c r="E146" s="226"/>
      <c r="F146" s="240">
        <f t="shared" si="14"/>
        <v>0</v>
      </c>
      <c r="G146" s="240">
        <f t="shared" si="15"/>
        <v>0</v>
      </c>
    </row>
    <row r="147" spans="1:7" x14ac:dyDescent="0.25">
      <c r="A147" s="211" t="s">
        <v>182</v>
      </c>
      <c r="B147" s="226" t="s">
        <v>1753</v>
      </c>
      <c r="C147" s="232">
        <v>0</v>
      </c>
      <c r="D147" s="232">
        <v>0</v>
      </c>
      <c r="E147" s="226"/>
      <c r="F147" s="240">
        <f t="shared" si="14"/>
        <v>0</v>
      </c>
      <c r="G147" s="240">
        <f t="shared" si="15"/>
        <v>0</v>
      </c>
    </row>
    <row r="148" spans="1:7" x14ac:dyDescent="0.25">
      <c r="A148" s="211" t="s">
        <v>183</v>
      </c>
      <c r="B148" s="226" t="s">
        <v>157</v>
      </c>
      <c r="C148" s="232">
        <v>0</v>
      </c>
      <c r="D148" s="232">
        <v>0</v>
      </c>
      <c r="E148" s="226"/>
      <c r="F148" s="240">
        <f t="shared" si="14"/>
        <v>0</v>
      </c>
      <c r="G148" s="240">
        <f t="shared" si="15"/>
        <v>0</v>
      </c>
    </row>
    <row r="149" spans="1:7" x14ac:dyDescent="0.25">
      <c r="A149" s="211" t="s">
        <v>184</v>
      </c>
      <c r="B149" s="226" t="s">
        <v>141</v>
      </c>
      <c r="C149" s="232">
        <v>0</v>
      </c>
      <c r="D149" s="232">
        <v>0</v>
      </c>
      <c r="E149" s="226"/>
      <c r="F149" s="240">
        <f t="shared" si="14"/>
        <v>0</v>
      </c>
      <c r="G149" s="240">
        <f t="shared" si="15"/>
        <v>0</v>
      </c>
    </row>
    <row r="150" spans="1:7" x14ac:dyDescent="0.25">
      <c r="A150" s="211" t="s">
        <v>185</v>
      </c>
      <c r="B150" s="252" t="s">
        <v>1754</v>
      </c>
      <c r="C150" s="232">
        <v>0</v>
      </c>
      <c r="D150" s="232">
        <v>0</v>
      </c>
      <c r="E150" s="226"/>
      <c r="F150" s="240">
        <f t="shared" si="14"/>
        <v>0</v>
      </c>
      <c r="G150" s="240">
        <f t="shared" si="15"/>
        <v>0</v>
      </c>
    </row>
    <row r="151" spans="1:7" x14ac:dyDescent="0.25">
      <c r="A151" s="211" t="s">
        <v>186</v>
      </c>
      <c r="B151" s="226" t="s">
        <v>159</v>
      </c>
      <c r="C151" s="232">
        <v>0</v>
      </c>
      <c r="D151" s="232">
        <v>0</v>
      </c>
      <c r="E151" s="226"/>
      <c r="F151" s="240">
        <f t="shared" si="14"/>
        <v>0</v>
      </c>
      <c r="G151" s="240">
        <f t="shared" si="15"/>
        <v>0</v>
      </c>
    </row>
    <row r="152" spans="1:7" x14ac:dyDescent="0.25">
      <c r="A152" s="211" t="s">
        <v>187</v>
      </c>
      <c r="B152" s="226" t="s">
        <v>161</v>
      </c>
      <c r="C152" s="232">
        <v>0</v>
      </c>
      <c r="D152" s="232">
        <v>0</v>
      </c>
      <c r="E152" s="226"/>
      <c r="F152" s="240">
        <f t="shared" si="14"/>
        <v>0</v>
      </c>
      <c r="G152" s="240">
        <f t="shared" si="15"/>
        <v>0</v>
      </c>
    </row>
    <row r="153" spans="1:7" x14ac:dyDescent="0.25">
      <c r="A153" s="211" t="s">
        <v>188</v>
      </c>
      <c r="B153" s="226" t="s">
        <v>137</v>
      </c>
      <c r="C153" s="232">
        <v>0</v>
      </c>
      <c r="D153" s="232">
        <v>0</v>
      </c>
      <c r="E153" s="226"/>
      <c r="F153" s="240">
        <f t="shared" si="14"/>
        <v>0</v>
      </c>
      <c r="G153" s="240">
        <f t="shared" si="15"/>
        <v>0</v>
      </c>
    </row>
    <row r="154" spans="1:7" x14ac:dyDescent="0.25">
      <c r="A154" s="211" t="s">
        <v>1757</v>
      </c>
      <c r="B154" s="226" t="s">
        <v>62</v>
      </c>
      <c r="C154" s="232">
        <v>0</v>
      </c>
      <c r="D154" s="232">
        <v>0</v>
      </c>
      <c r="E154" s="226"/>
      <c r="F154" s="240">
        <f t="shared" si="14"/>
        <v>0</v>
      </c>
      <c r="G154" s="240">
        <f t="shared" si="15"/>
        <v>0</v>
      </c>
    </row>
    <row r="155" spans="1:7" x14ac:dyDescent="0.25">
      <c r="A155" s="211" t="s">
        <v>1758</v>
      </c>
      <c r="B155" s="253" t="s">
        <v>64</v>
      </c>
      <c r="C155" s="232">
        <f>SUM(C138:C154)</f>
        <v>2250</v>
      </c>
      <c r="D155" s="232">
        <f>SUM(D138:D154)</f>
        <v>2250</v>
      </c>
      <c r="E155" s="226"/>
      <c r="F155" s="237">
        <f>SUM(F138:F154)</f>
        <v>1</v>
      </c>
      <c r="G155" s="237">
        <f>SUM(G138:G154)</f>
        <v>1</v>
      </c>
    </row>
    <row r="156" spans="1:7" x14ac:dyDescent="0.25">
      <c r="A156" s="211" t="s">
        <v>189</v>
      </c>
      <c r="B156" s="245" t="s">
        <v>165</v>
      </c>
      <c r="C156" s="232"/>
      <c r="D156" s="232"/>
      <c r="E156" s="226"/>
      <c r="F156" s="240" t="str">
        <f>IF($C$155=0,"",IF(C156="[for completion]","",IF(C156="","",C156/$C$155)))</f>
        <v/>
      </c>
      <c r="G156" s="240" t="str">
        <f>IF($D$155=0,"",IF(D156="[for completion]","",IF(D156="","",D156/$D$155)))</f>
        <v/>
      </c>
    </row>
    <row r="157" spans="1:7" x14ac:dyDescent="0.25">
      <c r="A157" s="211" t="s">
        <v>190</v>
      </c>
      <c r="B157" s="245" t="s">
        <v>165</v>
      </c>
      <c r="C157" s="232"/>
      <c r="D157" s="232"/>
      <c r="E157" s="226"/>
      <c r="F157" s="240" t="str">
        <f t="shared" ref="F157:F162" si="16">IF($C$155=0,"",IF(C157="[for completion]","",IF(C157="","",C157/$C$155)))</f>
        <v/>
      </c>
      <c r="G157" s="240" t="str">
        <f t="shared" ref="G157:G162" si="17">IF($D$155=0,"",IF(D157="[for completion]","",IF(D157="","",D157/$D$155)))</f>
        <v/>
      </c>
    </row>
    <row r="158" spans="1:7" x14ac:dyDescent="0.25">
      <c r="A158" s="211" t="s">
        <v>191</v>
      </c>
      <c r="B158" s="245" t="s">
        <v>165</v>
      </c>
      <c r="C158" s="232"/>
      <c r="D158" s="232"/>
      <c r="E158" s="226"/>
      <c r="F158" s="240" t="str">
        <f t="shared" si="16"/>
        <v/>
      </c>
      <c r="G158" s="240" t="str">
        <f t="shared" si="17"/>
        <v/>
      </c>
    </row>
    <row r="159" spans="1:7" x14ac:dyDescent="0.25">
      <c r="A159" s="211" t="s">
        <v>192</v>
      </c>
      <c r="B159" s="245" t="s">
        <v>165</v>
      </c>
      <c r="C159" s="232"/>
      <c r="D159" s="232"/>
      <c r="E159" s="226"/>
      <c r="F159" s="240" t="str">
        <f t="shared" si="16"/>
        <v/>
      </c>
      <c r="G159" s="240" t="str">
        <f t="shared" si="17"/>
        <v/>
      </c>
    </row>
    <row r="160" spans="1:7" x14ac:dyDescent="0.25">
      <c r="A160" s="211" t="s">
        <v>1759</v>
      </c>
      <c r="B160" s="245" t="s">
        <v>165</v>
      </c>
      <c r="C160" s="232"/>
      <c r="D160" s="232"/>
      <c r="E160" s="226"/>
      <c r="F160" s="240" t="str">
        <f t="shared" si="16"/>
        <v/>
      </c>
      <c r="G160" s="240" t="str">
        <f t="shared" si="17"/>
        <v/>
      </c>
    </row>
    <row r="161" spans="1:7" x14ac:dyDescent="0.25">
      <c r="A161" s="211" t="s">
        <v>193</v>
      </c>
      <c r="B161" s="245" t="s">
        <v>165</v>
      </c>
      <c r="C161" s="232"/>
      <c r="D161" s="232"/>
      <c r="E161" s="226"/>
      <c r="F161" s="240" t="str">
        <f t="shared" si="16"/>
        <v/>
      </c>
      <c r="G161" s="240" t="str">
        <f t="shared" si="17"/>
        <v/>
      </c>
    </row>
    <row r="162" spans="1:7" x14ac:dyDescent="0.25">
      <c r="A162" s="211" t="s">
        <v>194</v>
      </c>
      <c r="B162" s="245" t="s">
        <v>165</v>
      </c>
      <c r="C162" s="232"/>
      <c r="D162" s="232"/>
      <c r="E162" s="226"/>
      <c r="F162" s="240" t="str">
        <f t="shared" si="16"/>
        <v/>
      </c>
      <c r="G162" s="240" t="str">
        <f t="shared" si="17"/>
        <v/>
      </c>
    </row>
    <row r="163" spans="1:7" x14ac:dyDescent="0.25">
      <c r="A163" s="228"/>
      <c r="B163" s="229" t="s">
        <v>195</v>
      </c>
      <c r="C163" s="235" t="s">
        <v>130</v>
      </c>
      <c r="D163" s="235" t="s">
        <v>131</v>
      </c>
      <c r="E163" s="230"/>
      <c r="F163" s="235" t="s">
        <v>132</v>
      </c>
      <c r="G163" s="235" t="s">
        <v>133</v>
      </c>
    </row>
    <row r="164" spans="1:7" x14ac:dyDescent="0.25">
      <c r="A164" s="211" t="s">
        <v>196</v>
      </c>
      <c r="B164" s="205" t="s">
        <v>197</v>
      </c>
      <c r="C164" s="211">
        <v>2250</v>
      </c>
      <c r="D164" s="211">
        <f>C164</f>
        <v>2250</v>
      </c>
      <c r="E164" s="260"/>
      <c r="F164" s="240">
        <f>IF($C$167=0,"",IF(C164="[for completion]","",IF(C164="","",C164/$C$167)))</f>
        <v>1</v>
      </c>
      <c r="G164" s="240">
        <f>IF($D$167=0,"",IF(D164="[for completion]","",IF(D164="","",D164/$D$167)))</f>
        <v>1</v>
      </c>
    </row>
    <row r="165" spans="1:7" x14ac:dyDescent="0.25">
      <c r="A165" s="211" t="s">
        <v>198</v>
      </c>
      <c r="B165" s="205" t="s">
        <v>199</v>
      </c>
      <c r="C165" s="211">
        <v>0</v>
      </c>
      <c r="D165" s="211">
        <f>C165</f>
        <v>0</v>
      </c>
      <c r="E165" s="260"/>
      <c r="F165" s="240">
        <f t="shared" ref="F165:F166" si="18">IF($C$167=0,"",IF(C165="[for completion]","",IF(C165="","",C165/$C$167)))</f>
        <v>0</v>
      </c>
      <c r="G165" s="240">
        <f t="shared" ref="G165:G166" si="19">IF($D$167=0,"",IF(D165="[for completion]","",IF(D165="","",D165/$D$167)))</f>
        <v>0</v>
      </c>
    </row>
    <row r="166" spans="1:7" x14ac:dyDescent="0.25">
      <c r="A166" s="211" t="s">
        <v>200</v>
      </c>
      <c r="B166" s="205" t="s">
        <v>62</v>
      </c>
      <c r="C166" s="211">
        <v>0</v>
      </c>
      <c r="D166" s="211">
        <f>C166</f>
        <v>0</v>
      </c>
      <c r="E166" s="260"/>
      <c r="F166" s="240">
        <f t="shared" si="18"/>
        <v>0</v>
      </c>
      <c r="G166" s="240">
        <f t="shared" si="19"/>
        <v>0</v>
      </c>
    </row>
    <row r="167" spans="1:7" x14ac:dyDescent="0.25">
      <c r="A167" s="211" t="s">
        <v>201</v>
      </c>
      <c r="B167" s="261" t="s">
        <v>64</v>
      </c>
      <c r="C167" s="262">
        <f>SUM(C164:C166)</f>
        <v>2250</v>
      </c>
      <c r="D167" s="262">
        <f>SUM(D164:D166)</f>
        <v>2250</v>
      </c>
      <c r="E167" s="260"/>
      <c r="F167" s="263">
        <f>SUM(F164:F166)</f>
        <v>1</v>
      </c>
      <c r="G167" s="263">
        <f>SUM(G164:G166)</f>
        <v>1</v>
      </c>
    </row>
    <row r="168" spans="1:7" x14ac:dyDescent="0.25">
      <c r="A168" s="211" t="s">
        <v>202</v>
      </c>
      <c r="B168" s="261"/>
      <c r="C168" s="262"/>
      <c r="D168" s="262"/>
      <c r="E168" s="260"/>
      <c r="F168" s="260"/>
      <c r="G168" s="252"/>
    </row>
    <row r="169" spans="1:7" x14ac:dyDescent="0.25">
      <c r="A169" s="211" t="s">
        <v>203</v>
      </c>
      <c r="B169" s="261"/>
      <c r="C169" s="262"/>
      <c r="D169" s="262"/>
      <c r="E169" s="260"/>
      <c r="F169" s="260"/>
      <c r="G169" s="252"/>
    </row>
    <row r="170" spans="1:7" x14ac:dyDescent="0.25">
      <c r="A170" s="211" t="s">
        <v>204</v>
      </c>
      <c r="B170" s="261"/>
      <c r="C170" s="262"/>
      <c r="D170" s="262"/>
      <c r="E170" s="260"/>
      <c r="F170" s="260"/>
      <c r="G170" s="252"/>
    </row>
    <row r="171" spans="1:7" x14ac:dyDescent="0.25">
      <c r="A171" s="211" t="s">
        <v>205</v>
      </c>
      <c r="B171" s="261"/>
      <c r="C171" s="262"/>
      <c r="D171" s="262"/>
      <c r="E171" s="260"/>
      <c r="F171" s="260"/>
      <c r="G171" s="252"/>
    </row>
    <row r="172" spans="1:7" x14ac:dyDescent="0.25">
      <c r="A172" s="211" t="s">
        <v>206</v>
      </c>
      <c r="B172" s="261"/>
      <c r="C172" s="262"/>
      <c r="D172" s="262"/>
      <c r="E172" s="260"/>
      <c r="F172" s="260"/>
      <c r="G172" s="252"/>
    </row>
    <row r="173" spans="1:7" x14ac:dyDescent="0.25">
      <c r="A173" s="228"/>
      <c r="B173" s="229" t="s">
        <v>207</v>
      </c>
      <c r="C173" s="228" t="s">
        <v>50</v>
      </c>
      <c r="D173" s="228"/>
      <c r="E173" s="230"/>
      <c r="F173" s="231" t="s">
        <v>208</v>
      </c>
      <c r="G173" s="231"/>
    </row>
    <row r="174" spans="1:7" x14ac:dyDescent="0.25">
      <c r="A174" s="211" t="s">
        <v>209</v>
      </c>
      <c r="B174" s="226" t="s">
        <v>210</v>
      </c>
      <c r="C174" s="211">
        <v>0</v>
      </c>
      <c r="D174" s="222"/>
      <c r="E174" s="214"/>
      <c r="F174" s="240">
        <f>IF($C$179=0,"",IF(C174="[for completion]","",C174/$C$179))</f>
        <v>0</v>
      </c>
      <c r="G174" s="241"/>
    </row>
    <row r="175" spans="1:7" ht="30" x14ac:dyDescent="0.25">
      <c r="A175" s="211" t="s">
        <v>211</v>
      </c>
      <c r="B175" s="226" t="s">
        <v>212</v>
      </c>
      <c r="C175" s="211">
        <v>13</v>
      </c>
      <c r="E175" s="247"/>
      <c r="F175" s="240">
        <f>IF($C$179=0,"",IF(C175="[for completion]","",C175/$C$179))</f>
        <v>1</v>
      </c>
      <c r="G175" s="241"/>
    </row>
    <row r="176" spans="1:7" x14ac:dyDescent="0.25">
      <c r="A176" s="211" t="s">
        <v>213</v>
      </c>
      <c r="B176" s="226" t="s">
        <v>214</v>
      </c>
      <c r="C176" s="211">
        <v>0</v>
      </c>
      <c r="E176" s="247"/>
      <c r="F176" s="240"/>
      <c r="G176" s="241"/>
    </row>
    <row r="177" spans="1:7" x14ac:dyDescent="0.25">
      <c r="A177" s="211" t="s">
        <v>215</v>
      </c>
      <c r="B177" s="226" t="s">
        <v>216</v>
      </c>
      <c r="C177" s="211">
        <v>0</v>
      </c>
      <c r="E177" s="247"/>
      <c r="F177" s="240">
        <f t="shared" ref="F177:F187" si="20">IF($C$179=0,"",IF(C177="[for completion]","",C177/$C$179))</f>
        <v>0</v>
      </c>
      <c r="G177" s="241"/>
    </row>
    <row r="178" spans="1:7" x14ac:dyDescent="0.25">
      <c r="A178" s="211" t="s">
        <v>217</v>
      </c>
      <c r="B178" s="226" t="s">
        <v>62</v>
      </c>
      <c r="C178" s="211">
        <v>0</v>
      </c>
      <c r="E178" s="247"/>
      <c r="F178" s="240">
        <f t="shared" si="20"/>
        <v>0</v>
      </c>
      <c r="G178" s="241"/>
    </row>
    <row r="179" spans="1:7" x14ac:dyDescent="0.25">
      <c r="A179" s="211" t="s">
        <v>218</v>
      </c>
      <c r="B179" s="253" t="s">
        <v>64</v>
      </c>
      <c r="C179" s="243">
        <f>SUM(C174:C178)</f>
        <v>13</v>
      </c>
      <c r="E179" s="247"/>
      <c r="F179" s="244">
        <f>SUM(F174:F178)</f>
        <v>1</v>
      </c>
      <c r="G179" s="241"/>
    </row>
    <row r="180" spans="1:7" x14ac:dyDescent="0.25">
      <c r="A180" s="211" t="s">
        <v>219</v>
      </c>
      <c r="B180" s="264" t="s">
        <v>220</v>
      </c>
      <c r="C180" s="232"/>
      <c r="E180" s="247"/>
      <c r="F180" s="240">
        <f t="shared" si="20"/>
        <v>0</v>
      </c>
      <c r="G180" s="241"/>
    </row>
    <row r="181" spans="1:7" ht="30" x14ac:dyDescent="0.25">
      <c r="A181" s="211" t="s">
        <v>221</v>
      </c>
      <c r="B181" s="264" t="s">
        <v>222</v>
      </c>
      <c r="C181" s="265"/>
      <c r="D181" s="264"/>
      <c r="E181" s="264"/>
      <c r="F181" s="240">
        <f t="shared" si="20"/>
        <v>0</v>
      </c>
      <c r="G181" s="264"/>
    </row>
    <row r="182" spans="1:7" ht="30" x14ac:dyDescent="0.25">
      <c r="A182" s="211" t="s">
        <v>223</v>
      </c>
      <c r="B182" s="264" t="s">
        <v>224</v>
      </c>
      <c r="C182" s="232"/>
      <c r="E182" s="247"/>
      <c r="F182" s="240">
        <f t="shared" si="20"/>
        <v>0</v>
      </c>
      <c r="G182" s="241"/>
    </row>
    <row r="183" spans="1:7" x14ac:dyDescent="0.25">
      <c r="A183" s="211" t="s">
        <v>225</v>
      </c>
      <c r="B183" s="264" t="s">
        <v>226</v>
      </c>
      <c r="C183" s="232"/>
      <c r="E183" s="247"/>
      <c r="F183" s="240">
        <f t="shared" si="20"/>
        <v>0</v>
      </c>
      <c r="G183" s="241"/>
    </row>
    <row r="184" spans="1:7" ht="30" x14ac:dyDescent="0.25">
      <c r="A184" s="211" t="s">
        <v>227</v>
      </c>
      <c r="B184" s="264" t="s">
        <v>228</v>
      </c>
      <c r="C184" s="265"/>
      <c r="D184" s="264"/>
      <c r="E184" s="264"/>
      <c r="F184" s="240">
        <f t="shared" si="20"/>
        <v>0</v>
      </c>
      <c r="G184" s="264"/>
    </row>
    <row r="185" spans="1:7" ht="30" x14ac:dyDescent="0.25">
      <c r="A185" s="211" t="s">
        <v>229</v>
      </c>
      <c r="B185" s="264" t="s">
        <v>230</v>
      </c>
      <c r="C185" s="232"/>
      <c r="E185" s="247"/>
      <c r="F185" s="240">
        <f t="shared" si="20"/>
        <v>0</v>
      </c>
      <c r="G185" s="241"/>
    </row>
    <row r="186" spans="1:7" x14ac:dyDescent="0.25">
      <c r="A186" s="211" t="s">
        <v>231</v>
      </c>
      <c r="B186" s="264" t="s">
        <v>232</v>
      </c>
      <c r="C186" s="232"/>
      <c r="E186" s="247"/>
      <c r="F186" s="240">
        <f t="shared" si="20"/>
        <v>0</v>
      </c>
      <c r="G186" s="241"/>
    </row>
    <row r="187" spans="1:7" x14ac:dyDescent="0.25">
      <c r="A187" s="211" t="s">
        <v>233</v>
      </c>
      <c r="B187" s="264" t="s">
        <v>234</v>
      </c>
      <c r="C187" s="232"/>
      <c r="E187" s="247"/>
      <c r="F187" s="240">
        <f t="shared" si="20"/>
        <v>0</v>
      </c>
      <c r="G187" s="241"/>
    </row>
    <row r="188" spans="1:7" x14ac:dyDescent="0.25">
      <c r="A188" s="211" t="s">
        <v>235</v>
      </c>
      <c r="B188" s="264"/>
      <c r="E188" s="247"/>
      <c r="F188" s="241"/>
      <c r="G188" s="241"/>
    </row>
    <row r="189" spans="1:7" x14ac:dyDescent="0.25">
      <c r="A189" s="211" t="s">
        <v>236</v>
      </c>
      <c r="B189" s="264"/>
      <c r="E189" s="247"/>
      <c r="F189" s="241"/>
      <c r="G189" s="241"/>
    </row>
    <row r="190" spans="1:7" x14ac:dyDescent="0.25">
      <c r="A190" s="211" t="s">
        <v>237</v>
      </c>
      <c r="B190" s="264"/>
      <c r="E190" s="247"/>
      <c r="F190" s="241"/>
      <c r="G190" s="241"/>
    </row>
    <row r="191" spans="1:7" x14ac:dyDescent="0.25">
      <c r="A191" s="211" t="s">
        <v>238</v>
      </c>
      <c r="B191" s="245"/>
      <c r="E191" s="247"/>
      <c r="F191" s="241"/>
      <c r="G191" s="241"/>
    </row>
    <row r="192" spans="1:7" x14ac:dyDescent="0.25">
      <c r="A192" s="228"/>
      <c r="B192" s="229" t="s">
        <v>239</v>
      </c>
      <c r="C192" s="228" t="s">
        <v>50</v>
      </c>
      <c r="D192" s="228"/>
      <c r="E192" s="230"/>
      <c r="F192" s="231" t="s">
        <v>208</v>
      </c>
      <c r="G192" s="231"/>
    </row>
    <row r="193" spans="1:7" x14ac:dyDescent="0.25">
      <c r="A193" s="211" t="s">
        <v>240</v>
      </c>
      <c r="B193" s="226" t="s">
        <v>241</v>
      </c>
      <c r="C193" s="211">
        <v>13</v>
      </c>
      <c r="E193" s="239"/>
      <c r="F193" s="240">
        <f t="shared" ref="F193:F206" si="21">IF($C$208=0,"",IF(C193="[for completion]","",C193/$C$208))</f>
        <v>1</v>
      </c>
      <c r="G193" s="241"/>
    </row>
    <row r="194" spans="1:7" x14ac:dyDescent="0.25">
      <c r="A194" s="211" t="s">
        <v>242</v>
      </c>
      <c r="B194" s="226" t="s">
        <v>243</v>
      </c>
      <c r="C194" s="211">
        <v>0</v>
      </c>
      <c r="E194" s="247"/>
      <c r="F194" s="240">
        <f t="shared" si="21"/>
        <v>0</v>
      </c>
      <c r="G194" s="247"/>
    </row>
    <row r="195" spans="1:7" x14ac:dyDescent="0.25">
      <c r="A195" s="211" t="s">
        <v>244</v>
      </c>
      <c r="B195" s="226" t="s">
        <v>245</v>
      </c>
      <c r="C195" s="211">
        <v>0</v>
      </c>
      <c r="E195" s="247"/>
      <c r="F195" s="240">
        <f t="shared" si="21"/>
        <v>0</v>
      </c>
      <c r="G195" s="247"/>
    </row>
    <row r="196" spans="1:7" x14ac:dyDescent="0.25">
      <c r="A196" s="211" t="s">
        <v>246</v>
      </c>
      <c r="B196" s="226" t="s">
        <v>247</v>
      </c>
      <c r="C196" s="211">
        <v>0</v>
      </c>
      <c r="E196" s="247"/>
      <c r="F196" s="240">
        <f t="shared" si="21"/>
        <v>0</v>
      </c>
      <c r="G196" s="247"/>
    </row>
    <row r="197" spans="1:7" x14ac:dyDescent="0.25">
      <c r="A197" s="211" t="s">
        <v>248</v>
      </c>
      <c r="B197" s="226" t="s">
        <v>249</v>
      </c>
      <c r="C197" s="211">
        <v>0</v>
      </c>
      <c r="E197" s="247"/>
      <c r="F197" s="240">
        <f t="shared" si="21"/>
        <v>0</v>
      </c>
      <c r="G197" s="247"/>
    </row>
    <row r="198" spans="1:7" x14ac:dyDescent="0.25">
      <c r="A198" s="211" t="s">
        <v>250</v>
      </c>
      <c r="B198" s="226" t="s">
        <v>251</v>
      </c>
      <c r="C198" s="211">
        <v>0</v>
      </c>
      <c r="E198" s="247"/>
      <c r="F198" s="240">
        <f t="shared" si="21"/>
        <v>0</v>
      </c>
      <c r="G198" s="247"/>
    </row>
    <row r="199" spans="1:7" x14ac:dyDescent="0.25">
      <c r="A199" s="211" t="s">
        <v>252</v>
      </c>
      <c r="B199" s="226" t="s">
        <v>253</v>
      </c>
      <c r="C199" s="211">
        <v>0</v>
      </c>
      <c r="E199" s="247"/>
      <c r="F199" s="240">
        <f t="shared" si="21"/>
        <v>0</v>
      </c>
      <c r="G199" s="247"/>
    </row>
    <row r="200" spans="1:7" x14ac:dyDescent="0.25">
      <c r="A200" s="211" t="s">
        <v>254</v>
      </c>
      <c r="B200" s="226" t="s">
        <v>255</v>
      </c>
      <c r="C200" s="211">
        <v>0</v>
      </c>
      <c r="E200" s="247"/>
      <c r="F200" s="240">
        <f t="shared" si="21"/>
        <v>0</v>
      </c>
      <c r="G200" s="247"/>
    </row>
    <row r="201" spans="1:7" x14ac:dyDescent="0.25">
      <c r="A201" s="211" t="s">
        <v>256</v>
      </c>
      <c r="B201" s="226" t="s">
        <v>257</v>
      </c>
      <c r="C201" s="211">
        <v>0</v>
      </c>
      <c r="E201" s="247"/>
      <c r="F201" s="240">
        <f t="shared" si="21"/>
        <v>0</v>
      </c>
      <c r="G201" s="247"/>
    </row>
    <row r="202" spans="1:7" x14ac:dyDescent="0.25">
      <c r="A202" s="211" t="s">
        <v>258</v>
      </c>
      <c r="B202" s="226" t="s">
        <v>259</v>
      </c>
      <c r="C202" s="211">
        <v>0</v>
      </c>
      <c r="E202" s="247"/>
      <c r="F202" s="240">
        <f t="shared" si="21"/>
        <v>0</v>
      </c>
      <c r="G202" s="247"/>
    </row>
    <row r="203" spans="1:7" x14ac:dyDescent="0.25">
      <c r="A203" s="211" t="s">
        <v>260</v>
      </c>
      <c r="B203" s="226" t="s">
        <v>261</v>
      </c>
      <c r="C203" s="211">
        <v>0</v>
      </c>
      <c r="E203" s="247"/>
      <c r="F203" s="240">
        <f t="shared" si="21"/>
        <v>0</v>
      </c>
      <c r="G203" s="247"/>
    </row>
    <row r="204" spans="1:7" x14ac:dyDescent="0.25">
      <c r="A204" s="211" t="s">
        <v>262</v>
      </c>
      <c r="B204" s="226" t="s">
        <v>263</v>
      </c>
      <c r="C204" s="211">
        <v>0</v>
      </c>
      <c r="E204" s="247"/>
      <c r="F204" s="240">
        <f t="shared" si="21"/>
        <v>0</v>
      </c>
      <c r="G204" s="247"/>
    </row>
    <row r="205" spans="1:7" x14ac:dyDescent="0.25">
      <c r="A205" s="211" t="s">
        <v>264</v>
      </c>
      <c r="B205" s="226" t="s">
        <v>265</v>
      </c>
      <c r="C205" s="211">
        <v>0</v>
      </c>
      <c r="E205" s="247"/>
      <c r="F205" s="240">
        <f t="shared" si="21"/>
        <v>0</v>
      </c>
      <c r="G205" s="247"/>
    </row>
    <row r="206" spans="1:7" x14ac:dyDescent="0.25">
      <c r="A206" s="211" t="s">
        <v>266</v>
      </c>
      <c r="B206" s="226" t="s">
        <v>62</v>
      </c>
      <c r="C206" s="211">
        <v>0</v>
      </c>
      <c r="E206" s="247"/>
      <c r="F206" s="240">
        <f t="shared" si="21"/>
        <v>0</v>
      </c>
      <c r="G206" s="247"/>
    </row>
    <row r="207" spans="1:7" x14ac:dyDescent="0.25">
      <c r="A207" s="211" t="s">
        <v>267</v>
      </c>
      <c r="B207" s="242" t="s">
        <v>268</v>
      </c>
      <c r="C207" s="211">
        <v>13</v>
      </c>
      <c r="E207" s="247"/>
      <c r="F207" s="240"/>
      <c r="G207" s="247"/>
    </row>
    <row r="208" spans="1:7" x14ac:dyDescent="0.25">
      <c r="A208" s="211" t="s">
        <v>269</v>
      </c>
      <c r="B208" s="253" t="s">
        <v>64</v>
      </c>
      <c r="C208" s="243">
        <f>SUM(C193:C206)</f>
        <v>13</v>
      </c>
      <c r="D208" s="226"/>
      <c r="E208" s="247"/>
      <c r="F208" s="244">
        <f>SUM(F193:F206)</f>
        <v>1</v>
      </c>
      <c r="G208" s="247"/>
    </row>
    <row r="209" spans="1:7" x14ac:dyDescent="0.25">
      <c r="A209" s="211" t="s">
        <v>270</v>
      </c>
      <c r="B209" s="245" t="s">
        <v>165</v>
      </c>
      <c r="C209" s="232"/>
      <c r="E209" s="247"/>
      <c r="F209" s="240">
        <f>IF($C$208=0,"",IF(C209="[for completion]","",C209/$C$208))</f>
        <v>0</v>
      </c>
      <c r="G209" s="247"/>
    </row>
    <row r="210" spans="1:7" x14ac:dyDescent="0.25">
      <c r="A210" s="211" t="s">
        <v>1760</v>
      </c>
      <c r="B210" s="245" t="s">
        <v>165</v>
      </c>
      <c r="C210" s="232"/>
      <c r="E210" s="247"/>
      <c r="F210" s="240">
        <f t="shared" ref="F210:F215" si="22">IF($C$208=0,"",IF(C210="[for completion]","",C210/$C$208))</f>
        <v>0</v>
      </c>
      <c r="G210" s="247"/>
    </row>
    <row r="211" spans="1:7" x14ac:dyDescent="0.25">
      <c r="A211" s="211" t="s">
        <v>271</v>
      </c>
      <c r="B211" s="245" t="s">
        <v>165</v>
      </c>
      <c r="C211" s="232"/>
      <c r="E211" s="247"/>
      <c r="F211" s="240">
        <f t="shared" si="22"/>
        <v>0</v>
      </c>
      <c r="G211" s="247"/>
    </row>
    <row r="212" spans="1:7" x14ac:dyDescent="0.25">
      <c r="A212" s="211" t="s">
        <v>272</v>
      </c>
      <c r="B212" s="245" t="s">
        <v>165</v>
      </c>
      <c r="C212" s="232"/>
      <c r="E212" s="247"/>
      <c r="F212" s="240">
        <f t="shared" si="22"/>
        <v>0</v>
      </c>
      <c r="G212" s="247"/>
    </row>
    <row r="213" spans="1:7" x14ac:dyDescent="0.25">
      <c r="A213" s="211" t="s">
        <v>273</v>
      </c>
      <c r="B213" s="245" t="s">
        <v>165</v>
      </c>
      <c r="C213" s="232"/>
      <c r="E213" s="247"/>
      <c r="F213" s="240">
        <f t="shared" si="22"/>
        <v>0</v>
      </c>
      <c r="G213" s="247"/>
    </row>
    <row r="214" spans="1:7" x14ac:dyDescent="0.25">
      <c r="A214" s="211" t="s">
        <v>274</v>
      </c>
      <c r="B214" s="245" t="s">
        <v>165</v>
      </c>
      <c r="C214" s="232"/>
      <c r="E214" s="247"/>
      <c r="F214" s="240">
        <f t="shared" si="22"/>
        <v>0</v>
      </c>
      <c r="G214" s="247"/>
    </row>
    <row r="215" spans="1:7" x14ac:dyDescent="0.25">
      <c r="A215" s="211" t="s">
        <v>275</v>
      </c>
      <c r="B215" s="245" t="s">
        <v>165</v>
      </c>
      <c r="C215" s="232"/>
      <c r="E215" s="247"/>
      <c r="F215" s="240">
        <f t="shared" si="22"/>
        <v>0</v>
      </c>
      <c r="G215" s="247"/>
    </row>
    <row r="216" spans="1:7" x14ac:dyDescent="0.25">
      <c r="A216" s="228"/>
      <c r="B216" s="229" t="s">
        <v>1761</v>
      </c>
      <c r="C216" s="228" t="s">
        <v>50</v>
      </c>
      <c r="D216" s="228"/>
      <c r="E216" s="230"/>
      <c r="F216" s="231" t="s">
        <v>276</v>
      </c>
      <c r="G216" s="231" t="s">
        <v>277</v>
      </c>
    </row>
    <row r="217" spans="1:7" x14ac:dyDescent="0.25">
      <c r="A217" s="211" t="s">
        <v>278</v>
      </c>
      <c r="B217" s="252" t="s">
        <v>279</v>
      </c>
      <c r="C217" s="211">
        <v>13</v>
      </c>
      <c r="E217" s="260"/>
      <c r="F217" s="240">
        <f>IF($C$38=0,"",IF(C217="[for completion]","",IF(C217="","",C217/$C$38)))</f>
        <v>4.4409043247418158E-3</v>
      </c>
      <c r="G217" s="240">
        <f>IF($C$39=0,"",IF(C217="[for completion]","",IF(C217="","",C217/$C$39)))</f>
        <v>5.7777777777777775E-3</v>
      </c>
    </row>
    <row r="218" spans="1:7" x14ac:dyDescent="0.25">
      <c r="A218" s="211" t="s">
        <v>280</v>
      </c>
      <c r="B218" s="252" t="s">
        <v>281</v>
      </c>
      <c r="C218" s="211">
        <v>0</v>
      </c>
      <c r="E218" s="260"/>
      <c r="F218" s="240">
        <f t="shared" ref="F218:F219" si="23">IF($C$38=0,"",IF(C218="[for completion]","",IF(C218="","",C218/$C$38)))</f>
        <v>0</v>
      </c>
      <c r="G218" s="240">
        <f t="shared" ref="G218:G219" si="24">IF($C$39=0,"",IF(C218="[for completion]","",IF(C218="","",C218/$C$39)))</f>
        <v>0</v>
      </c>
    </row>
    <row r="219" spans="1:7" x14ac:dyDescent="0.25">
      <c r="A219" s="211" t="s">
        <v>282</v>
      </c>
      <c r="B219" s="252" t="s">
        <v>62</v>
      </c>
      <c r="C219" s="211">
        <v>0</v>
      </c>
      <c r="E219" s="260"/>
      <c r="F219" s="240">
        <f t="shared" si="23"/>
        <v>0</v>
      </c>
      <c r="G219" s="240">
        <f t="shared" si="24"/>
        <v>0</v>
      </c>
    </row>
    <row r="220" spans="1:7" x14ac:dyDescent="0.25">
      <c r="A220" s="211" t="s">
        <v>283</v>
      </c>
      <c r="B220" s="253" t="s">
        <v>64</v>
      </c>
      <c r="C220" s="232">
        <f>SUM(C217:C219)</f>
        <v>13</v>
      </c>
      <c r="E220" s="260"/>
      <c r="F220" s="237">
        <f>SUM(F217:F219)</f>
        <v>4.4409043247418158E-3</v>
      </c>
      <c r="G220" s="237">
        <f>SUM(G217:G219)</f>
        <v>5.7777777777777775E-3</v>
      </c>
    </row>
    <row r="221" spans="1:7" x14ac:dyDescent="0.25">
      <c r="A221" s="211" t="s">
        <v>284</v>
      </c>
      <c r="B221" s="245" t="s">
        <v>165</v>
      </c>
      <c r="C221" s="232"/>
      <c r="E221" s="260"/>
      <c r="F221" s="240" t="str">
        <f t="shared" ref="F221:F227" si="25">IF($C$38=0,"",IF(C221="[for completion]","",IF(C221="","",C221/$C$38)))</f>
        <v/>
      </c>
      <c r="G221" s="240" t="str">
        <f t="shared" ref="G221:G227" si="26">IF($C$39=0,"",IF(C221="[for completion]","",IF(C221="","",C221/$C$39)))</f>
        <v/>
      </c>
    </row>
    <row r="222" spans="1:7" x14ac:dyDescent="0.25">
      <c r="A222" s="211" t="s">
        <v>285</v>
      </c>
      <c r="B222" s="245" t="s">
        <v>165</v>
      </c>
      <c r="C222" s="232"/>
      <c r="E222" s="260"/>
      <c r="F222" s="240" t="str">
        <f t="shared" si="25"/>
        <v/>
      </c>
      <c r="G222" s="240" t="str">
        <f t="shared" si="26"/>
        <v/>
      </c>
    </row>
    <row r="223" spans="1:7" x14ac:dyDescent="0.25">
      <c r="A223" s="211" t="s">
        <v>286</v>
      </c>
      <c r="B223" s="245" t="s">
        <v>165</v>
      </c>
      <c r="C223" s="232"/>
      <c r="E223" s="260"/>
      <c r="F223" s="240" t="str">
        <f t="shared" si="25"/>
        <v/>
      </c>
      <c r="G223" s="240" t="str">
        <f t="shared" si="26"/>
        <v/>
      </c>
    </row>
    <row r="224" spans="1:7" x14ac:dyDescent="0.25">
      <c r="A224" s="211" t="s">
        <v>287</v>
      </c>
      <c r="B224" s="245" t="s">
        <v>165</v>
      </c>
      <c r="C224" s="232"/>
      <c r="E224" s="260"/>
      <c r="F224" s="240" t="str">
        <f t="shared" si="25"/>
        <v/>
      </c>
      <c r="G224" s="240" t="str">
        <f t="shared" si="26"/>
        <v/>
      </c>
    </row>
    <row r="225" spans="1:7" x14ac:dyDescent="0.25">
      <c r="A225" s="211" t="s">
        <v>288</v>
      </c>
      <c r="B225" s="245" t="s">
        <v>165</v>
      </c>
      <c r="C225" s="232"/>
      <c r="E225" s="260"/>
      <c r="F225" s="240" t="str">
        <f t="shared" si="25"/>
        <v/>
      </c>
      <c r="G225" s="240" t="str">
        <f t="shared" si="26"/>
        <v/>
      </c>
    </row>
    <row r="226" spans="1:7" x14ac:dyDescent="0.25">
      <c r="A226" s="211" t="s">
        <v>289</v>
      </c>
      <c r="B226" s="245" t="s">
        <v>165</v>
      </c>
      <c r="C226" s="232"/>
      <c r="E226" s="226"/>
      <c r="F226" s="240" t="str">
        <f t="shared" si="25"/>
        <v/>
      </c>
      <c r="G226" s="240" t="str">
        <f t="shared" si="26"/>
        <v/>
      </c>
    </row>
    <row r="227" spans="1:7" x14ac:dyDescent="0.25">
      <c r="A227" s="211" t="s">
        <v>290</v>
      </c>
      <c r="B227" s="245" t="s">
        <v>165</v>
      </c>
      <c r="C227" s="232"/>
      <c r="E227" s="260"/>
      <c r="F227" s="240" t="str">
        <f t="shared" si="25"/>
        <v/>
      </c>
      <c r="G227" s="240" t="str">
        <f t="shared" si="26"/>
        <v/>
      </c>
    </row>
    <row r="228" spans="1:7" x14ac:dyDescent="0.25">
      <c r="A228" s="228"/>
      <c r="B228" s="229" t="s">
        <v>1762</v>
      </c>
      <c r="C228" s="228"/>
      <c r="D228" s="228"/>
      <c r="E228" s="230"/>
      <c r="F228" s="231"/>
      <c r="G228" s="231"/>
    </row>
    <row r="229" spans="1:7" ht="30" x14ac:dyDescent="0.25">
      <c r="A229" s="211" t="s">
        <v>291</v>
      </c>
      <c r="B229" s="226" t="s">
        <v>1763</v>
      </c>
      <c r="C229" s="266" t="s">
        <v>1764</v>
      </c>
    </row>
    <row r="230" spans="1:7" x14ac:dyDescent="0.25">
      <c r="A230" s="228"/>
      <c r="B230" s="229" t="s">
        <v>292</v>
      </c>
      <c r="C230" s="228"/>
      <c r="D230" s="228"/>
      <c r="E230" s="230"/>
      <c r="F230" s="231"/>
      <c r="G230" s="231"/>
    </row>
    <row r="231" spans="1:7" x14ac:dyDescent="0.25">
      <c r="A231" s="211" t="s">
        <v>293</v>
      </c>
      <c r="B231" s="211" t="s">
        <v>294</v>
      </c>
      <c r="C231" s="211">
        <v>0</v>
      </c>
      <c r="E231" s="226"/>
    </row>
    <row r="232" spans="1:7" x14ac:dyDescent="0.25">
      <c r="A232" s="211" t="s">
        <v>295</v>
      </c>
      <c r="B232" s="267" t="s">
        <v>296</v>
      </c>
      <c r="C232" s="211">
        <v>0</v>
      </c>
      <c r="E232" s="226"/>
    </row>
    <row r="233" spans="1:7" x14ac:dyDescent="0.25">
      <c r="A233" s="211" t="s">
        <v>297</v>
      </c>
      <c r="B233" s="267" t="s">
        <v>298</v>
      </c>
      <c r="C233" s="211">
        <v>0</v>
      </c>
      <c r="E233" s="226"/>
    </row>
    <row r="234" spans="1:7" x14ac:dyDescent="0.25">
      <c r="A234" s="211" t="s">
        <v>299</v>
      </c>
      <c r="B234" s="224" t="s">
        <v>300</v>
      </c>
      <c r="C234" s="243"/>
      <c r="D234" s="226"/>
      <c r="E234" s="226"/>
    </row>
    <row r="235" spans="1:7" x14ac:dyDescent="0.25">
      <c r="A235" s="211" t="s">
        <v>301</v>
      </c>
      <c r="B235" s="224" t="s">
        <v>302</v>
      </c>
      <c r="C235" s="243"/>
      <c r="D235" s="226"/>
      <c r="E235" s="226"/>
    </row>
    <row r="236" spans="1:7" x14ac:dyDescent="0.25">
      <c r="A236" s="211" t="s">
        <v>303</v>
      </c>
      <c r="B236" s="224" t="s">
        <v>304</v>
      </c>
      <c r="C236" s="226"/>
      <c r="D236" s="226"/>
      <c r="E236" s="226"/>
    </row>
    <row r="237" spans="1:7" x14ac:dyDescent="0.25">
      <c r="A237" s="211" t="s">
        <v>305</v>
      </c>
      <c r="C237" s="226"/>
      <c r="D237" s="226"/>
      <c r="E237" s="226"/>
    </row>
    <row r="238" spans="1:7" x14ac:dyDescent="0.25">
      <c r="A238" s="211" t="s">
        <v>306</v>
      </c>
      <c r="C238" s="226"/>
      <c r="D238" s="226"/>
      <c r="E238" s="226"/>
    </row>
    <row r="239" spans="1:7" x14ac:dyDescent="0.25">
      <c r="A239" s="228"/>
      <c r="B239" s="229" t="s">
        <v>1765</v>
      </c>
      <c r="C239" s="228"/>
      <c r="D239" s="228"/>
      <c r="E239" s="230"/>
      <c r="F239" s="231"/>
      <c r="G239" s="231"/>
    </row>
    <row r="240" spans="1:7" ht="30" x14ac:dyDescent="0.25">
      <c r="A240" s="211" t="s">
        <v>1766</v>
      </c>
      <c r="B240" s="211" t="s">
        <v>1767</v>
      </c>
      <c r="C240" s="211" t="s">
        <v>1768</v>
      </c>
      <c r="D240" s="171"/>
      <c r="E240" s="171"/>
      <c r="F240" s="171"/>
      <c r="G240" s="171"/>
    </row>
    <row r="241" spans="1:7" ht="30" x14ac:dyDescent="0.25">
      <c r="A241" s="211" t="s">
        <v>1769</v>
      </c>
      <c r="B241" s="211" t="s">
        <v>1770</v>
      </c>
      <c r="D241" s="171"/>
      <c r="E241" s="171"/>
      <c r="F241" s="171"/>
      <c r="G241" s="171"/>
    </row>
    <row r="242" spans="1:7" x14ac:dyDescent="0.25">
      <c r="A242" s="211" t="s">
        <v>1771</v>
      </c>
      <c r="B242" s="211" t="s">
        <v>1772</v>
      </c>
      <c r="C242" s="268"/>
      <c r="D242" s="171"/>
      <c r="E242" s="171"/>
      <c r="F242" s="171"/>
      <c r="G242" s="171"/>
    </row>
    <row r="243" spans="1:7" x14ac:dyDescent="0.25">
      <c r="A243" s="211" t="s">
        <v>1773</v>
      </c>
      <c r="B243" s="211" t="s">
        <v>1774</v>
      </c>
      <c r="D243" s="171"/>
      <c r="E243" s="171"/>
      <c r="F243" s="171"/>
      <c r="G243" s="171"/>
    </row>
    <row r="244" spans="1:7" x14ac:dyDescent="0.25">
      <c r="A244" s="211" t="s">
        <v>1775</v>
      </c>
      <c r="D244" s="171"/>
      <c r="E244" s="171"/>
      <c r="F244" s="171"/>
      <c r="G244" s="171"/>
    </row>
    <row r="245" spans="1:7" x14ac:dyDescent="0.25">
      <c r="A245" s="211" t="s">
        <v>1776</v>
      </c>
      <c r="D245" s="171"/>
      <c r="E245" s="171"/>
      <c r="F245" s="171"/>
      <c r="G245" s="171"/>
    </row>
    <row r="246" spans="1:7" x14ac:dyDescent="0.25">
      <c r="A246" s="211" t="s">
        <v>1777</v>
      </c>
      <c r="D246" s="171"/>
      <c r="E246" s="171"/>
      <c r="F246" s="171"/>
      <c r="G246" s="171"/>
    </row>
    <row r="247" spans="1:7" x14ac:dyDescent="0.25">
      <c r="A247" s="211" t="s">
        <v>1778</v>
      </c>
      <c r="D247" s="171"/>
      <c r="E247" s="171"/>
      <c r="F247" s="171"/>
      <c r="G247" s="171"/>
    </row>
    <row r="248" spans="1:7" x14ac:dyDescent="0.25">
      <c r="A248" s="211" t="s">
        <v>1779</v>
      </c>
      <c r="D248" s="171"/>
      <c r="E248" s="171"/>
      <c r="F248" s="171"/>
      <c r="G248" s="171"/>
    </row>
    <row r="249" spans="1:7" x14ac:dyDescent="0.25">
      <c r="A249" s="211" t="s">
        <v>1780</v>
      </c>
      <c r="D249" s="171"/>
      <c r="E249" s="171"/>
      <c r="F249" s="171"/>
      <c r="G249" s="171"/>
    </row>
    <row r="250" spans="1:7" x14ac:dyDescent="0.25">
      <c r="A250" s="211" t="s">
        <v>1781</v>
      </c>
      <c r="D250" s="171"/>
      <c r="E250" s="171"/>
      <c r="F250" s="171"/>
      <c r="G250" s="171"/>
    </row>
    <row r="251" spans="1:7" x14ac:dyDescent="0.25">
      <c r="A251" s="211" t="s">
        <v>1782</v>
      </c>
      <c r="D251" s="171"/>
      <c r="E251" s="171"/>
      <c r="F251" s="171"/>
      <c r="G251" s="171"/>
    </row>
    <row r="252" spans="1:7" x14ac:dyDescent="0.25">
      <c r="A252" s="211" t="s">
        <v>1783</v>
      </c>
      <c r="D252" s="171"/>
      <c r="E252" s="171"/>
      <c r="F252" s="171"/>
      <c r="G252" s="171"/>
    </row>
    <row r="253" spans="1:7" x14ac:dyDescent="0.25">
      <c r="A253" s="211" t="s">
        <v>1784</v>
      </c>
      <c r="D253" s="171"/>
      <c r="E253" s="171"/>
      <c r="F253" s="171"/>
      <c r="G253" s="171"/>
    </row>
    <row r="254" spans="1:7" x14ac:dyDescent="0.25">
      <c r="A254" s="211" t="s">
        <v>1785</v>
      </c>
      <c r="D254" s="171"/>
      <c r="E254" s="171"/>
      <c r="F254" s="171"/>
      <c r="G254" s="171"/>
    </row>
    <row r="255" spans="1:7" x14ac:dyDescent="0.25">
      <c r="A255" s="211" t="s">
        <v>1786</v>
      </c>
      <c r="D255" s="171"/>
      <c r="E255" s="171"/>
      <c r="F255" s="171"/>
      <c r="G255" s="171"/>
    </row>
    <row r="256" spans="1:7" x14ac:dyDescent="0.25">
      <c r="A256" s="211" t="s">
        <v>1787</v>
      </c>
      <c r="D256" s="171"/>
      <c r="E256" s="171"/>
      <c r="F256" s="171"/>
      <c r="G256" s="171"/>
    </row>
    <row r="257" spans="1:7" x14ac:dyDescent="0.25">
      <c r="A257" s="211" t="s">
        <v>1788</v>
      </c>
      <c r="D257" s="171"/>
      <c r="E257" s="171"/>
      <c r="F257" s="171"/>
      <c r="G257" s="171"/>
    </row>
    <row r="258" spans="1:7" x14ac:dyDescent="0.25">
      <c r="A258" s="211" t="s">
        <v>1789</v>
      </c>
      <c r="D258" s="171"/>
      <c r="E258" s="171"/>
      <c r="F258" s="171"/>
      <c r="G258" s="171"/>
    </row>
    <row r="259" spans="1:7" x14ac:dyDescent="0.25">
      <c r="A259" s="211" t="s">
        <v>1790</v>
      </c>
      <c r="D259" s="171"/>
      <c r="E259" s="171"/>
      <c r="F259" s="171"/>
      <c r="G259" s="171"/>
    </row>
    <row r="260" spans="1:7" x14ac:dyDescent="0.25">
      <c r="A260" s="211" t="s">
        <v>1791</v>
      </c>
      <c r="D260" s="171"/>
      <c r="E260" s="171"/>
      <c r="F260" s="171"/>
      <c r="G260" s="171"/>
    </row>
    <row r="261" spans="1:7" x14ac:dyDescent="0.25">
      <c r="A261" s="211" t="s">
        <v>1792</v>
      </c>
      <c r="D261" s="171"/>
      <c r="E261" s="171"/>
      <c r="F261" s="171"/>
      <c r="G261" s="171"/>
    </row>
    <row r="262" spans="1:7" x14ac:dyDescent="0.25">
      <c r="A262" s="211" t="s">
        <v>1793</v>
      </c>
      <c r="D262" s="171"/>
      <c r="E262" s="171"/>
      <c r="F262" s="171"/>
      <c r="G262" s="171"/>
    </row>
    <row r="263" spans="1:7" x14ac:dyDescent="0.25">
      <c r="A263" s="211" t="s">
        <v>1794</v>
      </c>
      <c r="D263" s="171"/>
      <c r="E263" s="171"/>
      <c r="F263" s="171"/>
      <c r="G263" s="171"/>
    </row>
    <row r="264" spans="1:7" x14ac:dyDescent="0.25">
      <c r="A264" s="211" t="s">
        <v>1795</v>
      </c>
      <c r="D264" s="171"/>
      <c r="E264" s="171"/>
      <c r="F264" s="171"/>
      <c r="G264" s="171"/>
    </row>
    <row r="265" spans="1:7" x14ac:dyDescent="0.25">
      <c r="A265" s="211" t="s">
        <v>1796</v>
      </c>
      <c r="D265" s="171"/>
      <c r="E265" s="171"/>
      <c r="F265" s="171"/>
      <c r="G265" s="171"/>
    </row>
    <row r="266" spans="1:7" x14ac:dyDescent="0.25">
      <c r="A266" s="211" t="s">
        <v>1797</v>
      </c>
      <c r="D266" s="171"/>
      <c r="E266" s="171"/>
      <c r="F266" s="171"/>
      <c r="G266" s="171"/>
    </row>
    <row r="267" spans="1:7" x14ac:dyDescent="0.25">
      <c r="A267" s="211" t="s">
        <v>1798</v>
      </c>
      <c r="D267" s="171"/>
      <c r="E267" s="171"/>
      <c r="F267" s="171"/>
      <c r="G267" s="171"/>
    </row>
    <row r="268" spans="1:7" x14ac:dyDescent="0.25">
      <c r="A268" s="211" t="s">
        <v>1799</v>
      </c>
      <c r="D268" s="171"/>
      <c r="E268" s="171"/>
      <c r="F268" s="171"/>
      <c r="G268" s="171"/>
    </row>
    <row r="269" spans="1:7" x14ac:dyDescent="0.25">
      <c r="A269" s="211" t="s">
        <v>1800</v>
      </c>
      <c r="D269" s="171"/>
      <c r="E269" s="171"/>
      <c r="F269" s="171"/>
      <c r="G269" s="171"/>
    </row>
    <row r="270" spans="1:7" x14ac:dyDescent="0.25">
      <c r="A270" s="211" t="s">
        <v>1801</v>
      </c>
      <c r="D270" s="171"/>
      <c r="E270" s="171"/>
      <c r="F270" s="171"/>
      <c r="G270" s="171"/>
    </row>
    <row r="271" spans="1:7" x14ac:dyDescent="0.25">
      <c r="A271" s="211" t="s">
        <v>1802</v>
      </c>
      <c r="D271" s="171"/>
      <c r="E271" s="171"/>
      <c r="F271" s="171"/>
      <c r="G271" s="171"/>
    </row>
    <row r="272" spans="1:7" x14ac:dyDescent="0.25">
      <c r="A272" s="211" t="s">
        <v>1803</v>
      </c>
      <c r="D272" s="171"/>
      <c r="E272" s="171"/>
      <c r="F272" s="171"/>
      <c r="G272" s="171"/>
    </row>
    <row r="273" spans="1:7" x14ac:dyDescent="0.25">
      <c r="A273" s="211" t="s">
        <v>1804</v>
      </c>
      <c r="D273" s="171"/>
      <c r="E273" s="171"/>
      <c r="F273" s="171"/>
      <c r="G273" s="171"/>
    </row>
    <row r="274" spans="1:7" x14ac:dyDescent="0.25">
      <c r="A274" s="211" t="s">
        <v>1805</v>
      </c>
      <c r="D274" s="171"/>
      <c r="E274" s="171"/>
      <c r="F274" s="171"/>
      <c r="G274" s="171"/>
    </row>
    <row r="275" spans="1:7" x14ac:dyDescent="0.25">
      <c r="A275" s="211" t="s">
        <v>1806</v>
      </c>
      <c r="D275" s="171"/>
      <c r="E275" s="171"/>
      <c r="F275" s="171"/>
      <c r="G275" s="171"/>
    </row>
    <row r="276" spans="1:7" x14ac:dyDescent="0.25">
      <c r="A276" s="211" t="s">
        <v>1807</v>
      </c>
      <c r="D276" s="171"/>
      <c r="E276" s="171"/>
      <c r="F276" s="171"/>
      <c r="G276" s="171"/>
    </row>
    <row r="277" spans="1:7" x14ac:dyDescent="0.25">
      <c r="A277" s="211" t="s">
        <v>1808</v>
      </c>
      <c r="D277" s="171"/>
      <c r="E277" s="171"/>
      <c r="F277" s="171"/>
      <c r="G277" s="171"/>
    </row>
    <row r="278" spans="1:7" x14ac:dyDescent="0.25">
      <c r="A278" s="211" t="s">
        <v>1809</v>
      </c>
      <c r="D278" s="171"/>
      <c r="E278" s="171"/>
      <c r="F278" s="171"/>
      <c r="G278" s="171"/>
    </row>
    <row r="279" spans="1:7" x14ac:dyDescent="0.25">
      <c r="A279" s="211" t="s">
        <v>1810</v>
      </c>
      <c r="D279" s="171"/>
      <c r="E279" s="171"/>
      <c r="F279" s="171"/>
      <c r="G279" s="171"/>
    </row>
    <row r="280" spans="1:7" x14ac:dyDescent="0.25">
      <c r="A280" s="211" t="s">
        <v>1811</v>
      </c>
      <c r="D280" s="171"/>
      <c r="E280" s="171"/>
      <c r="F280" s="171"/>
      <c r="G280" s="171"/>
    </row>
    <row r="281" spans="1:7" x14ac:dyDescent="0.25">
      <c r="A281" s="211" t="s">
        <v>1812</v>
      </c>
      <c r="D281" s="171"/>
      <c r="E281" s="171"/>
      <c r="F281" s="171"/>
      <c r="G281" s="171"/>
    </row>
    <row r="282" spans="1:7" x14ac:dyDescent="0.25">
      <c r="A282" s="211" t="s">
        <v>1813</v>
      </c>
      <c r="D282" s="171"/>
      <c r="E282" s="171"/>
      <c r="F282" s="171"/>
      <c r="G282" s="171"/>
    </row>
    <row r="283" spans="1:7" x14ac:dyDescent="0.25">
      <c r="A283" s="211" t="s">
        <v>1814</v>
      </c>
      <c r="D283" s="171"/>
      <c r="E283" s="171"/>
      <c r="F283" s="171"/>
      <c r="G283" s="171"/>
    </row>
    <row r="284" spans="1:7" x14ac:dyDescent="0.25">
      <c r="A284" s="211" t="s">
        <v>1815</v>
      </c>
      <c r="D284" s="171"/>
      <c r="E284" s="171"/>
      <c r="F284" s="171"/>
      <c r="G284" s="171"/>
    </row>
    <row r="285" spans="1:7" ht="37.5" x14ac:dyDescent="0.25">
      <c r="A285" s="219"/>
      <c r="B285" s="219" t="s">
        <v>307</v>
      </c>
      <c r="C285" s="219" t="s">
        <v>308</v>
      </c>
      <c r="D285" s="219" t="s">
        <v>308</v>
      </c>
      <c r="E285" s="219"/>
      <c r="F285" s="220"/>
      <c r="G285" s="221"/>
    </row>
    <row r="286" spans="1:7" x14ac:dyDescent="0.25">
      <c r="A286" s="269" t="s">
        <v>1816</v>
      </c>
      <c r="B286" s="270"/>
      <c r="C286" s="270"/>
      <c r="D286" s="270"/>
      <c r="E286" s="270"/>
      <c r="F286" s="271"/>
      <c r="G286" s="270"/>
    </row>
    <row r="287" spans="1:7" x14ac:dyDescent="0.25">
      <c r="A287" s="269" t="s">
        <v>1817</v>
      </c>
      <c r="B287" s="270"/>
      <c r="C287" s="270"/>
      <c r="D287" s="270"/>
      <c r="E287" s="270"/>
      <c r="F287" s="271"/>
      <c r="G287" s="270"/>
    </row>
    <row r="288" spans="1:7" x14ac:dyDescent="0.25">
      <c r="A288" s="211" t="s">
        <v>309</v>
      </c>
      <c r="B288" s="224" t="s">
        <v>1818</v>
      </c>
      <c r="C288" s="272">
        <f>ROW(B38)</f>
        <v>38</v>
      </c>
      <c r="D288" s="238"/>
      <c r="E288" s="238"/>
      <c r="F288" s="238"/>
      <c r="G288" s="238"/>
    </row>
    <row r="289" spans="1:7" x14ac:dyDescent="0.25">
      <c r="A289" s="211" t="s">
        <v>310</v>
      </c>
      <c r="B289" s="224" t="s">
        <v>1819</v>
      </c>
      <c r="C289" s="272">
        <f>ROW(B39)</f>
        <v>39</v>
      </c>
      <c r="E289" s="238"/>
      <c r="F289" s="238"/>
    </row>
    <row r="290" spans="1:7" x14ac:dyDescent="0.25">
      <c r="A290" s="211" t="s">
        <v>311</v>
      </c>
      <c r="B290" s="224" t="s">
        <v>1820</v>
      </c>
      <c r="C290" s="272" t="e">
        <f ca="1">IF(ISREF(INDIRECT("'B1. HTT Mortgage Assets'!A1")),ROW(#REF!)&amp;" for Mortgage Assets","")</f>
        <v>#REF!</v>
      </c>
      <c r="D290" s="272" t="str">
        <f ca="1">IF(ISREF(INDIRECT("'B2. HTT Public Sector Assets'!A1")),ROW(#REF!)&amp; " for Public Sector Assets","")</f>
        <v/>
      </c>
      <c r="E290" s="273"/>
      <c r="F290" s="238"/>
      <c r="G290" s="273"/>
    </row>
    <row r="291" spans="1:7" x14ac:dyDescent="0.25">
      <c r="A291" s="211" t="s">
        <v>312</v>
      </c>
      <c r="B291" s="224" t="s">
        <v>1821</v>
      </c>
      <c r="C291" s="272">
        <f>ROW(B52)</f>
        <v>52</v>
      </c>
    </row>
    <row r="292" spans="1:7" x14ac:dyDescent="0.25">
      <c r="A292" s="211" t="s">
        <v>313</v>
      </c>
      <c r="B292" s="224" t="s">
        <v>1822</v>
      </c>
      <c r="C292" s="274" t="e">
        <f ca="1">IF(ISREF(INDIRECT("'B1. HTT Mortgage Assets'!A1")),ROW(#REF!)&amp;" for Residential Mortgage Assets","")</f>
        <v>#REF!</v>
      </c>
      <c r="D292" s="272" t="e">
        <f ca="1">IF(ISREF(INDIRECT("'B1. HTT Mortgage Assets'!A1")),ROW(#REF! )&amp; " for Commercial Mortgage Assets","")</f>
        <v>#REF!</v>
      </c>
      <c r="E292" s="273"/>
      <c r="F292" s="272" t="str">
        <f ca="1">IF(ISREF(INDIRECT("'B2. HTT Public Sector Assets'!A1")),ROW(#REF!)&amp; " for Public Sector Assets","")</f>
        <v/>
      </c>
      <c r="G292" s="273"/>
    </row>
    <row r="293" spans="1:7" x14ac:dyDescent="0.25">
      <c r="A293" s="211" t="s">
        <v>314</v>
      </c>
      <c r="B293" s="224" t="s">
        <v>1823</v>
      </c>
      <c r="C293" s="272" t="e">
        <f ca="1">IF(ISREF(INDIRECT("'B1. HTT Mortgage Assets'!A1")),ROW(#REF!)&amp;" for Mortgage Assets","")</f>
        <v>#REF!</v>
      </c>
      <c r="D293" s="272" t="str">
        <f ca="1">IF(ISREF(INDIRECT("'B2. HTT Public Sector Assets'!A1")),ROW(#REF!)&amp;" for Public Sector Assets","")</f>
        <v/>
      </c>
    </row>
    <row r="294" spans="1:7" x14ac:dyDescent="0.25">
      <c r="A294" s="211" t="s">
        <v>315</v>
      </c>
      <c r="B294" s="224" t="s">
        <v>1824</v>
      </c>
      <c r="C294" s="272">
        <f>ROW(B111)</f>
        <v>111</v>
      </c>
      <c r="F294" s="273"/>
    </row>
    <row r="295" spans="1:7" x14ac:dyDescent="0.25">
      <c r="A295" s="211" t="s">
        <v>316</v>
      </c>
      <c r="B295" s="224" t="s">
        <v>1825</v>
      </c>
      <c r="C295" s="272">
        <f>ROW(B163)</f>
        <v>163</v>
      </c>
      <c r="E295" s="273"/>
      <c r="F295" s="273"/>
    </row>
    <row r="296" spans="1:7" x14ac:dyDescent="0.25">
      <c r="A296" s="211" t="s">
        <v>317</v>
      </c>
      <c r="B296" s="224" t="s">
        <v>1826</v>
      </c>
      <c r="C296" s="272">
        <f>ROW(B137)</f>
        <v>137</v>
      </c>
      <c r="E296" s="273"/>
      <c r="F296" s="273"/>
    </row>
    <row r="297" spans="1:7" ht="30" x14ac:dyDescent="0.25">
      <c r="A297" s="211" t="s">
        <v>318</v>
      </c>
      <c r="B297" s="211" t="s">
        <v>319</v>
      </c>
      <c r="C297" s="272" t="e">
        <f>ROW(#REF!)&amp;" for Harmonised Glossary"</f>
        <v>#REF!</v>
      </c>
      <c r="E297" s="273"/>
    </row>
    <row r="298" spans="1:7" x14ac:dyDescent="0.25">
      <c r="A298" s="211" t="s">
        <v>320</v>
      </c>
      <c r="B298" s="224" t="s">
        <v>1827</v>
      </c>
      <c r="C298" s="272">
        <f>ROW(B65)</f>
        <v>65</v>
      </c>
      <c r="E298" s="273"/>
    </row>
    <row r="299" spans="1:7" x14ac:dyDescent="0.25">
      <c r="A299" s="211" t="s">
        <v>321</v>
      </c>
      <c r="B299" s="224" t="s">
        <v>1828</v>
      </c>
      <c r="C299" s="272">
        <f>ROW(B88)</f>
        <v>88</v>
      </c>
      <c r="E299" s="273"/>
    </row>
    <row r="300" spans="1:7" x14ac:dyDescent="0.25">
      <c r="A300" s="211" t="s">
        <v>322</v>
      </c>
      <c r="B300" s="224" t="s">
        <v>1829</v>
      </c>
      <c r="C300" s="272" t="e">
        <f ca="1">IF(ISREF(INDIRECT("'B1. HTT Mortgage Assets'!A1")),ROW(#REF!)&amp; " for Mortgage Assets","")</f>
        <v>#REF!</v>
      </c>
      <c r="D300" s="272" t="str">
        <f ca="1">IF(ISREF(INDIRECT("'B2. HTT Public Sector Assets'!A1")),ROW(#REF!)&amp; " for Public Sector Assets","")</f>
        <v/>
      </c>
      <c r="E300" s="273"/>
    </row>
    <row r="301" spans="1:7" x14ac:dyDescent="0.25">
      <c r="A301" s="211" t="s">
        <v>323</v>
      </c>
      <c r="B301" s="224"/>
      <c r="C301" s="272"/>
      <c r="D301" s="272"/>
      <c r="E301" s="273"/>
    </row>
    <row r="302" spans="1:7" x14ac:dyDescent="0.25">
      <c r="A302" s="211" t="s">
        <v>324</v>
      </c>
      <c r="B302" s="224"/>
      <c r="C302" s="272"/>
      <c r="D302" s="272"/>
      <c r="E302" s="273"/>
    </row>
    <row r="303" spans="1:7" x14ac:dyDescent="0.25">
      <c r="A303" s="211" t="s">
        <v>325</v>
      </c>
      <c r="B303" s="224"/>
      <c r="C303" s="272"/>
      <c r="D303" s="272"/>
      <c r="E303" s="273"/>
    </row>
    <row r="304" spans="1:7" x14ac:dyDescent="0.25">
      <c r="A304" s="211" t="s">
        <v>326</v>
      </c>
      <c r="B304" s="224"/>
      <c r="C304" s="272"/>
      <c r="D304" s="272"/>
      <c r="E304" s="273"/>
    </row>
    <row r="305" spans="1:7" x14ac:dyDescent="0.25">
      <c r="A305" s="211" t="s">
        <v>327</v>
      </c>
      <c r="B305" s="224"/>
      <c r="C305" s="272"/>
      <c r="D305" s="272"/>
      <c r="E305" s="273"/>
    </row>
    <row r="306" spans="1:7" x14ac:dyDescent="0.25">
      <c r="A306" s="211" t="s">
        <v>328</v>
      </c>
      <c r="B306" s="224"/>
      <c r="C306" s="272"/>
      <c r="D306" s="272"/>
      <c r="E306" s="273"/>
    </row>
    <row r="307" spans="1:7" x14ac:dyDescent="0.25">
      <c r="A307" s="211" t="s">
        <v>329</v>
      </c>
      <c r="B307" s="224"/>
      <c r="C307" s="272"/>
      <c r="D307" s="272"/>
      <c r="E307" s="273"/>
    </row>
    <row r="308" spans="1:7" x14ac:dyDescent="0.25">
      <c r="A308" s="211" t="s">
        <v>330</v>
      </c>
      <c r="B308" s="224"/>
      <c r="C308" s="272"/>
      <c r="D308" s="272"/>
      <c r="E308" s="273"/>
    </row>
    <row r="309" spans="1:7" x14ac:dyDescent="0.25">
      <c r="A309" s="211" t="s">
        <v>331</v>
      </c>
      <c r="B309" s="224"/>
      <c r="C309" s="272"/>
      <c r="D309" s="272"/>
      <c r="E309" s="273"/>
    </row>
    <row r="310" spans="1:7" x14ac:dyDescent="0.25">
      <c r="A310" s="211" t="s">
        <v>332</v>
      </c>
    </row>
    <row r="311" spans="1:7" ht="37.5" x14ac:dyDescent="0.25">
      <c r="A311" s="220"/>
      <c r="B311" s="219" t="s">
        <v>333</v>
      </c>
      <c r="C311" s="220"/>
      <c r="D311" s="220"/>
      <c r="E311" s="220"/>
      <c r="F311" s="220"/>
      <c r="G311" s="221"/>
    </row>
    <row r="312" spans="1:7" x14ac:dyDescent="0.25">
      <c r="A312" s="211" t="s">
        <v>334</v>
      </c>
      <c r="B312" s="233" t="s">
        <v>335</v>
      </c>
      <c r="C312" s="211">
        <v>0</v>
      </c>
    </row>
    <row r="313" spans="1:7" x14ac:dyDescent="0.25">
      <c r="A313" s="211" t="s">
        <v>336</v>
      </c>
      <c r="B313" s="233"/>
      <c r="C313" s="272"/>
    </row>
    <row r="314" spans="1:7" x14ac:dyDescent="0.25">
      <c r="A314" s="211" t="s">
        <v>337</v>
      </c>
      <c r="B314" s="233"/>
      <c r="C314" s="272"/>
    </row>
    <row r="315" spans="1:7" x14ac:dyDescent="0.25">
      <c r="A315" s="211" t="s">
        <v>338</v>
      </c>
      <c r="B315" s="233"/>
      <c r="C315" s="272"/>
    </row>
    <row r="316" spans="1:7" x14ac:dyDescent="0.25">
      <c r="A316" s="211" t="s">
        <v>339</v>
      </c>
      <c r="B316" s="233"/>
      <c r="C316" s="272"/>
    </row>
    <row r="317" spans="1:7" x14ac:dyDescent="0.25">
      <c r="A317" s="211" t="s">
        <v>340</v>
      </c>
      <c r="B317" s="233"/>
      <c r="C317" s="272"/>
    </row>
    <row r="318" spans="1:7" x14ac:dyDescent="0.25">
      <c r="A318" s="211" t="s">
        <v>341</v>
      </c>
      <c r="B318" s="233"/>
      <c r="C318" s="272"/>
    </row>
    <row r="319" spans="1:7" ht="18.75" x14ac:dyDescent="0.25">
      <c r="A319" s="220"/>
      <c r="B319" s="219" t="s">
        <v>342</v>
      </c>
      <c r="C319" s="220"/>
      <c r="D319" s="220"/>
      <c r="E319" s="220"/>
      <c r="F319" s="220"/>
      <c r="G319" s="221"/>
    </row>
    <row r="320" spans="1:7" x14ac:dyDescent="0.25">
      <c r="A320" s="228"/>
      <c r="B320" s="229" t="s">
        <v>343</v>
      </c>
      <c r="C320" s="228"/>
      <c r="D320" s="228"/>
      <c r="E320" s="230"/>
      <c r="F320" s="231"/>
      <c r="G320" s="231"/>
    </row>
    <row r="321" spans="1:3" x14ac:dyDescent="0.25">
      <c r="A321" s="211" t="s">
        <v>344</v>
      </c>
      <c r="B321" s="224" t="s">
        <v>1830</v>
      </c>
      <c r="C321" s="224"/>
    </row>
    <row r="322" spans="1:3" x14ac:dyDescent="0.25">
      <c r="A322" s="211" t="s">
        <v>345</v>
      </c>
      <c r="B322" s="224" t="s">
        <v>1831</v>
      </c>
      <c r="C322" s="224"/>
    </row>
    <row r="323" spans="1:3" x14ac:dyDescent="0.25">
      <c r="A323" s="211" t="s">
        <v>346</v>
      </c>
      <c r="B323" s="224" t="s">
        <v>347</v>
      </c>
      <c r="C323" s="224"/>
    </row>
    <row r="324" spans="1:3" x14ac:dyDescent="0.25">
      <c r="A324" s="211" t="s">
        <v>348</v>
      </c>
      <c r="B324" s="224" t="s">
        <v>349</v>
      </c>
    </row>
    <row r="325" spans="1:3" x14ac:dyDescent="0.25">
      <c r="A325" s="211" t="s">
        <v>350</v>
      </c>
      <c r="B325" s="224" t="s">
        <v>351</v>
      </c>
    </row>
    <row r="326" spans="1:3" x14ac:dyDescent="0.25">
      <c r="A326" s="211" t="s">
        <v>352</v>
      </c>
      <c r="B326" s="224" t="s">
        <v>757</v>
      </c>
    </row>
    <row r="327" spans="1:3" x14ac:dyDescent="0.25">
      <c r="A327" s="211" t="s">
        <v>353</v>
      </c>
      <c r="B327" s="224" t="s">
        <v>354</v>
      </c>
    </row>
    <row r="328" spans="1:3" x14ac:dyDescent="0.25">
      <c r="A328" s="211" t="s">
        <v>355</v>
      </c>
      <c r="B328" s="224" t="s">
        <v>356</v>
      </c>
    </row>
    <row r="329" spans="1:3" x14ac:dyDescent="0.25">
      <c r="A329" s="211" t="s">
        <v>357</v>
      </c>
      <c r="B329" s="224" t="s">
        <v>1832</v>
      </c>
    </row>
    <row r="330" spans="1:3" x14ac:dyDescent="0.25">
      <c r="A330" s="211" t="s">
        <v>358</v>
      </c>
      <c r="B330" s="245" t="s">
        <v>359</v>
      </c>
    </row>
    <row r="331" spans="1:3" x14ac:dyDescent="0.25">
      <c r="A331" s="211" t="s">
        <v>360</v>
      </c>
      <c r="B331" s="245" t="s">
        <v>359</v>
      </c>
    </row>
    <row r="332" spans="1:3" x14ac:dyDescent="0.25">
      <c r="A332" s="211" t="s">
        <v>361</v>
      </c>
      <c r="B332" s="245" t="s">
        <v>359</v>
      </c>
    </row>
    <row r="333" spans="1:3" x14ac:dyDescent="0.25">
      <c r="A333" s="211" t="s">
        <v>362</v>
      </c>
      <c r="B333" s="245" t="s">
        <v>359</v>
      </c>
    </row>
    <row r="334" spans="1:3" x14ac:dyDescent="0.25">
      <c r="A334" s="211" t="s">
        <v>363</v>
      </c>
      <c r="B334" s="245" t="s">
        <v>359</v>
      </c>
    </row>
    <row r="335" spans="1:3" x14ac:dyDescent="0.25">
      <c r="A335" s="211" t="s">
        <v>364</v>
      </c>
      <c r="B335" s="245" t="s">
        <v>359</v>
      </c>
    </row>
    <row r="336" spans="1:3" x14ac:dyDescent="0.25">
      <c r="A336" s="211" t="s">
        <v>365</v>
      </c>
      <c r="B336" s="245" t="s">
        <v>359</v>
      </c>
    </row>
    <row r="337" spans="1:2" x14ac:dyDescent="0.25">
      <c r="A337" s="211" t="s">
        <v>366</v>
      </c>
      <c r="B337" s="245" t="s">
        <v>359</v>
      </c>
    </row>
    <row r="338" spans="1:2" x14ac:dyDescent="0.25">
      <c r="A338" s="211" t="s">
        <v>367</v>
      </c>
      <c r="B338" s="245" t="s">
        <v>359</v>
      </c>
    </row>
    <row r="339" spans="1:2" x14ac:dyDescent="0.25">
      <c r="A339" s="211" t="s">
        <v>368</v>
      </c>
      <c r="B339" s="245" t="s">
        <v>359</v>
      </c>
    </row>
    <row r="340" spans="1:2" x14ac:dyDescent="0.25">
      <c r="A340" s="211" t="s">
        <v>369</v>
      </c>
      <c r="B340" s="245" t="s">
        <v>359</v>
      </c>
    </row>
    <row r="341" spans="1:2" x14ac:dyDescent="0.25">
      <c r="A341" s="211" t="s">
        <v>370</v>
      </c>
      <c r="B341" s="245" t="s">
        <v>359</v>
      </c>
    </row>
    <row r="342" spans="1:2" x14ac:dyDescent="0.25">
      <c r="A342" s="211" t="s">
        <v>371</v>
      </c>
      <c r="B342" s="245" t="s">
        <v>359</v>
      </c>
    </row>
    <row r="343" spans="1:2" x14ac:dyDescent="0.25">
      <c r="A343" s="211" t="s">
        <v>372</v>
      </c>
      <c r="B343" s="245" t="s">
        <v>359</v>
      </c>
    </row>
    <row r="344" spans="1:2" x14ac:dyDescent="0.25">
      <c r="A344" s="211" t="s">
        <v>373</v>
      </c>
      <c r="B344" s="245" t="s">
        <v>359</v>
      </c>
    </row>
    <row r="345" spans="1:2" x14ac:dyDescent="0.25">
      <c r="A345" s="211" t="s">
        <v>374</v>
      </c>
      <c r="B345" s="245" t="s">
        <v>359</v>
      </c>
    </row>
    <row r="346" spans="1:2" x14ac:dyDescent="0.25">
      <c r="A346" s="211" t="s">
        <v>375</v>
      </c>
      <c r="B346" s="245" t="s">
        <v>359</v>
      </c>
    </row>
    <row r="347" spans="1:2" x14ac:dyDescent="0.25">
      <c r="A347" s="211" t="s">
        <v>376</v>
      </c>
      <c r="B347" s="245" t="s">
        <v>359</v>
      </c>
    </row>
    <row r="348" spans="1:2" x14ac:dyDescent="0.25">
      <c r="A348" s="211" t="s">
        <v>377</v>
      </c>
      <c r="B348" s="245" t="s">
        <v>359</v>
      </c>
    </row>
    <row r="349" spans="1:2" x14ac:dyDescent="0.25">
      <c r="A349" s="211" t="s">
        <v>378</v>
      </c>
      <c r="B349" s="245" t="s">
        <v>359</v>
      </c>
    </row>
    <row r="350" spans="1:2" x14ac:dyDescent="0.25">
      <c r="A350" s="211" t="s">
        <v>379</v>
      </c>
      <c r="B350" s="245" t="s">
        <v>359</v>
      </c>
    </row>
    <row r="351" spans="1:2" x14ac:dyDescent="0.25">
      <c r="A351" s="211" t="s">
        <v>380</v>
      </c>
      <c r="B351" s="245" t="s">
        <v>359</v>
      </c>
    </row>
    <row r="352" spans="1:2" x14ac:dyDescent="0.25">
      <c r="A352" s="211" t="s">
        <v>381</v>
      </c>
      <c r="B352" s="245" t="s">
        <v>359</v>
      </c>
    </row>
    <row r="353" spans="1:2" x14ac:dyDescent="0.25">
      <c r="A353" s="211" t="s">
        <v>382</v>
      </c>
      <c r="B353" s="245" t="s">
        <v>359</v>
      </c>
    </row>
    <row r="354" spans="1:2" x14ac:dyDescent="0.25">
      <c r="A354" s="211" t="s">
        <v>383</v>
      </c>
      <c r="B354" s="245" t="s">
        <v>359</v>
      </c>
    </row>
    <row r="355" spans="1:2" x14ac:dyDescent="0.25">
      <c r="A355" s="211" t="s">
        <v>384</v>
      </c>
      <c r="B355" s="245" t="s">
        <v>359</v>
      </c>
    </row>
    <row r="356" spans="1:2" x14ac:dyDescent="0.25">
      <c r="A356" s="211" t="s">
        <v>385</v>
      </c>
      <c r="B356" s="245" t="s">
        <v>359</v>
      </c>
    </row>
    <row r="357" spans="1:2" x14ac:dyDescent="0.25">
      <c r="A357" s="211" t="s">
        <v>386</v>
      </c>
      <c r="B357" s="245" t="s">
        <v>359</v>
      </c>
    </row>
    <row r="358" spans="1:2" x14ac:dyDescent="0.25">
      <c r="A358" s="211" t="s">
        <v>387</v>
      </c>
      <c r="B358" s="245" t="s">
        <v>359</v>
      </c>
    </row>
    <row r="359" spans="1:2" x14ac:dyDescent="0.25">
      <c r="A359" s="211" t="s">
        <v>388</v>
      </c>
      <c r="B359" s="245" t="s">
        <v>359</v>
      </c>
    </row>
    <row r="360" spans="1:2" x14ac:dyDescent="0.25">
      <c r="A360" s="211" t="s">
        <v>389</v>
      </c>
      <c r="B360" s="245" t="s">
        <v>359</v>
      </c>
    </row>
    <row r="361" spans="1:2" x14ac:dyDescent="0.25">
      <c r="A361" s="211" t="s">
        <v>390</v>
      </c>
      <c r="B361" s="245" t="s">
        <v>359</v>
      </c>
    </row>
    <row r="362" spans="1:2" x14ac:dyDescent="0.25">
      <c r="A362" s="211" t="s">
        <v>391</v>
      </c>
      <c r="B362" s="245" t="s">
        <v>359</v>
      </c>
    </row>
    <row r="363" spans="1:2" x14ac:dyDescent="0.25">
      <c r="A363" s="211" t="s">
        <v>392</v>
      </c>
      <c r="B363" s="245" t="s">
        <v>359</v>
      </c>
    </row>
    <row r="364" spans="1:2" x14ac:dyDescent="0.25">
      <c r="A364" s="211" t="s">
        <v>393</v>
      </c>
      <c r="B364" s="245" t="s">
        <v>359</v>
      </c>
    </row>
    <row r="365" spans="1:2" x14ac:dyDescent="0.25">
      <c r="A365" s="211" t="s">
        <v>394</v>
      </c>
      <c r="B365" s="245" t="s">
        <v>359</v>
      </c>
    </row>
    <row r="369" spans="1:7" x14ac:dyDescent="0.25">
      <c r="A369" s="234"/>
      <c r="B369" s="234"/>
      <c r="C369" s="234"/>
      <c r="D369" s="234"/>
      <c r="E369" s="234"/>
      <c r="F369" s="234"/>
      <c r="G369" s="234"/>
    </row>
    <row r="370" spans="1:7" x14ac:dyDescent="0.25">
      <c r="A370" s="234"/>
      <c r="B370" s="234"/>
      <c r="C370" s="234"/>
      <c r="D370" s="234"/>
      <c r="E370" s="234"/>
      <c r="F370" s="234"/>
      <c r="G370" s="234"/>
    </row>
    <row r="371" spans="1:7" x14ac:dyDescent="0.25">
      <c r="A371" s="234"/>
      <c r="B371" s="234"/>
      <c r="C371" s="234"/>
      <c r="D371" s="234"/>
      <c r="E371" s="234"/>
      <c r="F371" s="234"/>
      <c r="G371" s="234"/>
    </row>
    <row r="372" spans="1:7" x14ac:dyDescent="0.25">
      <c r="A372" s="234"/>
      <c r="B372" s="234"/>
      <c r="C372" s="234"/>
      <c r="D372" s="234"/>
      <c r="E372" s="234"/>
      <c r="F372" s="234"/>
      <c r="G372" s="234"/>
    </row>
    <row r="373" spans="1:7" x14ac:dyDescent="0.25">
      <c r="A373" s="234"/>
      <c r="B373" s="234"/>
      <c r="C373" s="234"/>
      <c r="D373" s="234"/>
      <c r="E373" s="234"/>
      <c r="F373" s="234"/>
      <c r="G373" s="234"/>
    </row>
    <row r="374" spans="1:7" x14ac:dyDescent="0.25">
      <c r="A374" s="234"/>
      <c r="B374" s="234"/>
      <c r="C374" s="234"/>
      <c r="D374" s="234"/>
      <c r="E374" s="234"/>
      <c r="F374" s="234"/>
      <c r="G374" s="234"/>
    </row>
    <row r="375" spans="1:7" x14ac:dyDescent="0.25">
      <c r="A375" s="234"/>
      <c r="B375" s="234"/>
      <c r="C375" s="234"/>
      <c r="D375" s="234"/>
      <c r="E375" s="234"/>
      <c r="F375" s="234"/>
      <c r="G375" s="234"/>
    </row>
    <row r="376" spans="1:7" x14ac:dyDescent="0.25">
      <c r="A376" s="234"/>
      <c r="B376" s="234"/>
      <c r="C376" s="234"/>
      <c r="D376" s="234"/>
      <c r="E376" s="234"/>
      <c r="F376" s="234"/>
      <c r="G376" s="234"/>
    </row>
    <row r="377" spans="1:7" x14ac:dyDescent="0.25">
      <c r="A377" s="234"/>
      <c r="B377" s="234"/>
      <c r="C377" s="234"/>
      <c r="D377" s="234"/>
      <c r="E377" s="234"/>
      <c r="F377" s="234"/>
      <c r="G377" s="234"/>
    </row>
    <row r="378" spans="1:7" x14ac:dyDescent="0.25">
      <c r="A378" s="234"/>
      <c r="B378" s="234"/>
      <c r="C378" s="234"/>
      <c r="D378" s="234"/>
      <c r="E378" s="234"/>
      <c r="F378" s="234"/>
      <c r="G378" s="234"/>
    </row>
    <row r="379" spans="1:7" x14ac:dyDescent="0.25">
      <c r="A379" s="234"/>
      <c r="B379" s="234"/>
      <c r="C379" s="234"/>
      <c r="D379" s="234"/>
      <c r="E379" s="234"/>
      <c r="F379" s="234"/>
      <c r="G379" s="234"/>
    </row>
    <row r="380" spans="1:7" x14ac:dyDescent="0.25">
      <c r="A380" s="234"/>
      <c r="B380" s="234"/>
      <c r="C380" s="234"/>
      <c r="D380" s="234"/>
      <c r="E380" s="234"/>
      <c r="F380" s="234"/>
      <c r="G380" s="234"/>
    </row>
    <row r="381" spans="1:7" x14ac:dyDescent="0.25">
      <c r="A381" s="234"/>
      <c r="B381" s="234"/>
      <c r="C381" s="234"/>
      <c r="D381" s="234"/>
      <c r="E381" s="234"/>
      <c r="F381" s="234"/>
      <c r="G381" s="234"/>
    </row>
    <row r="382" spans="1:7" x14ac:dyDescent="0.25">
      <c r="A382" s="234"/>
      <c r="B382" s="234"/>
      <c r="C382" s="234"/>
      <c r="D382" s="234"/>
      <c r="E382" s="234"/>
      <c r="F382" s="234"/>
      <c r="G382" s="234"/>
    </row>
    <row r="383" spans="1:7" x14ac:dyDescent="0.25">
      <c r="A383" s="234"/>
      <c r="B383" s="234"/>
      <c r="C383" s="234"/>
      <c r="D383" s="234"/>
      <c r="E383" s="234"/>
      <c r="F383" s="234"/>
      <c r="G383" s="234"/>
    </row>
    <row r="384" spans="1:7" x14ac:dyDescent="0.25">
      <c r="A384" s="234"/>
      <c r="B384" s="234"/>
      <c r="C384" s="234"/>
      <c r="D384" s="234"/>
      <c r="E384" s="234"/>
      <c r="F384" s="234"/>
      <c r="G384" s="234"/>
    </row>
    <row r="385" spans="1:7" x14ac:dyDescent="0.25">
      <c r="A385" s="234"/>
      <c r="B385" s="234"/>
      <c r="C385" s="234"/>
      <c r="D385" s="234"/>
      <c r="E385" s="234"/>
      <c r="F385" s="234"/>
      <c r="G385" s="234"/>
    </row>
    <row r="386" spans="1:7" x14ac:dyDescent="0.25">
      <c r="A386" s="234"/>
      <c r="B386" s="234"/>
      <c r="C386" s="234"/>
      <c r="D386" s="234"/>
      <c r="E386" s="234"/>
      <c r="F386" s="234"/>
      <c r="G386" s="234"/>
    </row>
    <row r="387" spans="1:7" x14ac:dyDescent="0.25">
      <c r="A387" s="234"/>
      <c r="B387" s="234"/>
      <c r="C387" s="234"/>
      <c r="D387" s="234"/>
      <c r="E387" s="234"/>
      <c r="F387" s="234"/>
      <c r="G387" s="234"/>
    </row>
    <row r="388" spans="1:7" x14ac:dyDescent="0.25">
      <c r="A388" s="234"/>
      <c r="B388" s="234"/>
      <c r="C388" s="234"/>
      <c r="D388" s="234"/>
      <c r="E388" s="234"/>
      <c r="F388" s="234"/>
      <c r="G388" s="234"/>
    </row>
    <row r="389" spans="1:7" x14ac:dyDescent="0.25">
      <c r="A389" s="234"/>
      <c r="B389" s="234"/>
      <c r="C389" s="234"/>
      <c r="D389" s="234"/>
      <c r="E389" s="234"/>
      <c r="F389" s="234"/>
      <c r="G389" s="234"/>
    </row>
    <row r="390" spans="1:7" x14ac:dyDescent="0.25">
      <c r="A390" s="234"/>
      <c r="B390" s="234"/>
      <c r="C390" s="234"/>
      <c r="D390" s="234"/>
      <c r="E390" s="234"/>
      <c r="F390" s="234"/>
      <c r="G390" s="234"/>
    </row>
    <row r="391" spans="1:7" x14ac:dyDescent="0.25">
      <c r="A391" s="234"/>
      <c r="B391" s="234"/>
      <c r="C391" s="234"/>
      <c r="D391" s="234"/>
      <c r="E391" s="234"/>
      <c r="F391" s="234"/>
      <c r="G391" s="234"/>
    </row>
    <row r="392" spans="1:7" x14ac:dyDescent="0.25">
      <c r="A392" s="234"/>
      <c r="B392" s="234"/>
      <c r="C392" s="234"/>
      <c r="D392" s="234"/>
      <c r="E392" s="234"/>
      <c r="F392" s="234"/>
      <c r="G392" s="234"/>
    </row>
    <row r="393" spans="1:7" x14ac:dyDescent="0.25">
      <c r="A393" s="234"/>
      <c r="B393" s="234"/>
      <c r="C393" s="234"/>
      <c r="D393" s="234"/>
      <c r="E393" s="234"/>
      <c r="F393" s="234"/>
      <c r="G393" s="234"/>
    </row>
    <row r="394" spans="1:7" x14ac:dyDescent="0.25">
      <c r="A394" s="234"/>
      <c r="B394" s="234"/>
      <c r="C394" s="234"/>
      <c r="D394" s="234"/>
      <c r="E394" s="234"/>
      <c r="F394" s="234"/>
      <c r="G394" s="234"/>
    </row>
    <row r="395" spans="1:7" x14ac:dyDescent="0.25">
      <c r="A395" s="234"/>
      <c r="B395" s="234"/>
      <c r="C395" s="234"/>
      <c r="D395" s="234"/>
      <c r="E395" s="234"/>
      <c r="F395" s="234"/>
      <c r="G395" s="234"/>
    </row>
    <row r="396" spans="1:7" x14ac:dyDescent="0.25">
      <c r="A396" s="234"/>
      <c r="B396" s="234"/>
      <c r="C396" s="234"/>
      <c r="D396" s="234"/>
      <c r="E396" s="234"/>
      <c r="F396" s="234"/>
      <c r="G396" s="234"/>
    </row>
    <row r="397" spans="1:7" x14ac:dyDescent="0.25">
      <c r="A397" s="234"/>
      <c r="B397" s="234"/>
      <c r="C397" s="234"/>
      <c r="D397" s="234"/>
      <c r="E397" s="234"/>
      <c r="F397" s="234"/>
      <c r="G397" s="234"/>
    </row>
    <row r="398" spans="1:7" x14ac:dyDescent="0.25">
      <c r="A398" s="234"/>
      <c r="B398" s="234"/>
      <c r="C398" s="234"/>
      <c r="D398" s="234"/>
      <c r="E398" s="234"/>
      <c r="F398" s="234"/>
      <c r="G398" s="234"/>
    </row>
    <row r="399" spans="1:7" x14ac:dyDescent="0.25">
      <c r="A399" s="234"/>
      <c r="B399" s="234"/>
      <c r="C399" s="234"/>
      <c r="D399" s="234"/>
      <c r="E399" s="234"/>
      <c r="F399" s="234"/>
      <c r="G399" s="234"/>
    </row>
    <row r="400" spans="1:7" x14ac:dyDescent="0.25">
      <c r="A400" s="234"/>
      <c r="B400" s="234"/>
      <c r="C400" s="234"/>
      <c r="D400" s="234"/>
      <c r="E400" s="234"/>
      <c r="F400" s="234"/>
      <c r="G400" s="234"/>
    </row>
    <row r="401" spans="1:7" x14ac:dyDescent="0.25">
      <c r="A401" s="234"/>
      <c r="B401" s="234"/>
      <c r="C401" s="234"/>
      <c r="D401" s="234"/>
      <c r="E401" s="234"/>
      <c r="F401" s="234"/>
      <c r="G401" s="234"/>
    </row>
    <row r="402" spans="1:7" x14ac:dyDescent="0.25">
      <c r="A402" s="234"/>
      <c r="B402" s="234"/>
      <c r="C402" s="234"/>
      <c r="D402" s="234"/>
      <c r="E402" s="234"/>
      <c r="F402" s="234"/>
      <c r="G402" s="234"/>
    </row>
    <row r="403" spans="1:7" x14ac:dyDescent="0.25">
      <c r="A403" s="234"/>
      <c r="B403" s="234"/>
      <c r="C403" s="234"/>
      <c r="D403" s="234"/>
      <c r="E403" s="234"/>
      <c r="F403" s="234"/>
      <c r="G403" s="234"/>
    </row>
    <row r="404" spans="1:7" x14ac:dyDescent="0.25">
      <c r="A404" s="234"/>
      <c r="B404" s="234"/>
      <c r="C404" s="234"/>
      <c r="D404" s="234"/>
      <c r="E404" s="234"/>
      <c r="F404" s="234"/>
      <c r="G404" s="234"/>
    </row>
    <row r="405" spans="1:7" x14ac:dyDescent="0.25">
      <c r="A405" s="234"/>
      <c r="B405" s="234"/>
      <c r="C405" s="234"/>
      <c r="D405" s="234"/>
      <c r="E405" s="234"/>
      <c r="F405" s="234"/>
      <c r="G405" s="234"/>
    </row>
    <row r="406" spans="1:7" x14ac:dyDescent="0.25">
      <c r="A406" s="234"/>
      <c r="B406" s="234"/>
      <c r="C406" s="234"/>
      <c r="D406" s="234"/>
      <c r="E406" s="234"/>
      <c r="F406" s="234"/>
      <c r="G406" s="234"/>
    </row>
    <row r="407" spans="1:7" x14ac:dyDescent="0.25">
      <c r="A407" s="234"/>
      <c r="B407" s="234"/>
      <c r="C407" s="234"/>
      <c r="D407" s="234"/>
      <c r="E407" s="234"/>
      <c r="F407" s="234"/>
      <c r="G407" s="234"/>
    </row>
    <row r="408" spans="1:7" x14ac:dyDescent="0.25">
      <c r="A408" s="234"/>
      <c r="B408" s="234"/>
      <c r="C408" s="234"/>
      <c r="D408" s="234"/>
      <c r="E408" s="234"/>
      <c r="F408" s="234"/>
      <c r="G408" s="234"/>
    </row>
    <row r="409" spans="1:7" x14ac:dyDescent="0.25">
      <c r="A409" s="234"/>
      <c r="B409" s="234"/>
      <c r="C409" s="234"/>
      <c r="D409" s="234"/>
      <c r="E409" s="234"/>
      <c r="F409" s="234"/>
      <c r="G409" s="234"/>
    </row>
    <row r="410" spans="1:7" x14ac:dyDescent="0.25">
      <c r="A410" s="234"/>
      <c r="B410" s="234"/>
      <c r="C410" s="234"/>
      <c r="D410" s="234"/>
      <c r="E410" s="234"/>
      <c r="F410" s="234"/>
      <c r="G410" s="234"/>
    </row>
    <row r="411" spans="1:7" x14ac:dyDescent="0.25">
      <c r="A411" s="234"/>
      <c r="B411" s="234"/>
      <c r="C411" s="234"/>
      <c r="D411" s="234"/>
      <c r="E411" s="234"/>
      <c r="F411" s="234"/>
      <c r="G411" s="234"/>
    </row>
    <row r="412" spans="1:7" x14ac:dyDescent="0.25">
      <c r="A412" s="234"/>
      <c r="B412" s="234"/>
      <c r="C412" s="234"/>
      <c r="D412" s="234"/>
      <c r="E412" s="234"/>
      <c r="F412" s="234"/>
      <c r="G412" s="234"/>
    </row>
    <row r="413" spans="1:7" x14ac:dyDescent="0.25">
      <c r="A413" s="234"/>
      <c r="B413" s="234"/>
      <c r="C413" s="234"/>
      <c r="D413" s="234"/>
      <c r="E413" s="234"/>
      <c r="F413" s="234"/>
      <c r="G413" s="234"/>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020551D5-334C-46A2-9BB8-29821E37B19C}"/>
    <hyperlink ref="B7" location="'A. HTT General'!B26" display="2. Regulatory Summary" xr:uid="{9E0D576A-05D5-4093-A7BE-FCD52C2F2792}"/>
    <hyperlink ref="B8" location="'A. HTT General'!B36" display="3. General Cover Pool / Covered Bond Information" xr:uid="{FEFB87AC-3F12-4D9F-ABB8-A7FF963A1CFB}"/>
    <hyperlink ref="B9" location="'A. HTT General'!B285" display="4. References to Capital Requirements Regulation (CRR) 129(7)" xr:uid="{6F6A0820-E826-45C3-A221-8CDDBDF0620E}"/>
    <hyperlink ref="B11" location="'A. HTT General'!B319" display="6. Other relevant information" xr:uid="{82CD9117-6481-469C-AFA3-4C4F172A6F9B}"/>
    <hyperlink ref="C289" location="'A. HTT General'!A39" display="'A. HTT General'!A39" xr:uid="{CE3123FC-EC16-422F-B727-2D82706018C7}"/>
    <hyperlink ref="C290" location="'B1. HTT Mortgage Assets'!B43" display="'B1. HTT Mortgage Assets'!B43" xr:uid="{44DBEEC5-77B7-4E36-8C22-D6995B76E015}"/>
    <hyperlink ref="D290" location="'B2. HTT Public Sector Assets'!B48" display="'B2. HTT Public Sector Assets'!B48" xr:uid="{8DDAD426-95B1-4DBD-9515-602677F891DD}"/>
    <hyperlink ref="C291" location="'A. HTT General'!A52" display="'A. HTT General'!A52" xr:uid="{EF4096B4-BB32-40B8-8040-F798EDA2C5CF}"/>
    <hyperlink ref="C295" location="'A. HTT General'!B163" display="'A. HTT General'!B163" xr:uid="{664B0090-E2CA-4CBC-9745-C5D42DAA056C}"/>
    <hyperlink ref="C296" location="'A. HTT General'!B137" display="'A. HTT General'!B137" xr:uid="{F39C01AB-F0D5-43D4-B9AD-9D0258EF35D0}"/>
    <hyperlink ref="C297" location="'C. HTT Harmonised Glossary'!B17" display="'C. HTT Harmonised Glossary'!B17" xr:uid="{F1CB715E-29F3-4067-8C02-FD260DF3FCEC}"/>
    <hyperlink ref="C298" location="'A. HTT General'!B65" display="'A. HTT General'!B65" xr:uid="{B6E7A10E-6295-4F69-9942-03DD3A7E728E}"/>
    <hyperlink ref="C299" location="'A. HTT General'!B88" display="'A. HTT General'!B88" xr:uid="{E132D2A8-212D-4CA2-B2DE-156C4DA2BB27}"/>
    <hyperlink ref="C300" location="'B1. HTT Mortgage Assets'!B180" display="'B1. HTT Mortgage Assets'!B180" xr:uid="{6CEF1BDD-C94A-4067-ABB5-143207BFC944}"/>
    <hyperlink ref="D300" location="'B2. HTT Public Sector Assets'!B166" display="'B2. HTT Public Sector Assets'!B166" xr:uid="{08BF5B55-E70F-473F-9D11-6FDC1321EDE3}"/>
    <hyperlink ref="B27" r:id="rId1" display="UCITS Compliance" xr:uid="{CF7C3338-B1B3-432E-9712-E6E05400CA48}"/>
    <hyperlink ref="B28" r:id="rId2" xr:uid="{B86B163C-FCDB-4AD8-A2AB-6ED1476C2F13}"/>
    <hyperlink ref="B29" r:id="rId3" xr:uid="{F799FD8E-7603-4853-9EEE-4AACD41756EB}"/>
    <hyperlink ref="B10" location="'A. HTT General'!B311" display="5. References to Capital Requirements Regulation (CRR) 129(1)" xr:uid="{8C6F51F2-80FF-4E6B-B9A5-4836CFE514C1}"/>
    <hyperlink ref="D292" location="'B1. HTT Mortgage Assets'!B287" display="'B1. HTT Mortgage Assets'!B287" xr:uid="{158B416B-04D2-424A-8E8D-423DC8DDC4FF}"/>
    <hyperlink ref="C292" location="'B1. HTT Mortgage Assets'!B186" display="'B1. HTT Mortgage Assets'!B186" xr:uid="{707F9799-4551-41AD-AFD6-39EA18B2AE1D}"/>
    <hyperlink ref="C288" location="'A. HTT General'!A38" display="'A. HTT General'!A38" xr:uid="{1C3B9A2B-06C7-421B-9716-0CD212BCD147}"/>
    <hyperlink ref="C294" location="'A. HTT General'!B111" display="'A. HTT General'!B111" xr:uid="{CAA679C0-33B6-4A72-A0AA-C62649D16343}"/>
    <hyperlink ref="F292" location="'B2. HTT Public Sector Assets'!A18" display="'B2. HTT Public Sector Assets'!A18" xr:uid="{2BBDE344-F485-42FF-B165-03E08E0E19D5}"/>
    <hyperlink ref="D293" location="'B2. HTT Public Sector Assets'!B129" display="'B2. HTT Public Sector Assets'!B129" xr:uid="{0592A1F2-4C47-4D2C-BA8A-DE13DC882EAE}"/>
    <hyperlink ref="C293" location="'B1. HTT Mortgage Assets'!B149" display="'B1. HTT Mortgage Assets'!B149" xr:uid="{C63FA1D0-F70E-4F37-ACE1-41E96CCBDB6D}"/>
    <hyperlink ref="C229" r:id="rId4" xr:uid="{C7825189-1B6F-4719-9F76-E7CBC0C60785}"/>
  </hyperlinks>
  <pageMargins left="0.7" right="0.7" top="0.75" bottom="0.75" header="0.3" footer="0.3"/>
  <pageSetup scale="38" orientation="portrait" r:id="rId5"/>
  <headerFooter>
    <oddFooter>&amp;R&amp;1#&amp;"Calibri"&amp;10&amp;K0000FFClassification : Internal</oddFooter>
  </headerFooter>
  <rowBreaks count="1" manualBreakCount="1">
    <brk id="1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7D2E-75DC-4965-8690-AB04C33CB790}">
  <sheetPr>
    <tabColor rgb="FFE36E00"/>
  </sheetPr>
  <dimension ref="A1:G577"/>
  <sheetViews>
    <sheetView view="pageBreakPreview" topLeftCell="A530" zoomScale="60" zoomScaleNormal="100" workbookViewId="0">
      <selection activeCell="C46" sqref="C46"/>
    </sheetView>
  </sheetViews>
  <sheetFormatPr defaultRowHeight="15" x14ac:dyDescent="0.25"/>
  <cols>
    <col min="1" max="1" width="13.85546875" style="211" customWidth="1"/>
    <col min="2" max="2" width="60.85546875" style="211" customWidth="1"/>
    <col min="3" max="3" width="41" style="211" customWidth="1"/>
    <col min="4" max="4" width="40.85546875" style="211" customWidth="1"/>
    <col min="5" max="5" width="6.7109375" style="211" customWidth="1"/>
    <col min="6" max="6" width="41.5703125" style="211" customWidth="1"/>
    <col min="7" max="7" width="41.5703125" style="205" customWidth="1"/>
    <col min="8" max="16384" width="9.140625" style="171"/>
  </cols>
  <sheetData>
    <row r="1" spans="1:7" ht="31.5" x14ac:dyDescent="0.25">
      <c r="A1" s="170" t="s">
        <v>395</v>
      </c>
      <c r="B1" s="170"/>
      <c r="C1" s="205"/>
      <c r="D1" s="205"/>
      <c r="E1" s="205"/>
      <c r="F1" s="206" t="s">
        <v>1720</v>
      </c>
    </row>
    <row r="2" spans="1:7" ht="15.75" thickBot="1" x14ac:dyDescent="0.3">
      <c r="A2" s="205"/>
      <c r="B2" s="205"/>
      <c r="C2" s="205"/>
      <c r="D2" s="205"/>
      <c r="E2" s="205"/>
      <c r="F2" s="205"/>
    </row>
    <row r="3" spans="1:7" ht="19.5" thickBot="1" x14ac:dyDescent="0.3">
      <c r="A3" s="208"/>
      <c r="B3" s="209" t="s">
        <v>0</v>
      </c>
      <c r="C3" s="210" t="s">
        <v>1833</v>
      </c>
      <c r="D3" s="208"/>
      <c r="E3" s="208"/>
      <c r="F3" s="205"/>
      <c r="G3" s="208"/>
    </row>
    <row r="4" spans="1:7" ht="15.75" thickBot="1" x14ac:dyDescent="0.3"/>
    <row r="5" spans="1:7" ht="18.75" x14ac:dyDescent="0.25">
      <c r="A5" s="212"/>
      <c r="B5" s="213" t="s">
        <v>396</v>
      </c>
      <c r="C5" s="212"/>
      <c r="E5" s="214"/>
      <c r="F5" s="214"/>
    </row>
    <row r="6" spans="1:7" x14ac:dyDescent="0.25">
      <c r="B6" s="275" t="s">
        <v>397</v>
      </c>
    </row>
    <row r="7" spans="1:7" x14ac:dyDescent="0.25">
      <c r="B7" s="276" t="s">
        <v>398</v>
      </c>
    </row>
    <row r="8" spans="1:7" ht="15.75" thickBot="1" x14ac:dyDescent="0.3">
      <c r="B8" s="277" t="s">
        <v>399</v>
      </c>
    </row>
    <row r="9" spans="1:7" x14ac:dyDescent="0.25">
      <c r="B9" s="278"/>
    </row>
    <row r="10" spans="1:7" ht="37.5" x14ac:dyDescent="0.25">
      <c r="A10" s="219" t="s">
        <v>5</v>
      </c>
      <c r="B10" s="219" t="s">
        <v>397</v>
      </c>
      <c r="C10" s="220"/>
      <c r="D10" s="220"/>
      <c r="E10" s="220"/>
      <c r="F10" s="220"/>
      <c r="G10" s="221"/>
    </row>
    <row r="11" spans="1:7" x14ac:dyDescent="0.25">
      <c r="A11" s="228"/>
      <c r="B11" s="229" t="s">
        <v>400</v>
      </c>
      <c r="C11" s="228" t="s">
        <v>50</v>
      </c>
      <c r="D11" s="228"/>
      <c r="E11" s="228"/>
      <c r="F11" s="231" t="s">
        <v>401</v>
      </c>
      <c r="G11" s="231"/>
    </row>
    <row r="12" spans="1:7" x14ac:dyDescent="0.25">
      <c r="A12" s="211" t="s">
        <v>402</v>
      </c>
      <c r="B12" s="211" t="s">
        <v>403</v>
      </c>
      <c r="C12" s="259">
        <v>2927.3316985400088</v>
      </c>
      <c r="F12" s="240">
        <f>IF($C$15=0,"",IF(C12="[for completion]","",C12/$C$15))</f>
        <v>1</v>
      </c>
    </row>
    <row r="13" spans="1:7" x14ac:dyDescent="0.25">
      <c r="A13" s="211" t="s">
        <v>404</v>
      </c>
      <c r="B13" s="211" t="s">
        <v>405</v>
      </c>
      <c r="C13" s="259">
        <v>0</v>
      </c>
      <c r="F13" s="240">
        <f>IF($C$15=0,"",IF(C13="[for completion]","",C13/$C$15))</f>
        <v>0</v>
      </c>
    </row>
    <row r="14" spans="1:7" x14ac:dyDescent="0.25">
      <c r="A14" s="211" t="s">
        <v>406</v>
      </c>
      <c r="B14" s="211" t="s">
        <v>62</v>
      </c>
      <c r="C14" s="259">
        <v>0</v>
      </c>
      <c r="F14" s="240">
        <f>IF($C$15=0,"",IF(C14="[for completion]","",C14/$C$15))</f>
        <v>0</v>
      </c>
    </row>
    <row r="15" spans="1:7" x14ac:dyDescent="0.25">
      <c r="A15" s="211" t="s">
        <v>407</v>
      </c>
      <c r="B15" s="279" t="s">
        <v>64</v>
      </c>
      <c r="C15" s="232">
        <f>SUM(C12:C14)</f>
        <v>2927.3316985400088</v>
      </c>
      <c r="F15" s="280">
        <f>SUM(F12:F14)</f>
        <v>1</v>
      </c>
    </row>
    <row r="16" spans="1:7" x14ac:dyDescent="0.25">
      <c r="A16" s="211" t="s">
        <v>408</v>
      </c>
      <c r="B16" s="245" t="s">
        <v>409</v>
      </c>
      <c r="C16" s="232"/>
      <c r="F16" s="240">
        <f t="shared" ref="F16:F26" si="0">IF($C$15=0,"",IF(C16="[for completion]","",C16/$C$15))</f>
        <v>0</v>
      </c>
    </row>
    <row r="17" spans="1:7" x14ac:dyDescent="0.25">
      <c r="A17" s="211" t="s">
        <v>410</v>
      </c>
      <c r="B17" s="245" t="s">
        <v>411</v>
      </c>
      <c r="C17" s="232"/>
      <c r="F17" s="240">
        <f t="shared" si="0"/>
        <v>0</v>
      </c>
    </row>
    <row r="18" spans="1:7" x14ac:dyDescent="0.25">
      <c r="A18" s="211" t="s">
        <v>412</v>
      </c>
      <c r="B18" s="245" t="s">
        <v>165</v>
      </c>
      <c r="C18" s="232"/>
      <c r="F18" s="240">
        <f t="shared" si="0"/>
        <v>0</v>
      </c>
    </row>
    <row r="19" spans="1:7" x14ac:dyDescent="0.25">
      <c r="A19" s="211" t="s">
        <v>413</v>
      </c>
      <c r="B19" s="245" t="s">
        <v>165</v>
      </c>
      <c r="C19" s="232"/>
      <c r="F19" s="240">
        <f t="shared" si="0"/>
        <v>0</v>
      </c>
    </row>
    <row r="20" spans="1:7" x14ac:dyDescent="0.25">
      <c r="A20" s="211" t="s">
        <v>414</v>
      </c>
      <c r="B20" s="245" t="s">
        <v>165</v>
      </c>
      <c r="C20" s="232"/>
      <c r="F20" s="240">
        <f t="shared" si="0"/>
        <v>0</v>
      </c>
    </row>
    <row r="21" spans="1:7" x14ac:dyDescent="0.25">
      <c r="A21" s="211" t="s">
        <v>415</v>
      </c>
      <c r="B21" s="245" t="s">
        <v>165</v>
      </c>
      <c r="C21" s="232"/>
      <c r="F21" s="240">
        <f t="shared" si="0"/>
        <v>0</v>
      </c>
    </row>
    <row r="22" spans="1:7" x14ac:dyDescent="0.25">
      <c r="A22" s="211" t="s">
        <v>416</v>
      </c>
      <c r="B22" s="245" t="s">
        <v>165</v>
      </c>
      <c r="C22" s="232"/>
      <c r="F22" s="240">
        <f t="shared" si="0"/>
        <v>0</v>
      </c>
    </row>
    <row r="23" spans="1:7" x14ac:dyDescent="0.25">
      <c r="A23" s="211" t="s">
        <v>417</v>
      </c>
      <c r="B23" s="245" t="s">
        <v>165</v>
      </c>
      <c r="C23" s="232"/>
      <c r="F23" s="240">
        <f t="shared" si="0"/>
        <v>0</v>
      </c>
    </row>
    <row r="24" spans="1:7" x14ac:dyDescent="0.25">
      <c r="A24" s="211" t="s">
        <v>418</v>
      </c>
      <c r="B24" s="245" t="s">
        <v>165</v>
      </c>
      <c r="C24" s="232"/>
      <c r="F24" s="240">
        <f t="shared" si="0"/>
        <v>0</v>
      </c>
    </row>
    <row r="25" spans="1:7" x14ac:dyDescent="0.25">
      <c r="A25" s="211" t="s">
        <v>419</v>
      </c>
      <c r="B25" s="245" t="s">
        <v>165</v>
      </c>
      <c r="C25" s="232"/>
      <c r="F25" s="240">
        <f t="shared" si="0"/>
        <v>0</v>
      </c>
    </row>
    <row r="26" spans="1:7" x14ac:dyDescent="0.25">
      <c r="A26" s="211" t="s">
        <v>1834</v>
      </c>
      <c r="B26" s="245" t="s">
        <v>165</v>
      </c>
      <c r="C26" s="246"/>
      <c r="D26" s="234"/>
      <c r="E26" s="234"/>
      <c r="F26" s="240">
        <f t="shared" si="0"/>
        <v>0</v>
      </c>
    </row>
    <row r="27" spans="1:7" x14ac:dyDescent="0.25">
      <c r="A27" s="228"/>
      <c r="B27" s="229" t="s">
        <v>420</v>
      </c>
      <c r="C27" s="228" t="s">
        <v>421</v>
      </c>
      <c r="D27" s="228" t="s">
        <v>422</v>
      </c>
      <c r="E27" s="230"/>
      <c r="F27" s="228" t="s">
        <v>423</v>
      </c>
      <c r="G27" s="231"/>
    </row>
    <row r="28" spans="1:7" x14ac:dyDescent="0.25">
      <c r="A28" s="211" t="s">
        <v>424</v>
      </c>
      <c r="B28" s="211" t="s">
        <v>425</v>
      </c>
      <c r="C28" s="281">
        <v>41958</v>
      </c>
      <c r="D28" s="211" t="s">
        <v>86</v>
      </c>
      <c r="F28" s="211">
        <f>IF(AND(C28="[For completion]",D28="[For completion]"),"[For completion]",SUM(C28:D28))</f>
        <v>41958</v>
      </c>
    </row>
    <row r="29" spans="1:7" x14ac:dyDescent="0.25">
      <c r="A29" s="211" t="s">
        <v>426</v>
      </c>
      <c r="B29" s="224" t="s">
        <v>1835</v>
      </c>
    </row>
    <row r="30" spans="1:7" x14ac:dyDescent="0.25">
      <c r="A30" s="211" t="s">
        <v>428</v>
      </c>
      <c r="B30" s="224" t="s">
        <v>429</v>
      </c>
    </row>
    <row r="31" spans="1:7" x14ac:dyDescent="0.25">
      <c r="A31" s="211" t="s">
        <v>430</v>
      </c>
      <c r="B31" s="224"/>
    </row>
    <row r="32" spans="1:7" x14ac:dyDescent="0.25">
      <c r="A32" s="211" t="s">
        <v>431</v>
      </c>
      <c r="B32" s="224"/>
    </row>
    <row r="33" spans="1:7" x14ac:dyDescent="0.25">
      <c r="A33" s="211" t="s">
        <v>432</v>
      </c>
      <c r="B33" s="224"/>
    </row>
    <row r="34" spans="1:7" x14ac:dyDescent="0.25">
      <c r="A34" s="211" t="s">
        <v>433</v>
      </c>
      <c r="B34" s="224"/>
    </row>
    <row r="35" spans="1:7" x14ac:dyDescent="0.25">
      <c r="A35" s="228"/>
      <c r="B35" s="229" t="s">
        <v>434</v>
      </c>
      <c r="C35" s="228" t="s">
        <v>435</v>
      </c>
      <c r="D35" s="228" t="s">
        <v>436</v>
      </c>
      <c r="E35" s="230"/>
      <c r="F35" s="231" t="s">
        <v>401</v>
      </c>
      <c r="G35" s="231"/>
    </row>
    <row r="36" spans="1:7" x14ac:dyDescent="0.25">
      <c r="A36" s="211" t="s">
        <v>437</v>
      </c>
      <c r="B36" s="211" t="s">
        <v>438</v>
      </c>
      <c r="C36" s="282">
        <v>1.0535972040811949E-2</v>
      </c>
      <c r="D36" s="211" t="s">
        <v>56</v>
      </c>
      <c r="E36" s="283"/>
      <c r="F36" s="280" t="s">
        <v>1836</v>
      </c>
    </row>
    <row r="37" spans="1:7" x14ac:dyDescent="0.25">
      <c r="A37" s="211" t="s">
        <v>439</v>
      </c>
      <c r="C37" s="280"/>
      <c r="D37" s="280"/>
      <c r="E37" s="283"/>
      <c r="F37" s="280"/>
    </row>
    <row r="38" spans="1:7" x14ac:dyDescent="0.25">
      <c r="A38" s="211" t="s">
        <v>440</v>
      </c>
      <c r="C38" s="280"/>
      <c r="D38" s="280"/>
      <c r="E38" s="283"/>
      <c r="F38" s="280"/>
    </row>
    <row r="39" spans="1:7" x14ac:dyDescent="0.25">
      <c r="A39" s="211" t="s">
        <v>441</v>
      </c>
      <c r="C39" s="280"/>
      <c r="D39" s="280"/>
      <c r="E39" s="283"/>
      <c r="F39" s="280"/>
    </row>
    <row r="40" spans="1:7" x14ac:dyDescent="0.25">
      <c r="A40" s="211" t="s">
        <v>442</v>
      </c>
      <c r="C40" s="280"/>
      <c r="D40" s="280"/>
      <c r="E40" s="283"/>
      <c r="F40" s="280"/>
    </row>
    <row r="41" spans="1:7" x14ac:dyDescent="0.25">
      <c r="A41" s="211" t="s">
        <v>443</v>
      </c>
      <c r="C41" s="280"/>
      <c r="D41" s="280"/>
      <c r="E41" s="283"/>
      <c r="F41" s="280"/>
    </row>
    <row r="42" spans="1:7" x14ac:dyDescent="0.25">
      <c r="A42" s="211" t="s">
        <v>444</v>
      </c>
      <c r="C42" s="280"/>
      <c r="D42" s="280"/>
      <c r="E42" s="283"/>
      <c r="F42" s="280"/>
    </row>
    <row r="43" spans="1:7" x14ac:dyDescent="0.25">
      <c r="A43" s="228"/>
      <c r="B43" s="229" t="s">
        <v>445</v>
      </c>
      <c r="C43" s="228" t="s">
        <v>435</v>
      </c>
      <c r="D43" s="228" t="s">
        <v>436</v>
      </c>
      <c r="E43" s="230"/>
      <c r="F43" s="231" t="s">
        <v>401</v>
      </c>
      <c r="G43" s="231"/>
    </row>
    <row r="44" spans="1:7" x14ac:dyDescent="0.25">
      <c r="A44" s="211" t="s">
        <v>446</v>
      </c>
      <c r="B44" s="284" t="s">
        <v>447</v>
      </c>
      <c r="C44" s="285">
        <f>SUM(C45:C71)</f>
        <v>0</v>
      </c>
      <c r="D44" s="285">
        <f>SUM(D45:D71)</f>
        <v>0</v>
      </c>
      <c r="E44" s="280"/>
      <c r="F44" s="285">
        <f>SUM(F45:F71)</f>
        <v>0</v>
      </c>
      <c r="G44" s="211"/>
    </row>
    <row r="45" spans="1:7" x14ac:dyDescent="0.25">
      <c r="A45" s="211" t="s">
        <v>448</v>
      </c>
      <c r="B45" s="211" t="s">
        <v>449</v>
      </c>
      <c r="C45" s="211">
        <v>0</v>
      </c>
      <c r="D45" s="286">
        <v>0</v>
      </c>
      <c r="E45" s="280"/>
      <c r="F45" s="280" t="s">
        <v>1836</v>
      </c>
      <c r="G45" s="211"/>
    </row>
    <row r="46" spans="1:7" x14ac:dyDescent="0.25">
      <c r="A46" s="211" t="s">
        <v>450</v>
      </c>
      <c r="B46" s="211" t="s">
        <v>7</v>
      </c>
      <c r="C46" s="211" t="s">
        <v>135</v>
      </c>
      <c r="D46" s="286" t="s">
        <v>56</v>
      </c>
      <c r="E46" s="280"/>
      <c r="F46" s="280" t="s">
        <v>1836</v>
      </c>
      <c r="G46" s="211"/>
    </row>
    <row r="47" spans="1:7" x14ac:dyDescent="0.25">
      <c r="A47" s="211" t="s">
        <v>451</v>
      </c>
      <c r="B47" s="211" t="s">
        <v>452</v>
      </c>
      <c r="C47" s="211">
        <v>0</v>
      </c>
      <c r="D47" s="286">
        <v>0</v>
      </c>
      <c r="E47" s="280"/>
      <c r="F47" s="280" t="s">
        <v>1836</v>
      </c>
      <c r="G47" s="211"/>
    </row>
    <row r="48" spans="1:7" x14ac:dyDescent="0.25">
      <c r="A48" s="211" t="s">
        <v>453</v>
      </c>
      <c r="B48" s="211" t="s">
        <v>454</v>
      </c>
      <c r="C48" s="211">
        <v>0</v>
      </c>
      <c r="D48" s="286">
        <v>0</v>
      </c>
      <c r="E48" s="280"/>
      <c r="F48" s="280" t="s">
        <v>1836</v>
      </c>
      <c r="G48" s="211"/>
    </row>
    <row r="49" spans="1:7" x14ac:dyDescent="0.25">
      <c r="A49" s="211" t="s">
        <v>455</v>
      </c>
      <c r="B49" s="211" t="s">
        <v>456</v>
      </c>
      <c r="C49" s="211">
        <v>0</v>
      </c>
      <c r="D49" s="286">
        <v>0</v>
      </c>
      <c r="E49" s="280"/>
      <c r="F49" s="280" t="s">
        <v>1836</v>
      </c>
      <c r="G49" s="211"/>
    </row>
    <row r="50" spans="1:7" x14ac:dyDescent="0.25">
      <c r="A50" s="211" t="s">
        <v>457</v>
      </c>
      <c r="B50" s="211" t="s">
        <v>1837</v>
      </c>
      <c r="C50" s="211">
        <v>0</v>
      </c>
      <c r="D50" s="286">
        <v>0</v>
      </c>
      <c r="E50" s="280"/>
      <c r="F50" s="280" t="s">
        <v>1836</v>
      </c>
      <c r="G50" s="211"/>
    </row>
    <row r="51" spans="1:7" x14ac:dyDescent="0.25">
      <c r="A51" s="211" t="s">
        <v>458</v>
      </c>
      <c r="B51" s="211" t="s">
        <v>459</v>
      </c>
      <c r="C51" s="211">
        <v>0</v>
      </c>
      <c r="D51" s="286">
        <v>0</v>
      </c>
      <c r="E51" s="280"/>
      <c r="F51" s="280" t="s">
        <v>1836</v>
      </c>
      <c r="G51" s="211"/>
    </row>
    <row r="52" spans="1:7" x14ac:dyDescent="0.25">
      <c r="A52" s="211" t="s">
        <v>460</v>
      </c>
      <c r="B52" s="211" t="s">
        <v>461</v>
      </c>
      <c r="C52" s="211">
        <v>0</v>
      </c>
      <c r="D52" s="286">
        <v>0</v>
      </c>
      <c r="E52" s="280"/>
      <c r="F52" s="280" t="s">
        <v>1836</v>
      </c>
      <c r="G52" s="211"/>
    </row>
    <row r="53" spans="1:7" x14ac:dyDescent="0.25">
      <c r="A53" s="211" t="s">
        <v>462</v>
      </c>
      <c r="B53" s="211" t="s">
        <v>463</v>
      </c>
      <c r="C53" s="211">
        <v>0</v>
      </c>
      <c r="D53" s="286">
        <v>0</v>
      </c>
      <c r="E53" s="280"/>
      <c r="F53" s="280" t="s">
        <v>1836</v>
      </c>
      <c r="G53" s="211"/>
    </row>
    <row r="54" spans="1:7" x14ac:dyDescent="0.25">
      <c r="A54" s="211" t="s">
        <v>464</v>
      </c>
      <c r="B54" s="211" t="s">
        <v>465</v>
      </c>
      <c r="C54" s="211">
        <v>0</v>
      </c>
      <c r="D54" s="286">
        <v>0</v>
      </c>
      <c r="E54" s="280"/>
      <c r="F54" s="280" t="s">
        <v>1836</v>
      </c>
      <c r="G54" s="211"/>
    </row>
    <row r="55" spans="1:7" x14ac:dyDescent="0.25">
      <c r="A55" s="211" t="s">
        <v>466</v>
      </c>
      <c r="B55" s="211" t="s">
        <v>467</v>
      </c>
      <c r="C55" s="211">
        <v>0</v>
      </c>
      <c r="D55" s="286">
        <v>0</v>
      </c>
      <c r="E55" s="280"/>
      <c r="F55" s="280" t="s">
        <v>1836</v>
      </c>
      <c r="G55" s="211"/>
    </row>
    <row r="56" spans="1:7" x14ac:dyDescent="0.25">
      <c r="A56" s="211" t="s">
        <v>468</v>
      </c>
      <c r="B56" s="211" t="s">
        <v>469</v>
      </c>
      <c r="C56" s="211">
        <v>0</v>
      </c>
      <c r="D56" s="286">
        <v>0</v>
      </c>
      <c r="E56" s="280"/>
      <c r="F56" s="280" t="s">
        <v>1836</v>
      </c>
      <c r="G56" s="211"/>
    </row>
    <row r="57" spans="1:7" x14ac:dyDescent="0.25">
      <c r="A57" s="211" t="s">
        <v>470</v>
      </c>
      <c r="B57" s="211" t="s">
        <v>471</v>
      </c>
      <c r="C57" s="211">
        <v>0</v>
      </c>
      <c r="D57" s="286">
        <v>0</v>
      </c>
      <c r="E57" s="280"/>
      <c r="F57" s="280" t="s">
        <v>1836</v>
      </c>
      <c r="G57" s="211"/>
    </row>
    <row r="58" spans="1:7" x14ac:dyDescent="0.25">
      <c r="A58" s="211" t="s">
        <v>472</v>
      </c>
      <c r="B58" s="211" t="s">
        <v>473</v>
      </c>
      <c r="C58" s="211">
        <v>0</v>
      </c>
      <c r="D58" s="286">
        <v>0</v>
      </c>
      <c r="E58" s="280"/>
      <c r="F58" s="280" t="s">
        <v>1836</v>
      </c>
      <c r="G58" s="211"/>
    </row>
    <row r="59" spans="1:7" x14ac:dyDescent="0.25">
      <c r="A59" s="211" t="s">
        <v>474</v>
      </c>
      <c r="B59" s="211" t="s">
        <v>475</v>
      </c>
      <c r="C59" s="211">
        <v>0</v>
      </c>
      <c r="D59" s="286">
        <v>0</v>
      </c>
      <c r="E59" s="280"/>
      <c r="F59" s="280" t="s">
        <v>1836</v>
      </c>
      <c r="G59" s="211"/>
    </row>
    <row r="60" spans="1:7" x14ac:dyDescent="0.25">
      <c r="A60" s="211" t="s">
        <v>476</v>
      </c>
      <c r="B60" s="211" t="s">
        <v>477</v>
      </c>
      <c r="C60" s="211">
        <v>0</v>
      </c>
      <c r="D60" s="286">
        <v>0</v>
      </c>
      <c r="E60" s="280"/>
      <c r="F60" s="280" t="s">
        <v>1836</v>
      </c>
      <c r="G60" s="211"/>
    </row>
    <row r="61" spans="1:7" x14ac:dyDescent="0.25">
      <c r="A61" s="211" t="s">
        <v>478</v>
      </c>
      <c r="B61" s="211" t="s">
        <v>479</v>
      </c>
      <c r="C61" s="211">
        <v>0</v>
      </c>
      <c r="D61" s="286">
        <v>0</v>
      </c>
      <c r="E61" s="280"/>
      <c r="F61" s="280" t="s">
        <v>1836</v>
      </c>
      <c r="G61" s="211"/>
    </row>
    <row r="62" spans="1:7" x14ac:dyDescent="0.25">
      <c r="A62" s="211" t="s">
        <v>480</v>
      </c>
      <c r="B62" s="211" t="s">
        <v>481</v>
      </c>
      <c r="C62" s="211">
        <v>0</v>
      </c>
      <c r="D62" s="286">
        <v>0</v>
      </c>
      <c r="E62" s="280"/>
      <c r="F62" s="280" t="s">
        <v>1836</v>
      </c>
      <c r="G62" s="211"/>
    </row>
    <row r="63" spans="1:7" x14ac:dyDescent="0.25">
      <c r="A63" s="211" t="s">
        <v>482</v>
      </c>
      <c r="B63" s="211" t="s">
        <v>483</v>
      </c>
      <c r="C63" s="211">
        <v>0</v>
      </c>
      <c r="D63" s="286">
        <v>0</v>
      </c>
      <c r="E63" s="280"/>
      <c r="F63" s="280" t="s">
        <v>1836</v>
      </c>
      <c r="G63" s="211"/>
    </row>
    <row r="64" spans="1:7" x14ac:dyDescent="0.25">
      <c r="A64" s="211" t="s">
        <v>484</v>
      </c>
      <c r="B64" s="211" t="s">
        <v>485</v>
      </c>
      <c r="C64" s="211">
        <v>0</v>
      </c>
      <c r="D64" s="286">
        <v>0</v>
      </c>
      <c r="E64" s="280"/>
      <c r="F64" s="280" t="s">
        <v>1836</v>
      </c>
      <c r="G64" s="211"/>
    </row>
    <row r="65" spans="1:7" x14ac:dyDescent="0.25">
      <c r="A65" s="211" t="s">
        <v>486</v>
      </c>
      <c r="B65" s="211" t="s">
        <v>487</v>
      </c>
      <c r="C65" s="211">
        <v>0</v>
      </c>
      <c r="D65" s="286">
        <v>0</v>
      </c>
      <c r="E65" s="280"/>
      <c r="F65" s="280" t="s">
        <v>1836</v>
      </c>
      <c r="G65" s="211"/>
    </row>
    <row r="66" spans="1:7" x14ac:dyDescent="0.25">
      <c r="A66" s="211" t="s">
        <v>488</v>
      </c>
      <c r="B66" s="211" t="s">
        <v>489</v>
      </c>
      <c r="C66" s="211">
        <v>0</v>
      </c>
      <c r="D66" s="286">
        <v>0</v>
      </c>
      <c r="E66" s="280"/>
      <c r="F66" s="280" t="s">
        <v>1836</v>
      </c>
      <c r="G66" s="211"/>
    </row>
    <row r="67" spans="1:7" x14ac:dyDescent="0.25">
      <c r="A67" s="211" t="s">
        <v>490</v>
      </c>
      <c r="B67" s="211" t="s">
        <v>491</v>
      </c>
      <c r="C67" s="211">
        <v>0</v>
      </c>
      <c r="D67" s="286">
        <v>0</v>
      </c>
      <c r="E67" s="280"/>
      <c r="F67" s="280" t="s">
        <v>1836</v>
      </c>
      <c r="G67" s="211"/>
    </row>
    <row r="68" spans="1:7" x14ac:dyDescent="0.25">
      <c r="A68" s="211" t="s">
        <v>492</v>
      </c>
      <c r="B68" s="211" t="s">
        <v>493</v>
      </c>
      <c r="C68" s="211">
        <v>0</v>
      </c>
      <c r="D68" s="286">
        <v>0</v>
      </c>
      <c r="E68" s="280"/>
      <c r="F68" s="280" t="s">
        <v>1836</v>
      </c>
      <c r="G68" s="211"/>
    </row>
    <row r="69" spans="1:7" x14ac:dyDescent="0.25">
      <c r="A69" s="211" t="s">
        <v>494</v>
      </c>
      <c r="B69" s="211" t="s">
        <v>495</v>
      </c>
      <c r="C69" s="211">
        <v>0</v>
      </c>
      <c r="D69" s="286">
        <v>0</v>
      </c>
      <c r="E69" s="280"/>
      <c r="F69" s="280" t="s">
        <v>1836</v>
      </c>
      <c r="G69" s="211"/>
    </row>
    <row r="70" spans="1:7" x14ac:dyDescent="0.25">
      <c r="A70" s="211" t="s">
        <v>496</v>
      </c>
      <c r="B70" s="211" t="s">
        <v>497</v>
      </c>
      <c r="C70" s="211">
        <v>0</v>
      </c>
      <c r="D70" s="286">
        <v>0</v>
      </c>
      <c r="E70" s="280"/>
      <c r="F70" s="280" t="s">
        <v>1836</v>
      </c>
      <c r="G70" s="211"/>
    </row>
    <row r="71" spans="1:7" x14ac:dyDescent="0.25">
      <c r="A71" s="211" t="s">
        <v>498</v>
      </c>
      <c r="B71" s="211" t="s">
        <v>499</v>
      </c>
      <c r="C71" s="211">
        <v>0</v>
      </c>
      <c r="D71" s="286">
        <v>0</v>
      </c>
      <c r="E71" s="280"/>
      <c r="F71" s="280" t="s">
        <v>1836</v>
      </c>
      <c r="G71" s="211"/>
    </row>
    <row r="72" spans="1:7" x14ac:dyDescent="0.25">
      <c r="A72" s="211" t="s">
        <v>500</v>
      </c>
      <c r="B72" s="284" t="s">
        <v>247</v>
      </c>
      <c r="C72" s="285">
        <f>SUM(C73:C75)</f>
        <v>0</v>
      </c>
      <c r="D72" s="285">
        <f>SUM(D73:D75)</f>
        <v>0</v>
      </c>
      <c r="E72" s="280"/>
      <c r="F72" s="285">
        <f>SUM(F73:F75)</f>
        <v>0</v>
      </c>
      <c r="G72" s="211"/>
    </row>
    <row r="73" spans="1:7" x14ac:dyDescent="0.25">
      <c r="A73" s="211" t="s">
        <v>501</v>
      </c>
      <c r="B73" s="211" t="s">
        <v>502</v>
      </c>
      <c r="C73" s="211">
        <v>0</v>
      </c>
      <c r="D73" s="286">
        <v>0</v>
      </c>
      <c r="E73" s="280"/>
      <c r="F73" s="280" t="s">
        <v>1836</v>
      </c>
      <c r="G73" s="211"/>
    </row>
    <row r="74" spans="1:7" x14ac:dyDescent="0.25">
      <c r="A74" s="211" t="s">
        <v>503</v>
      </c>
      <c r="B74" s="211" t="s">
        <v>504</v>
      </c>
      <c r="C74" s="211">
        <v>0</v>
      </c>
      <c r="D74" s="286">
        <v>0</v>
      </c>
      <c r="E74" s="280"/>
      <c r="F74" s="280" t="s">
        <v>1836</v>
      </c>
      <c r="G74" s="211"/>
    </row>
    <row r="75" spans="1:7" x14ac:dyDescent="0.25">
      <c r="A75" s="211" t="s">
        <v>505</v>
      </c>
      <c r="B75" s="211" t="s">
        <v>506</v>
      </c>
      <c r="C75" s="211">
        <v>0</v>
      </c>
      <c r="D75" s="286">
        <v>0</v>
      </c>
      <c r="E75" s="280"/>
      <c r="F75" s="280" t="s">
        <v>1836</v>
      </c>
      <c r="G75" s="211"/>
    </row>
    <row r="76" spans="1:7" x14ac:dyDescent="0.25">
      <c r="A76" s="211" t="s">
        <v>507</v>
      </c>
      <c r="B76" s="284" t="s">
        <v>62</v>
      </c>
      <c r="C76" s="285">
        <f>SUM(C77:C87)</f>
        <v>0</v>
      </c>
      <c r="D76" s="285">
        <f>SUM(D77:D87)</f>
        <v>0</v>
      </c>
      <c r="E76" s="280"/>
      <c r="F76" s="285">
        <f>SUM(F77:F87)</f>
        <v>0</v>
      </c>
      <c r="G76" s="211"/>
    </row>
    <row r="77" spans="1:7" x14ac:dyDescent="0.25">
      <c r="A77" s="211" t="s">
        <v>508</v>
      </c>
      <c r="B77" s="226" t="s">
        <v>249</v>
      </c>
      <c r="C77" s="211">
        <v>0</v>
      </c>
      <c r="D77" s="286">
        <v>0</v>
      </c>
      <c r="E77" s="280"/>
      <c r="F77" s="280" t="s">
        <v>1836</v>
      </c>
      <c r="G77" s="211"/>
    </row>
    <row r="78" spans="1:7" x14ac:dyDescent="0.25">
      <c r="A78" s="211" t="s">
        <v>509</v>
      </c>
      <c r="B78" s="211" t="s">
        <v>510</v>
      </c>
      <c r="C78" s="211">
        <v>0</v>
      </c>
      <c r="D78" s="286" t="s">
        <v>1836</v>
      </c>
      <c r="E78" s="280"/>
      <c r="F78" s="280" t="s">
        <v>1836</v>
      </c>
      <c r="G78" s="211"/>
    </row>
    <row r="79" spans="1:7" x14ac:dyDescent="0.25">
      <c r="A79" s="211" t="s">
        <v>511</v>
      </c>
      <c r="B79" s="226" t="s">
        <v>251</v>
      </c>
      <c r="C79" s="280" t="s">
        <v>1836</v>
      </c>
      <c r="D79" s="280" t="s">
        <v>1836</v>
      </c>
      <c r="E79" s="280"/>
      <c r="F79" s="280" t="s">
        <v>1836</v>
      </c>
      <c r="G79" s="211"/>
    </row>
    <row r="80" spans="1:7" x14ac:dyDescent="0.25">
      <c r="A80" s="211" t="s">
        <v>512</v>
      </c>
      <c r="B80" s="226" t="s">
        <v>253</v>
      </c>
      <c r="C80" s="280" t="s">
        <v>1836</v>
      </c>
      <c r="D80" s="280" t="s">
        <v>1836</v>
      </c>
      <c r="E80" s="280"/>
      <c r="F80" s="280" t="s">
        <v>1836</v>
      </c>
      <c r="G80" s="211"/>
    </row>
    <row r="81" spans="1:7" x14ac:dyDescent="0.25">
      <c r="A81" s="211" t="s">
        <v>513</v>
      </c>
      <c r="B81" s="226" t="s">
        <v>255</v>
      </c>
      <c r="C81" s="280" t="s">
        <v>1836</v>
      </c>
      <c r="D81" s="280" t="s">
        <v>1836</v>
      </c>
      <c r="E81" s="280"/>
      <c r="F81" s="280" t="s">
        <v>1836</v>
      </c>
      <c r="G81" s="211"/>
    </row>
    <row r="82" spans="1:7" x14ac:dyDescent="0.25">
      <c r="A82" s="211" t="s">
        <v>514</v>
      </c>
      <c r="B82" s="226" t="s">
        <v>257</v>
      </c>
      <c r="C82" s="280" t="s">
        <v>1836</v>
      </c>
      <c r="D82" s="280" t="s">
        <v>1836</v>
      </c>
      <c r="E82" s="280"/>
      <c r="F82" s="280" t="s">
        <v>1836</v>
      </c>
      <c r="G82" s="211"/>
    </row>
    <row r="83" spans="1:7" x14ac:dyDescent="0.25">
      <c r="A83" s="211" t="s">
        <v>515</v>
      </c>
      <c r="B83" s="226" t="s">
        <v>259</v>
      </c>
      <c r="C83" s="280" t="s">
        <v>1836</v>
      </c>
      <c r="D83" s="280" t="s">
        <v>1836</v>
      </c>
      <c r="E83" s="280"/>
      <c r="F83" s="280" t="s">
        <v>1836</v>
      </c>
      <c r="G83" s="211"/>
    </row>
    <row r="84" spans="1:7" x14ac:dyDescent="0.25">
      <c r="A84" s="211" t="s">
        <v>516</v>
      </c>
      <c r="B84" s="226" t="s">
        <v>261</v>
      </c>
      <c r="C84" s="280" t="s">
        <v>1836</v>
      </c>
      <c r="D84" s="280" t="s">
        <v>1836</v>
      </c>
      <c r="E84" s="280"/>
      <c r="F84" s="280" t="s">
        <v>1836</v>
      </c>
      <c r="G84" s="211"/>
    </row>
    <row r="85" spans="1:7" x14ac:dyDescent="0.25">
      <c r="A85" s="211" t="s">
        <v>517</v>
      </c>
      <c r="B85" s="226" t="s">
        <v>263</v>
      </c>
      <c r="C85" s="280" t="s">
        <v>1836</v>
      </c>
      <c r="D85" s="280" t="s">
        <v>1836</v>
      </c>
      <c r="E85" s="280"/>
      <c r="F85" s="280" t="s">
        <v>1836</v>
      </c>
      <c r="G85" s="211"/>
    </row>
    <row r="86" spans="1:7" x14ac:dyDescent="0.25">
      <c r="A86" s="211" t="s">
        <v>518</v>
      </c>
      <c r="B86" s="226" t="s">
        <v>265</v>
      </c>
      <c r="C86" s="280" t="s">
        <v>1836</v>
      </c>
      <c r="D86" s="280" t="s">
        <v>1836</v>
      </c>
      <c r="E86" s="280"/>
      <c r="F86" s="280" t="s">
        <v>1836</v>
      </c>
      <c r="G86" s="211"/>
    </row>
    <row r="87" spans="1:7" x14ac:dyDescent="0.25">
      <c r="A87" s="211" t="s">
        <v>519</v>
      </c>
      <c r="B87" s="226" t="s">
        <v>62</v>
      </c>
      <c r="C87" s="280" t="s">
        <v>1836</v>
      </c>
      <c r="D87" s="280" t="s">
        <v>1836</v>
      </c>
      <c r="E87" s="280"/>
      <c r="F87" s="280" t="s">
        <v>1836</v>
      </c>
      <c r="G87" s="211"/>
    </row>
    <row r="88" spans="1:7" x14ac:dyDescent="0.25">
      <c r="A88" s="211" t="s">
        <v>520</v>
      </c>
      <c r="B88" s="245" t="s">
        <v>165</v>
      </c>
      <c r="C88" s="280"/>
      <c r="D88" s="280"/>
      <c r="E88" s="280"/>
      <c r="F88" s="280"/>
      <c r="G88" s="211"/>
    </row>
    <row r="89" spans="1:7" x14ac:dyDescent="0.25">
      <c r="A89" s="211" t="s">
        <v>521</v>
      </c>
      <c r="B89" s="245" t="s">
        <v>165</v>
      </c>
      <c r="C89" s="280"/>
      <c r="D89" s="280"/>
      <c r="E89" s="280"/>
      <c r="F89" s="280"/>
      <c r="G89" s="211"/>
    </row>
    <row r="90" spans="1:7" x14ac:dyDescent="0.25">
      <c r="A90" s="211" t="s">
        <v>522</v>
      </c>
      <c r="B90" s="245" t="s">
        <v>165</v>
      </c>
      <c r="C90" s="280"/>
      <c r="D90" s="280"/>
      <c r="E90" s="280"/>
      <c r="F90" s="280"/>
      <c r="G90" s="211"/>
    </row>
    <row r="91" spans="1:7" x14ac:dyDescent="0.25">
      <c r="A91" s="211" t="s">
        <v>523</v>
      </c>
      <c r="B91" s="245" t="s">
        <v>165</v>
      </c>
      <c r="C91" s="280"/>
      <c r="D91" s="280"/>
      <c r="E91" s="280"/>
      <c r="F91" s="280"/>
      <c r="G91" s="211"/>
    </row>
    <row r="92" spans="1:7" x14ac:dyDescent="0.25">
      <c r="A92" s="211" t="s">
        <v>524</v>
      </c>
      <c r="B92" s="245" t="s">
        <v>165</v>
      </c>
      <c r="C92" s="280"/>
      <c r="D92" s="280"/>
      <c r="E92" s="280"/>
      <c r="F92" s="280"/>
      <c r="G92" s="211"/>
    </row>
    <row r="93" spans="1:7" x14ac:dyDescent="0.25">
      <c r="A93" s="211" t="s">
        <v>525</v>
      </c>
      <c r="B93" s="245" t="s">
        <v>165</v>
      </c>
      <c r="C93" s="280"/>
      <c r="D93" s="280"/>
      <c r="E93" s="280"/>
      <c r="F93" s="280"/>
      <c r="G93" s="211"/>
    </row>
    <row r="94" spans="1:7" x14ac:dyDescent="0.25">
      <c r="A94" s="211" t="s">
        <v>526</v>
      </c>
      <c r="B94" s="245" t="s">
        <v>165</v>
      </c>
      <c r="C94" s="280"/>
      <c r="D94" s="280"/>
      <c r="E94" s="280"/>
      <c r="F94" s="280"/>
      <c r="G94" s="211"/>
    </row>
    <row r="95" spans="1:7" x14ac:dyDescent="0.25">
      <c r="A95" s="211" t="s">
        <v>527</v>
      </c>
      <c r="B95" s="245" t="s">
        <v>165</v>
      </c>
      <c r="C95" s="280"/>
      <c r="D95" s="280"/>
      <c r="E95" s="280"/>
      <c r="F95" s="280"/>
      <c r="G95" s="211"/>
    </row>
    <row r="96" spans="1:7" x14ac:dyDescent="0.25">
      <c r="A96" s="211" t="s">
        <v>528</v>
      </c>
      <c r="B96" s="245" t="s">
        <v>165</v>
      </c>
      <c r="C96" s="280"/>
      <c r="D96" s="280"/>
      <c r="E96" s="280"/>
      <c r="F96" s="280"/>
      <c r="G96" s="211"/>
    </row>
    <row r="97" spans="1:7" x14ac:dyDescent="0.25">
      <c r="A97" s="211" t="s">
        <v>529</v>
      </c>
      <c r="B97" s="245" t="s">
        <v>165</v>
      </c>
      <c r="C97" s="280"/>
      <c r="D97" s="280"/>
      <c r="E97" s="280"/>
      <c r="F97" s="280"/>
      <c r="G97" s="211"/>
    </row>
    <row r="98" spans="1:7" x14ac:dyDescent="0.25">
      <c r="A98" s="228"/>
      <c r="B98" s="258" t="s">
        <v>1838</v>
      </c>
      <c r="C98" s="228" t="s">
        <v>435</v>
      </c>
      <c r="D98" s="228" t="s">
        <v>436</v>
      </c>
      <c r="E98" s="230"/>
      <c r="F98" s="231" t="s">
        <v>401</v>
      </c>
      <c r="G98" s="231"/>
    </row>
    <row r="99" spans="1:7" x14ac:dyDescent="0.25">
      <c r="A99" s="211" t="s">
        <v>530</v>
      </c>
      <c r="B99" s="211" t="s">
        <v>531</v>
      </c>
      <c r="C99" s="286">
        <v>0.16739329704057546</v>
      </c>
      <c r="D99" s="286">
        <v>0</v>
      </c>
      <c r="E99" s="280"/>
      <c r="F99" s="286">
        <f>SUM(C99:D99)</f>
        <v>0.16739329704057546</v>
      </c>
      <c r="G99" s="211"/>
    </row>
    <row r="100" spans="1:7" x14ac:dyDescent="0.25">
      <c r="A100" s="211" t="s">
        <v>532</v>
      </c>
      <c r="B100" s="211" t="s">
        <v>533</v>
      </c>
      <c r="C100" s="286">
        <v>0.13820226794653134</v>
      </c>
      <c r="D100" s="286">
        <v>0</v>
      </c>
      <c r="E100" s="280"/>
      <c r="F100" s="286">
        <f t="shared" ref="F100:F110" si="1">SUM(C100:D100)</f>
        <v>0.13820226794653134</v>
      </c>
      <c r="G100" s="211"/>
    </row>
    <row r="101" spans="1:7" x14ac:dyDescent="0.25">
      <c r="A101" s="211" t="s">
        <v>534</v>
      </c>
      <c r="B101" s="211" t="s">
        <v>535</v>
      </c>
      <c r="C101" s="286">
        <v>0.1497495451159957</v>
      </c>
      <c r="D101" s="286">
        <v>0</v>
      </c>
      <c r="E101" s="280"/>
      <c r="F101" s="286">
        <f t="shared" si="1"/>
        <v>0.1497495451159957</v>
      </c>
      <c r="G101" s="211"/>
    </row>
    <row r="102" spans="1:7" x14ac:dyDescent="0.25">
      <c r="A102" s="211" t="s">
        <v>536</v>
      </c>
      <c r="B102" s="211" t="s">
        <v>537</v>
      </c>
      <c r="C102" s="286">
        <v>0.10171054645378863</v>
      </c>
      <c r="D102" s="286">
        <v>0</v>
      </c>
      <c r="E102" s="280"/>
      <c r="F102" s="286">
        <f t="shared" si="1"/>
        <v>0.10171054645378863</v>
      </c>
      <c r="G102" s="211"/>
    </row>
    <row r="103" spans="1:7" x14ac:dyDescent="0.25">
      <c r="A103" s="211" t="s">
        <v>538</v>
      </c>
      <c r="B103" s="211" t="s">
        <v>539</v>
      </c>
      <c r="C103" s="286">
        <v>0.10921315186777497</v>
      </c>
      <c r="D103" s="286">
        <v>0</v>
      </c>
      <c r="E103" s="280"/>
      <c r="F103" s="286">
        <f t="shared" si="1"/>
        <v>0.10921315186777497</v>
      </c>
      <c r="G103" s="211"/>
    </row>
    <row r="104" spans="1:7" x14ac:dyDescent="0.25">
      <c r="A104" s="211" t="s">
        <v>540</v>
      </c>
      <c r="B104" s="211" t="s">
        <v>541</v>
      </c>
      <c r="C104" s="286">
        <v>6.7133762978761613E-2</v>
      </c>
      <c r="D104" s="286">
        <v>0</v>
      </c>
      <c r="E104" s="280"/>
      <c r="F104" s="286">
        <f t="shared" si="1"/>
        <v>6.7133762978761613E-2</v>
      </c>
      <c r="G104" s="211"/>
    </row>
    <row r="105" spans="1:7" x14ac:dyDescent="0.25">
      <c r="A105" s="211" t="s">
        <v>542</v>
      </c>
      <c r="B105" s="211" t="s">
        <v>543</v>
      </c>
      <c r="C105" s="286">
        <v>8.1178421659055741E-2</v>
      </c>
      <c r="D105" s="286">
        <v>0</v>
      </c>
      <c r="E105" s="280"/>
      <c r="F105" s="286">
        <f t="shared" si="1"/>
        <v>8.1178421659055741E-2</v>
      </c>
      <c r="G105" s="211"/>
    </row>
    <row r="106" spans="1:7" x14ac:dyDescent="0.25">
      <c r="A106" s="211" t="s">
        <v>544</v>
      </c>
      <c r="B106" s="211" t="s">
        <v>545</v>
      </c>
      <c r="C106" s="286">
        <v>6.3508239275625128E-2</v>
      </c>
      <c r="D106" s="286">
        <v>0</v>
      </c>
      <c r="E106" s="280"/>
      <c r="F106" s="286">
        <f t="shared" si="1"/>
        <v>6.3508239275625128E-2</v>
      </c>
      <c r="G106" s="211"/>
    </row>
    <row r="107" spans="1:7" x14ac:dyDescent="0.25">
      <c r="A107" s="211" t="s">
        <v>546</v>
      </c>
      <c r="B107" s="211" t="s">
        <v>547</v>
      </c>
      <c r="C107" s="286">
        <v>5.6663378944288662E-2</v>
      </c>
      <c r="D107" s="286">
        <v>0</v>
      </c>
      <c r="E107" s="280"/>
      <c r="F107" s="286">
        <f t="shared" si="1"/>
        <v>5.6663378944288662E-2</v>
      </c>
      <c r="G107" s="211"/>
    </row>
    <row r="108" spans="1:7" x14ac:dyDescent="0.25">
      <c r="A108" s="211" t="s">
        <v>548</v>
      </c>
      <c r="B108" s="211" t="s">
        <v>549</v>
      </c>
      <c r="C108" s="286">
        <v>3.8009006821978275E-2</v>
      </c>
      <c r="D108" s="286">
        <v>0</v>
      </c>
      <c r="E108" s="280"/>
      <c r="F108" s="286">
        <f t="shared" si="1"/>
        <v>3.8009006821978275E-2</v>
      </c>
      <c r="G108" s="211"/>
    </row>
    <row r="109" spans="1:7" x14ac:dyDescent="0.25">
      <c r="A109" s="211" t="s">
        <v>550</v>
      </c>
      <c r="B109" s="211" t="s">
        <v>483</v>
      </c>
      <c r="C109" s="286">
        <v>2.583635284574037E-2</v>
      </c>
      <c r="D109" s="286">
        <v>0</v>
      </c>
      <c r="E109" s="280"/>
      <c r="F109" s="286">
        <f t="shared" si="1"/>
        <v>2.583635284574037E-2</v>
      </c>
      <c r="G109" s="211"/>
    </row>
    <row r="110" spans="1:7" x14ac:dyDescent="0.25">
      <c r="A110" s="211" t="s">
        <v>551</v>
      </c>
      <c r="B110" s="211" t="s">
        <v>62</v>
      </c>
      <c r="C110" s="286">
        <v>1.4020290498842224E-3</v>
      </c>
      <c r="D110" s="286">
        <v>0</v>
      </c>
      <c r="E110" s="280"/>
      <c r="F110" s="286">
        <f t="shared" si="1"/>
        <v>1.4020290498842224E-3</v>
      </c>
      <c r="G110" s="211"/>
    </row>
    <row r="111" spans="1:7" x14ac:dyDescent="0.25">
      <c r="A111" s="211" t="s">
        <v>552</v>
      </c>
      <c r="B111" s="226" t="s">
        <v>553</v>
      </c>
      <c r="C111" s="280"/>
      <c r="D111" s="280"/>
      <c r="E111" s="280"/>
      <c r="F111" s="280"/>
      <c r="G111" s="211"/>
    </row>
    <row r="112" spans="1:7" x14ac:dyDescent="0.25">
      <c r="A112" s="211" t="s">
        <v>554</v>
      </c>
      <c r="B112" s="226" t="s">
        <v>553</v>
      </c>
      <c r="C112" s="280"/>
      <c r="D112" s="280"/>
      <c r="E112" s="280"/>
      <c r="F112" s="280"/>
      <c r="G112" s="211"/>
    </row>
    <row r="113" spans="1:7" x14ac:dyDescent="0.25">
      <c r="A113" s="211" t="s">
        <v>555</v>
      </c>
      <c r="B113" s="226" t="s">
        <v>553</v>
      </c>
      <c r="C113" s="280"/>
      <c r="D113" s="280"/>
      <c r="E113" s="280"/>
      <c r="F113" s="280"/>
      <c r="G113" s="211"/>
    </row>
    <row r="114" spans="1:7" x14ac:dyDescent="0.25">
      <c r="A114" s="211" t="s">
        <v>556</v>
      </c>
      <c r="B114" s="226" t="s">
        <v>553</v>
      </c>
      <c r="C114" s="280"/>
      <c r="D114" s="280"/>
      <c r="E114" s="280"/>
      <c r="F114" s="280"/>
      <c r="G114" s="211"/>
    </row>
    <row r="115" spans="1:7" x14ac:dyDescent="0.25">
      <c r="A115" s="211" t="s">
        <v>557</v>
      </c>
      <c r="B115" s="226" t="s">
        <v>553</v>
      </c>
      <c r="C115" s="280"/>
      <c r="D115" s="280"/>
      <c r="E115" s="280"/>
      <c r="F115" s="280"/>
      <c r="G115" s="211"/>
    </row>
    <row r="116" spans="1:7" x14ac:dyDescent="0.25">
      <c r="A116" s="211" t="s">
        <v>558</v>
      </c>
      <c r="B116" s="226" t="s">
        <v>553</v>
      </c>
      <c r="C116" s="280"/>
      <c r="D116" s="280"/>
      <c r="E116" s="280"/>
      <c r="F116" s="280"/>
      <c r="G116" s="211"/>
    </row>
    <row r="117" spans="1:7" x14ac:dyDescent="0.25">
      <c r="A117" s="211" t="s">
        <v>559</v>
      </c>
      <c r="B117" s="226" t="s">
        <v>553</v>
      </c>
      <c r="C117" s="280"/>
      <c r="D117" s="280"/>
      <c r="E117" s="280"/>
      <c r="F117" s="280"/>
      <c r="G117" s="211"/>
    </row>
    <row r="118" spans="1:7" x14ac:dyDescent="0.25">
      <c r="A118" s="211" t="s">
        <v>560</v>
      </c>
      <c r="B118" s="226" t="s">
        <v>553</v>
      </c>
      <c r="C118" s="280"/>
      <c r="D118" s="280"/>
      <c r="E118" s="280"/>
      <c r="F118" s="280"/>
      <c r="G118" s="211"/>
    </row>
    <row r="119" spans="1:7" x14ac:dyDescent="0.25">
      <c r="A119" s="211" t="s">
        <v>561</v>
      </c>
      <c r="B119" s="226" t="s">
        <v>553</v>
      </c>
      <c r="C119" s="280"/>
      <c r="D119" s="280"/>
      <c r="E119" s="280"/>
      <c r="F119" s="280"/>
      <c r="G119" s="211"/>
    </row>
    <row r="120" spans="1:7" x14ac:dyDescent="0.25">
      <c r="A120" s="211" t="s">
        <v>562</v>
      </c>
      <c r="B120" s="226" t="s">
        <v>553</v>
      </c>
      <c r="C120" s="280"/>
      <c r="D120" s="280"/>
      <c r="E120" s="280"/>
      <c r="F120" s="280"/>
      <c r="G120" s="211"/>
    </row>
    <row r="121" spans="1:7" x14ac:dyDescent="0.25">
      <c r="A121" s="211" t="s">
        <v>563</v>
      </c>
      <c r="B121" s="226" t="s">
        <v>553</v>
      </c>
      <c r="C121" s="280"/>
      <c r="D121" s="280"/>
      <c r="E121" s="280"/>
      <c r="F121" s="280"/>
      <c r="G121" s="211"/>
    </row>
    <row r="122" spans="1:7" x14ac:dyDescent="0.25">
      <c r="A122" s="211" t="s">
        <v>564</v>
      </c>
      <c r="B122" s="226" t="s">
        <v>553</v>
      </c>
      <c r="C122" s="280"/>
      <c r="D122" s="280"/>
      <c r="E122" s="280"/>
      <c r="F122" s="280"/>
      <c r="G122" s="211"/>
    </row>
    <row r="123" spans="1:7" x14ac:dyDescent="0.25">
      <c r="A123" s="211" t="s">
        <v>565</v>
      </c>
      <c r="B123" s="226" t="s">
        <v>553</v>
      </c>
      <c r="C123" s="280"/>
      <c r="D123" s="280"/>
      <c r="E123" s="280"/>
      <c r="F123" s="280"/>
      <c r="G123" s="211"/>
    </row>
    <row r="124" spans="1:7" x14ac:dyDescent="0.25">
      <c r="A124" s="211" t="s">
        <v>566</v>
      </c>
      <c r="B124" s="226" t="s">
        <v>553</v>
      </c>
      <c r="C124" s="280"/>
      <c r="D124" s="280"/>
      <c r="E124" s="280"/>
      <c r="F124" s="280"/>
      <c r="G124" s="211"/>
    </row>
    <row r="125" spans="1:7" x14ac:dyDescent="0.25">
      <c r="A125" s="211" t="s">
        <v>567</v>
      </c>
      <c r="B125" s="226" t="s">
        <v>553</v>
      </c>
      <c r="C125" s="280"/>
      <c r="D125" s="280"/>
      <c r="E125" s="280"/>
      <c r="F125" s="280"/>
      <c r="G125" s="211"/>
    </row>
    <row r="126" spans="1:7" x14ac:dyDescent="0.25">
      <c r="A126" s="211" t="s">
        <v>568</v>
      </c>
      <c r="B126" s="226" t="s">
        <v>553</v>
      </c>
      <c r="C126" s="280"/>
      <c r="D126" s="280"/>
      <c r="E126" s="280"/>
      <c r="F126" s="280"/>
      <c r="G126" s="211"/>
    </row>
    <row r="127" spans="1:7" x14ac:dyDescent="0.25">
      <c r="A127" s="211" t="s">
        <v>569</v>
      </c>
      <c r="B127" s="226" t="s">
        <v>553</v>
      </c>
      <c r="C127" s="280"/>
      <c r="D127" s="280"/>
      <c r="E127" s="280"/>
      <c r="F127" s="280"/>
      <c r="G127" s="211"/>
    </row>
    <row r="128" spans="1:7" x14ac:dyDescent="0.25">
      <c r="A128" s="211" t="s">
        <v>570</v>
      </c>
      <c r="B128" s="226" t="s">
        <v>553</v>
      </c>
      <c r="C128" s="280"/>
      <c r="D128" s="280"/>
      <c r="E128" s="280"/>
      <c r="F128" s="280"/>
      <c r="G128" s="211"/>
    </row>
    <row r="129" spans="1:7" x14ac:dyDescent="0.25">
      <c r="A129" s="211" t="s">
        <v>571</v>
      </c>
      <c r="B129" s="226" t="s">
        <v>553</v>
      </c>
      <c r="C129" s="280"/>
      <c r="D129" s="280"/>
      <c r="E129" s="280"/>
      <c r="F129" s="280"/>
      <c r="G129" s="211"/>
    </row>
    <row r="130" spans="1:7" x14ac:dyDescent="0.25">
      <c r="A130" s="211" t="s">
        <v>1839</v>
      </c>
      <c r="B130" s="226" t="s">
        <v>553</v>
      </c>
      <c r="C130" s="280"/>
      <c r="D130" s="280"/>
      <c r="E130" s="280"/>
      <c r="F130" s="280"/>
      <c r="G130" s="211"/>
    </row>
    <row r="131" spans="1:7" x14ac:dyDescent="0.25">
      <c r="A131" s="211" t="s">
        <v>1840</v>
      </c>
      <c r="B131" s="226" t="s">
        <v>553</v>
      </c>
      <c r="C131" s="280"/>
      <c r="D131" s="280"/>
      <c r="E131" s="280"/>
      <c r="F131" s="280"/>
      <c r="G131" s="211"/>
    </row>
    <row r="132" spans="1:7" x14ac:dyDescent="0.25">
      <c r="A132" s="211" t="s">
        <v>1841</v>
      </c>
      <c r="B132" s="226" t="s">
        <v>553</v>
      </c>
      <c r="C132" s="280"/>
      <c r="D132" s="280"/>
      <c r="E132" s="280"/>
      <c r="F132" s="280"/>
      <c r="G132" s="211"/>
    </row>
    <row r="133" spans="1:7" x14ac:dyDescent="0.25">
      <c r="A133" s="211" t="s">
        <v>1842</v>
      </c>
      <c r="B133" s="226" t="s">
        <v>553</v>
      </c>
      <c r="C133" s="280"/>
      <c r="D133" s="280"/>
      <c r="E133" s="280"/>
      <c r="F133" s="280"/>
      <c r="G133" s="211"/>
    </row>
    <row r="134" spans="1:7" x14ac:dyDescent="0.25">
      <c r="A134" s="211" t="s">
        <v>1843</v>
      </c>
      <c r="B134" s="226" t="s">
        <v>553</v>
      </c>
      <c r="C134" s="280"/>
      <c r="D134" s="280"/>
      <c r="E134" s="280"/>
      <c r="F134" s="280"/>
      <c r="G134" s="211"/>
    </row>
    <row r="135" spans="1:7" x14ac:dyDescent="0.25">
      <c r="A135" s="211" t="s">
        <v>1844</v>
      </c>
      <c r="B135" s="226" t="s">
        <v>553</v>
      </c>
      <c r="C135" s="280"/>
      <c r="D135" s="280"/>
      <c r="E135" s="280"/>
      <c r="F135" s="280"/>
      <c r="G135" s="211"/>
    </row>
    <row r="136" spans="1:7" x14ac:dyDescent="0.25">
      <c r="A136" s="211" t="s">
        <v>1845</v>
      </c>
      <c r="B136" s="226" t="s">
        <v>553</v>
      </c>
      <c r="C136" s="280"/>
      <c r="D136" s="280"/>
      <c r="E136" s="280"/>
      <c r="F136" s="280"/>
      <c r="G136" s="211"/>
    </row>
    <row r="137" spans="1:7" x14ac:dyDescent="0.25">
      <c r="A137" s="211" t="s">
        <v>1846</v>
      </c>
      <c r="B137" s="226" t="s">
        <v>553</v>
      </c>
      <c r="C137" s="280"/>
      <c r="D137" s="280"/>
      <c r="E137" s="280"/>
      <c r="F137" s="280"/>
      <c r="G137" s="211"/>
    </row>
    <row r="138" spans="1:7" x14ac:dyDescent="0.25">
      <c r="A138" s="211" t="s">
        <v>1847</v>
      </c>
      <c r="B138" s="226" t="s">
        <v>553</v>
      </c>
      <c r="C138" s="280"/>
      <c r="D138" s="280"/>
      <c r="E138" s="280"/>
      <c r="F138" s="280"/>
      <c r="G138" s="211"/>
    </row>
    <row r="139" spans="1:7" x14ac:dyDescent="0.25">
      <c r="A139" s="211" t="s">
        <v>1848</v>
      </c>
      <c r="B139" s="226" t="s">
        <v>553</v>
      </c>
      <c r="C139" s="280"/>
      <c r="D139" s="280"/>
      <c r="E139" s="280"/>
      <c r="F139" s="280"/>
      <c r="G139" s="211"/>
    </row>
    <row r="140" spans="1:7" x14ac:dyDescent="0.25">
      <c r="A140" s="211" t="s">
        <v>1849</v>
      </c>
      <c r="B140" s="226" t="s">
        <v>553</v>
      </c>
      <c r="C140" s="280"/>
      <c r="D140" s="280"/>
      <c r="E140" s="280"/>
      <c r="F140" s="280"/>
      <c r="G140" s="211"/>
    </row>
    <row r="141" spans="1:7" x14ac:dyDescent="0.25">
      <c r="A141" s="211" t="s">
        <v>1850</v>
      </c>
      <c r="B141" s="226" t="s">
        <v>553</v>
      </c>
      <c r="C141" s="280"/>
      <c r="D141" s="280"/>
      <c r="E141" s="280"/>
      <c r="F141" s="280"/>
      <c r="G141" s="211"/>
    </row>
    <row r="142" spans="1:7" x14ac:dyDescent="0.25">
      <c r="A142" s="211" t="s">
        <v>1851</v>
      </c>
      <c r="B142" s="226" t="s">
        <v>553</v>
      </c>
      <c r="C142" s="280"/>
      <c r="D142" s="280"/>
      <c r="E142" s="280"/>
      <c r="F142" s="280"/>
      <c r="G142" s="211"/>
    </row>
    <row r="143" spans="1:7" x14ac:dyDescent="0.25">
      <c r="A143" s="211" t="s">
        <v>1852</v>
      </c>
      <c r="B143" s="226" t="s">
        <v>553</v>
      </c>
      <c r="C143" s="280"/>
      <c r="D143" s="280"/>
      <c r="E143" s="280"/>
      <c r="F143" s="280"/>
      <c r="G143" s="211"/>
    </row>
    <row r="144" spans="1:7" x14ac:dyDescent="0.25">
      <c r="A144" s="211" t="s">
        <v>1853</v>
      </c>
      <c r="B144" s="226" t="s">
        <v>553</v>
      </c>
      <c r="C144" s="280"/>
      <c r="D144" s="280"/>
      <c r="E144" s="280"/>
      <c r="F144" s="280"/>
      <c r="G144" s="211"/>
    </row>
    <row r="145" spans="1:7" x14ac:dyDescent="0.25">
      <c r="A145" s="211" t="s">
        <v>1854</v>
      </c>
      <c r="B145" s="226" t="s">
        <v>553</v>
      </c>
      <c r="C145" s="280"/>
      <c r="D145" s="280"/>
      <c r="E145" s="280"/>
      <c r="F145" s="280"/>
      <c r="G145" s="211"/>
    </row>
    <row r="146" spans="1:7" x14ac:dyDescent="0.25">
      <c r="A146" s="211" t="s">
        <v>1855</v>
      </c>
      <c r="B146" s="226" t="s">
        <v>553</v>
      </c>
      <c r="C146" s="280"/>
      <c r="D146" s="280"/>
      <c r="E146" s="280"/>
      <c r="F146" s="280"/>
      <c r="G146" s="211"/>
    </row>
    <row r="147" spans="1:7" x14ac:dyDescent="0.25">
      <c r="A147" s="211" t="s">
        <v>1856</v>
      </c>
      <c r="B147" s="226" t="s">
        <v>553</v>
      </c>
      <c r="C147" s="280"/>
      <c r="D147" s="280"/>
      <c r="E147" s="280"/>
      <c r="F147" s="280"/>
      <c r="G147" s="211"/>
    </row>
    <row r="148" spans="1:7" x14ac:dyDescent="0.25">
      <c r="A148" s="211" t="s">
        <v>1857</v>
      </c>
      <c r="B148" s="226" t="s">
        <v>553</v>
      </c>
      <c r="C148" s="280"/>
      <c r="D148" s="280"/>
      <c r="E148" s="280"/>
      <c r="F148" s="280"/>
      <c r="G148" s="211"/>
    </row>
    <row r="149" spans="1:7" x14ac:dyDescent="0.25">
      <c r="A149" s="228"/>
      <c r="B149" s="229" t="s">
        <v>572</v>
      </c>
      <c r="C149" s="228" t="s">
        <v>435</v>
      </c>
      <c r="D149" s="228" t="s">
        <v>436</v>
      </c>
      <c r="E149" s="230"/>
      <c r="F149" s="231" t="s">
        <v>401</v>
      </c>
      <c r="G149" s="231"/>
    </row>
    <row r="150" spans="1:7" x14ac:dyDescent="0.25">
      <c r="A150" s="211" t="s">
        <v>573</v>
      </c>
      <c r="B150" s="211" t="s">
        <v>574</v>
      </c>
      <c r="C150" s="286">
        <v>0.93878321064217674</v>
      </c>
      <c r="D150" s="286">
        <v>0</v>
      </c>
      <c r="E150" s="287"/>
      <c r="F150" s="286">
        <f>D150+C150</f>
        <v>0.93878321064217674</v>
      </c>
    </row>
    <row r="151" spans="1:7" x14ac:dyDescent="0.25">
      <c r="A151" s="211" t="s">
        <v>575</v>
      </c>
      <c r="B151" s="211" t="s">
        <v>576</v>
      </c>
      <c r="C151" s="286">
        <v>0</v>
      </c>
      <c r="D151" s="286">
        <v>0</v>
      </c>
      <c r="E151" s="287"/>
      <c r="F151" s="286">
        <f>D151+C151</f>
        <v>0</v>
      </c>
    </row>
    <row r="152" spans="1:7" x14ac:dyDescent="0.25">
      <c r="A152" s="211" t="s">
        <v>577</v>
      </c>
      <c r="B152" s="211" t="s">
        <v>62</v>
      </c>
      <c r="C152" s="286">
        <v>6.1216789357822404E-2</v>
      </c>
      <c r="D152" s="286">
        <v>0</v>
      </c>
      <c r="E152" s="287"/>
      <c r="F152" s="286">
        <f>D152+C152</f>
        <v>6.1216789357822404E-2</v>
      </c>
    </row>
    <row r="153" spans="1:7" x14ac:dyDescent="0.25">
      <c r="A153" s="211" t="s">
        <v>578</v>
      </c>
      <c r="C153" s="280"/>
      <c r="D153" s="280"/>
      <c r="E153" s="287"/>
      <c r="F153" s="280"/>
    </row>
    <row r="154" spans="1:7" x14ac:dyDescent="0.25">
      <c r="A154" s="211" t="s">
        <v>579</v>
      </c>
      <c r="C154" s="280"/>
      <c r="D154" s="280"/>
      <c r="E154" s="287"/>
      <c r="F154" s="280"/>
    </row>
    <row r="155" spans="1:7" x14ac:dyDescent="0.25">
      <c r="A155" s="211" t="s">
        <v>580</v>
      </c>
      <c r="C155" s="280"/>
      <c r="D155" s="280"/>
      <c r="E155" s="287"/>
      <c r="F155" s="280"/>
    </row>
    <row r="156" spans="1:7" x14ac:dyDescent="0.25">
      <c r="A156" s="211" t="s">
        <v>581</v>
      </c>
      <c r="C156" s="280"/>
      <c r="D156" s="280"/>
      <c r="E156" s="287"/>
      <c r="F156" s="280"/>
    </row>
    <row r="157" spans="1:7" x14ac:dyDescent="0.25">
      <c r="A157" s="211" t="s">
        <v>582</v>
      </c>
      <c r="C157" s="280"/>
      <c r="D157" s="280"/>
      <c r="E157" s="287"/>
      <c r="F157" s="280"/>
    </row>
    <row r="158" spans="1:7" x14ac:dyDescent="0.25">
      <c r="A158" s="211" t="s">
        <v>583</v>
      </c>
      <c r="C158" s="280"/>
      <c r="D158" s="280"/>
      <c r="E158" s="287"/>
      <c r="F158" s="280"/>
    </row>
    <row r="159" spans="1:7" x14ac:dyDescent="0.25">
      <c r="A159" s="228"/>
      <c r="B159" s="229" t="s">
        <v>584</v>
      </c>
      <c r="C159" s="228" t="s">
        <v>435</v>
      </c>
      <c r="D159" s="228" t="s">
        <v>436</v>
      </c>
      <c r="E159" s="230"/>
      <c r="F159" s="231" t="s">
        <v>401</v>
      </c>
      <c r="G159" s="231"/>
    </row>
    <row r="160" spans="1:7" x14ac:dyDescent="0.25">
      <c r="A160" s="211" t="s">
        <v>585</v>
      </c>
      <c r="B160" s="211" t="s">
        <v>586</v>
      </c>
      <c r="C160" s="286">
        <v>3.3562983955320536E-2</v>
      </c>
      <c r="D160" s="286">
        <v>0</v>
      </c>
      <c r="E160" s="287"/>
      <c r="F160" s="286">
        <f>D160+C160</f>
        <v>3.3562983955320536E-2</v>
      </c>
    </row>
    <row r="161" spans="1:7" x14ac:dyDescent="0.25">
      <c r="A161" s="211" t="s">
        <v>587</v>
      </c>
      <c r="B161" s="211" t="s">
        <v>588</v>
      </c>
      <c r="C161" s="286">
        <v>0.96643701604467946</v>
      </c>
      <c r="D161" s="286">
        <v>0</v>
      </c>
      <c r="E161" s="287"/>
      <c r="F161" s="286">
        <f>D161+C161</f>
        <v>0.96643701604467946</v>
      </c>
    </row>
    <row r="162" spans="1:7" x14ac:dyDescent="0.25">
      <c r="A162" s="211" t="s">
        <v>589</v>
      </c>
      <c r="B162" s="211" t="s">
        <v>62</v>
      </c>
      <c r="C162" s="286">
        <v>0</v>
      </c>
      <c r="D162" s="286">
        <v>0</v>
      </c>
      <c r="E162" s="287"/>
      <c r="F162" s="286">
        <f>D162+C162</f>
        <v>0</v>
      </c>
    </row>
    <row r="163" spans="1:7" x14ac:dyDescent="0.25">
      <c r="A163" s="211" t="s">
        <v>590</v>
      </c>
      <c r="E163" s="205"/>
    </row>
    <row r="164" spans="1:7" x14ac:dyDescent="0.25">
      <c r="A164" s="211" t="s">
        <v>591</v>
      </c>
      <c r="E164" s="205"/>
    </row>
    <row r="165" spans="1:7" x14ac:dyDescent="0.25">
      <c r="A165" s="211" t="s">
        <v>592</v>
      </c>
      <c r="E165" s="205"/>
    </row>
    <row r="166" spans="1:7" x14ac:dyDescent="0.25">
      <c r="A166" s="211" t="s">
        <v>593</v>
      </c>
      <c r="E166" s="205"/>
    </row>
    <row r="167" spans="1:7" x14ac:dyDescent="0.25">
      <c r="A167" s="211" t="s">
        <v>594</v>
      </c>
      <c r="E167" s="205"/>
    </row>
    <row r="168" spans="1:7" x14ac:dyDescent="0.25">
      <c r="A168" s="211" t="s">
        <v>595</v>
      </c>
      <c r="E168" s="205"/>
    </row>
    <row r="169" spans="1:7" x14ac:dyDescent="0.25">
      <c r="A169" s="228"/>
      <c r="B169" s="229" t="s">
        <v>596</v>
      </c>
      <c r="C169" s="228" t="s">
        <v>435</v>
      </c>
      <c r="D169" s="228" t="s">
        <v>436</v>
      </c>
      <c r="E169" s="230"/>
      <c r="F169" s="231" t="s">
        <v>401</v>
      </c>
      <c r="G169" s="231"/>
    </row>
    <row r="170" spans="1:7" x14ac:dyDescent="0.25">
      <c r="A170" s="211" t="s">
        <v>597</v>
      </c>
      <c r="B170" s="252" t="s">
        <v>598</v>
      </c>
      <c r="C170" s="286">
        <v>7.4665581511999882E-2</v>
      </c>
      <c r="D170" s="286">
        <v>0</v>
      </c>
      <c r="E170" s="287"/>
      <c r="F170" s="286">
        <f>D170+C170</f>
        <v>7.4665581511999882E-2</v>
      </c>
    </row>
    <row r="171" spans="1:7" x14ac:dyDescent="0.25">
      <c r="A171" s="211" t="s">
        <v>599</v>
      </c>
      <c r="B171" s="252" t="s">
        <v>1858</v>
      </c>
      <c r="C171" s="286">
        <v>0.15366079288327389</v>
      </c>
      <c r="D171" s="286">
        <v>0</v>
      </c>
      <c r="E171" s="287"/>
      <c r="F171" s="286">
        <f>D171+C171</f>
        <v>0.15366079288327389</v>
      </c>
    </row>
    <row r="172" spans="1:7" x14ac:dyDescent="0.25">
      <c r="A172" s="211" t="s">
        <v>600</v>
      </c>
      <c r="B172" s="252" t="s">
        <v>1859</v>
      </c>
      <c r="C172" s="286">
        <v>0.1138327860304298</v>
      </c>
      <c r="D172" s="286">
        <v>0</v>
      </c>
      <c r="E172" s="280"/>
      <c r="F172" s="286">
        <f>D172+C172</f>
        <v>0.1138327860304298</v>
      </c>
    </row>
    <row r="173" spans="1:7" x14ac:dyDescent="0.25">
      <c r="A173" s="211" t="s">
        <v>601</v>
      </c>
      <c r="B173" s="252" t="s">
        <v>1860</v>
      </c>
      <c r="C173" s="286">
        <v>0.13584998987587946</v>
      </c>
      <c r="D173" s="286">
        <v>0</v>
      </c>
      <c r="E173" s="280"/>
      <c r="F173" s="286">
        <f>D173+C173</f>
        <v>0.13584998987587946</v>
      </c>
    </row>
    <row r="174" spans="1:7" x14ac:dyDescent="0.25">
      <c r="A174" s="211" t="s">
        <v>602</v>
      </c>
      <c r="B174" s="252" t="s">
        <v>1861</v>
      </c>
      <c r="C174" s="286">
        <v>0.52199084969841691</v>
      </c>
      <c r="D174" s="286">
        <v>0</v>
      </c>
      <c r="E174" s="280"/>
      <c r="F174" s="286">
        <f>D174+C174</f>
        <v>0.52199084969841691</v>
      </c>
    </row>
    <row r="175" spans="1:7" x14ac:dyDescent="0.25">
      <c r="A175" s="211" t="s">
        <v>603</v>
      </c>
      <c r="B175" s="224"/>
      <c r="C175" s="280"/>
      <c r="D175" s="280"/>
      <c r="E175" s="280"/>
      <c r="F175" s="280"/>
    </row>
    <row r="176" spans="1:7" x14ac:dyDescent="0.25">
      <c r="A176" s="211" t="s">
        <v>604</v>
      </c>
      <c r="B176" s="224"/>
      <c r="C176" s="280"/>
      <c r="D176" s="280"/>
      <c r="E176" s="280"/>
      <c r="F176" s="280"/>
    </row>
    <row r="177" spans="1:7" x14ac:dyDescent="0.25">
      <c r="A177" s="211" t="s">
        <v>605</v>
      </c>
      <c r="B177" s="252"/>
      <c r="C177" s="280"/>
      <c r="D177" s="280"/>
      <c r="E177" s="280"/>
      <c r="F177" s="280"/>
    </row>
    <row r="178" spans="1:7" x14ac:dyDescent="0.25">
      <c r="A178" s="211" t="s">
        <v>606</v>
      </c>
      <c r="B178" s="252"/>
      <c r="C178" s="280"/>
      <c r="D178" s="280"/>
      <c r="E178" s="280"/>
      <c r="F178" s="280"/>
    </row>
    <row r="179" spans="1:7" x14ac:dyDescent="0.25">
      <c r="A179" s="228"/>
      <c r="B179" s="229" t="s">
        <v>607</v>
      </c>
      <c r="C179" s="228" t="s">
        <v>435</v>
      </c>
      <c r="D179" s="228" t="s">
        <v>436</v>
      </c>
      <c r="E179" s="230"/>
      <c r="F179" s="231" t="s">
        <v>401</v>
      </c>
      <c r="G179" s="231"/>
    </row>
    <row r="180" spans="1:7" x14ac:dyDescent="0.25">
      <c r="A180" s="211" t="s">
        <v>608</v>
      </c>
      <c r="B180" s="211" t="s">
        <v>1862</v>
      </c>
      <c r="C180" s="286">
        <v>0</v>
      </c>
      <c r="D180" s="286">
        <v>0</v>
      </c>
      <c r="E180" s="287"/>
      <c r="F180" s="286">
        <f>D180+C180</f>
        <v>0</v>
      </c>
    </row>
    <row r="181" spans="1:7" x14ac:dyDescent="0.25">
      <c r="A181" s="211" t="s">
        <v>609</v>
      </c>
      <c r="B181" s="288"/>
      <c r="C181" s="280"/>
      <c r="D181" s="280"/>
      <c r="E181" s="287"/>
      <c r="F181" s="280"/>
    </row>
    <row r="182" spans="1:7" x14ac:dyDescent="0.25">
      <c r="A182" s="211" t="s">
        <v>610</v>
      </c>
      <c r="B182" s="288"/>
      <c r="C182" s="280"/>
      <c r="D182" s="280"/>
      <c r="E182" s="287"/>
      <c r="F182" s="280"/>
    </row>
    <row r="183" spans="1:7" x14ac:dyDescent="0.25">
      <c r="A183" s="211" t="s">
        <v>611</v>
      </c>
      <c r="B183" s="288"/>
      <c r="C183" s="280"/>
      <c r="D183" s="280"/>
      <c r="E183" s="287"/>
      <c r="F183" s="280"/>
    </row>
    <row r="184" spans="1:7" x14ac:dyDescent="0.25">
      <c r="A184" s="211" t="s">
        <v>612</v>
      </c>
      <c r="B184" s="288"/>
      <c r="C184" s="280"/>
      <c r="D184" s="280"/>
      <c r="E184" s="287"/>
      <c r="F184" s="280"/>
    </row>
    <row r="185" spans="1:7" ht="18.75" x14ac:dyDescent="0.25">
      <c r="A185" s="289"/>
      <c r="B185" s="290" t="s">
        <v>398</v>
      </c>
      <c r="C185" s="289"/>
      <c r="D185" s="289"/>
      <c r="E185" s="289"/>
      <c r="F185" s="291"/>
      <c r="G185" s="291"/>
    </row>
    <row r="186" spans="1:7" x14ac:dyDescent="0.25">
      <c r="A186" s="228"/>
      <c r="B186" s="229" t="s">
        <v>613</v>
      </c>
      <c r="C186" s="228" t="s">
        <v>614</v>
      </c>
      <c r="D186" s="228" t="s">
        <v>615</v>
      </c>
      <c r="E186" s="230"/>
      <c r="F186" s="228" t="s">
        <v>435</v>
      </c>
      <c r="G186" s="228" t="s">
        <v>616</v>
      </c>
    </row>
    <row r="187" spans="1:7" x14ac:dyDescent="0.25">
      <c r="A187" s="211" t="s">
        <v>617</v>
      </c>
      <c r="B187" s="226" t="s">
        <v>618</v>
      </c>
      <c r="C187" s="259">
        <v>69.768141916678701</v>
      </c>
      <c r="E187" s="222"/>
      <c r="F187" s="251"/>
      <c r="G187" s="251"/>
    </row>
    <row r="188" spans="1:7" x14ac:dyDescent="0.25">
      <c r="A188" s="222"/>
      <c r="B188" s="292"/>
      <c r="C188" s="222"/>
      <c r="D188" s="222"/>
      <c r="E188" s="222"/>
      <c r="F188" s="251"/>
      <c r="G188" s="251"/>
    </row>
    <row r="189" spans="1:7" x14ac:dyDescent="0.25">
      <c r="B189" s="226" t="s">
        <v>619</v>
      </c>
      <c r="C189" s="222"/>
      <c r="D189" s="222"/>
      <c r="E189" s="222"/>
      <c r="F189" s="251"/>
      <c r="G189" s="251"/>
    </row>
    <row r="190" spans="1:7" x14ac:dyDescent="0.25">
      <c r="A190" s="211" t="s">
        <v>620</v>
      </c>
      <c r="B190" s="226" t="s">
        <v>553</v>
      </c>
      <c r="C190" s="259">
        <v>1412.9953270200103</v>
      </c>
      <c r="D190" s="211">
        <v>32616</v>
      </c>
      <c r="E190" s="222"/>
      <c r="F190" s="240">
        <f>IF($C$214=0,"",IF(C190="[for completion]","",IF(C190="","",C190/$C$214)))</f>
        <v>0.48269054296946762</v>
      </c>
      <c r="G190" s="240">
        <f>IF($D$214=0,"",IF(D190="[for completion]","",IF(D190="","",D190/$D$214)))</f>
        <v>0.77734877734877739</v>
      </c>
    </row>
    <row r="191" spans="1:7" x14ac:dyDescent="0.25">
      <c r="A191" s="211" t="s">
        <v>621</v>
      </c>
      <c r="B191" s="226" t="s">
        <v>553</v>
      </c>
      <c r="C191" s="259">
        <v>1041.6293463699978</v>
      </c>
      <c r="D191" s="211">
        <v>7731</v>
      </c>
      <c r="E191" s="222"/>
      <c r="F191" s="240">
        <f t="shared" ref="F191:F213" si="2">IF($C$214=0,"",IF(C191="[for completion]","",IF(C191="","",C191/$C$214)))</f>
        <v>0.35582894377480534</v>
      </c>
      <c r="G191" s="240">
        <f t="shared" ref="G191:G213" si="3">IF($D$214=0,"",IF(D191="[for completion]","",IF(D191="","",D191/$D$214)))</f>
        <v>0.18425568425568425</v>
      </c>
    </row>
    <row r="192" spans="1:7" x14ac:dyDescent="0.25">
      <c r="A192" s="211" t="s">
        <v>622</v>
      </c>
      <c r="B192" s="226" t="s">
        <v>553</v>
      </c>
      <c r="C192" s="259">
        <v>279.84974703000012</v>
      </c>
      <c r="D192" s="211">
        <v>1182</v>
      </c>
      <c r="E192" s="222"/>
      <c r="F192" s="240">
        <f t="shared" si="2"/>
        <v>9.5598919374109123E-2</v>
      </c>
      <c r="G192" s="240">
        <f t="shared" si="3"/>
        <v>2.8171028171028172E-2</v>
      </c>
    </row>
    <row r="193" spans="1:7" x14ac:dyDescent="0.25">
      <c r="A193" s="211" t="s">
        <v>623</v>
      </c>
      <c r="B193" s="226" t="s">
        <v>553</v>
      </c>
      <c r="C193" s="259">
        <v>87.698780179999986</v>
      </c>
      <c r="D193" s="211">
        <v>255</v>
      </c>
      <c r="E193" s="222"/>
      <c r="F193" s="240">
        <f t="shared" si="2"/>
        <v>2.9958607090456921E-2</v>
      </c>
      <c r="G193" s="240">
        <f t="shared" si="3"/>
        <v>6.0775060775060778E-3</v>
      </c>
    </row>
    <row r="194" spans="1:7" x14ac:dyDescent="0.25">
      <c r="A194" s="211" t="s">
        <v>624</v>
      </c>
      <c r="B194" s="226" t="s">
        <v>553</v>
      </c>
      <c r="C194" s="259">
        <v>105.15849794000003</v>
      </c>
      <c r="D194" s="211">
        <v>174</v>
      </c>
      <c r="E194" s="222"/>
      <c r="F194" s="240">
        <f t="shared" si="2"/>
        <v>3.5922986791161148E-2</v>
      </c>
      <c r="G194" s="240">
        <f t="shared" si="3"/>
        <v>4.1470041470041468E-3</v>
      </c>
    </row>
    <row r="195" spans="1:7" x14ac:dyDescent="0.25">
      <c r="A195" s="211" t="s">
        <v>625</v>
      </c>
      <c r="B195" s="226" t="s">
        <v>553</v>
      </c>
      <c r="C195" s="232"/>
      <c r="D195" s="293"/>
      <c r="E195" s="222"/>
      <c r="F195" s="240" t="str">
        <f t="shared" si="2"/>
        <v/>
      </c>
      <c r="G195" s="240" t="str">
        <f t="shared" si="3"/>
        <v/>
      </c>
    </row>
    <row r="196" spans="1:7" x14ac:dyDescent="0.25">
      <c r="A196" s="211" t="s">
        <v>626</v>
      </c>
      <c r="B196" s="226" t="s">
        <v>553</v>
      </c>
      <c r="C196" s="232"/>
      <c r="D196" s="293"/>
      <c r="E196" s="222"/>
      <c r="F196" s="240" t="str">
        <f t="shared" si="2"/>
        <v/>
      </c>
      <c r="G196" s="240" t="str">
        <f t="shared" si="3"/>
        <v/>
      </c>
    </row>
    <row r="197" spans="1:7" x14ac:dyDescent="0.25">
      <c r="A197" s="211" t="s">
        <v>627</v>
      </c>
      <c r="B197" s="226" t="s">
        <v>553</v>
      </c>
      <c r="C197" s="232"/>
      <c r="D197" s="293"/>
      <c r="E197" s="222"/>
      <c r="F197" s="240" t="str">
        <f t="shared" si="2"/>
        <v/>
      </c>
      <c r="G197" s="240" t="str">
        <f t="shared" si="3"/>
        <v/>
      </c>
    </row>
    <row r="198" spans="1:7" x14ac:dyDescent="0.25">
      <c r="A198" s="211" t="s">
        <v>628</v>
      </c>
      <c r="B198" s="226" t="s">
        <v>553</v>
      </c>
      <c r="C198" s="232"/>
      <c r="D198" s="293"/>
      <c r="E198" s="222"/>
      <c r="F198" s="240" t="str">
        <f t="shared" si="2"/>
        <v/>
      </c>
      <c r="G198" s="240" t="str">
        <f t="shared" si="3"/>
        <v/>
      </c>
    </row>
    <row r="199" spans="1:7" x14ac:dyDescent="0.25">
      <c r="A199" s="211" t="s">
        <v>629</v>
      </c>
      <c r="B199" s="226" t="s">
        <v>553</v>
      </c>
      <c r="C199" s="232"/>
      <c r="D199" s="293"/>
      <c r="E199" s="226"/>
      <c r="F199" s="240" t="str">
        <f t="shared" si="2"/>
        <v/>
      </c>
      <c r="G199" s="240" t="str">
        <f t="shared" si="3"/>
        <v/>
      </c>
    </row>
    <row r="200" spans="1:7" x14ac:dyDescent="0.25">
      <c r="A200" s="211" t="s">
        <v>630</v>
      </c>
      <c r="B200" s="226" t="s">
        <v>553</v>
      </c>
      <c r="C200" s="232"/>
      <c r="D200" s="293"/>
      <c r="E200" s="226"/>
      <c r="F200" s="240" t="str">
        <f t="shared" si="2"/>
        <v/>
      </c>
      <c r="G200" s="240" t="str">
        <f t="shared" si="3"/>
        <v/>
      </c>
    </row>
    <row r="201" spans="1:7" x14ac:dyDescent="0.25">
      <c r="A201" s="211" t="s">
        <v>631</v>
      </c>
      <c r="B201" s="226" t="s">
        <v>553</v>
      </c>
      <c r="C201" s="232"/>
      <c r="D201" s="293"/>
      <c r="E201" s="226"/>
      <c r="F201" s="240" t="str">
        <f t="shared" si="2"/>
        <v/>
      </c>
      <c r="G201" s="240" t="str">
        <f t="shared" si="3"/>
        <v/>
      </c>
    </row>
    <row r="202" spans="1:7" x14ac:dyDescent="0.25">
      <c r="A202" s="211" t="s">
        <v>632</v>
      </c>
      <c r="B202" s="226" t="s">
        <v>553</v>
      </c>
      <c r="C202" s="232"/>
      <c r="D202" s="293"/>
      <c r="E202" s="226"/>
      <c r="F202" s="240" t="str">
        <f t="shared" si="2"/>
        <v/>
      </c>
      <c r="G202" s="240" t="str">
        <f t="shared" si="3"/>
        <v/>
      </c>
    </row>
    <row r="203" spans="1:7" x14ac:dyDescent="0.25">
      <c r="A203" s="211" t="s">
        <v>633</v>
      </c>
      <c r="B203" s="226" t="s">
        <v>553</v>
      </c>
      <c r="C203" s="232"/>
      <c r="D203" s="293"/>
      <c r="E203" s="226"/>
      <c r="F203" s="240" t="str">
        <f t="shared" si="2"/>
        <v/>
      </c>
      <c r="G203" s="240" t="str">
        <f t="shared" si="3"/>
        <v/>
      </c>
    </row>
    <row r="204" spans="1:7" x14ac:dyDescent="0.25">
      <c r="A204" s="211" t="s">
        <v>634</v>
      </c>
      <c r="B204" s="226" t="s">
        <v>553</v>
      </c>
      <c r="C204" s="232"/>
      <c r="D204" s="293"/>
      <c r="E204" s="226"/>
      <c r="F204" s="240" t="str">
        <f t="shared" si="2"/>
        <v/>
      </c>
      <c r="G204" s="240" t="str">
        <f t="shared" si="3"/>
        <v/>
      </c>
    </row>
    <row r="205" spans="1:7" x14ac:dyDescent="0.25">
      <c r="A205" s="211" t="s">
        <v>635</v>
      </c>
      <c r="B205" s="226" t="s">
        <v>553</v>
      </c>
      <c r="C205" s="232"/>
      <c r="D205" s="293"/>
      <c r="F205" s="240" t="str">
        <f t="shared" si="2"/>
        <v/>
      </c>
      <c r="G205" s="240" t="str">
        <f t="shared" si="3"/>
        <v/>
      </c>
    </row>
    <row r="206" spans="1:7" x14ac:dyDescent="0.25">
      <c r="A206" s="211" t="s">
        <v>636</v>
      </c>
      <c r="B206" s="226" t="s">
        <v>553</v>
      </c>
      <c r="C206" s="232"/>
      <c r="D206" s="293"/>
      <c r="E206" s="294"/>
      <c r="F206" s="240" t="str">
        <f t="shared" si="2"/>
        <v/>
      </c>
      <c r="G206" s="240" t="str">
        <f t="shared" si="3"/>
        <v/>
      </c>
    </row>
    <row r="207" spans="1:7" x14ac:dyDescent="0.25">
      <c r="A207" s="211" t="s">
        <v>637</v>
      </c>
      <c r="B207" s="226" t="s">
        <v>553</v>
      </c>
      <c r="C207" s="232"/>
      <c r="D207" s="293"/>
      <c r="E207" s="294"/>
      <c r="F207" s="240" t="str">
        <f t="shared" si="2"/>
        <v/>
      </c>
      <c r="G207" s="240" t="str">
        <f t="shared" si="3"/>
        <v/>
      </c>
    </row>
    <row r="208" spans="1:7" x14ac:dyDescent="0.25">
      <c r="A208" s="211" t="s">
        <v>638</v>
      </c>
      <c r="B208" s="226" t="s">
        <v>553</v>
      </c>
      <c r="C208" s="232"/>
      <c r="D208" s="293"/>
      <c r="E208" s="294"/>
      <c r="F208" s="240" t="str">
        <f t="shared" si="2"/>
        <v/>
      </c>
      <c r="G208" s="240" t="str">
        <f t="shared" si="3"/>
        <v/>
      </c>
    </row>
    <row r="209" spans="1:7" x14ac:dyDescent="0.25">
      <c r="A209" s="211" t="s">
        <v>639</v>
      </c>
      <c r="B209" s="226" t="s">
        <v>553</v>
      </c>
      <c r="C209" s="232"/>
      <c r="D209" s="293"/>
      <c r="E209" s="294"/>
      <c r="F209" s="240" t="str">
        <f t="shared" si="2"/>
        <v/>
      </c>
      <c r="G209" s="240" t="str">
        <f t="shared" si="3"/>
        <v/>
      </c>
    </row>
    <row r="210" spans="1:7" x14ac:dyDescent="0.25">
      <c r="A210" s="211" t="s">
        <v>640</v>
      </c>
      <c r="B210" s="226" t="s">
        <v>553</v>
      </c>
      <c r="C210" s="232"/>
      <c r="D210" s="293"/>
      <c r="E210" s="294"/>
      <c r="F210" s="240" t="str">
        <f t="shared" si="2"/>
        <v/>
      </c>
      <c r="G210" s="240" t="str">
        <f t="shared" si="3"/>
        <v/>
      </c>
    </row>
    <row r="211" spans="1:7" x14ac:dyDescent="0.25">
      <c r="A211" s="211" t="s">
        <v>641</v>
      </c>
      <c r="B211" s="226" t="s">
        <v>553</v>
      </c>
      <c r="C211" s="232"/>
      <c r="D211" s="293"/>
      <c r="E211" s="294"/>
      <c r="F211" s="240" t="str">
        <f t="shared" si="2"/>
        <v/>
      </c>
      <c r="G211" s="240" t="str">
        <f t="shared" si="3"/>
        <v/>
      </c>
    </row>
    <row r="212" spans="1:7" x14ac:dyDescent="0.25">
      <c r="A212" s="211" t="s">
        <v>642</v>
      </c>
      <c r="B212" s="226" t="s">
        <v>553</v>
      </c>
      <c r="C212" s="232"/>
      <c r="D212" s="293"/>
      <c r="E212" s="294"/>
      <c r="F212" s="240" t="str">
        <f t="shared" si="2"/>
        <v/>
      </c>
      <c r="G212" s="240" t="str">
        <f t="shared" si="3"/>
        <v/>
      </c>
    </row>
    <row r="213" spans="1:7" x14ac:dyDescent="0.25">
      <c r="A213" s="211" t="s">
        <v>643</v>
      </c>
      <c r="B213" s="226" t="s">
        <v>553</v>
      </c>
      <c r="C213" s="232"/>
      <c r="D213" s="293"/>
      <c r="E213" s="294"/>
      <c r="F213" s="240" t="str">
        <f t="shared" si="2"/>
        <v/>
      </c>
      <c r="G213" s="240" t="str">
        <f t="shared" si="3"/>
        <v/>
      </c>
    </row>
    <row r="214" spans="1:7" x14ac:dyDescent="0.25">
      <c r="A214" s="211" t="s">
        <v>644</v>
      </c>
      <c r="B214" s="242" t="s">
        <v>64</v>
      </c>
      <c r="C214" s="243">
        <f>SUM(C190:C213)</f>
        <v>2927.3316985400079</v>
      </c>
      <c r="D214" s="239">
        <f>SUM(D190:D213)</f>
        <v>41958</v>
      </c>
      <c r="E214" s="294"/>
      <c r="F214" s="295">
        <f>SUM(F190:F213)</f>
        <v>1.0000000000000002</v>
      </c>
      <c r="G214" s="295">
        <f>SUM(G190:G213)</f>
        <v>1</v>
      </c>
    </row>
    <row r="215" spans="1:7" x14ac:dyDescent="0.25">
      <c r="A215" s="228"/>
      <c r="B215" s="235" t="s">
        <v>645</v>
      </c>
      <c r="C215" s="228" t="s">
        <v>614</v>
      </c>
      <c r="D215" s="228" t="s">
        <v>615</v>
      </c>
      <c r="E215" s="230"/>
      <c r="F215" s="228" t="s">
        <v>435</v>
      </c>
      <c r="G215" s="228" t="s">
        <v>616</v>
      </c>
    </row>
    <row r="216" spans="1:7" x14ac:dyDescent="0.25">
      <c r="A216" s="211" t="s">
        <v>646</v>
      </c>
      <c r="B216" s="211" t="s">
        <v>647</v>
      </c>
      <c r="C216" s="259">
        <v>0.56503358284610761</v>
      </c>
      <c r="F216" s="283"/>
      <c r="G216" s="283"/>
    </row>
    <row r="217" spans="1:7" x14ac:dyDescent="0.25">
      <c r="F217" s="283"/>
      <c r="G217" s="283"/>
    </row>
    <row r="218" spans="1:7" x14ac:dyDescent="0.25">
      <c r="B218" s="226" t="s">
        <v>648</v>
      </c>
      <c r="F218" s="283"/>
      <c r="G218" s="283"/>
    </row>
    <row r="219" spans="1:7" x14ac:dyDescent="0.25">
      <c r="A219" s="211" t="s">
        <v>649</v>
      </c>
      <c r="B219" s="211" t="s">
        <v>650</v>
      </c>
      <c r="C219" s="259">
        <v>841.17795100000205</v>
      </c>
      <c r="D219" s="211">
        <v>19105</v>
      </c>
      <c r="F219" s="240">
        <f t="shared" ref="F219:F233" si="4">IF($C$227=0,"",IF(C219="[for completion]","",C219/$C$227))</f>
        <v>0.28735313849794908</v>
      </c>
      <c r="G219" s="240">
        <f t="shared" ref="G219:G233" si="5">IF($D$227=0,"",IF(D219="[for completion]","",D219/$D$227))</f>
        <v>0.455336288669622</v>
      </c>
    </row>
    <row r="220" spans="1:7" x14ac:dyDescent="0.25">
      <c r="A220" s="211" t="s">
        <v>651</v>
      </c>
      <c r="B220" s="211" t="s">
        <v>652</v>
      </c>
      <c r="C220" s="259">
        <v>375.96753497000094</v>
      </c>
      <c r="D220" s="211">
        <v>5290</v>
      </c>
      <c r="F220" s="240">
        <f t="shared" si="4"/>
        <v>0.12843352707775257</v>
      </c>
      <c r="G220" s="240">
        <f t="shared" si="5"/>
        <v>0.12607845941179274</v>
      </c>
    </row>
    <row r="221" spans="1:7" x14ac:dyDescent="0.25">
      <c r="A221" s="211" t="s">
        <v>653</v>
      </c>
      <c r="B221" s="211" t="s">
        <v>654</v>
      </c>
      <c r="C221" s="259">
        <v>383.10714284999966</v>
      </c>
      <c r="D221" s="211">
        <v>4718</v>
      </c>
      <c r="F221" s="240">
        <f t="shared" si="4"/>
        <v>0.13087247442477157</v>
      </c>
      <c r="G221" s="240">
        <f t="shared" si="5"/>
        <v>0.11244577911244578</v>
      </c>
    </row>
    <row r="222" spans="1:7" x14ac:dyDescent="0.25">
      <c r="A222" s="211" t="s">
        <v>655</v>
      </c>
      <c r="B222" s="211" t="s">
        <v>656</v>
      </c>
      <c r="C222" s="259">
        <v>387.04576383000023</v>
      </c>
      <c r="D222" s="211">
        <v>4329</v>
      </c>
      <c r="F222" s="240">
        <f t="shared" si="4"/>
        <v>0.13221793895889489</v>
      </c>
      <c r="G222" s="240">
        <f t="shared" si="5"/>
        <v>0.10317460317460317</v>
      </c>
    </row>
    <row r="223" spans="1:7" x14ac:dyDescent="0.25">
      <c r="A223" s="211" t="s">
        <v>657</v>
      </c>
      <c r="B223" s="211" t="s">
        <v>658</v>
      </c>
      <c r="C223" s="259">
        <v>404.37725690000036</v>
      </c>
      <c r="D223" s="211">
        <v>3913</v>
      </c>
      <c r="F223" s="240">
        <f t="shared" si="4"/>
        <v>0.13813851607649455</v>
      </c>
      <c r="G223" s="240">
        <f t="shared" si="5"/>
        <v>9.325992659325992E-2</v>
      </c>
    </row>
    <row r="224" spans="1:7" x14ac:dyDescent="0.25">
      <c r="A224" s="211" t="s">
        <v>659</v>
      </c>
      <c r="B224" s="211" t="s">
        <v>660</v>
      </c>
      <c r="C224" s="259">
        <v>366.11036532000008</v>
      </c>
      <c r="D224" s="211">
        <v>3234</v>
      </c>
      <c r="F224" s="240">
        <f t="shared" si="4"/>
        <v>0.12506623882172163</v>
      </c>
      <c r="G224" s="240">
        <f t="shared" si="5"/>
        <v>7.7077077077077075E-2</v>
      </c>
    </row>
    <row r="225" spans="1:7" x14ac:dyDescent="0.25">
      <c r="A225" s="211" t="s">
        <v>661</v>
      </c>
      <c r="B225" s="211" t="s">
        <v>662</v>
      </c>
      <c r="C225" s="259">
        <v>140.13672683999985</v>
      </c>
      <c r="D225" s="211">
        <v>1075</v>
      </c>
      <c r="F225" s="240">
        <f t="shared" si="4"/>
        <v>4.7871830482993288E-2</v>
      </c>
      <c r="G225" s="240">
        <f t="shared" si="5"/>
        <v>2.5620858954192288E-2</v>
      </c>
    </row>
    <row r="226" spans="1:7" x14ac:dyDescent="0.25">
      <c r="A226" s="211" t="s">
        <v>663</v>
      </c>
      <c r="B226" s="211" t="s">
        <v>664</v>
      </c>
      <c r="C226" s="259">
        <v>29.408956830000005</v>
      </c>
      <c r="D226" s="211">
        <v>294</v>
      </c>
      <c r="F226" s="240">
        <f t="shared" si="4"/>
        <v>1.0046335659422409E-2</v>
      </c>
      <c r="G226" s="240">
        <f t="shared" si="5"/>
        <v>7.0070070070070069E-3</v>
      </c>
    </row>
    <row r="227" spans="1:7" x14ac:dyDescent="0.25">
      <c r="A227" s="211" t="s">
        <v>665</v>
      </c>
      <c r="B227" s="242" t="s">
        <v>64</v>
      </c>
      <c r="C227" s="232">
        <f>SUM(C219:C226)</f>
        <v>2927.3316985400033</v>
      </c>
      <c r="D227" s="293">
        <f>SUM(D219:D226)</f>
        <v>41958</v>
      </c>
      <c r="F227" s="280">
        <f>SUM(F219:F226)</f>
        <v>0.99999999999999989</v>
      </c>
      <c r="G227" s="280">
        <f>SUM(G219:G226)</f>
        <v>0.99999999999999989</v>
      </c>
    </row>
    <row r="228" spans="1:7" x14ac:dyDescent="0.25">
      <c r="A228" s="211" t="s">
        <v>666</v>
      </c>
      <c r="B228" s="245" t="s">
        <v>667</v>
      </c>
      <c r="C228" s="232"/>
      <c r="D228" s="293"/>
      <c r="F228" s="240">
        <f t="shared" si="4"/>
        <v>0</v>
      </c>
      <c r="G228" s="240">
        <f t="shared" si="5"/>
        <v>0</v>
      </c>
    </row>
    <row r="229" spans="1:7" x14ac:dyDescent="0.25">
      <c r="A229" s="211" t="s">
        <v>668</v>
      </c>
      <c r="B229" s="245" t="s">
        <v>669</v>
      </c>
      <c r="C229" s="232"/>
      <c r="D229" s="293"/>
      <c r="F229" s="240">
        <f t="shared" si="4"/>
        <v>0</v>
      </c>
      <c r="G229" s="240">
        <f t="shared" si="5"/>
        <v>0</v>
      </c>
    </row>
    <row r="230" spans="1:7" x14ac:dyDescent="0.25">
      <c r="A230" s="211" t="s">
        <v>670</v>
      </c>
      <c r="B230" s="245" t="s">
        <v>671</v>
      </c>
      <c r="C230" s="232"/>
      <c r="D230" s="293"/>
      <c r="F230" s="240">
        <f t="shared" si="4"/>
        <v>0</v>
      </c>
      <c r="G230" s="240">
        <f t="shared" si="5"/>
        <v>0</v>
      </c>
    </row>
    <row r="231" spans="1:7" x14ac:dyDescent="0.25">
      <c r="A231" s="211" t="s">
        <v>672</v>
      </c>
      <c r="B231" s="245" t="s">
        <v>673</v>
      </c>
      <c r="C231" s="232"/>
      <c r="D231" s="293"/>
      <c r="F231" s="240">
        <f t="shared" si="4"/>
        <v>0</v>
      </c>
      <c r="G231" s="240">
        <f t="shared" si="5"/>
        <v>0</v>
      </c>
    </row>
    <row r="232" spans="1:7" x14ac:dyDescent="0.25">
      <c r="A232" s="211" t="s">
        <v>674</v>
      </c>
      <c r="B232" s="245" t="s">
        <v>675</v>
      </c>
      <c r="C232" s="232"/>
      <c r="D232" s="293"/>
      <c r="F232" s="240">
        <f t="shared" si="4"/>
        <v>0</v>
      </c>
      <c r="G232" s="240">
        <f t="shared" si="5"/>
        <v>0</v>
      </c>
    </row>
    <row r="233" spans="1:7" x14ac:dyDescent="0.25">
      <c r="A233" s="211" t="s">
        <v>676</v>
      </c>
      <c r="B233" s="245" t="s">
        <v>677</v>
      </c>
      <c r="C233" s="232"/>
      <c r="D233" s="293"/>
      <c r="F233" s="240">
        <f t="shared" si="4"/>
        <v>0</v>
      </c>
      <c r="G233" s="240">
        <f t="shared" si="5"/>
        <v>0</v>
      </c>
    </row>
    <row r="234" spans="1:7" x14ac:dyDescent="0.25">
      <c r="A234" s="211" t="s">
        <v>678</v>
      </c>
      <c r="B234" s="245"/>
      <c r="F234" s="240"/>
      <c r="G234" s="240"/>
    </row>
    <row r="235" spans="1:7" x14ac:dyDescent="0.25">
      <c r="A235" s="211" t="s">
        <v>679</v>
      </c>
      <c r="B235" s="245"/>
      <c r="F235" s="240"/>
      <c r="G235" s="240"/>
    </row>
    <row r="236" spans="1:7" x14ac:dyDescent="0.25">
      <c r="A236" s="211" t="s">
        <v>680</v>
      </c>
      <c r="B236" s="245"/>
      <c r="F236" s="240"/>
      <c r="G236" s="240"/>
    </row>
    <row r="237" spans="1:7" x14ac:dyDescent="0.25">
      <c r="A237" s="228"/>
      <c r="B237" s="235" t="s">
        <v>681</v>
      </c>
      <c r="C237" s="228" t="s">
        <v>614</v>
      </c>
      <c r="D237" s="228" t="s">
        <v>615</v>
      </c>
      <c r="E237" s="230"/>
      <c r="F237" s="228" t="s">
        <v>435</v>
      </c>
      <c r="G237" s="228" t="s">
        <v>616</v>
      </c>
    </row>
    <row r="238" spans="1:7" x14ac:dyDescent="0.25">
      <c r="A238" s="211" t="s">
        <v>682</v>
      </c>
      <c r="B238" s="211" t="s">
        <v>647</v>
      </c>
      <c r="C238" s="236">
        <v>0.48807105274144846</v>
      </c>
      <c r="F238" s="283"/>
      <c r="G238" s="283"/>
    </row>
    <row r="239" spans="1:7" x14ac:dyDescent="0.25">
      <c r="F239" s="283"/>
      <c r="G239" s="283"/>
    </row>
    <row r="240" spans="1:7" x14ac:dyDescent="0.25">
      <c r="B240" s="226" t="s">
        <v>648</v>
      </c>
      <c r="F240" s="283"/>
      <c r="G240" s="283"/>
    </row>
    <row r="241" spans="1:7" x14ac:dyDescent="0.25">
      <c r="A241" s="211" t="s">
        <v>683</v>
      </c>
      <c r="B241" s="211" t="s">
        <v>650</v>
      </c>
      <c r="C241" s="259">
        <v>1139.2633804200043</v>
      </c>
      <c r="D241" s="211">
        <v>23781</v>
      </c>
      <c r="F241" s="240">
        <f>IF($C$249=0,"",IF(C241="[Mark as ND1 if not relevant]","",C241/$C$249))</f>
        <v>0.38918151331747186</v>
      </c>
      <c r="G241" s="240">
        <f>IF($D$249=0,"",IF(D241="[Mark as ND1 if not relevant]","",D241/$D$249))</f>
        <v>0.56678106678106677</v>
      </c>
    </row>
    <row r="242" spans="1:7" x14ac:dyDescent="0.25">
      <c r="A242" s="211" t="s">
        <v>684</v>
      </c>
      <c r="B242" s="211" t="s">
        <v>652</v>
      </c>
      <c r="C242" s="259">
        <v>405.46776198000038</v>
      </c>
      <c r="D242" s="211">
        <v>4993</v>
      </c>
      <c r="F242" s="240">
        <f t="shared" ref="F242:F248" si="6">IF($C$249=0,"",IF(C242="[Mark as ND1 if not relevant]","",C242/$C$249))</f>
        <v>0.1385110413631041</v>
      </c>
      <c r="G242" s="240">
        <f t="shared" ref="G242:G248" si="7">IF($D$249=0,"",IF(D242="[Mark as ND1 if not relevant]","",D242/$D$249))</f>
        <v>0.11899995233328567</v>
      </c>
    </row>
    <row r="243" spans="1:7" x14ac:dyDescent="0.25">
      <c r="A243" s="211" t="s">
        <v>685</v>
      </c>
      <c r="B243" s="211" t="s">
        <v>654</v>
      </c>
      <c r="C243" s="259">
        <v>377.0404470600003</v>
      </c>
      <c r="D243" s="211">
        <v>4141</v>
      </c>
      <c r="F243" s="240">
        <f t="shared" si="6"/>
        <v>0.1288000424577945</v>
      </c>
      <c r="G243" s="240">
        <f t="shared" si="7"/>
        <v>9.8693932027265355E-2</v>
      </c>
    </row>
    <row r="244" spans="1:7" x14ac:dyDescent="0.25">
      <c r="A244" s="211" t="s">
        <v>686</v>
      </c>
      <c r="B244" s="211" t="s">
        <v>656</v>
      </c>
      <c r="C244" s="259">
        <v>402.93235026000019</v>
      </c>
      <c r="D244" s="211">
        <v>3957</v>
      </c>
      <c r="F244" s="240">
        <f t="shared" si="6"/>
        <v>0.13764492437292333</v>
      </c>
      <c r="G244" s="240">
        <f t="shared" si="7"/>
        <v>9.4308594308594312E-2</v>
      </c>
    </row>
    <row r="245" spans="1:7" x14ac:dyDescent="0.25">
      <c r="A245" s="211" t="s">
        <v>687</v>
      </c>
      <c r="B245" s="211" t="s">
        <v>658</v>
      </c>
      <c r="C245" s="259">
        <v>312.33627093999974</v>
      </c>
      <c r="D245" s="211">
        <v>2774</v>
      </c>
      <c r="F245" s="240">
        <f t="shared" si="6"/>
        <v>0.10669657664547418</v>
      </c>
      <c r="G245" s="240">
        <f t="shared" si="7"/>
        <v>6.6113732780399448E-2</v>
      </c>
    </row>
    <row r="246" spans="1:7" x14ac:dyDescent="0.25">
      <c r="A246" s="211" t="s">
        <v>688</v>
      </c>
      <c r="B246" s="211" t="s">
        <v>660</v>
      </c>
      <c r="C246" s="259">
        <v>190.56532991999993</v>
      </c>
      <c r="D246" s="211">
        <v>1601</v>
      </c>
      <c r="F246" s="240">
        <f t="shared" si="6"/>
        <v>6.5098645983659331E-2</v>
      </c>
      <c r="G246" s="240">
        <f t="shared" si="7"/>
        <v>3.8157204823871492E-2</v>
      </c>
    </row>
    <row r="247" spans="1:7" x14ac:dyDescent="0.25">
      <c r="A247" s="211" t="s">
        <v>689</v>
      </c>
      <c r="B247" s="211" t="s">
        <v>662</v>
      </c>
      <c r="C247" s="259">
        <v>85.263749249999989</v>
      </c>
      <c r="D247" s="211">
        <v>577</v>
      </c>
      <c r="F247" s="240">
        <f t="shared" si="6"/>
        <v>2.912678098369411E-2</v>
      </c>
      <c r="G247" s="240">
        <f t="shared" si="7"/>
        <v>1.3751847085180419E-2</v>
      </c>
    </row>
    <row r="248" spans="1:7" x14ac:dyDescent="0.25">
      <c r="A248" s="211" t="s">
        <v>690</v>
      </c>
      <c r="B248" s="211" t="s">
        <v>664</v>
      </c>
      <c r="C248" s="259">
        <v>14.46240871</v>
      </c>
      <c r="D248" s="211">
        <v>134</v>
      </c>
      <c r="F248" s="240">
        <f t="shared" si="6"/>
        <v>4.9404748758786268E-3</v>
      </c>
      <c r="G248" s="240">
        <f t="shared" si="7"/>
        <v>3.193669860336527E-3</v>
      </c>
    </row>
    <row r="249" spans="1:7" x14ac:dyDescent="0.25">
      <c r="A249" s="211" t="s">
        <v>691</v>
      </c>
      <c r="B249" s="242" t="s">
        <v>64</v>
      </c>
      <c r="C249" s="232">
        <f>SUM(C241:C248)</f>
        <v>2927.3316985400047</v>
      </c>
      <c r="D249" s="293">
        <f>SUM(D241:D248)</f>
        <v>41958</v>
      </c>
      <c r="F249" s="280">
        <f>SUM(F241:F248)</f>
        <v>1</v>
      </c>
      <c r="G249" s="280">
        <f>SUM(G241:G248)</f>
        <v>1</v>
      </c>
    </row>
    <row r="250" spans="1:7" x14ac:dyDescent="0.25">
      <c r="A250" s="211" t="s">
        <v>692</v>
      </c>
      <c r="B250" s="245" t="s">
        <v>667</v>
      </c>
      <c r="C250" s="232"/>
      <c r="D250" s="293"/>
      <c r="F250" s="240">
        <f t="shared" ref="F250:F255" si="8">IF($C$249=0,"",IF(C250="[for completion]","",C250/$C$249))</f>
        <v>0</v>
      </c>
      <c r="G250" s="240">
        <f t="shared" ref="G250:G255" si="9">IF($D$249=0,"",IF(D250="[for completion]","",D250/$D$249))</f>
        <v>0</v>
      </c>
    </row>
    <row r="251" spans="1:7" x14ac:dyDescent="0.25">
      <c r="A251" s="211" t="s">
        <v>693</v>
      </c>
      <c r="B251" s="245" t="s">
        <v>669</v>
      </c>
      <c r="C251" s="232"/>
      <c r="D251" s="293"/>
      <c r="F251" s="240">
        <f t="shared" si="8"/>
        <v>0</v>
      </c>
      <c r="G251" s="240">
        <f t="shared" si="9"/>
        <v>0</v>
      </c>
    </row>
    <row r="252" spans="1:7" x14ac:dyDescent="0.25">
      <c r="A252" s="211" t="s">
        <v>694</v>
      </c>
      <c r="B252" s="245" t="s">
        <v>671</v>
      </c>
      <c r="C252" s="232"/>
      <c r="D252" s="293"/>
      <c r="F252" s="240">
        <f t="shared" si="8"/>
        <v>0</v>
      </c>
      <c r="G252" s="240">
        <f t="shared" si="9"/>
        <v>0</v>
      </c>
    </row>
    <row r="253" spans="1:7" x14ac:dyDescent="0.25">
      <c r="A253" s="211" t="s">
        <v>695</v>
      </c>
      <c r="B253" s="245" t="s">
        <v>673</v>
      </c>
      <c r="C253" s="232"/>
      <c r="D253" s="293"/>
      <c r="F253" s="240">
        <f t="shared" si="8"/>
        <v>0</v>
      </c>
      <c r="G253" s="240">
        <f t="shared" si="9"/>
        <v>0</v>
      </c>
    </row>
    <row r="254" spans="1:7" x14ac:dyDescent="0.25">
      <c r="A254" s="211" t="s">
        <v>696</v>
      </c>
      <c r="B254" s="245" t="s">
        <v>675</v>
      </c>
      <c r="C254" s="232"/>
      <c r="D254" s="293"/>
      <c r="F254" s="240">
        <f t="shared" si="8"/>
        <v>0</v>
      </c>
      <c r="G254" s="240">
        <f t="shared" si="9"/>
        <v>0</v>
      </c>
    </row>
    <row r="255" spans="1:7" x14ac:dyDescent="0.25">
      <c r="A255" s="211" t="s">
        <v>697</v>
      </c>
      <c r="B255" s="245" t="s">
        <v>677</v>
      </c>
      <c r="C255" s="232"/>
      <c r="D255" s="293"/>
      <c r="F255" s="240">
        <f t="shared" si="8"/>
        <v>0</v>
      </c>
      <c r="G255" s="240">
        <f t="shared" si="9"/>
        <v>0</v>
      </c>
    </row>
    <row r="256" spans="1:7" x14ac:dyDescent="0.25">
      <c r="A256" s="211" t="s">
        <v>698</v>
      </c>
      <c r="B256" s="245"/>
      <c r="F256" s="241"/>
      <c r="G256" s="241"/>
    </row>
    <row r="257" spans="1:7" x14ac:dyDescent="0.25">
      <c r="A257" s="211" t="s">
        <v>699</v>
      </c>
      <c r="B257" s="245"/>
      <c r="F257" s="241"/>
      <c r="G257" s="241"/>
    </row>
    <row r="258" spans="1:7" x14ac:dyDescent="0.25">
      <c r="A258" s="211" t="s">
        <v>700</v>
      </c>
      <c r="B258" s="245"/>
      <c r="F258" s="241"/>
      <c r="G258" s="241"/>
    </row>
    <row r="259" spans="1:7" x14ac:dyDescent="0.25">
      <c r="A259" s="228"/>
      <c r="B259" s="235" t="s">
        <v>701</v>
      </c>
      <c r="C259" s="228" t="s">
        <v>435</v>
      </c>
      <c r="D259" s="228"/>
      <c r="E259" s="230"/>
      <c r="F259" s="228"/>
      <c r="G259" s="228"/>
    </row>
    <row r="260" spans="1:7" x14ac:dyDescent="0.25">
      <c r="A260" s="211" t="s">
        <v>702</v>
      </c>
      <c r="B260" s="211" t="s">
        <v>1863</v>
      </c>
      <c r="C260" s="236">
        <v>0</v>
      </c>
      <c r="E260" s="294"/>
      <c r="F260" s="294"/>
      <c r="G260" s="294"/>
    </row>
    <row r="261" spans="1:7" x14ac:dyDescent="0.25">
      <c r="A261" s="211" t="s">
        <v>703</v>
      </c>
      <c r="B261" s="211" t="s">
        <v>704</v>
      </c>
      <c r="C261" s="236">
        <v>0</v>
      </c>
      <c r="E261" s="294"/>
      <c r="F261" s="294"/>
    </row>
    <row r="262" spans="1:7" x14ac:dyDescent="0.25">
      <c r="A262" s="211" t="s">
        <v>705</v>
      </c>
      <c r="B262" s="211" t="s">
        <v>706</v>
      </c>
      <c r="C262" s="236">
        <v>0</v>
      </c>
      <c r="E262" s="294"/>
      <c r="F262" s="294"/>
    </row>
    <row r="263" spans="1:7" x14ac:dyDescent="0.25">
      <c r="A263" s="211" t="s">
        <v>707</v>
      </c>
      <c r="B263" s="211" t="s">
        <v>708</v>
      </c>
      <c r="C263" s="236">
        <v>0</v>
      </c>
      <c r="E263" s="294"/>
      <c r="F263" s="294"/>
    </row>
    <row r="264" spans="1:7" x14ac:dyDescent="0.25">
      <c r="A264" s="211" t="s">
        <v>709</v>
      </c>
      <c r="B264" s="226" t="s">
        <v>710</v>
      </c>
      <c r="C264" s="236">
        <v>0</v>
      </c>
      <c r="D264" s="222"/>
      <c r="E264" s="222"/>
      <c r="F264" s="251"/>
      <c r="G264" s="251"/>
    </row>
    <row r="265" spans="1:7" x14ac:dyDescent="0.25">
      <c r="A265" s="211" t="s">
        <v>711</v>
      </c>
      <c r="B265" s="211" t="s">
        <v>62</v>
      </c>
      <c r="C265" s="236">
        <v>1</v>
      </c>
      <c r="E265" s="294"/>
      <c r="F265" s="294"/>
    </row>
    <row r="266" spans="1:7" x14ac:dyDescent="0.25">
      <c r="A266" s="211" t="s">
        <v>712</v>
      </c>
      <c r="B266" s="245" t="s">
        <v>714</v>
      </c>
      <c r="C266" s="296"/>
      <c r="E266" s="294"/>
      <c r="F266" s="294"/>
    </row>
    <row r="267" spans="1:7" x14ac:dyDescent="0.25">
      <c r="A267" s="211" t="s">
        <v>713</v>
      </c>
      <c r="B267" s="245" t="s">
        <v>716</v>
      </c>
      <c r="C267" s="280"/>
      <c r="E267" s="294"/>
      <c r="F267" s="294"/>
    </row>
    <row r="268" spans="1:7" x14ac:dyDescent="0.25">
      <c r="A268" s="211" t="s">
        <v>715</v>
      </c>
      <c r="B268" s="245" t="s">
        <v>718</v>
      </c>
      <c r="C268" s="280"/>
      <c r="E268" s="294"/>
      <c r="F268" s="294"/>
    </row>
    <row r="269" spans="1:7" x14ac:dyDescent="0.25">
      <c r="A269" s="211" t="s">
        <v>717</v>
      </c>
      <c r="B269" s="245" t="s">
        <v>720</v>
      </c>
      <c r="C269" s="280"/>
      <c r="E269" s="294"/>
      <c r="F269" s="294"/>
    </row>
    <row r="270" spans="1:7" x14ac:dyDescent="0.25">
      <c r="A270" s="211" t="s">
        <v>719</v>
      </c>
      <c r="B270" s="245" t="s">
        <v>165</v>
      </c>
      <c r="C270" s="280"/>
      <c r="E270" s="294"/>
      <c r="F270" s="294"/>
    </row>
    <row r="271" spans="1:7" x14ac:dyDescent="0.25">
      <c r="A271" s="211" t="s">
        <v>721</v>
      </c>
      <c r="B271" s="245" t="s">
        <v>165</v>
      </c>
      <c r="C271" s="280"/>
      <c r="E271" s="294"/>
      <c r="F271" s="294"/>
    </row>
    <row r="272" spans="1:7" x14ac:dyDescent="0.25">
      <c r="A272" s="211" t="s">
        <v>722</v>
      </c>
      <c r="B272" s="245" t="s">
        <v>165</v>
      </c>
      <c r="C272" s="280"/>
      <c r="E272" s="294"/>
      <c r="F272" s="294"/>
    </row>
    <row r="273" spans="1:7" x14ac:dyDescent="0.25">
      <c r="A273" s="211" t="s">
        <v>723</v>
      </c>
      <c r="B273" s="245" t="s">
        <v>165</v>
      </c>
      <c r="C273" s="280"/>
      <c r="E273" s="294"/>
      <c r="F273" s="294"/>
    </row>
    <row r="274" spans="1:7" x14ac:dyDescent="0.25">
      <c r="A274" s="211" t="s">
        <v>724</v>
      </c>
      <c r="B274" s="245" t="s">
        <v>165</v>
      </c>
      <c r="C274" s="280"/>
      <c r="E274" s="294"/>
      <c r="F274" s="294"/>
    </row>
    <row r="275" spans="1:7" x14ac:dyDescent="0.25">
      <c r="A275" s="211" t="s">
        <v>725</v>
      </c>
      <c r="B275" s="245" t="s">
        <v>165</v>
      </c>
      <c r="C275" s="280"/>
      <c r="E275" s="294"/>
      <c r="F275" s="294"/>
    </row>
    <row r="276" spans="1:7" x14ac:dyDescent="0.25">
      <c r="A276" s="228"/>
      <c r="B276" s="235" t="s">
        <v>726</v>
      </c>
      <c r="C276" s="228" t="s">
        <v>435</v>
      </c>
      <c r="D276" s="228"/>
      <c r="E276" s="230"/>
      <c r="F276" s="228"/>
      <c r="G276" s="231"/>
    </row>
    <row r="277" spans="1:7" x14ac:dyDescent="0.25">
      <c r="A277" s="211" t="s">
        <v>727</v>
      </c>
      <c r="B277" s="211" t="s">
        <v>728</v>
      </c>
      <c r="C277" s="236">
        <v>1</v>
      </c>
      <c r="E277" s="205"/>
      <c r="F277" s="205"/>
    </row>
    <row r="278" spans="1:7" x14ac:dyDescent="0.25">
      <c r="A278" s="211" t="s">
        <v>729</v>
      </c>
      <c r="B278" s="211" t="s">
        <v>730</v>
      </c>
      <c r="C278" s="236">
        <v>0</v>
      </c>
      <c r="E278" s="205"/>
      <c r="F278" s="205"/>
    </row>
    <row r="279" spans="1:7" x14ac:dyDescent="0.25">
      <c r="A279" s="211" t="s">
        <v>731</v>
      </c>
      <c r="B279" s="211" t="s">
        <v>62</v>
      </c>
      <c r="C279" s="236">
        <v>0</v>
      </c>
      <c r="E279" s="205"/>
      <c r="F279" s="205"/>
    </row>
    <row r="280" spans="1:7" x14ac:dyDescent="0.25">
      <c r="A280" s="211" t="s">
        <v>732</v>
      </c>
      <c r="C280" s="280"/>
      <c r="E280" s="205"/>
      <c r="F280" s="205"/>
    </row>
    <row r="281" spans="1:7" x14ac:dyDescent="0.25">
      <c r="A281" s="211" t="s">
        <v>733</v>
      </c>
      <c r="C281" s="280"/>
      <c r="E281" s="205"/>
      <c r="F281" s="205"/>
    </row>
    <row r="282" spans="1:7" x14ac:dyDescent="0.25">
      <c r="A282" s="211" t="s">
        <v>734</v>
      </c>
      <c r="C282" s="280"/>
      <c r="E282" s="205"/>
      <c r="F282" s="205"/>
    </row>
    <row r="283" spans="1:7" x14ac:dyDescent="0.25">
      <c r="A283" s="211" t="s">
        <v>735</v>
      </c>
      <c r="C283" s="280"/>
      <c r="E283" s="205"/>
      <c r="F283" s="205"/>
    </row>
    <row r="284" spans="1:7" x14ac:dyDescent="0.25">
      <c r="A284" s="211" t="s">
        <v>736</v>
      </c>
      <c r="C284" s="280"/>
      <c r="E284" s="205"/>
      <c r="F284" s="205"/>
    </row>
    <row r="285" spans="1:7" x14ac:dyDescent="0.25">
      <c r="A285" s="211" t="s">
        <v>737</v>
      </c>
      <c r="C285" s="280"/>
      <c r="E285" s="205"/>
      <c r="F285" s="205"/>
    </row>
    <row r="286" spans="1:7" x14ac:dyDescent="0.25">
      <c r="A286" s="229"/>
      <c r="B286" s="229" t="s">
        <v>1864</v>
      </c>
      <c r="C286" s="229" t="s">
        <v>50</v>
      </c>
      <c r="D286" s="229" t="s">
        <v>1865</v>
      </c>
      <c r="E286" s="229"/>
      <c r="F286" s="229" t="s">
        <v>435</v>
      </c>
      <c r="G286" s="229" t="s">
        <v>1866</v>
      </c>
    </row>
    <row r="287" spans="1:7" x14ac:dyDescent="0.25">
      <c r="A287" s="211" t="s">
        <v>1867</v>
      </c>
      <c r="B287" s="226" t="s">
        <v>553</v>
      </c>
      <c r="E287" s="214"/>
      <c r="F287" s="240" t="str">
        <f>IF($C$305=0,"",IF(C287="[For completion]","",C287/$C$305))</f>
        <v/>
      </c>
      <c r="G287" s="240" t="str">
        <f>IF($D$305=0,"",IF(D287="[For completion]","",D287/$D$305))</f>
        <v/>
      </c>
    </row>
    <row r="288" spans="1:7" x14ac:dyDescent="0.25">
      <c r="A288" s="211" t="s">
        <v>1868</v>
      </c>
      <c r="B288" s="226" t="s">
        <v>553</v>
      </c>
      <c r="E288" s="214"/>
      <c r="F288" s="240" t="str">
        <f t="shared" ref="F288:F304" si="10">IF($C$305=0,"",IF(C288="[For completion]","",C288/$C$305))</f>
        <v/>
      </c>
      <c r="G288" s="240" t="str">
        <f t="shared" ref="G288:G304" si="11">IF($D$305=0,"",IF(D288="[For completion]","",D288/$D$305))</f>
        <v/>
      </c>
    </row>
    <row r="289" spans="1:7" x14ac:dyDescent="0.25">
      <c r="A289" s="211" t="s">
        <v>1869</v>
      </c>
      <c r="B289" s="226" t="s">
        <v>553</v>
      </c>
      <c r="E289" s="214"/>
      <c r="F289" s="240" t="str">
        <f t="shared" si="10"/>
        <v/>
      </c>
      <c r="G289" s="240" t="str">
        <f t="shared" si="11"/>
        <v/>
      </c>
    </row>
    <row r="290" spans="1:7" x14ac:dyDescent="0.25">
      <c r="A290" s="211" t="s">
        <v>1870</v>
      </c>
      <c r="B290" s="226" t="s">
        <v>553</v>
      </c>
      <c r="E290" s="214"/>
      <c r="F290" s="240" t="str">
        <f t="shared" si="10"/>
        <v/>
      </c>
      <c r="G290" s="240" t="str">
        <f t="shared" si="11"/>
        <v/>
      </c>
    </row>
    <row r="291" spans="1:7" x14ac:dyDescent="0.25">
      <c r="A291" s="211" t="s">
        <v>1871</v>
      </c>
      <c r="B291" s="226" t="s">
        <v>553</v>
      </c>
      <c r="E291" s="214"/>
      <c r="F291" s="240" t="str">
        <f t="shared" si="10"/>
        <v/>
      </c>
      <c r="G291" s="240" t="str">
        <f t="shared" si="11"/>
        <v/>
      </c>
    </row>
    <row r="292" spans="1:7" x14ac:dyDescent="0.25">
      <c r="A292" s="211" t="s">
        <v>1872</v>
      </c>
      <c r="B292" s="226" t="s">
        <v>553</v>
      </c>
      <c r="E292" s="214"/>
      <c r="F292" s="240" t="str">
        <f t="shared" si="10"/>
        <v/>
      </c>
      <c r="G292" s="240" t="str">
        <f t="shared" si="11"/>
        <v/>
      </c>
    </row>
    <row r="293" spans="1:7" x14ac:dyDescent="0.25">
      <c r="A293" s="211" t="s">
        <v>1873</v>
      </c>
      <c r="B293" s="226" t="s">
        <v>553</v>
      </c>
      <c r="E293" s="214"/>
      <c r="F293" s="240" t="str">
        <f t="shared" si="10"/>
        <v/>
      </c>
      <c r="G293" s="240" t="str">
        <f t="shared" si="11"/>
        <v/>
      </c>
    </row>
    <row r="294" spans="1:7" x14ac:dyDescent="0.25">
      <c r="A294" s="211" t="s">
        <v>1874</v>
      </c>
      <c r="B294" s="226" t="s">
        <v>553</v>
      </c>
      <c r="E294" s="214"/>
      <c r="F294" s="240" t="str">
        <f t="shared" si="10"/>
        <v/>
      </c>
      <c r="G294" s="240" t="str">
        <f t="shared" si="11"/>
        <v/>
      </c>
    </row>
    <row r="295" spans="1:7" x14ac:dyDescent="0.25">
      <c r="A295" s="211" t="s">
        <v>1875</v>
      </c>
      <c r="B295" s="226" t="s">
        <v>553</v>
      </c>
      <c r="E295" s="214"/>
      <c r="F295" s="240" t="str">
        <f t="shared" si="10"/>
        <v/>
      </c>
      <c r="G295" s="240" t="str">
        <f t="shared" si="11"/>
        <v/>
      </c>
    </row>
    <row r="296" spans="1:7" x14ac:dyDescent="0.25">
      <c r="A296" s="211" t="s">
        <v>1876</v>
      </c>
      <c r="B296" s="226" t="s">
        <v>553</v>
      </c>
      <c r="E296" s="214"/>
      <c r="F296" s="240" t="str">
        <f t="shared" si="10"/>
        <v/>
      </c>
      <c r="G296" s="240" t="str">
        <f t="shared" si="11"/>
        <v/>
      </c>
    </row>
    <row r="297" spans="1:7" x14ac:dyDescent="0.25">
      <c r="A297" s="211" t="s">
        <v>1877</v>
      </c>
      <c r="B297" s="226" t="s">
        <v>553</v>
      </c>
      <c r="E297" s="214"/>
      <c r="F297" s="240" t="str">
        <f t="shared" si="10"/>
        <v/>
      </c>
      <c r="G297" s="240" t="str">
        <f t="shared" si="11"/>
        <v/>
      </c>
    </row>
    <row r="298" spans="1:7" x14ac:dyDescent="0.25">
      <c r="A298" s="211" t="s">
        <v>1878</v>
      </c>
      <c r="B298" s="226" t="s">
        <v>553</v>
      </c>
      <c r="E298" s="214"/>
      <c r="F298" s="240" t="str">
        <f t="shared" si="10"/>
        <v/>
      </c>
      <c r="G298" s="240" t="str">
        <f t="shared" si="11"/>
        <v/>
      </c>
    </row>
    <row r="299" spans="1:7" x14ac:dyDescent="0.25">
      <c r="A299" s="211" t="s">
        <v>1879</v>
      </c>
      <c r="B299" s="226" t="s">
        <v>553</v>
      </c>
      <c r="E299" s="214"/>
      <c r="F299" s="240" t="str">
        <f t="shared" si="10"/>
        <v/>
      </c>
      <c r="G299" s="240" t="str">
        <f t="shared" si="11"/>
        <v/>
      </c>
    </row>
    <row r="300" spans="1:7" x14ac:dyDescent="0.25">
      <c r="A300" s="211" t="s">
        <v>1880</v>
      </c>
      <c r="B300" s="226" t="s">
        <v>553</v>
      </c>
      <c r="E300" s="214"/>
      <c r="F300" s="240" t="str">
        <f t="shared" si="10"/>
        <v/>
      </c>
      <c r="G300" s="240" t="str">
        <f t="shared" si="11"/>
        <v/>
      </c>
    </row>
    <row r="301" spans="1:7" x14ac:dyDescent="0.25">
      <c r="A301" s="211" t="s">
        <v>1881</v>
      </c>
      <c r="B301" s="226" t="s">
        <v>553</v>
      </c>
      <c r="E301" s="214"/>
      <c r="F301" s="240" t="str">
        <f t="shared" si="10"/>
        <v/>
      </c>
      <c r="G301" s="240" t="str">
        <f t="shared" si="11"/>
        <v/>
      </c>
    </row>
    <row r="302" spans="1:7" x14ac:dyDescent="0.25">
      <c r="A302" s="211" t="s">
        <v>1882</v>
      </c>
      <c r="B302" s="226" t="s">
        <v>553</v>
      </c>
      <c r="E302" s="214"/>
      <c r="F302" s="240" t="str">
        <f t="shared" si="10"/>
        <v/>
      </c>
      <c r="G302" s="240" t="str">
        <f t="shared" si="11"/>
        <v/>
      </c>
    </row>
    <row r="303" spans="1:7" x14ac:dyDescent="0.25">
      <c r="A303" s="211" t="s">
        <v>1883</v>
      </c>
      <c r="B303" s="226" t="s">
        <v>553</v>
      </c>
      <c r="E303" s="214"/>
      <c r="F303" s="240" t="str">
        <f t="shared" si="10"/>
        <v/>
      </c>
      <c r="G303" s="240" t="str">
        <f t="shared" si="11"/>
        <v/>
      </c>
    </row>
    <row r="304" spans="1:7" x14ac:dyDescent="0.25">
      <c r="A304" s="211" t="s">
        <v>1884</v>
      </c>
      <c r="B304" s="226" t="s">
        <v>1885</v>
      </c>
      <c r="E304" s="214"/>
      <c r="F304" s="240" t="str">
        <f t="shared" si="10"/>
        <v/>
      </c>
      <c r="G304" s="240" t="str">
        <f t="shared" si="11"/>
        <v/>
      </c>
    </row>
    <row r="305" spans="1:7" x14ac:dyDescent="0.25">
      <c r="A305" s="211" t="s">
        <v>1886</v>
      </c>
      <c r="B305" s="226" t="s">
        <v>64</v>
      </c>
      <c r="C305" s="211">
        <f>SUM(C287:C304)</f>
        <v>0</v>
      </c>
      <c r="D305" s="211">
        <f>SUM(D287:D304)</f>
        <v>0</v>
      </c>
      <c r="E305" s="214"/>
      <c r="F305" s="283">
        <f>SUM(F287:F304)</f>
        <v>0</v>
      </c>
      <c r="G305" s="283">
        <f>SUM(G287:G304)</f>
        <v>0</v>
      </c>
    </row>
    <row r="306" spans="1:7" x14ac:dyDescent="0.25">
      <c r="A306" s="211" t="s">
        <v>1887</v>
      </c>
      <c r="B306" s="226"/>
      <c r="E306" s="214"/>
      <c r="F306" s="214"/>
      <c r="G306" s="214"/>
    </row>
    <row r="307" spans="1:7" x14ac:dyDescent="0.25">
      <c r="A307" s="211" t="s">
        <v>1888</v>
      </c>
      <c r="B307" s="226"/>
      <c r="E307" s="214"/>
      <c r="F307" s="214"/>
      <c r="G307" s="214"/>
    </row>
    <row r="308" spans="1:7" x14ac:dyDescent="0.25">
      <c r="A308" s="211" t="s">
        <v>1889</v>
      </c>
      <c r="B308" s="226"/>
      <c r="E308" s="214"/>
      <c r="F308" s="214"/>
      <c r="G308" s="214"/>
    </row>
    <row r="309" spans="1:7" x14ac:dyDescent="0.25">
      <c r="A309" s="229"/>
      <c r="B309" s="229" t="s">
        <v>1890</v>
      </c>
      <c r="C309" s="229" t="s">
        <v>50</v>
      </c>
      <c r="D309" s="229" t="s">
        <v>1865</v>
      </c>
      <c r="E309" s="229"/>
      <c r="F309" s="229" t="s">
        <v>435</v>
      </c>
      <c r="G309" s="229" t="s">
        <v>1866</v>
      </c>
    </row>
    <row r="310" spans="1:7" x14ac:dyDescent="0.25">
      <c r="A310" s="211" t="s">
        <v>1891</v>
      </c>
      <c r="B310" s="226" t="s">
        <v>553</v>
      </c>
      <c r="E310" s="214"/>
      <c r="F310" s="240" t="str">
        <f>IF($C$328=0,"",IF(C310="[For completion]","",C310/$C$328))</f>
        <v/>
      </c>
      <c r="G310" s="240" t="str">
        <f>IF($D$328=0,"",IF(D310="[For completion]","",D310/$D$328))</f>
        <v/>
      </c>
    </row>
    <row r="311" spans="1:7" x14ac:dyDescent="0.25">
      <c r="A311" s="211" t="s">
        <v>1892</v>
      </c>
      <c r="B311" s="226" t="s">
        <v>553</v>
      </c>
      <c r="E311" s="214"/>
      <c r="F311" s="214"/>
      <c r="G311" s="214"/>
    </row>
    <row r="312" spans="1:7" x14ac:dyDescent="0.25">
      <c r="A312" s="211" t="s">
        <v>1893</v>
      </c>
      <c r="B312" s="226" t="s">
        <v>553</v>
      </c>
      <c r="E312" s="214"/>
      <c r="F312" s="214"/>
      <c r="G312" s="214"/>
    </row>
    <row r="313" spans="1:7" x14ac:dyDescent="0.25">
      <c r="A313" s="211" t="s">
        <v>1894</v>
      </c>
      <c r="B313" s="226" t="s">
        <v>553</v>
      </c>
      <c r="E313" s="214"/>
      <c r="F313" s="214"/>
      <c r="G313" s="214"/>
    </row>
    <row r="314" spans="1:7" x14ac:dyDescent="0.25">
      <c r="A314" s="211" t="s">
        <v>1895</v>
      </c>
      <c r="B314" s="226" t="s">
        <v>553</v>
      </c>
      <c r="E314" s="214"/>
      <c r="F314" s="214"/>
      <c r="G314" s="214"/>
    </row>
    <row r="315" spans="1:7" x14ac:dyDescent="0.25">
      <c r="A315" s="211" t="s">
        <v>1896</v>
      </c>
      <c r="B315" s="226" t="s">
        <v>553</v>
      </c>
      <c r="E315" s="214"/>
      <c r="F315" s="214"/>
      <c r="G315" s="214"/>
    </row>
    <row r="316" spans="1:7" x14ac:dyDescent="0.25">
      <c r="A316" s="211" t="s">
        <v>1897</v>
      </c>
      <c r="B316" s="226" t="s">
        <v>553</v>
      </c>
      <c r="E316" s="214"/>
      <c r="F316" s="214"/>
      <c r="G316" s="214"/>
    </row>
    <row r="317" spans="1:7" x14ac:dyDescent="0.25">
      <c r="A317" s="211" t="s">
        <v>1898</v>
      </c>
      <c r="B317" s="226" t="s">
        <v>553</v>
      </c>
      <c r="E317" s="214"/>
      <c r="F317" s="214"/>
      <c r="G317" s="214"/>
    </row>
    <row r="318" spans="1:7" x14ac:dyDescent="0.25">
      <c r="A318" s="211" t="s">
        <v>1899</v>
      </c>
      <c r="B318" s="226" t="s">
        <v>553</v>
      </c>
      <c r="E318" s="214"/>
      <c r="F318" s="214"/>
      <c r="G318" s="214"/>
    </row>
    <row r="319" spans="1:7" x14ac:dyDescent="0.25">
      <c r="A319" s="211" t="s">
        <v>1900</v>
      </c>
      <c r="B319" s="226" t="s">
        <v>553</v>
      </c>
      <c r="E319" s="214"/>
      <c r="F319" s="214"/>
      <c r="G319" s="214"/>
    </row>
    <row r="320" spans="1:7" x14ac:dyDescent="0.25">
      <c r="A320" s="211" t="s">
        <v>1901</v>
      </c>
      <c r="B320" s="226" t="s">
        <v>553</v>
      </c>
      <c r="E320" s="214"/>
      <c r="F320" s="214"/>
      <c r="G320" s="214"/>
    </row>
    <row r="321" spans="1:7" x14ac:dyDescent="0.25">
      <c r="A321" s="211" t="s">
        <v>1902</v>
      </c>
      <c r="B321" s="226" t="s">
        <v>553</v>
      </c>
      <c r="E321" s="214"/>
      <c r="F321" s="214"/>
      <c r="G321" s="214"/>
    </row>
    <row r="322" spans="1:7" x14ac:dyDescent="0.25">
      <c r="A322" s="211" t="s">
        <v>1903</v>
      </c>
      <c r="B322" s="226" t="s">
        <v>553</v>
      </c>
      <c r="E322" s="214"/>
      <c r="F322" s="214"/>
      <c r="G322" s="214"/>
    </row>
    <row r="323" spans="1:7" x14ac:dyDescent="0.25">
      <c r="A323" s="211" t="s">
        <v>1904</v>
      </c>
      <c r="B323" s="226" t="s">
        <v>553</v>
      </c>
      <c r="E323" s="214"/>
      <c r="F323" s="214"/>
      <c r="G323" s="214"/>
    </row>
    <row r="324" spans="1:7" x14ac:dyDescent="0.25">
      <c r="A324" s="211" t="s">
        <v>1905</v>
      </c>
      <c r="B324" s="226" t="s">
        <v>553</v>
      </c>
      <c r="E324" s="214"/>
      <c r="F324" s="214"/>
      <c r="G324" s="214"/>
    </row>
    <row r="325" spans="1:7" x14ac:dyDescent="0.25">
      <c r="A325" s="211" t="s">
        <v>1906</v>
      </c>
      <c r="B325" s="226" t="s">
        <v>553</v>
      </c>
      <c r="E325" s="214"/>
      <c r="F325" s="214"/>
      <c r="G325" s="214"/>
    </row>
    <row r="326" spans="1:7" x14ac:dyDescent="0.25">
      <c r="A326" s="211" t="s">
        <v>1907</v>
      </c>
      <c r="B326" s="226" t="s">
        <v>553</v>
      </c>
      <c r="E326" s="214"/>
      <c r="F326" s="214"/>
      <c r="G326" s="214"/>
    </row>
    <row r="327" spans="1:7" x14ac:dyDescent="0.25">
      <c r="A327" s="211" t="s">
        <v>1908</v>
      </c>
      <c r="B327" s="226" t="s">
        <v>1885</v>
      </c>
      <c r="E327" s="214"/>
      <c r="F327" s="214"/>
      <c r="G327" s="214"/>
    </row>
    <row r="328" spans="1:7" x14ac:dyDescent="0.25">
      <c r="A328" s="211" t="s">
        <v>1909</v>
      </c>
      <c r="B328" s="226" t="s">
        <v>64</v>
      </c>
      <c r="C328" s="211">
        <f>SUM(C310:C327)</f>
        <v>0</v>
      </c>
      <c r="D328" s="211">
        <f>SUM(D310:D327)</f>
        <v>0</v>
      </c>
      <c r="E328" s="214"/>
      <c r="F328" s="283">
        <f>SUM(F310:F327)</f>
        <v>0</v>
      </c>
      <c r="G328" s="283">
        <f>SUM(G310:G327)</f>
        <v>0</v>
      </c>
    </row>
    <row r="329" spans="1:7" x14ac:dyDescent="0.25">
      <c r="A329" s="211" t="s">
        <v>1910</v>
      </c>
      <c r="B329" s="226"/>
      <c r="E329" s="214"/>
      <c r="F329" s="214"/>
      <c r="G329" s="214"/>
    </row>
    <row r="330" spans="1:7" x14ac:dyDescent="0.25">
      <c r="A330" s="211" t="s">
        <v>1911</v>
      </c>
      <c r="B330" s="226"/>
      <c r="E330" s="214"/>
      <c r="F330" s="214"/>
      <c r="G330" s="214"/>
    </row>
    <row r="331" spans="1:7" x14ac:dyDescent="0.25">
      <c r="A331" s="211" t="s">
        <v>1912</v>
      </c>
      <c r="B331" s="226"/>
      <c r="E331" s="214"/>
      <c r="F331" s="214"/>
      <c r="G331" s="214"/>
    </row>
    <row r="332" spans="1:7" x14ac:dyDescent="0.25">
      <c r="A332" s="229"/>
      <c r="B332" s="229" t="s">
        <v>1913</v>
      </c>
      <c r="C332" s="229" t="s">
        <v>50</v>
      </c>
      <c r="D332" s="229" t="s">
        <v>1865</v>
      </c>
      <c r="E332" s="229"/>
      <c r="F332" s="229" t="s">
        <v>435</v>
      </c>
      <c r="G332" s="229" t="s">
        <v>1866</v>
      </c>
    </row>
    <row r="333" spans="1:7" x14ac:dyDescent="0.25">
      <c r="A333" s="211" t="s">
        <v>1914</v>
      </c>
      <c r="B333" s="226" t="s">
        <v>1915</v>
      </c>
      <c r="E333" s="214"/>
      <c r="F333" s="240" t="str">
        <f>IF($C$343=0,"",IF(C333="[For completion]","",C333/$C$343))</f>
        <v/>
      </c>
      <c r="G333" s="240" t="str">
        <f>IF($D$343=0,"",IF(D333="[For completion]","",D333/$D$343))</f>
        <v/>
      </c>
    </row>
    <row r="334" spans="1:7" x14ac:dyDescent="0.25">
      <c r="A334" s="211" t="s">
        <v>1916</v>
      </c>
      <c r="B334" s="226" t="s">
        <v>1917</v>
      </c>
      <c r="E334" s="214"/>
      <c r="F334" s="240" t="str">
        <f t="shared" ref="F334:F342" si="12">IF($C$343=0,"",IF(C334="[For completion]","",C334/$C$343))</f>
        <v/>
      </c>
      <c r="G334" s="240" t="str">
        <f t="shared" ref="G334:G342" si="13">IF($D$343=0,"",IF(D334="[For completion]","",D334/$D$343))</f>
        <v/>
      </c>
    </row>
    <row r="335" spans="1:7" x14ac:dyDescent="0.25">
      <c r="A335" s="211" t="s">
        <v>1918</v>
      </c>
      <c r="B335" s="226" t="s">
        <v>1919</v>
      </c>
      <c r="E335" s="214"/>
      <c r="F335" s="240" t="str">
        <f t="shared" si="12"/>
        <v/>
      </c>
      <c r="G335" s="240" t="str">
        <f t="shared" si="13"/>
        <v/>
      </c>
    </row>
    <row r="336" spans="1:7" x14ac:dyDescent="0.25">
      <c r="A336" s="211" t="s">
        <v>1920</v>
      </c>
      <c r="B336" s="226" t="s">
        <v>1921</v>
      </c>
      <c r="E336" s="214"/>
      <c r="F336" s="240" t="str">
        <f t="shared" si="12"/>
        <v/>
      </c>
      <c r="G336" s="240" t="str">
        <f t="shared" si="13"/>
        <v/>
      </c>
    </row>
    <row r="337" spans="1:7" x14ac:dyDescent="0.25">
      <c r="A337" s="211" t="s">
        <v>1922</v>
      </c>
      <c r="B337" s="226" t="s">
        <v>1923</v>
      </c>
      <c r="E337" s="214"/>
      <c r="F337" s="240" t="str">
        <f t="shared" si="12"/>
        <v/>
      </c>
      <c r="G337" s="240" t="str">
        <f t="shared" si="13"/>
        <v/>
      </c>
    </row>
    <row r="338" spans="1:7" x14ac:dyDescent="0.25">
      <c r="A338" s="211" t="s">
        <v>1924</v>
      </c>
      <c r="B338" s="226" t="s">
        <v>1925</v>
      </c>
      <c r="E338" s="214"/>
      <c r="F338" s="240" t="str">
        <f t="shared" si="12"/>
        <v/>
      </c>
      <c r="G338" s="240" t="str">
        <f t="shared" si="13"/>
        <v/>
      </c>
    </row>
    <row r="339" spans="1:7" x14ac:dyDescent="0.25">
      <c r="A339" s="211" t="s">
        <v>1926</v>
      </c>
      <c r="B339" s="226" t="s">
        <v>1927</v>
      </c>
      <c r="E339" s="214"/>
      <c r="F339" s="240" t="str">
        <f t="shared" si="12"/>
        <v/>
      </c>
      <c r="G339" s="240" t="str">
        <f t="shared" si="13"/>
        <v/>
      </c>
    </row>
    <row r="340" spans="1:7" x14ac:dyDescent="0.25">
      <c r="A340" s="211" t="s">
        <v>1928</v>
      </c>
      <c r="B340" s="226" t="s">
        <v>1929</v>
      </c>
      <c r="E340" s="214"/>
      <c r="F340" s="240" t="str">
        <f t="shared" si="12"/>
        <v/>
      </c>
      <c r="G340" s="240" t="str">
        <f t="shared" si="13"/>
        <v/>
      </c>
    </row>
    <row r="341" spans="1:7" x14ac:dyDescent="0.25">
      <c r="A341" s="211" t="s">
        <v>1930</v>
      </c>
      <c r="B341" s="226" t="s">
        <v>1931</v>
      </c>
      <c r="E341" s="214"/>
      <c r="F341" s="240" t="str">
        <f t="shared" si="12"/>
        <v/>
      </c>
      <c r="G341" s="240" t="str">
        <f t="shared" si="13"/>
        <v/>
      </c>
    </row>
    <row r="342" spans="1:7" x14ac:dyDescent="0.25">
      <c r="A342" s="211" t="s">
        <v>1932</v>
      </c>
      <c r="B342" s="211" t="s">
        <v>1885</v>
      </c>
      <c r="E342" s="171"/>
      <c r="F342" s="240" t="str">
        <f t="shared" si="12"/>
        <v/>
      </c>
      <c r="G342" s="240" t="str">
        <f t="shared" si="13"/>
        <v/>
      </c>
    </row>
    <row r="343" spans="1:7" x14ac:dyDescent="0.25">
      <c r="A343" s="211" t="s">
        <v>1933</v>
      </c>
      <c r="B343" s="226" t="s">
        <v>64</v>
      </c>
      <c r="C343" s="211">
        <f>SUM(C333:C341)</f>
        <v>0</v>
      </c>
      <c r="D343" s="211">
        <f>SUM(D333:D341)</f>
        <v>0</v>
      </c>
      <c r="E343" s="214"/>
      <c r="F343" s="283">
        <f>SUM(F333:F342)</f>
        <v>0</v>
      </c>
      <c r="G343" s="283">
        <f>SUM(G333:G342)</f>
        <v>0</v>
      </c>
    </row>
    <row r="344" spans="1:7" x14ac:dyDescent="0.25">
      <c r="A344" s="211" t="s">
        <v>1934</v>
      </c>
      <c r="B344" s="226"/>
      <c r="E344" s="214"/>
      <c r="F344" s="214"/>
      <c r="G344" s="214"/>
    </row>
    <row r="345" spans="1:7" x14ac:dyDescent="0.25">
      <c r="A345" s="229"/>
      <c r="B345" s="229" t="s">
        <v>1935</v>
      </c>
      <c r="C345" s="229" t="s">
        <v>50</v>
      </c>
      <c r="D345" s="229" t="s">
        <v>1865</v>
      </c>
      <c r="E345" s="229"/>
      <c r="F345" s="229" t="s">
        <v>435</v>
      </c>
      <c r="G345" s="229" t="s">
        <v>1866</v>
      </c>
    </row>
    <row r="346" spans="1:7" x14ac:dyDescent="0.25">
      <c r="A346" s="211" t="s">
        <v>1936</v>
      </c>
      <c r="B346" s="226" t="s">
        <v>1937</v>
      </c>
      <c r="E346" s="214"/>
      <c r="F346" s="240" t="str">
        <f>IF($C$353=0,"",IF(C346="[For completion]","",C346/$C$353))</f>
        <v/>
      </c>
      <c r="G346" s="240" t="str">
        <f>IF($D$353=0,"",IF(D346="[For completion]","",D346/$D$353))</f>
        <v/>
      </c>
    </row>
    <row r="347" spans="1:7" x14ac:dyDescent="0.25">
      <c r="A347" s="211" t="s">
        <v>1938</v>
      </c>
      <c r="B347" s="297" t="s">
        <v>1939</v>
      </c>
      <c r="E347" s="214"/>
      <c r="F347" s="240" t="str">
        <f t="shared" ref="F347:F352" si="14">IF($C$353=0,"",IF(C347="[For completion]","",C347/$C$353))</f>
        <v/>
      </c>
      <c r="G347" s="240" t="str">
        <f t="shared" ref="G347:G352" si="15">IF($D$353=0,"",IF(D347="[For completion]","",D347/$D$353))</f>
        <v/>
      </c>
    </row>
    <row r="348" spans="1:7" x14ac:dyDescent="0.25">
      <c r="A348" s="211" t="s">
        <v>1940</v>
      </c>
      <c r="B348" s="226" t="s">
        <v>1941</v>
      </c>
      <c r="E348" s="214"/>
      <c r="F348" s="240" t="str">
        <f t="shared" si="14"/>
        <v/>
      </c>
      <c r="G348" s="240" t="str">
        <f t="shared" si="15"/>
        <v/>
      </c>
    </row>
    <row r="349" spans="1:7" x14ac:dyDescent="0.25">
      <c r="A349" s="211" t="s">
        <v>1942</v>
      </c>
      <c r="B349" s="226" t="s">
        <v>1943</v>
      </c>
      <c r="E349" s="214"/>
      <c r="F349" s="240" t="str">
        <f t="shared" si="14"/>
        <v/>
      </c>
      <c r="G349" s="240" t="str">
        <f t="shared" si="15"/>
        <v/>
      </c>
    </row>
    <row r="350" spans="1:7" x14ac:dyDescent="0.25">
      <c r="A350" s="211" t="s">
        <v>1944</v>
      </c>
      <c r="B350" s="226" t="s">
        <v>1945</v>
      </c>
      <c r="E350" s="214"/>
      <c r="F350" s="240" t="str">
        <f t="shared" si="14"/>
        <v/>
      </c>
      <c r="G350" s="240" t="str">
        <f t="shared" si="15"/>
        <v/>
      </c>
    </row>
    <row r="351" spans="1:7" x14ac:dyDescent="0.25">
      <c r="A351" s="211" t="s">
        <v>1946</v>
      </c>
      <c r="B351" s="226" t="s">
        <v>1947</v>
      </c>
      <c r="E351" s="214"/>
      <c r="F351" s="240" t="str">
        <f t="shared" si="14"/>
        <v/>
      </c>
      <c r="G351" s="240" t="str">
        <f t="shared" si="15"/>
        <v/>
      </c>
    </row>
    <row r="352" spans="1:7" x14ac:dyDescent="0.25">
      <c r="A352" s="211" t="s">
        <v>1948</v>
      </c>
      <c r="B352" s="226" t="s">
        <v>1949</v>
      </c>
      <c r="E352" s="214"/>
      <c r="F352" s="240" t="str">
        <f t="shared" si="14"/>
        <v/>
      </c>
      <c r="G352" s="240" t="str">
        <f t="shared" si="15"/>
        <v/>
      </c>
    </row>
    <row r="353" spans="1:7" x14ac:dyDescent="0.25">
      <c r="A353" s="211" t="s">
        <v>1950</v>
      </c>
      <c r="B353" s="226" t="s">
        <v>64</v>
      </c>
      <c r="C353" s="211">
        <f>SUM(C346:C352)</f>
        <v>0</v>
      </c>
      <c r="D353" s="211">
        <f>SUM(D346:D352)</f>
        <v>0</v>
      </c>
      <c r="E353" s="214"/>
      <c r="F353" s="283">
        <f>SUM(F346:F352)</f>
        <v>0</v>
      </c>
      <c r="G353" s="283">
        <f>SUM(G346:G352)</f>
        <v>0</v>
      </c>
    </row>
    <row r="354" spans="1:7" x14ac:dyDescent="0.25">
      <c r="A354" s="211" t="s">
        <v>1951</v>
      </c>
      <c r="B354" s="226"/>
      <c r="E354" s="214"/>
      <c r="F354" s="214"/>
      <c r="G354" s="214"/>
    </row>
    <row r="355" spans="1:7" x14ac:dyDescent="0.25">
      <c r="A355" s="229"/>
      <c r="B355" s="229" t="s">
        <v>1952</v>
      </c>
      <c r="C355" s="229" t="s">
        <v>50</v>
      </c>
      <c r="D355" s="229" t="s">
        <v>1865</v>
      </c>
      <c r="E355" s="229"/>
      <c r="F355" s="229" t="s">
        <v>435</v>
      </c>
      <c r="G355" s="229" t="s">
        <v>1866</v>
      </c>
    </row>
    <row r="356" spans="1:7" x14ac:dyDescent="0.25">
      <c r="A356" s="211" t="s">
        <v>1953</v>
      </c>
      <c r="B356" s="226" t="s">
        <v>1954</v>
      </c>
      <c r="E356" s="214"/>
      <c r="F356" s="240" t="str">
        <f>IF($C$360=0,"",IF(C356="[For completion]","",C356/$C$360))</f>
        <v/>
      </c>
      <c r="G356" s="240" t="str">
        <f>IF($D$360=0,"",IF(D356="[For completion]","",D356/$D$360))</f>
        <v/>
      </c>
    </row>
    <row r="357" spans="1:7" x14ac:dyDescent="0.25">
      <c r="A357" s="211" t="s">
        <v>1955</v>
      </c>
      <c r="B357" s="297" t="s">
        <v>1956</v>
      </c>
      <c r="E357" s="214"/>
      <c r="F357" s="240" t="str">
        <f t="shared" ref="F357:F359" si="16">IF($C$360=0,"",IF(C357="[For completion]","",C357/$C$360))</f>
        <v/>
      </c>
      <c r="G357" s="240" t="str">
        <f t="shared" ref="G357:G359" si="17">IF($D$360=0,"",IF(D357="[For completion]","",D357/$D$360))</f>
        <v/>
      </c>
    </row>
    <row r="358" spans="1:7" x14ac:dyDescent="0.25">
      <c r="A358" s="211" t="s">
        <v>1957</v>
      </c>
      <c r="B358" s="226" t="s">
        <v>1949</v>
      </c>
      <c r="E358" s="214"/>
      <c r="F358" s="240" t="str">
        <f t="shared" si="16"/>
        <v/>
      </c>
      <c r="G358" s="240" t="str">
        <f t="shared" si="17"/>
        <v/>
      </c>
    </row>
    <row r="359" spans="1:7" x14ac:dyDescent="0.25">
      <c r="A359" s="211" t="s">
        <v>1958</v>
      </c>
      <c r="B359" s="211" t="s">
        <v>1885</v>
      </c>
      <c r="E359" s="214"/>
      <c r="F359" s="240" t="str">
        <f t="shared" si="16"/>
        <v/>
      </c>
      <c r="G359" s="240" t="str">
        <f t="shared" si="17"/>
        <v/>
      </c>
    </row>
    <row r="360" spans="1:7" x14ac:dyDescent="0.25">
      <c r="A360" s="211" t="s">
        <v>1959</v>
      </c>
      <c r="B360" s="226" t="s">
        <v>64</v>
      </c>
      <c r="C360" s="211">
        <f>SUM(C356:C359)</f>
        <v>0</v>
      </c>
      <c r="D360" s="211">
        <f>SUM(D356:D359)</f>
        <v>0</v>
      </c>
      <c r="E360" s="214"/>
      <c r="F360" s="283">
        <f>SUM(F356:F359)</f>
        <v>0</v>
      </c>
      <c r="G360" s="283">
        <f>SUM(G356:G359)</f>
        <v>0</v>
      </c>
    </row>
    <row r="361" spans="1:7" x14ac:dyDescent="0.25">
      <c r="A361" s="211" t="s">
        <v>1953</v>
      </c>
      <c r="B361" s="226"/>
      <c r="E361" s="214"/>
      <c r="F361" s="214"/>
      <c r="G361" s="214"/>
    </row>
    <row r="362" spans="1:7" x14ac:dyDescent="0.25">
      <c r="A362" s="211" t="s">
        <v>1955</v>
      </c>
      <c r="C362" s="298"/>
      <c r="E362" s="205"/>
      <c r="F362" s="205"/>
    </row>
    <row r="363" spans="1:7" x14ac:dyDescent="0.25">
      <c r="A363" s="211" t="s">
        <v>1957</v>
      </c>
      <c r="C363" s="298"/>
      <c r="E363" s="205"/>
      <c r="F363" s="205"/>
    </row>
    <row r="364" spans="1:7" x14ac:dyDescent="0.25">
      <c r="A364" s="211" t="s">
        <v>1958</v>
      </c>
      <c r="C364" s="298"/>
      <c r="E364" s="205"/>
      <c r="F364" s="205"/>
    </row>
    <row r="365" spans="1:7" x14ac:dyDescent="0.25">
      <c r="A365" s="211" t="s">
        <v>1959</v>
      </c>
      <c r="C365" s="298"/>
      <c r="E365" s="205"/>
      <c r="F365" s="205"/>
    </row>
    <row r="366" spans="1:7" x14ac:dyDescent="0.25">
      <c r="A366" s="211" t="s">
        <v>1960</v>
      </c>
      <c r="C366" s="298"/>
      <c r="E366" s="205"/>
      <c r="F366" s="205"/>
    </row>
    <row r="367" spans="1:7" x14ac:dyDescent="0.25">
      <c r="A367" s="211" t="s">
        <v>1961</v>
      </c>
      <c r="C367" s="298"/>
      <c r="E367" s="205"/>
      <c r="F367" s="205"/>
    </row>
    <row r="368" spans="1:7" x14ac:dyDescent="0.25">
      <c r="A368" s="211" t="s">
        <v>1962</v>
      </c>
      <c r="C368" s="298"/>
      <c r="E368" s="205"/>
      <c r="F368" s="205"/>
    </row>
    <row r="369" spans="1:6" x14ac:dyDescent="0.25">
      <c r="A369" s="211" t="s">
        <v>1963</v>
      </c>
      <c r="C369" s="298"/>
      <c r="E369" s="205"/>
      <c r="F369" s="205"/>
    </row>
    <row r="370" spans="1:6" x14ac:dyDescent="0.25">
      <c r="A370" s="211" t="s">
        <v>1964</v>
      </c>
      <c r="C370" s="298"/>
      <c r="E370" s="205"/>
      <c r="F370" s="205"/>
    </row>
    <row r="371" spans="1:6" x14ac:dyDescent="0.25">
      <c r="A371" s="211" t="s">
        <v>1965</v>
      </c>
      <c r="C371" s="298"/>
      <c r="E371" s="205"/>
      <c r="F371" s="205"/>
    </row>
    <row r="372" spans="1:6" x14ac:dyDescent="0.25">
      <c r="A372" s="211" t="s">
        <v>1966</v>
      </c>
      <c r="C372" s="298"/>
      <c r="E372" s="205"/>
      <c r="F372" s="205"/>
    </row>
    <row r="373" spans="1:6" x14ac:dyDescent="0.25">
      <c r="A373" s="211" t="s">
        <v>1967</v>
      </c>
      <c r="C373" s="298"/>
      <c r="E373" s="205"/>
      <c r="F373" s="205"/>
    </row>
    <row r="374" spans="1:6" x14ac:dyDescent="0.25">
      <c r="A374" s="211" t="s">
        <v>1968</v>
      </c>
      <c r="C374" s="298"/>
      <c r="E374" s="205"/>
      <c r="F374" s="205"/>
    </row>
    <row r="375" spans="1:6" x14ac:dyDescent="0.25">
      <c r="A375" s="211" t="s">
        <v>1969</v>
      </c>
      <c r="C375" s="298"/>
      <c r="E375" s="205"/>
      <c r="F375" s="205"/>
    </row>
    <row r="376" spans="1:6" x14ac:dyDescent="0.25">
      <c r="A376" s="211" t="s">
        <v>1970</v>
      </c>
      <c r="C376" s="298"/>
      <c r="E376" s="205"/>
      <c r="F376" s="205"/>
    </row>
    <row r="377" spans="1:6" x14ac:dyDescent="0.25">
      <c r="A377" s="211" t="s">
        <v>1971</v>
      </c>
      <c r="C377" s="298"/>
      <c r="E377" s="205"/>
      <c r="F377" s="205"/>
    </row>
    <row r="378" spans="1:6" x14ac:dyDescent="0.25">
      <c r="A378" s="211" t="s">
        <v>1972</v>
      </c>
      <c r="C378" s="298"/>
      <c r="E378" s="205"/>
      <c r="F378" s="205"/>
    </row>
    <row r="379" spans="1:6" x14ac:dyDescent="0.25">
      <c r="A379" s="211" t="s">
        <v>1973</v>
      </c>
      <c r="C379" s="298"/>
      <c r="E379" s="205"/>
      <c r="F379" s="205"/>
    </row>
    <row r="380" spans="1:6" x14ac:dyDescent="0.25">
      <c r="A380" s="211" t="s">
        <v>1974</v>
      </c>
      <c r="C380" s="298"/>
      <c r="E380" s="205"/>
      <c r="F380" s="205"/>
    </row>
    <row r="381" spans="1:6" x14ac:dyDescent="0.25">
      <c r="A381" s="211" t="s">
        <v>1975</v>
      </c>
      <c r="C381" s="298"/>
      <c r="E381" s="205"/>
      <c r="F381" s="205"/>
    </row>
    <row r="382" spans="1:6" x14ac:dyDescent="0.25">
      <c r="A382" s="211" t="s">
        <v>1976</v>
      </c>
      <c r="C382" s="298"/>
      <c r="E382" s="205"/>
      <c r="F382" s="205"/>
    </row>
    <row r="383" spans="1:6" x14ac:dyDescent="0.25">
      <c r="A383" s="211" t="s">
        <v>1977</v>
      </c>
      <c r="C383" s="298"/>
      <c r="E383" s="205"/>
      <c r="F383" s="205"/>
    </row>
    <row r="384" spans="1:6" x14ac:dyDescent="0.25">
      <c r="A384" s="211" t="s">
        <v>1978</v>
      </c>
      <c r="C384" s="298"/>
      <c r="E384" s="205"/>
      <c r="F384" s="205"/>
    </row>
    <row r="385" spans="1:6" x14ac:dyDescent="0.25">
      <c r="A385" s="211" t="s">
        <v>1979</v>
      </c>
      <c r="C385" s="298"/>
      <c r="E385" s="205"/>
      <c r="F385" s="205"/>
    </row>
    <row r="386" spans="1:6" x14ac:dyDescent="0.25">
      <c r="A386" s="211" t="s">
        <v>1980</v>
      </c>
      <c r="C386" s="298"/>
      <c r="E386" s="205"/>
      <c r="F386" s="205"/>
    </row>
    <row r="387" spans="1:6" x14ac:dyDescent="0.25">
      <c r="A387" s="211" t="s">
        <v>1981</v>
      </c>
      <c r="C387" s="298"/>
      <c r="E387" s="205"/>
      <c r="F387" s="205"/>
    </row>
    <row r="388" spans="1:6" x14ac:dyDescent="0.25">
      <c r="A388" s="211" t="s">
        <v>1982</v>
      </c>
      <c r="C388" s="298"/>
      <c r="E388" s="205"/>
      <c r="F388" s="205"/>
    </row>
    <row r="389" spans="1:6" x14ac:dyDescent="0.25">
      <c r="A389" s="211" t="s">
        <v>1983</v>
      </c>
      <c r="C389" s="298"/>
      <c r="E389" s="205"/>
      <c r="F389" s="205"/>
    </row>
    <row r="390" spans="1:6" x14ac:dyDescent="0.25">
      <c r="A390" s="211" t="s">
        <v>1984</v>
      </c>
      <c r="C390" s="298"/>
      <c r="E390" s="205"/>
      <c r="F390" s="205"/>
    </row>
    <row r="391" spans="1:6" x14ac:dyDescent="0.25">
      <c r="A391" s="211" t="s">
        <v>1985</v>
      </c>
      <c r="C391" s="298"/>
      <c r="E391" s="205"/>
      <c r="F391" s="205"/>
    </row>
    <row r="392" spans="1:6" x14ac:dyDescent="0.25">
      <c r="A392" s="211" t="s">
        <v>1986</v>
      </c>
      <c r="C392" s="298"/>
      <c r="E392" s="205"/>
      <c r="F392" s="205"/>
    </row>
    <row r="393" spans="1:6" x14ac:dyDescent="0.25">
      <c r="A393" s="211" t="s">
        <v>1987</v>
      </c>
      <c r="C393" s="298"/>
      <c r="E393" s="205"/>
      <c r="F393" s="205"/>
    </row>
    <row r="394" spans="1:6" x14ac:dyDescent="0.25">
      <c r="A394" s="211" t="s">
        <v>1988</v>
      </c>
      <c r="C394" s="298"/>
      <c r="E394" s="205"/>
      <c r="F394" s="205"/>
    </row>
    <row r="395" spans="1:6" x14ac:dyDescent="0.25">
      <c r="A395" s="211" t="s">
        <v>1989</v>
      </c>
      <c r="C395" s="298"/>
      <c r="E395" s="205"/>
      <c r="F395" s="205"/>
    </row>
    <row r="396" spans="1:6" x14ac:dyDescent="0.25">
      <c r="A396" s="211" t="s">
        <v>1990</v>
      </c>
      <c r="C396" s="298"/>
      <c r="E396" s="205"/>
      <c r="F396" s="205"/>
    </row>
    <row r="397" spans="1:6" x14ac:dyDescent="0.25">
      <c r="A397" s="211" t="s">
        <v>1991</v>
      </c>
      <c r="C397" s="298"/>
      <c r="E397" s="205"/>
      <c r="F397" s="205"/>
    </row>
    <row r="398" spans="1:6" x14ac:dyDescent="0.25">
      <c r="A398" s="211" t="s">
        <v>1992</v>
      </c>
      <c r="C398" s="298"/>
      <c r="E398" s="205"/>
      <c r="F398" s="205"/>
    </row>
    <row r="399" spans="1:6" x14ac:dyDescent="0.25">
      <c r="A399" s="211" t="s">
        <v>1993</v>
      </c>
      <c r="C399" s="298"/>
      <c r="E399" s="205"/>
      <c r="F399" s="205"/>
    </row>
    <row r="400" spans="1:6" x14ac:dyDescent="0.25">
      <c r="A400" s="211" t="s">
        <v>1994</v>
      </c>
      <c r="C400" s="298"/>
      <c r="E400" s="205"/>
      <c r="F400" s="205"/>
    </row>
    <row r="401" spans="1:7" x14ac:dyDescent="0.25">
      <c r="A401" s="211" t="s">
        <v>1995</v>
      </c>
      <c r="C401" s="298"/>
      <c r="E401" s="205"/>
      <c r="F401" s="205"/>
    </row>
    <row r="402" spans="1:7" x14ac:dyDescent="0.25">
      <c r="A402" s="211" t="s">
        <v>1996</v>
      </c>
      <c r="C402" s="298"/>
      <c r="E402" s="205"/>
      <c r="F402" s="205"/>
    </row>
    <row r="403" spans="1:7" x14ac:dyDescent="0.25">
      <c r="A403" s="211" t="s">
        <v>1997</v>
      </c>
      <c r="C403" s="298"/>
      <c r="E403" s="205"/>
      <c r="F403" s="205"/>
    </row>
    <row r="404" spans="1:7" x14ac:dyDescent="0.25">
      <c r="A404" s="211" t="s">
        <v>1998</v>
      </c>
      <c r="C404" s="298"/>
      <c r="E404" s="205"/>
      <c r="F404" s="205"/>
    </row>
    <row r="405" spans="1:7" x14ac:dyDescent="0.25">
      <c r="A405" s="211" t="s">
        <v>1999</v>
      </c>
      <c r="C405" s="298"/>
      <c r="E405" s="205"/>
      <c r="F405" s="205"/>
    </row>
    <row r="406" spans="1:7" x14ac:dyDescent="0.25">
      <c r="A406" s="211" t="s">
        <v>2000</v>
      </c>
      <c r="C406" s="298"/>
      <c r="E406" s="205"/>
      <c r="F406" s="205"/>
    </row>
    <row r="407" spans="1:7" x14ac:dyDescent="0.25">
      <c r="A407" s="211" t="s">
        <v>2001</v>
      </c>
      <c r="C407" s="298"/>
      <c r="E407" s="205"/>
      <c r="F407" s="205"/>
    </row>
    <row r="408" spans="1:7" x14ac:dyDescent="0.25">
      <c r="A408" s="211" t="s">
        <v>2002</v>
      </c>
      <c r="C408" s="298"/>
      <c r="E408" s="205"/>
      <c r="F408" s="205"/>
    </row>
    <row r="409" spans="1:7" x14ac:dyDescent="0.25">
      <c r="A409" s="211" t="s">
        <v>2003</v>
      </c>
      <c r="C409" s="298"/>
      <c r="E409" s="205"/>
      <c r="F409" s="205"/>
    </row>
    <row r="410" spans="1:7" x14ac:dyDescent="0.25">
      <c r="A410" s="211" t="s">
        <v>2004</v>
      </c>
      <c r="C410" s="298"/>
      <c r="E410" s="205"/>
      <c r="F410" s="205"/>
    </row>
    <row r="411" spans="1:7" ht="18.75" x14ac:dyDescent="0.25">
      <c r="A411" s="289"/>
      <c r="B411" s="290" t="s">
        <v>2005</v>
      </c>
      <c r="C411" s="289"/>
      <c r="D411" s="289"/>
      <c r="E411" s="289"/>
      <c r="F411" s="291"/>
      <c r="G411" s="291"/>
    </row>
    <row r="412" spans="1:7" x14ac:dyDescent="0.25">
      <c r="A412" s="228"/>
      <c r="B412" s="235" t="s">
        <v>2006</v>
      </c>
      <c r="C412" s="228" t="s">
        <v>614</v>
      </c>
      <c r="D412" s="228" t="s">
        <v>615</v>
      </c>
      <c r="E412" s="228"/>
      <c r="F412" s="228" t="s">
        <v>436</v>
      </c>
      <c r="G412" s="228" t="s">
        <v>616</v>
      </c>
    </row>
    <row r="413" spans="1:7" x14ac:dyDescent="0.25">
      <c r="A413" s="211" t="s">
        <v>2007</v>
      </c>
      <c r="B413" s="211" t="s">
        <v>618</v>
      </c>
      <c r="C413" s="232" t="s">
        <v>1836</v>
      </c>
      <c r="D413" s="222"/>
      <c r="E413" s="222"/>
      <c r="F413" s="251"/>
      <c r="G413" s="251"/>
    </row>
    <row r="414" spans="1:7" x14ac:dyDescent="0.25">
      <c r="A414" s="222"/>
      <c r="D414" s="222"/>
      <c r="E414" s="222"/>
      <c r="F414" s="251"/>
      <c r="G414" s="251"/>
    </row>
    <row r="415" spans="1:7" x14ac:dyDescent="0.25">
      <c r="B415" s="211" t="s">
        <v>619</v>
      </c>
      <c r="D415" s="222"/>
      <c r="E415" s="222"/>
      <c r="F415" s="251"/>
      <c r="G415" s="251"/>
    </row>
    <row r="416" spans="1:7" x14ac:dyDescent="0.25">
      <c r="A416" s="211" t="s">
        <v>2008</v>
      </c>
      <c r="B416" s="226" t="s">
        <v>553</v>
      </c>
      <c r="C416" s="232" t="s">
        <v>1836</v>
      </c>
      <c r="D416" s="293" t="s">
        <v>1836</v>
      </c>
      <c r="E416" s="222"/>
      <c r="F416" s="240" t="str">
        <f t="shared" ref="F416:F439" si="18">IF($C$440=0,"",IF(C416="[for completion]","",C416/$C$440))</f>
        <v/>
      </c>
      <c r="G416" s="240" t="str">
        <f t="shared" ref="G416:G439" si="19">IF($D$440=0,"",IF(D416="[for completion]","",D416/$D$440))</f>
        <v/>
      </c>
    </row>
    <row r="417" spans="1:7" x14ac:dyDescent="0.25">
      <c r="A417" s="211" t="s">
        <v>2009</v>
      </c>
      <c r="B417" s="226" t="s">
        <v>553</v>
      </c>
      <c r="C417" s="232" t="s">
        <v>1836</v>
      </c>
      <c r="D417" s="293" t="s">
        <v>1836</v>
      </c>
      <c r="E417" s="222"/>
      <c r="F417" s="240" t="str">
        <f t="shared" si="18"/>
        <v/>
      </c>
      <c r="G417" s="240" t="str">
        <f t="shared" si="19"/>
        <v/>
      </c>
    </row>
    <row r="418" spans="1:7" x14ac:dyDescent="0.25">
      <c r="A418" s="211" t="s">
        <v>2010</v>
      </c>
      <c r="B418" s="226" t="s">
        <v>553</v>
      </c>
      <c r="C418" s="232" t="s">
        <v>1836</v>
      </c>
      <c r="D418" s="293" t="s">
        <v>1836</v>
      </c>
      <c r="E418" s="222"/>
      <c r="F418" s="240" t="str">
        <f t="shared" si="18"/>
        <v/>
      </c>
      <c r="G418" s="240" t="str">
        <f t="shared" si="19"/>
        <v/>
      </c>
    </row>
    <row r="419" spans="1:7" x14ac:dyDescent="0.25">
      <c r="A419" s="211" t="s">
        <v>2011</v>
      </c>
      <c r="B419" s="226" t="s">
        <v>553</v>
      </c>
      <c r="C419" s="232" t="s">
        <v>1836</v>
      </c>
      <c r="D419" s="293" t="s">
        <v>1836</v>
      </c>
      <c r="E419" s="222"/>
      <c r="F419" s="240" t="str">
        <f t="shared" si="18"/>
        <v/>
      </c>
      <c r="G419" s="240" t="str">
        <f t="shared" si="19"/>
        <v/>
      </c>
    </row>
    <row r="420" spans="1:7" x14ac:dyDescent="0.25">
      <c r="A420" s="211" t="s">
        <v>2012</v>
      </c>
      <c r="B420" s="226" t="s">
        <v>553</v>
      </c>
      <c r="C420" s="232" t="s">
        <v>1836</v>
      </c>
      <c r="D420" s="293" t="s">
        <v>1836</v>
      </c>
      <c r="E420" s="222"/>
      <c r="F420" s="240" t="str">
        <f t="shared" si="18"/>
        <v/>
      </c>
      <c r="G420" s="240" t="str">
        <f t="shared" si="19"/>
        <v/>
      </c>
    </row>
    <row r="421" spans="1:7" x14ac:dyDescent="0.25">
      <c r="A421" s="211" t="s">
        <v>2013</v>
      </c>
      <c r="B421" s="226" t="s">
        <v>553</v>
      </c>
      <c r="C421" s="232" t="s">
        <v>1836</v>
      </c>
      <c r="D421" s="293" t="s">
        <v>1836</v>
      </c>
      <c r="E421" s="222"/>
      <c r="F421" s="240" t="str">
        <f t="shared" si="18"/>
        <v/>
      </c>
      <c r="G421" s="240" t="str">
        <f t="shared" si="19"/>
        <v/>
      </c>
    </row>
    <row r="422" spans="1:7" x14ac:dyDescent="0.25">
      <c r="A422" s="211" t="s">
        <v>2014</v>
      </c>
      <c r="B422" s="226" t="s">
        <v>553</v>
      </c>
      <c r="C422" s="232" t="s">
        <v>1836</v>
      </c>
      <c r="D422" s="293" t="s">
        <v>1836</v>
      </c>
      <c r="E422" s="222"/>
      <c r="F422" s="240" t="str">
        <f t="shared" si="18"/>
        <v/>
      </c>
      <c r="G422" s="240" t="str">
        <f t="shared" si="19"/>
        <v/>
      </c>
    </row>
    <row r="423" spans="1:7" x14ac:dyDescent="0.25">
      <c r="A423" s="211" t="s">
        <v>2015</v>
      </c>
      <c r="B423" s="226" t="s">
        <v>553</v>
      </c>
      <c r="C423" s="232" t="s">
        <v>1836</v>
      </c>
      <c r="D423" s="293" t="s">
        <v>1836</v>
      </c>
      <c r="E423" s="222"/>
      <c r="F423" s="240" t="str">
        <f t="shared" si="18"/>
        <v/>
      </c>
      <c r="G423" s="240" t="str">
        <f t="shared" si="19"/>
        <v/>
      </c>
    </row>
    <row r="424" spans="1:7" x14ac:dyDescent="0.25">
      <c r="A424" s="211" t="s">
        <v>2016</v>
      </c>
      <c r="B424" s="226" t="s">
        <v>553</v>
      </c>
      <c r="C424" s="232" t="s">
        <v>1836</v>
      </c>
      <c r="D424" s="293" t="s">
        <v>1836</v>
      </c>
      <c r="E424" s="222"/>
      <c r="F424" s="240" t="str">
        <f t="shared" si="18"/>
        <v/>
      </c>
      <c r="G424" s="240" t="str">
        <f t="shared" si="19"/>
        <v/>
      </c>
    </row>
    <row r="425" spans="1:7" x14ac:dyDescent="0.25">
      <c r="A425" s="211" t="s">
        <v>2017</v>
      </c>
      <c r="B425" s="226" t="s">
        <v>553</v>
      </c>
      <c r="C425" s="232" t="s">
        <v>1836</v>
      </c>
      <c r="D425" s="293" t="s">
        <v>1836</v>
      </c>
      <c r="E425" s="226"/>
      <c r="F425" s="240" t="str">
        <f t="shared" si="18"/>
        <v/>
      </c>
      <c r="G425" s="240" t="str">
        <f t="shared" si="19"/>
        <v/>
      </c>
    </row>
    <row r="426" spans="1:7" x14ac:dyDescent="0.25">
      <c r="A426" s="211" t="s">
        <v>2018</v>
      </c>
      <c r="B426" s="226" t="s">
        <v>553</v>
      </c>
      <c r="C426" s="232" t="s">
        <v>1836</v>
      </c>
      <c r="D426" s="293" t="s">
        <v>1836</v>
      </c>
      <c r="E426" s="226"/>
      <c r="F426" s="240" t="str">
        <f t="shared" si="18"/>
        <v/>
      </c>
      <c r="G426" s="240" t="str">
        <f t="shared" si="19"/>
        <v/>
      </c>
    </row>
    <row r="427" spans="1:7" x14ac:dyDescent="0.25">
      <c r="A427" s="211" t="s">
        <v>2019</v>
      </c>
      <c r="B427" s="226" t="s">
        <v>553</v>
      </c>
      <c r="C427" s="232" t="s">
        <v>1836</v>
      </c>
      <c r="D427" s="293" t="s">
        <v>1836</v>
      </c>
      <c r="E427" s="226"/>
      <c r="F427" s="240" t="str">
        <f t="shared" si="18"/>
        <v/>
      </c>
      <c r="G427" s="240" t="str">
        <f t="shared" si="19"/>
        <v/>
      </c>
    </row>
    <row r="428" spans="1:7" x14ac:dyDescent="0.25">
      <c r="A428" s="211" t="s">
        <v>2020</v>
      </c>
      <c r="B428" s="226" t="s">
        <v>553</v>
      </c>
      <c r="C428" s="232" t="s">
        <v>1836</v>
      </c>
      <c r="D428" s="293" t="s">
        <v>1836</v>
      </c>
      <c r="E428" s="226"/>
      <c r="F428" s="240" t="str">
        <f t="shared" si="18"/>
        <v/>
      </c>
      <c r="G428" s="240" t="str">
        <f t="shared" si="19"/>
        <v/>
      </c>
    </row>
    <row r="429" spans="1:7" x14ac:dyDescent="0.25">
      <c r="A429" s="211" t="s">
        <v>2021</v>
      </c>
      <c r="B429" s="226" t="s">
        <v>553</v>
      </c>
      <c r="C429" s="232" t="s">
        <v>1836</v>
      </c>
      <c r="D429" s="293" t="s">
        <v>1836</v>
      </c>
      <c r="E429" s="226"/>
      <c r="F429" s="240" t="str">
        <f t="shared" si="18"/>
        <v/>
      </c>
      <c r="G429" s="240" t="str">
        <f t="shared" si="19"/>
        <v/>
      </c>
    </row>
    <row r="430" spans="1:7" x14ac:dyDescent="0.25">
      <c r="A430" s="211" t="s">
        <v>2022</v>
      </c>
      <c r="B430" s="226" t="s">
        <v>553</v>
      </c>
      <c r="C430" s="232" t="s">
        <v>1836</v>
      </c>
      <c r="D430" s="293" t="s">
        <v>1836</v>
      </c>
      <c r="E430" s="226"/>
      <c r="F430" s="240" t="str">
        <f t="shared" si="18"/>
        <v/>
      </c>
      <c r="G430" s="240" t="str">
        <f t="shared" si="19"/>
        <v/>
      </c>
    </row>
    <row r="431" spans="1:7" x14ac:dyDescent="0.25">
      <c r="A431" s="211" t="s">
        <v>2023</v>
      </c>
      <c r="B431" s="226" t="s">
        <v>553</v>
      </c>
      <c r="C431" s="232" t="s">
        <v>1836</v>
      </c>
      <c r="D431" s="293" t="s">
        <v>1836</v>
      </c>
      <c r="F431" s="240" t="str">
        <f t="shared" si="18"/>
        <v/>
      </c>
      <c r="G431" s="240" t="str">
        <f t="shared" si="19"/>
        <v/>
      </c>
    </row>
    <row r="432" spans="1:7" x14ac:dyDescent="0.25">
      <c r="A432" s="211" t="s">
        <v>2024</v>
      </c>
      <c r="B432" s="226" t="s">
        <v>553</v>
      </c>
      <c r="C432" s="232" t="s">
        <v>1836</v>
      </c>
      <c r="D432" s="293" t="s">
        <v>1836</v>
      </c>
      <c r="E432" s="294"/>
      <c r="F432" s="240" t="str">
        <f t="shared" si="18"/>
        <v/>
      </c>
      <c r="G432" s="240" t="str">
        <f t="shared" si="19"/>
        <v/>
      </c>
    </row>
    <row r="433" spans="1:7" x14ac:dyDescent="0.25">
      <c r="A433" s="211" t="s">
        <v>2025</v>
      </c>
      <c r="B433" s="226" t="s">
        <v>553</v>
      </c>
      <c r="C433" s="232" t="s">
        <v>1836</v>
      </c>
      <c r="D433" s="293" t="s">
        <v>1836</v>
      </c>
      <c r="E433" s="294"/>
      <c r="F433" s="240" t="str">
        <f t="shared" si="18"/>
        <v/>
      </c>
      <c r="G433" s="240" t="str">
        <f t="shared" si="19"/>
        <v/>
      </c>
    </row>
    <row r="434" spans="1:7" x14ac:dyDescent="0.25">
      <c r="A434" s="211" t="s">
        <v>2026</v>
      </c>
      <c r="B434" s="226" t="s">
        <v>553</v>
      </c>
      <c r="C434" s="232" t="s">
        <v>1836</v>
      </c>
      <c r="D434" s="293" t="s">
        <v>1836</v>
      </c>
      <c r="E434" s="294"/>
      <c r="F434" s="240" t="str">
        <f t="shared" si="18"/>
        <v/>
      </c>
      <c r="G434" s="240" t="str">
        <f t="shared" si="19"/>
        <v/>
      </c>
    </row>
    <row r="435" spans="1:7" x14ac:dyDescent="0.25">
      <c r="A435" s="211" t="s">
        <v>2027</v>
      </c>
      <c r="B435" s="226" t="s">
        <v>553</v>
      </c>
      <c r="C435" s="232" t="s">
        <v>1836</v>
      </c>
      <c r="D435" s="293" t="s">
        <v>1836</v>
      </c>
      <c r="E435" s="294"/>
      <c r="F435" s="240" t="str">
        <f t="shared" si="18"/>
        <v/>
      </c>
      <c r="G435" s="240" t="str">
        <f t="shared" si="19"/>
        <v/>
      </c>
    </row>
    <row r="436" spans="1:7" x14ac:dyDescent="0.25">
      <c r="A436" s="211" t="s">
        <v>2028</v>
      </c>
      <c r="B436" s="226" t="s">
        <v>553</v>
      </c>
      <c r="C436" s="232" t="s">
        <v>1836</v>
      </c>
      <c r="D436" s="293" t="s">
        <v>1836</v>
      </c>
      <c r="E436" s="294"/>
      <c r="F436" s="240" t="str">
        <f t="shared" si="18"/>
        <v/>
      </c>
      <c r="G436" s="240" t="str">
        <f t="shared" si="19"/>
        <v/>
      </c>
    </row>
    <row r="437" spans="1:7" x14ac:dyDescent="0.25">
      <c r="A437" s="211" t="s">
        <v>2029</v>
      </c>
      <c r="B437" s="226" t="s">
        <v>553</v>
      </c>
      <c r="C437" s="232" t="s">
        <v>1836</v>
      </c>
      <c r="D437" s="293" t="s">
        <v>1836</v>
      </c>
      <c r="E437" s="294"/>
      <c r="F437" s="240" t="str">
        <f t="shared" si="18"/>
        <v/>
      </c>
      <c r="G437" s="240" t="str">
        <f t="shared" si="19"/>
        <v/>
      </c>
    </row>
    <row r="438" spans="1:7" x14ac:dyDescent="0.25">
      <c r="A438" s="211" t="s">
        <v>2030</v>
      </c>
      <c r="B438" s="226" t="s">
        <v>553</v>
      </c>
      <c r="C438" s="232" t="s">
        <v>1836</v>
      </c>
      <c r="D438" s="293" t="s">
        <v>1836</v>
      </c>
      <c r="E438" s="294"/>
      <c r="F438" s="240" t="str">
        <f t="shared" si="18"/>
        <v/>
      </c>
      <c r="G438" s="240" t="str">
        <f t="shared" si="19"/>
        <v/>
      </c>
    </row>
    <row r="439" spans="1:7" x14ac:dyDescent="0.25">
      <c r="A439" s="211" t="s">
        <v>2031</v>
      </c>
      <c r="B439" s="226" t="s">
        <v>553</v>
      </c>
      <c r="C439" s="232" t="s">
        <v>1836</v>
      </c>
      <c r="D439" s="293" t="s">
        <v>1836</v>
      </c>
      <c r="E439" s="294"/>
      <c r="F439" s="240" t="str">
        <f t="shared" si="18"/>
        <v/>
      </c>
      <c r="G439" s="240" t="str">
        <f t="shared" si="19"/>
        <v/>
      </c>
    </row>
    <row r="440" spans="1:7" x14ac:dyDescent="0.25">
      <c r="A440" s="211" t="s">
        <v>2032</v>
      </c>
      <c r="B440" s="226" t="s">
        <v>64</v>
      </c>
      <c r="C440" s="243">
        <f>SUM(C416:C439)</f>
        <v>0</v>
      </c>
      <c r="D440" s="239">
        <f>SUM(D416:D439)</f>
        <v>0</v>
      </c>
      <c r="E440" s="294"/>
      <c r="F440" s="295">
        <f>SUM(F416:F439)</f>
        <v>0</v>
      </c>
      <c r="G440" s="295">
        <f>SUM(G416:G439)</f>
        <v>0</v>
      </c>
    </row>
    <row r="441" spans="1:7" x14ac:dyDescent="0.25">
      <c r="A441" s="228"/>
      <c r="B441" s="228" t="s">
        <v>2033</v>
      </c>
      <c r="C441" s="228" t="s">
        <v>614</v>
      </c>
      <c r="D441" s="228" t="s">
        <v>615</v>
      </c>
      <c r="E441" s="228"/>
      <c r="F441" s="228" t="s">
        <v>436</v>
      </c>
      <c r="G441" s="228" t="s">
        <v>616</v>
      </c>
    </row>
    <row r="442" spans="1:7" x14ac:dyDescent="0.25">
      <c r="A442" s="211" t="s">
        <v>2034</v>
      </c>
      <c r="B442" s="211" t="s">
        <v>647</v>
      </c>
      <c r="C442" s="280" t="s">
        <v>1836</v>
      </c>
      <c r="G442" s="211"/>
    </row>
    <row r="443" spans="1:7" x14ac:dyDescent="0.25">
      <c r="G443" s="211"/>
    </row>
    <row r="444" spans="1:7" x14ac:dyDescent="0.25">
      <c r="B444" s="226" t="s">
        <v>648</v>
      </c>
      <c r="G444" s="211"/>
    </row>
    <row r="445" spans="1:7" x14ac:dyDescent="0.25">
      <c r="A445" s="211" t="s">
        <v>2035</v>
      </c>
      <c r="B445" s="211" t="s">
        <v>650</v>
      </c>
      <c r="C445" s="232" t="s">
        <v>1836</v>
      </c>
      <c r="D445" s="293" t="s">
        <v>1836</v>
      </c>
      <c r="F445" s="240" t="str">
        <f>IF($C$453=0,"",IF(C445="[for completion]","",C445/$C$453))</f>
        <v/>
      </c>
      <c r="G445" s="240" t="str">
        <f>IF($D$453=0,"",IF(D445="[for completion]","",D445/$D$453))</f>
        <v/>
      </c>
    </row>
    <row r="446" spans="1:7" x14ac:dyDescent="0.25">
      <c r="A446" s="211" t="s">
        <v>2036</v>
      </c>
      <c r="B446" s="211" t="s">
        <v>652</v>
      </c>
      <c r="C446" s="232" t="s">
        <v>1836</v>
      </c>
      <c r="D446" s="293" t="s">
        <v>1836</v>
      </c>
      <c r="F446" s="240" t="str">
        <f t="shared" ref="F446:F459" si="20">IF($C$453=0,"",IF(C446="[for completion]","",C446/$C$453))</f>
        <v/>
      </c>
      <c r="G446" s="240" t="str">
        <f t="shared" ref="G446:G459" si="21">IF($D$453=0,"",IF(D446="[for completion]","",D446/$D$453))</f>
        <v/>
      </c>
    </row>
    <row r="447" spans="1:7" x14ac:dyDescent="0.25">
      <c r="A447" s="211" t="s">
        <v>2037</v>
      </c>
      <c r="B447" s="211" t="s">
        <v>654</v>
      </c>
      <c r="C447" s="232" t="s">
        <v>1836</v>
      </c>
      <c r="D447" s="293" t="s">
        <v>1836</v>
      </c>
      <c r="F447" s="240" t="str">
        <f t="shared" si="20"/>
        <v/>
      </c>
      <c r="G447" s="240" t="str">
        <f t="shared" si="21"/>
        <v/>
      </c>
    </row>
    <row r="448" spans="1:7" x14ac:dyDescent="0.25">
      <c r="A448" s="211" t="s">
        <v>2038</v>
      </c>
      <c r="B448" s="211" t="s">
        <v>656</v>
      </c>
      <c r="C448" s="232" t="s">
        <v>1836</v>
      </c>
      <c r="D448" s="293" t="s">
        <v>1836</v>
      </c>
      <c r="F448" s="240" t="str">
        <f t="shared" si="20"/>
        <v/>
      </c>
      <c r="G448" s="240" t="str">
        <f t="shared" si="21"/>
        <v/>
      </c>
    </row>
    <row r="449" spans="1:7" x14ac:dyDescent="0.25">
      <c r="A449" s="211" t="s">
        <v>2039</v>
      </c>
      <c r="B449" s="211" t="s">
        <v>658</v>
      </c>
      <c r="C449" s="232" t="s">
        <v>1836</v>
      </c>
      <c r="D449" s="293" t="s">
        <v>1836</v>
      </c>
      <c r="F449" s="240" t="str">
        <f t="shared" si="20"/>
        <v/>
      </c>
      <c r="G449" s="240" t="str">
        <f t="shared" si="21"/>
        <v/>
      </c>
    </row>
    <row r="450" spans="1:7" x14ac:dyDescent="0.25">
      <c r="A450" s="211" t="s">
        <v>2040</v>
      </c>
      <c r="B450" s="211" t="s">
        <v>660</v>
      </c>
      <c r="C450" s="232" t="s">
        <v>1836</v>
      </c>
      <c r="D450" s="293" t="s">
        <v>1836</v>
      </c>
      <c r="F450" s="240" t="str">
        <f t="shared" si="20"/>
        <v/>
      </c>
      <c r="G450" s="240" t="str">
        <f t="shared" si="21"/>
        <v/>
      </c>
    </row>
    <row r="451" spans="1:7" x14ac:dyDescent="0.25">
      <c r="A451" s="211" t="s">
        <v>2041</v>
      </c>
      <c r="B451" s="211" t="s">
        <v>662</v>
      </c>
      <c r="C451" s="232" t="s">
        <v>1836</v>
      </c>
      <c r="D451" s="293" t="s">
        <v>1836</v>
      </c>
      <c r="F451" s="240" t="str">
        <f t="shared" si="20"/>
        <v/>
      </c>
      <c r="G451" s="240" t="str">
        <f t="shared" si="21"/>
        <v/>
      </c>
    </row>
    <row r="452" spans="1:7" x14ac:dyDescent="0.25">
      <c r="A452" s="211" t="s">
        <v>2042</v>
      </c>
      <c r="B452" s="211" t="s">
        <v>664</v>
      </c>
      <c r="C452" s="232" t="s">
        <v>1836</v>
      </c>
      <c r="D452" s="293" t="s">
        <v>1836</v>
      </c>
      <c r="F452" s="240" t="str">
        <f t="shared" si="20"/>
        <v/>
      </c>
      <c r="G452" s="240" t="str">
        <f t="shared" si="21"/>
        <v/>
      </c>
    </row>
    <row r="453" spans="1:7" x14ac:dyDescent="0.25">
      <c r="A453" s="211" t="s">
        <v>2043</v>
      </c>
      <c r="B453" s="242" t="s">
        <v>64</v>
      </c>
      <c r="C453" s="232">
        <f>SUM(C445:C452)</f>
        <v>0</v>
      </c>
      <c r="D453" s="293">
        <f>SUM(D445:D452)</f>
        <v>0</v>
      </c>
      <c r="F453" s="280">
        <f>SUM(F445:F452)</f>
        <v>0</v>
      </c>
      <c r="G453" s="280">
        <f>SUM(G445:G452)</f>
        <v>0</v>
      </c>
    </row>
    <row r="454" spans="1:7" x14ac:dyDescent="0.25">
      <c r="A454" s="211" t="s">
        <v>2044</v>
      </c>
      <c r="B454" s="245" t="s">
        <v>667</v>
      </c>
      <c r="C454" s="232"/>
      <c r="D454" s="293"/>
      <c r="F454" s="240" t="str">
        <f t="shared" si="20"/>
        <v/>
      </c>
      <c r="G454" s="240" t="str">
        <f t="shared" si="21"/>
        <v/>
      </c>
    </row>
    <row r="455" spans="1:7" x14ac:dyDescent="0.25">
      <c r="A455" s="211" t="s">
        <v>2045</v>
      </c>
      <c r="B455" s="245" t="s">
        <v>669</v>
      </c>
      <c r="C455" s="232"/>
      <c r="D455" s="293"/>
      <c r="F455" s="240" t="str">
        <f t="shared" si="20"/>
        <v/>
      </c>
      <c r="G455" s="240" t="str">
        <f t="shared" si="21"/>
        <v/>
      </c>
    </row>
    <row r="456" spans="1:7" x14ac:dyDescent="0.25">
      <c r="A456" s="211" t="s">
        <v>2046</v>
      </c>
      <c r="B456" s="245" t="s">
        <v>671</v>
      </c>
      <c r="C456" s="232"/>
      <c r="D456" s="293"/>
      <c r="F456" s="240" t="str">
        <f t="shared" si="20"/>
        <v/>
      </c>
      <c r="G456" s="240" t="str">
        <f t="shared" si="21"/>
        <v/>
      </c>
    </row>
    <row r="457" spans="1:7" x14ac:dyDescent="0.25">
      <c r="A457" s="211" t="s">
        <v>2047</v>
      </c>
      <c r="B457" s="245" t="s">
        <v>673</v>
      </c>
      <c r="C457" s="232"/>
      <c r="D457" s="293"/>
      <c r="F457" s="240" t="str">
        <f t="shared" si="20"/>
        <v/>
      </c>
      <c r="G457" s="240" t="str">
        <f t="shared" si="21"/>
        <v/>
      </c>
    </row>
    <row r="458" spans="1:7" x14ac:dyDescent="0.25">
      <c r="A458" s="211" t="s">
        <v>2048</v>
      </c>
      <c r="B458" s="245" t="s">
        <v>675</v>
      </c>
      <c r="C458" s="232"/>
      <c r="D458" s="293"/>
      <c r="F458" s="240" t="str">
        <f t="shared" si="20"/>
        <v/>
      </c>
      <c r="G458" s="240" t="str">
        <f t="shared" si="21"/>
        <v/>
      </c>
    </row>
    <row r="459" spans="1:7" x14ac:dyDescent="0.25">
      <c r="A459" s="211" t="s">
        <v>2049</v>
      </c>
      <c r="B459" s="245" t="s">
        <v>677</v>
      </c>
      <c r="C459" s="232"/>
      <c r="D459" s="293"/>
      <c r="F459" s="240" t="str">
        <f t="shared" si="20"/>
        <v/>
      </c>
      <c r="G459" s="240" t="str">
        <f t="shared" si="21"/>
        <v/>
      </c>
    </row>
    <row r="460" spans="1:7" x14ac:dyDescent="0.25">
      <c r="A460" s="211" t="s">
        <v>2050</v>
      </c>
      <c r="B460" s="245"/>
      <c r="F460" s="241"/>
      <c r="G460" s="241"/>
    </row>
    <row r="461" spans="1:7" x14ac:dyDescent="0.25">
      <c r="A461" s="211" t="s">
        <v>2051</v>
      </c>
      <c r="B461" s="245"/>
      <c r="F461" s="241"/>
      <c r="G461" s="241"/>
    </row>
    <row r="462" spans="1:7" x14ac:dyDescent="0.25">
      <c r="A462" s="211" t="s">
        <v>2052</v>
      </c>
      <c r="B462" s="245"/>
      <c r="F462" s="294"/>
      <c r="G462" s="294"/>
    </row>
    <row r="463" spans="1:7" x14ac:dyDescent="0.25">
      <c r="A463" s="228"/>
      <c r="B463" s="228" t="s">
        <v>2053</v>
      </c>
      <c r="C463" s="228" t="s">
        <v>614</v>
      </c>
      <c r="D463" s="228" t="s">
        <v>615</v>
      </c>
      <c r="E463" s="228"/>
      <c r="F463" s="228" t="s">
        <v>436</v>
      </c>
      <c r="G463" s="228" t="s">
        <v>616</v>
      </c>
    </row>
    <row r="464" spans="1:7" x14ac:dyDescent="0.25">
      <c r="A464" s="211" t="s">
        <v>2054</v>
      </c>
      <c r="B464" s="211" t="s">
        <v>647</v>
      </c>
      <c r="C464" s="280" t="s">
        <v>1746</v>
      </c>
      <c r="G464" s="211"/>
    </row>
    <row r="465" spans="1:7" x14ac:dyDescent="0.25">
      <c r="G465" s="211"/>
    </row>
    <row r="466" spans="1:7" x14ac:dyDescent="0.25">
      <c r="B466" s="226" t="s">
        <v>648</v>
      </c>
      <c r="G466" s="211"/>
    </row>
    <row r="467" spans="1:7" x14ac:dyDescent="0.25">
      <c r="A467" s="211" t="s">
        <v>2055</v>
      </c>
      <c r="B467" s="211" t="s">
        <v>650</v>
      </c>
      <c r="C467" s="232" t="s">
        <v>1746</v>
      </c>
      <c r="D467" s="293" t="s">
        <v>1746</v>
      </c>
      <c r="F467" s="240" t="str">
        <f>IF($C$475=0,"",IF(C467="[Mark as ND1 if not relevant]","",C467/$C$475))</f>
        <v/>
      </c>
      <c r="G467" s="240" t="str">
        <f>IF($D$475=0,"",IF(D467="[Mark as ND1 if not relevant]","",D467/$D$475))</f>
        <v/>
      </c>
    </row>
    <row r="468" spans="1:7" x14ac:dyDescent="0.25">
      <c r="A468" s="211" t="s">
        <v>2056</v>
      </c>
      <c r="B468" s="211" t="s">
        <v>652</v>
      </c>
      <c r="C468" s="232" t="s">
        <v>1746</v>
      </c>
      <c r="D468" s="293" t="s">
        <v>1746</v>
      </c>
      <c r="F468" s="240" t="str">
        <f t="shared" ref="F468:F474" si="22">IF($C$475=0,"",IF(C468="[Mark as ND1 if not relevant]","",C468/$C$475))</f>
        <v/>
      </c>
      <c r="G468" s="240" t="str">
        <f t="shared" ref="G468:G474" si="23">IF($D$475=0,"",IF(D468="[Mark as ND1 if not relevant]","",D468/$D$475))</f>
        <v/>
      </c>
    </row>
    <row r="469" spans="1:7" x14ac:dyDescent="0.25">
      <c r="A469" s="211" t="s">
        <v>2057</v>
      </c>
      <c r="B469" s="211" t="s">
        <v>654</v>
      </c>
      <c r="C469" s="232" t="s">
        <v>1746</v>
      </c>
      <c r="D469" s="293" t="s">
        <v>1746</v>
      </c>
      <c r="F469" s="240" t="str">
        <f t="shared" si="22"/>
        <v/>
      </c>
      <c r="G469" s="240" t="str">
        <f t="shared" si="23"/>
        <v/>
      </c>
    </row>
    <row r="470" spans="1:7" x14ac:dyDescent="0.25">
      <c r="A470" s="211" t="s">
        <v>2058</v>
      </c>
      <c r="B470" s="211" t="s">
        <v>656</v>
      </c>
      <c r="C470" s="232" t="s">
        <v>1746</v>
      </c>
      <c r="D470" s="293" t="s">
        <v>1746</v>
      </c>
      <c r="F470" s="240" t="str">
        <f t="shared" si="22"/>
        <v/>
      </c>
      <c r="G470" s="240" t="str">
        <f t="shared" si="23"/>
        <v/>
      </c>
    </row>
    <row r="471" spans="1:7" x14ac:dyDescent="0.25">
      <c r="A471" s="211" t="s">
        <v>2059</v>
      </c>
      <c r="B471" s="211" t="s">
        <v>658</v>
      </c>
      <c r="C471" s="232" t="s">
        <v>1746</v>
      </c>
      <c r="D471" s="293" t="s">
        <v>1746</v>
      </c>
      <c r="F471" s="240" t="str">
        <f t="shared" si="22"/>
        <v/>
      </c>
      <c r="G471" s="240" t="str">
        <f t="shared" si="23"/>
        <v/>
      </c>
    </row>
    <row r="472" spans="1:7" x14ac:dyDescent="0.25">
      <c r="A472" s="211" t="s">
        <v>2060</v>
      </c>
      <c r="B472" s="211" t="s">
        <v>660</v>
      </c>
      <c r="C472" s="232" t="s">
        <v>1746</v>
      </c>
      <c r="D472" s="293" t="s">
        <v>1746</v>
      </c>
      <c r="F472" s="240" t="str">
        <f t="shared" si="22"/>
        <v/>
      </c>
      <c r="G472" s="240" t="str">
        <f t="shared" si="23"/>
        <v/>
      </c>
    </row>
    <row r="473" spans="1:7" x14ac:dyDescent="0.25">
      <c r="A473" s="211" t="s">
        <v>2061</v>
      </c>
      <c r="B473" s="211" t="s">
        <v>662</v>
      </c>
      <c r="C473" s="232" t="s">
        <v>1746</v>
      </c>
      <c r="D473" s="293" t="s">
        <v>1746</v>
      </c>
      <c r="F473" s="240" t="str">
        <f t="shared" si="22"/>
        <v/>
      </c>
      <c r="G473" s="240" t="str">
        <f t="shared" si="23"/>
        <v/>
      </c>
    </row>
    <row r="474" spans="1:7" x14ac:dyDescent="0.25">
      <c r="A474" s="211" t="s">
        <v>2062</v>
      </c>
      <c r="B474" s="211" t="s">
        <v>664</v>
      </c>
      <c r="C474" s="232" t="s">
        <v>1746</v>
      </c>
      <c r="D474" s="293" t="s">
        <v>1746</v>
      </c>
      <c r="F474" s="240" t="str">
        <f t="shared" si="22"/>
        <v/>
      </c>
      <c r="G474" s="240" t="str">
        <f t="shared" si="23"/>
        <v/>
      </c>
    </row>
    <row r="475" spans="1:7" x14ac:dyDescent="0.25">
      <c r="A475" s="211" t="s">
        <v>2063</v>
      </c>
      <c r="B475" s="242" t="s">
        <v>64</v>
      </c>
      <c r="C475" s="232">
        <f>SUM(C467:C474)</f>
        <v>0</v>
      </c>
      <c r="D475" s="293">
        <f>SUM(D467:D474)</f>
        <v>0</v>
      </c>
      <c r="F475" s="280">
        <f>SUM(F467:F474)</f>
        <v>0</v>
      </c>
      <c r="G475" s="280">
        <f>SUM(G467:G474)</f>
        <v>0</v>
      </c>
    </row>
    <row r="476" spans="1:7" x14ac:dyDescent="0.25">
      <c r="A476" s="211" t="s">
        <v>2064</v>
      </c>
      <c r="B476" s="245" t="s">
        <v>667</v>
      </c>
      <c r="C476" s="232"/>
      <c r="D476" s="293"/>
      <c r="F476" s="240" t="str">
        <f t="shared" ref="F476:F481" si="24">IF($C$475=0,"",IF(C476="[for completion]","",C476/$C$475))</f>
        <v/>
      </c>
      <c r="G476" s="240" t="str">
        <f t="shared" ref="G476:G481" si="25">IF($D$475=0,"",IF(D476="[for completion]","",D476/$D$475))</f>
        <v/>
      </c>
    </row>
    <row r="477" spans="1:7" x14ac:dyDescent="0.25">
      <c r="A477" s="211" t="s">
        <v>2065</v>
      </c>
      <c r="B477" s="245" t="s">
        <v>669</v>
      </c>
      <c r="C477" s="232"/>
      <c r="D477" s="293"/>
      <c r="F477" s="240" t="str">
        <f t="shared" si="24"/>
        <v/>
      </c>
      <c r="G477" s="240" t="str">
        <f t="shared" si="25"/>
        <v/>
      </c>
    </row>
    <row r="478" spans="1:7" x14ac:dyDescent="0.25">
      <c r="A478" s="211" t="s">
        <v>2066</v>
      </c>
      <c r="B478" s="245" t="s">
        <v>671</v>
      </c>
      <c r="C478" s="232"/>
      <c r="D478" s="293"/>
      <c r="F478" s="240" t="str">
        <f t="shared" si="24"/>
        <v/>
      </c>
      <c r="G478" s="240" t="str">
        <f t="shared" si="25"/>
        <v/>
      </c>
    </row>
    <row r="479" spans="1:7" x14ac:dyDescent="0.25">
      <c r="A479" s="211" t="s">
        <v>2067</v>
      </c>
      <c r="B479" s="245" t="s">
        <v>673</v>
      </c>
      <c r="C479" s="232"/>
      <c r="D479" s="293"/>
      <c r="F479" s="240" t="str">
        <f t="shared" si="24"/>
        <v/>
      </c>
      <c r="G479" s="240" t="str">
        <f t="shared" si="25"/>
        <v/>
      </c>
    </row>
    <row r="480" spans="1:7" x14ac:dyDescent="0.25">
      <c r="A480" s="211" t="s">
        <v>2068</v>
      </c>
      <c r="B480" s="245" t="s">
        <v>675</v>
      </c>
      <c r="C480" s="232"/>
      <c r="D480" s="293"/>
      <c r="F480" s="240" t="str">
        <f t="shared" si="24"/>
        <v/>
      </c>
      <c r="G480" s="240" t="str">
        <f t="shared" si="25"/>
        <v/>
      </c>
    </row>
    <row r="481" spans="1:7" x14ac:dyDescent="0.25">
      <c r="A481" s="211" t="s">
        <v>2069</v>
      </c>
      <c r="B481" s="245" t="s">
        <v>677</v>
      </c>
      <c r="C481" s="232"/>
      <c r="D481" s="293"/>
      <c r="F481" s="240" t="str">
        <f t="shared" si="24"/>
        <v/>
      </c>
      <c r="G481" s="240" t="str">
        <f t="shared" si="25"/>
        <v/>
      </c>
    </row>
    <row r="482" spans="1:7" x14ac:dyDescent="0.25">
      <c r="A482" s="211" t="s">
        <v>2070</v>
      </c>
      <c r="B482" s="245"/>
      <c r="F482" s="240"/>
      <c r="G482" s="240"/>
    </row>
    <row r="483" spans="1:7" x14ac:dyDescent="0.25">
      <c r="A483" s="211" t="s">
        <v>2071</v>
      </c>
      <c r="B483" s="245"/>
      <c r="F483" s="240"/>
      <c r="G483" s="240"/>
    </row>
    <row r="484" spans="1:7" x14ac:dyDescent="0.25">
      <c r="A484" s="211" t="s">
        <v>2072</v>
      </c>
      <c r="B484" s="245"/>
      <c r="F484" s="240"/>
      <c r="G484" s="280"/>
    </row>
    <row r="485" spans="1:7" x14ac:dyDescent="0.25">
      <c r="A485" s="228"/>
      <c r="B485" s="229" t="s">
        <v>2073</v>
      </c>
      <c r="C485" s="228" t="s">
        <v>738</v>
      </c>
      <c r="D485" s="228"/>
      <c r="E485" s="228"/>
      <c r="F485" s="228"/>
      <c r="G485" s="231"/>
    </row>
    <row r="486" spans="1:7" x14ac:dyDescent="0.25">
      <c r="A486" s="211" t="s">
        <v>2074</v>
      </c>
      <c r="B486" s="226" t="s">
        <v>739</v>
      </c>
      <c r="C486" s="280" t="s">
        <v>1836</v>
      </c>
      <c r="G486" s="211"/>
    </row>
    <row r="487" spans="1:7" x14ac:dyDescent="0.25">
      <c r="A487" s="211" t="s">
        <v>2075</v>
      </c>
      <c r="B487" s="226" t="s">
        <v>740</v>
      </c>
      <c r="C487" s="280" t="s">
        <v>1836</v>
      </c>
      <c r="G487" s="211"/>
    </row>
    <row r="488" spans="1:7" x14ac:dyDescent="0.25">
      <c r="A488" s="211" t="s">
        <v>2076</v>
      </c>
      <c r="B488" s="226" t="s">
        <v>741</v>
      </c>
      <c r="C488" s="280" t="s">
        <v>1836</v>
      </c>
      <c r="G488" s="211"/>
    </row>
    <row r="489" spans="1:7" x14ac:dyDescent="0.25">
      <c r="A489" s="211" t="s">
        <v>2077</v>
      </c>
      <c r="B489" s="226" t="s">
        <v>742</v>
      </c>
      <c r="C489" s="280" t="s">
        <v>1836</v>
      </c>
      <c r="G489" s="211"/>
    </row>
    <row r="490" spans="1:7" x14ac:dyDescent="0.25">
      <c r="A490" s="211" t="s">
        <v>2078</v>
      </c>
      <c r="B490" s="226" t="s">
        <v>743</v>
      </c>
      <c r="C490" s="280" t="s">
        <v>1836</v>
      </c>
      <c r="G490" s="211"/>
    </row>
    <row r="491" spans="1:7" x14ac:dyDescent="0.25">
      <c r="A491" s="211" t="s">
        <v>2079</v>
      </c>
      <c r="B491" s="226" t="s">
        <v>744</v>
      </c>
      <c r="C491" s="280" t="s">
        <v>1836</v>
      </c>
      <c r="G491" s="211"/>
    </row>
    <row r="492" spans="1:7" x14ac:dyDescent="0.25">
      <c r="A492" s="211" t="s">
        <v>2080</v>
      </c>
      <c r="B492" s="226" t="s">
        <v>745</v>
      </c>
      <c r="C492" s="280" t="s">
        <v>1836</v>
      </c>
      <c r="G492" s="211"/>
    </row>
    <row r="493" spans="1:7" x14ac:dyDescent="0.25">
      <c r="A493" s="211" t="s">
        <v>2081</v>
      </c>
      <c r="B493" s="226" t="s">
        <v>2082</v>
      </c>
      <c r="C493" s="280" t="s">
        <v>1836</v>
      </c>
      <c r="G493" s="211"/>
    </row>
    <row r="494" spans="1:7" x14ac:dyDescent="0.25">
      <c r="A494" s="211" t="s">
        <v>2083</v>
      </c>
      <c r="B494" s="226" t="s">
        <v>2084</v>
      </c>
      <c r="C494" s="280" t="s">
        <v>1836</v>
      </c>
      <c r="G494" s="211"/>
    </row>
    <row r="495" spans="1:7" x14ac:dyDescent="0.25">
      <c r="A495" s="211" t="s">
        <v>2085</v>
      </c>
      <c r="B495" s="226" t="s">
        <v>2086</v>
      </c>
      <c r="C495" s="280" t="s">
        <v>1836</v>
      </c>
      <c r="G495" s="211"/>
    </row>
    <row r="496" spans="1:7" x14ac:dyDescent="0.25">
      <c r="A496" s="211" t="s">
        <v>2087</v>
      </c>
      <c r="B496" s="226" t="s">
        <v>746</v>
      </c>
      <c r="C496" s="280" t="s">
        <v>1836</v>
      </c>
      <c r="G496" s="211"/>
    </row>
    <row r="497" spans="1:7" x14ac:dyDescent="0.25">
      <c r="A497" s="211" t="s">
        <v>2088</v>
      </c>
      <c r="B497" s="226" t="s">
        <v>747</v>
      </c>
      <c r="C497" s="280" t="s">
        <v>1836</v>
      </c>
      <c r="G497" s="211"/>
    </row>
    <row r="498" spans="1:7" x14ac:dyDescent="0.25">
      <c r="A498" s="211" t="s">
        <v>2089</v>
      </c>
      <c r="B498" s="226" t="s">
        <v>62</v>
      </c>
      <c r="C498" s="280" t="s">
        <v>1836</v>
      </c>
      <c r="G498" s="211"/>
    </row>
    <row r="499" spans="1:7" x14ac:dyDescent="0.25">
      <c r="A499" s="211" t="s">
        <v>2090</v>
      </c>
      <c r="B499" s="245" t="s">
        <v>2091</v>
      </c>
      <c r="C499" s="280"/>
      <c r="G499" s="211"/>
    </row>
    <row r="500" spans="1:7" x14ac:dyDescent="0.25">
      <c r="A500" s="211" t="s">
        <v>2092</v>
      </c>
      <c r="B500" s="245" t="s">
        <v>165</v>
      </c>
      <c r="C500" s="280"/>
      <c r="G500" s="211"/>
    </row>
    <row r="501" spans="1:7" x14ac:dyDescent="0.25">
      <c r="A501" s="211" t="s">
        <v>2093</v>
      </c>
      <c r="B501" s="245" t="s">
        <v>165</v>
      </c>
      <c r="C501" s="280"/>
      <c r="G501" s="211"/>
    </row>
    <row r="502" spans="1:7" x14ac:dyDescent="0.25">
      <c r="A502" s="211" t="s">
        <v>2094</v>
      </c>
      <c r="B502" s="245" t="s">
        <v>165</v>
      </c>
      <c r="C502" s="280"/>
      <c r="G502" s="211"/>
    </row>
    <row r="503" spans="1:7" x14ac:dyDescent="0.25">
      <c r="A503" s="211" t="s">
        <v>2095</v>
      </c>
      <c r="B503" s="245" t="s">
        <v>165</v>
      </c>
      <c r="C503" s="280"/>
      <c r="G503" s="211"/>
    </row>
    <row r="504" spans="1:7" x14ac:dyDescent="0.25">
      <c r="A504" s="211" t="s">
        <v>2096</v>
      </c>
      <c r="B504" s="245" t="s">
        <v>165</v>
      </c>
      <c r="C504" s="280"/>
      <c r="G504" s="211"/>
    </row>
    <row r="505" spans="1:7" x14ac:dyDescent="0.25">
      <c r="A505" s="211" t="s">
        <v>2097</v>
      </c>
      <c r="B505" s="245" t="s">
        <v>165</v>
      </c>
      <c r="C505" s="280"/>
      <c r="G505" s="211"/>
    </row>
    <row r="506" spans="1:7" x14ac:dyDescent="0.25">
      <c r="A506" s="211" t="s">
        <v>2098</v>
      </c>
      <c r="B506" s="245" t="s">
        <v>165</v>
      </c>
      <c r="C506" s="280"/>
      <c r="G506" s="211"/>
    </row>
    <row r="507" spans="1:7" x14ac:dyDescent="0.25">
      <c r="A507" s="211" t="s">
        <v>2099</v>
      </c>
      <c r="B507" s="245" t="s">
        <v>165</v>
      </c>
      <c r="C507" s="280"/>
      <c r="G507" s="211"/>
    </row>
    <row r="508" spans="1:7" x14ac:dyDescent="0.25">
      <c r="A508" s="211" t="s">
        <v>2100</v>
      </c>
      <c r="B508" s="245" t="s">
        <v>165</v>
      </c>
      <c r="C508" s="280"/>
      <c r="G508" s="211"/>
    </row>
    <row r="509" spans="1:7" x14ac:dyDescent="0.25">
      <c r="A509" s="211" t="s">
        <v>2101</v>
      </c>
      <c r="B509" s="245" t="s">
        <v>165</v>
      </c>
      <c r="C509" s="280"/>
      <c r="G509" s="211"/>
    </row>
    <row r="510" spans="1:7" x14ac:dyDescent="0.25">
      <c r="A510" s="211" t="s">
        <v>2102</v>
      </c>
      <c r="B510" s="245" t="s">
        <v>165</v>
      </c>
      <c r="C510" s="280"/>
    </row>
    <row r="511" spans="1:7" x14ac:dyDescent="0.25">
      <c r="A511" s="211" t="s">
        <v>2103</v>
      </c>
      <c r="B511" s="245" t="s">
        <v>165</v>
      </c>
      <c r="C511" s="280"/>
    </row>
    <row r="512" spans="1:7" x14ac:dyDescent="0.25">
      <c r="A512" s="211" t="s">
        <v>2104</v>
      </c>
      <c r="B512" s="245" t="s">
        <v>165</v>
      </c>
      <c r="C512" s="280"/>
    </row>
    <row r="513" spans="1:7" x14ac:dyDescent="0.25">
      <c r="A513" s="258"/>
      <c r="B513" s="258" t="s">
        <v>2105</v>
      </c>
      <c r="C513" s="228" t="s">
        <v>50</v>
      </c>
      <c r="D513" s="228" t="s">
        <v>2106</v>
      </c>
      <c r="E513" s="228"/>
      <c r="F513" s="228" t="s">
        <v>436</v>
      </c>
      <c r="G513" s="228" t="s">
        <v>2107</v>
      </c>
    </row>
    <row r="514" spans="1:7" x14ac:dyDescent="0.25">
      <c r="A514" s="211" t="s">
        <v>2108</v>
      </c>
      <c r="B514" s="226" t="s">
        <v>553</v>
      </c>
      <c r="C514" s="232" t="s">
        <v>1836</v>
      </c>
      <c r="D514" s="293" t="s">
        <v>1836</v>
      </c>
      <c r="E514" s="214"/>
      <c r="F514" s="240" t="str">
        <f>IF($C$532=0,"",IF(C514="[for completion]","",IF(C514="","",C514/$C$532)))</f>
        <v/>
      </c>
      <c r="G514" s="240" t="str">
        <f>IF($D$532=0,"",IF(D514="[for completion]","",IF(D514="","",D514/$D$532)))</f>
        <v/>
      </c>
    </row>
    <row r="515" spans="1:7" x14ac:dyDescent="0.25">
      <c r="A515" s="211" t="s">
        <v>2109</v>
      </c>
      <c r="B515" s="226" t="s">
        <v>553</v>
      </c>
      <c r="C515" s="232" t="s">
        <v>1836</v>
      </c>
      <c r="D515" s="293" t="s">
        <v>1836</v>
      </c>
      <c r="E515" s="214"/>
      <c r="F515" s="240" t="str">
        <f t="shared" ref="F515:F531" si="26">IF($C$532=0,"",IF(C515="[for completion]","",IF(C515="","",C515/$C$532)))</f>
        <v/>
      </c>
      <c r="G515" s="240" t="str">
        <f t="shared" ref="G515:G531" si="27">IF($D$532=0,"",IF(D515="[for completion]","",IF(D515="","",D515/$D$532)))</f>
        <v/>
      </c>
    </row>
    <row r="516" spans="1:7" x14ac:dyDescent="0.25">
      <c r="A516" s="211" t="s">
        <v>2110</v>
      </c>
      <c r="B516" s="226" t="s">
        <v>553</v>
      </c>
      <c r="C516" s="232" t="s">
        <v>1836</v>
      </c>
      <c r="D516" s="293" t="s">
        <v>1836</v>
      </c>
      <c r="E516" s="214"/>
      <c r="F516" s="240" t="str">
        <f t="shared" si="26"/>
        <v/>
      </c>
      <c r="G516" s="240" t="str">
        <f t="shared" si="27"/>
        <v/>
      </c>
    </row>
    <row r="517" spans="1:7" x14ac:dyDescent="0.25">
      <c r="A517" s="211" t="s">
        <v>2111</v>
      </c>
      <c r="B517" s="226" t="s">
        <v>553</v>
      </c>
      <c r="C517" s="232" t="s">
        <v>1836</v>
      </c>
      <c r="D517" s="293" t="s">
        <v>1836</v>
      </c>
      <c r="E517" s="214"/>
      <c r="F517" s="240" t="str">
        <f t="shared" si="26"/>
        <v/>
      </c>
      <c r="G517" s="240" t="str">
        <f t="shared" si="27"/>
        <v/>
      </c>
    </row>
    <row r="518" spans="1:7" x14ac:dyDescent="0.25">
      <c r="A518" s="211" t="s">
        <v>2112</v>
      </c>
      <c r="B518" s="226" t="s">
        <v>553</v>
      </c>
      <c r="C518" s="232" t="s">
        <v>1836</v>
      </c>
      <c r="D518" s="293" t="s">
        <v>1836</v>
      </c>
      <c r="E518" s="214"/>
      <c r="F518" s="240" t="str">
        <f t="shared" si="26"/>
        <v/>
      </c>
      <c r="G518" s="240" t="str">
        <f t="shared" si="27"/>
        <v/>
      </c>
    </row>
    <row r="519" spans="1:7" x14ac:dyDescent="0.25">
      <c r="A519" s="211" t="s">
        <v>2113</v>
      </c>
      <c r="B519" s="226" t="s">
        <v>553</v>
      </c>
      <c r="C519" s="232" t="s">
        <v>1836</v>
      </c>
      <c r="D519" s="293" t="s">
        <v>1836</v>
      </c>
      <c r="E519" s="214"/>
      <c r="F519" s="240" t="str">
        <f t="shared" si="26"/>
        <v/>
      </c>
      <c r="G519" s="240" t="str">
        <f t="shared" si="27"/>
        <v/>
      </c>
    </row>
    <row r="520" spans="1:7" x14ac:dyDescent="0.25">
      <c r="A520" s="211" t="s">
        <v>2114</v>
      </c>
      <c r="B520" s="226" t="s">
        <v>553</v>
      </c>
      <c r="C520" s="232" t="s">
        <v>1836</v>
      </c>
      <c r="D520" s="293" t="s">
        <v>1836</v>
      </c>
      <c r="E520" s="214"/>
      <c r="F520" s="240" t="str">
        <f t="shared" si="26"/>
        <v/>
      </c>
      <c r="G520" s="240" t="str">
        <f t="shared" si="27"/>
        <v/>
      </c>
    </row>
    <row r="521" spans="1:7" x14ac:dyDescent="0.25">
      <c r="A521" s="211" t="s">
        <v>2115</v>
      </c>
      <c r="B521" s="226" t="s">
        <v>553</v>
      </c>
      <c r="C521" s="232" t="s">
        <v>1836</v>
      </c>
      <c r="D521" s="293" t="s">
        <v>1836</v>
      </c>
      <c r="E521" s="214"/>
      <c r="F521" s="240" t="str">
        <f t="shared" si="26"/>
        <v/>
      </c>
      <c r="G521" s="240" t="str">
        <f t="shared" si="27"/>
        <v/>
      </c>
    </row>
    <row r="522" spans="1:7" x14ac:dyDescent="0.25">
      <c r="A522" s="211" t="s">
        <v>2116</v>
      </c>
      <c r="B522" s="226" t="s">
        <v>553</v>
      </c>
      <c r="C522" s="232" t="s">
        <v>1836</v>
      </c>
      <c r="D522" s="293" t="s">
        <v>1836</v>
      </c>
      <c r="E522" s="214"/>
      <c r="F522" s="240" t="str">
        <f t="shared" si="26"/>
        <v/>
      </c>
      <c r="G522" s="240" t="str">
        <f t="shared" si="27"/>
        <v/>
      </c>
    </row>
    <row r="523" spans="1:7" x14ac:dyDescent="0.25">
      <c r="A523" s="211" t="s">
        <v>2117</v>
      </c>
      <c r="B523" s="226" t="s">
        <v>553</v>
      </c>
      <c r="C523" s="232" t="s">
        <v>1836</v>
      </c>
      <c r="D523" s="293" t="s">
        <v>1836</v>
      </c>
      <c r="E523" s="214"/>
      <c r="F523" s="240" t="str">
        <f t="shared" si="26"/>
        <v/>
      </c>
      <c r="G523" s="240" t="str">
        <f t="shared" si="27"/>
        <v/>
      </c>
    </row>
    <row r="524" spans="1:7" x14ac:dyDescent="0.25">
      <c r="A524" s="211" t="s">
        <v>2118</v>
      </c>
      <c r="B524" s="226" t="s">
        <v>553</v>
      </c>
      <c r="C524" s="232" t="s">
        <v>1836</v>
      </c>
      <c r="D524" s="293" t="s">
        <v>1836</v>
      </c>
      <c r="E524" s="214"/>
      <c r="F524" s="240" t="str">
        <f t="shared" si="26"/>
        <v/>
      </c>
      <c r="G524" s="240" t="str">
        <f t="shared" si="27"/>
        <v/>
      </c>
    </row>
    <row r="525" spans="1:7" x14ac:dyDescent="0.25">
      <c r="A525" s="211" t="s">
        <v>2119</v>
      </c>
      <c r="B525" s="226" t="s">
        <v>553</v>
      </c>
      <c r="C525" s="232" t="s">
        <v>1836</v>
      </c>
      <c r="D525" s="293" t="s">
        <v>1836</v>
      </c>
      <c r="E525" s="214"/>
      <c r="F525" s="240" t="str">
        <f t="shared" si="26"/>
        <v/>
      </c>
      <c r="G525" s="240" t="str">
        <f t="shared" si="27"/>
        <v/>
      </c>
    </row>
    <row r="526" spans="1:7" x14ac:dyDescent="0.25">
      <c r="A526" s="211" t="s">
        <v>2120</v>
      </c>
      <c r="B526" s="226" t="s">
        <v>553</v>
      </c>
      <c r="C526" s="232" t="s">
        <v>1836</v>
      </c>
      <c r="D526" s="293" t="s">
        <v>1836</v>
      </c>
      <c r="E526" s="214"/>
      <c r="F526" s="240" t="str">
        <f t="shared" si="26"/>
        <v/>
      </c>
      <c r="G526" s="240" t="str">
        <f t="shared" si="27"/>
        <v/>
      </c>
    </row>
    <row r="527" spans="1:7" x14ac:dyDescent="0.25">
      <c r="A527" s="211" t="s">
        <v>2121</v>
      </c>
      <c r="B527" s="226" t="s">
        <v>553</v>
      </c>
      <c r="C527" s="232" t="s">
        <v>1836</v>
      </c>
      <c r="D527" s="293" t="s">
        <v>1836</v>
      </c>
      <c r="E527" s="214"/>
      <c r="F527" s="240" t="str">
        <f t="shared" si="26"/>
        <v/>
      </c>
      <c r="G527" s="240" t="str">
        <f t="shared" si="27"/>
        <v/>
      </c>
    </row>
    <row r="528" spans="1:7" x14ac:dyDescent="0.25">
      <c r="A528" s="211" t="s">
        <v>2122</v>
      </c>
      <c r="B528" s="226" t="s">
        <v>553</v>
      </c>
      <c r="C528" s="232" t="s">
        <v>1836</v>
      </c>
      <c r="D528" s="293" t="s">
        <v>1836</v>
      </c>
      <c r="E528" s="214"/>
      <c r="F528" s="240" t="str">
        <f t="shared" si="26"/>
        <v/>
      </c>
      <c r="G528" s="240" t="str">
        <f t="shared" si="27"/>
        <v/>
      </c>
    </row>
    <row r="529" spans="1:7" x14ac:dyDescent="0.25">
      <c r="A529" s="211" t="s">
        <v>2123</v>
      </c>
      <c r="B529" s="226" t="s">
        <v>553</v>
      </c>
      <c r="C529" s="232" t="s">
        <v>1836</v>
      </c>
      <c r="D529" s="293" t="s">
        <v>1836</v>
      </c>
      <c r="E529" s="214"/>
      <c r="F529" s="240" t="str">
        <f t="shared" si="26"/>
        <v/>
      </c>
      <c r="G529" s="240" t="str">
        <f t="shared" si="27"/>
        <v/>
      </c>
    </row>
    <row r="530" spans="1:7" x14ac:dyDescent="0.25">
      <c r="A530" s="211" t="s">
        <v>2124</v>
      </c>
      <c r="B530" s="226" t="s">
        <v>553</v>
      </c>
      <c r="C530" s="232" t="s">
        <v>1836</v>
      </c>
      <c r="D530" s="293" t="s">
        <v>1836</v>
      </c>
      <c r="E530" s="214"/>
      <c r="F530" s="240" t="str">
        <f t="shared" si="26"/>
        <v/>
      </c>
      <c r="G530" s="240" t="str">
        <f t="shared" si="27"/>
        <v/>
      </c>
    </row>
    <row r="531" spans="1:7" x14ac:dyDescent="0.25">
      <c r="A531" s="211" t="s">
        <v>2125</v>
      </c>
      <c r="B531" s="226" t="s">
        <v>1885</v>
      </c>
      <c r="C531" s="232" t="s">
        <v>1836</v>
      </c>
      <c r="D531" s="293" t="s">
        <v>1836</v>
      </c>
      <c r="E531" s="214"/>
      <c r="F531" s="240" t="str">
        <f t="shared" si="26"/>
        <v/>
      </c>
      <c r="G531" s="240" t="str">
        <f t="shared" si="27"/>
        <v/>
      </c>
    </row>
    <row r="532" spans="1:7" x14ac:dyDescent="0.25">
      <c r="A532" s="211" t="s">
        <v>2126</v>
      </c>
      <c r="B532" s="226" t="s">
        <v>64</v>
      </c>
      <c r="C532" s="232">
        <f>SUM(C514:C531)</f>
        <v>0</v>
      </c>
      <c r="D532" s="293">
        <f>SUM(D514:D531)</f>
        <v>0</v>
      </c>
      <c r="E532" s="214"/>
      <c r="F532" s="280">
        <f>SUM(F514:F531)</f>
        <v>0</v>
      </c>
      <c r="G532" s="280">
        <f>SUM(G514:G531)</f>
        <v>0</v>
      </c>
    </row>
    <row r="533" spans="1:7" x14ac:dyDescent="0.25">
      <c r="A533" s="211" t="s">
        <v>2127</v>
      </c>
      <c r="B533" s="226"/>
      <c r="E533" s="214"/>
      <c r="F533" s="214"/>
      <c r="G533" s="214"/>
    </row>
    <row r="534" spans="1:7" x14ac:dyDescent="0.25">
      <c r="A534" s="211" t="s">
        <v>2128</v>
      </c>
      <c r="B534" s="226"/>
      <c r="E534" s="214"/>
      <c r="F534" s="214"/>
      <c r="G534" s="214"/>
    </row>
    <row r="535" spans="1:7" x14ac:dyDescent="0.25">
      <c r="A535" s="211" t="s">
        <v>2129</v>
      </c>
      <c r="B535" s="226"/>
      <c r="E535" s="214"/>
      <c r="F535" s="214"/>
      <c r="G535" s="214"/>
    </row>
    <row r="536" spans="1:7" x14ac:dyDescent="0.25">
      <c r="A536" s="258"/>
      <c r="B536" s="229" t="s">
        <v>2130</v>
      </c>
      <c r="C536" s="228" t="s">
        <v>50</v>
      </c>
      <c r="D536" s="228" t="s">
        <v>2106</v>
      </c>
      <c r="E536" s="228"/>
      <c r="F536" s="228" t="s">
        <v>436</v>
      </c>
      <c r="G536" s="228" t="s">
        <v>2107</v>
      </c>
    </row>
    <row r="537" spans="1:7" x14ac:dyDescent="0.25">
      <c r="A537" s="211" t="s">
        <v>2131</v>
      </c>
      <c r="B537" s="226" t="s">
        <v>553</v>
      </c>
      <c r="C537" s="232" t="s">
        <v>1836</v>
      </c>
      <c r="D537" s="293" t="s">
        <v>1836</v>
      </c>
      <c r="E537" s="214"/>
      <c r="F537" s="240" t="str">
        <f>IF($C$555=0,"",IF(C537="[for completion]","",IF(C537="","",C537/$C$555)))</f>
        <v/>
      </c>
      <c r="G537" s="240" t="str">
        <f>IF($D$555=0,"",IF(D537="[for completion]","",IF(D537="","",D537/$D$555)))</f>
        <v/>
      </c>
    </row>
    <row r="538" spans="1:7" x14ac:dyDescent="0.25">
      <c r="A538" s="211" t="s">
        <v>2132</v>
      </c>
      <c r="B538" s="226" t="s">
        <v>553</v>
      </c>
      <c r="C538" s="232" t="s">
        <v>1836</v>
      </c>
      <c r="D538" s="293" t="s">
        <v>1836</v>
      </c>
      <c r="E538" s="214"/>
      <c r="F538" s="240" t="str">
        <f t="shared" ref="F538:F554" si="28">IF($C$555=0,"",IF(C538="[for completion]","",IF(C538="","",C538/$C$555)))</f>
        <v/>
      </c>
      <c r="G538" s="240" t="str">
        <f t="shared" ref="G538:G554" si="29">IF($D$555=0,"",IF(D538="[for completion]","",IF(D538="","",D538/$D$555)))</f>
        <v/>
      </c>
    </row>
    <row r="539" spans="1:7" x14ac:dyDescent="0.25">
      <c r="A539" s="211" t="s">
        <v>2133</v>
      </c>
      <c r="B539" s="226" t="s">
        <v>553</v>
      </c>
      <c r="C539" s="232" t="s">
        <v>1836</v>
      </c>
      <c r="D539" s="293" t="s">
        <v>1836</v>
      </c>
      <c r="E539" s="214"/>
      <c r="F539" s="240" t="str">
        <f t="shared" si="28"/>
        <v/>
      </c>
      <c r="G539" s="240" t="str">
        <f t="shared" si="29"/>
        <v/>
      </c>
    </row>
    <row r="540" spans="1:7" x14ac:dyDescent="0.25">
      <c r="A540" s="211" t="s">
        <v>2134</v>
      </c>
      <c r="B540" s="226" t="s">
        <v>553</v>
      </c>
      <c r="C540" s="232" t="s">
        <v>1836</v>
      </c>
      <c r="D540" s="293" t="s">
        <v>1836</v>
      </c>
      <c r="E540" s="214"/>
      <c r="F540" s="240" t="str">
        <f t="shared" si="28"/>
        <v/>
      </c>
      <c r="G540" s="240" t="str">
        <f t="shared" si="29"/>
        <v/>
      </c>
    </row>
    <row r="541" spans="1:7" x14ac:dyDescent="0.25">
      <c r="A541" s="211" t="s">
        <v>2135</v>
      </c>
      <c r="B541" s="226" t="s">
        <v>553</v>
      </c>
      <c r="C541" s="232" t="s">
        <v>1836</v>
      </c>
      <c r="D541" s="293" t="s">
        <v>1836</v>
      </c>
      <c r="E541" s="214"/>
      <c r="F541" s="240" t="str">
        <f t="shared" si="28"/>
        <v/>
      </c>
      <c r="G541" s="240" t="str">
        <f t="shared" si="29"/>
        <v/>
      </c>
    </row>
    <row r="542" spans="1:7" x14ac:dyDescent="0.25">
      <c r="A542" s="211" t="s">
        <v>2136</v>
      </c>
      <c r="B542" s="226" t="s">
        <v>553</v>
      </c>
      <c r="C542" s="232" t="s">
        <v>1836</v>
      </c>
      <c r="D542" s="293" t="s">
        <v>1836</v>
      </c>
      <c r="E542" s="214"/>
      <c r="F542" s="240" t="str">
        <f t="shared" si="28"/>
        <v/>
      </c>
      <c r="G542" s="240" t="str">
        <f t="shared" si="29"/>
        <v/>
      </c>
    </row>
    <row r="543" spans="1:7" x14ac:dyDescent="0.25">
      <c r="A543" s="211" t="s">
        <v>2137</v>
      </c>
      <c r="B543" s="226" t="s">
        <v>553</v>
      </c>
      <c r="C543" s="232" t="s">
        <v>1836</v>
      </c>
      <c r="D543" s="293" t="s">
        <v>1836</v>
      </c>
      <c r="E543" s="214"/>
      <c r="F543" s="240" t="str">
        <f t="shared" si="28"/>
        <v/>
      </c>
      <c r="G543" s="240" t="str">
        <f t="shared" si="29"/>
        <v/>
      </c>
    </row>
    <row r="544" spans="1:7" x14ac:dyDescent="0.25">
      <c r="A544" s="211" t="s">
        <v>2138</v>
      </c>
      <c r="B544" s="226" t="s">
        <v>553</v>
      </c>
      <c r="C544" s="232" t="s">
        <v>1836</v>
      </c>
      <c r="D544" s="293" t="s">
        <v>1836</v>
      </c>
      <c r="E544" s="214"/>
      <c r="F544" s="240" t="str">
        <f t="shared" si="28"/>
        <v/>
      </c>
      <c r="G544" s="240" t="str">
        <f t="shared" si="29"/>
        <v/>
      </c>
    </row>
    <row r="545" spans="1:7" x14ac:dyDescent="0.25">
      <c r="A545" s="211" t="s">
        <v>2139</v>
      </c>
      <c r="B545" s="226" t="s">
        <v>553</v>
      </c>
      <c r="C545" s="232" t="s">
        <v>1836</v>
      </c>
      <c r="D545" s="293" t="s">
        <v>1836</v>
      </c>
      <c r="E545" s="214"/>
      <c r="F545" s="240" t="str">
        <f t="shared" si="28"/>
        <v/>
      </c>
      <c r="G545" s="240" t="str">
        <f t="shared" si="29"/>
        <v/>
      </c>
    </row>
    <row r="546" spans="1:7" x14ac:dyDescent="0.25">
      <c r="A546" s="211" t="s">
        <v>2140</v>
      </c>
      <c r="B546" s="226" t="s">
        <v>553</v>
      </c>
      <c r="C546" s="232" t="s">
        <v>1836</v>
      </c>
      <c r="D546" s="293" t="s">
        <v>1836</v>
      </c>
      <c r="E546" s="214"/>
      <c r="F546" s="240" t="str">
        <f t="shared" si="28"/>
        <v/>
      </c>
      <c r="G546" s="240" t="str">
        <f t="shared" si="29"/>
        <v/>
      </c>
    </row>
    <row r="547" spans="1:7" x14ac:dyDescent="0.25">
      <c r="A547" s="211" t="s">
        <v>2141</v>
      </c>
      <c r="B547" s="226" t="s">
        <v>553</v>
      </c>
      <c r="C547" s="232" t="s">
        <v>1836</v>
      </c>
      <c r="D547" s="293" t="s">
        <v>1836</v>
      </c>
      <c r="E547" s="214"/>
      <c r="F547" s="240" t="str">
        <f t="shared" si="28"/>
        <v/>
      </c>
      <c r="G547" s="240" t="str">
        <f t="shared" si="29"/>
        <v/>
      </c>
    </row>
    <row r="548" spans="1:7" x14ac:dyDescent="0.25">
      <c r="A548" s="211" t="s">
        <v>2142</v>
      </c>
      <c r="B548" s="226" t="s">
        <v>553</v>
      </c>
      <c r="C548" s="232" t="s">
        <v>1836</v>
      </c>
      <c r="D548" s="293" t="s">
        <v>1836</v>
      </c>
      <c r="E548" s="214"/>
      <c r="F548" s="240" t="str">
        <f t="shared" si="28"/>
        <v/>
      </c>
      <c r="G548" s="240" t="str">
        <f t="shared" si="29"/>
        <v/>
      </c>
    </row>
    <row r="549" spans="1:7" x14ac:dyDescent="0.25">
      <c r="A549" s="211" t="s">
        <v>2143</v>
      </c>
      <c r="B549" s="226" t="s">
        <v>553</v>
      </c>
      <c r="C549" s="232" t="s">
        <v>1836</v>
      </c>
      <c r="D549" s="293" t="s">
        <v>1836</v>
      </c>
      <c r="E549" s="214"/>
      <c r="F549" s="240" t="str">
        <f t="shared" si="28"/>
        <v/>
      </c>
      <c r="G549" s="240" t="str">
        <f t="shared" si="29"/>
        <v/>
      </c>
    </row>
    <row r="550" spans="1:7" x14ac:dyDescent="0.25">
      <c r="A550" s="211" t="s">
        <v>2144</v>
      </c>
      <c r="B550" s="226" t="s">
        <v>553</v>
      </c>
      <c r="C550" s="232" t="s">
        <v>1836</v>
      </c>
      <c r="D550" s="293" t="s">
        <v>1836</v>
      </c>
      <c r="E550" s="214"/>
      <c r="F550" s="240" t="str">
        <f t="shared" si="28"/>
        <v/>
      </c>
      <c r="G550" s="240" t="str">
        <f t="shared" si="29"/>
        <v/>
      </c>
    </row>
    <row r="551" spans="1:7" x14ac:dyDescent="0.25">
      <c r="A551" s="211" t="s">
        <v>2145</v>
      </c>
      <c r="B551" s="226" t="s">
        <v>553</v>
      </c>
      <c r="C551" s="232" t="s">
        <v>1836</v>
      </c>
      <c r="D551" s="293" t="s">
        <v>1836</v>
      </c>
      <c r="E551" s="214"/>
      <c r="F551" s="240" t="str">
        <f t="shared" si="28"/>
        <v/>
      </c>
      <c r="G551" s="240" t="str">
        <f t="shared" si="29"/>
        <v/>
      </c>
    </row>
    <row r="552" spans="1:7" x14ac:dyDescent="0.25">
      <c r="A552" s="211" t="s">
        <v>2146</v>
      </c>
      <c r="B552" s="226" t="s">
        <v>553</v>
      </c>
      <c r="C552" s="232" t="s">
        <v>1836</v>
      </c>
      <c r="D552" s="293" t="s">
        <v>1836</v>
      </c>
      <c r="E552" s="214"/>
      <c r="F552" s="240" t="str">
        <f t="shared" si="28"/>
        <v/>
      </c>
      <c r="G552" s="240" t="str">
        <f t="shared" si="29"/>
        <v/>
      </c>
    </row>
    <row r="553" spans="1:7" x14ac:dyDescent="0.25">
      <c r="A553" s="211" t="s">
        <v>2147</v>
      </c>
      <c r="B553" s="226" t="s">
        <v>553</v>
      </c>
      <c r="C553" s="232" t="s">
        <v>1836</v>
      </c>
      <c r="D553" s="293" t="s">
        <v>1836</v>
      </c>
      <c r="E553" s="214"/>
      <c r="F553" s="240" t="str">
        <f t="shared" si="28"/>
        <v/>
      </c>
      <c r="G553" s="240" t="str">
        <f t="shared" si="29"/>
        <v/>
      </c>
    </row>
    <row r="554" spans="1:7" x14ac:dyDescent="0.25">
      <c r="A554" s="211" t="s">
        <v>2148</v>
      </c>
      <c r="B554" s="226" t="s">
        <v>1885</v>
      </c>
      <c r="C554" s="232" t="s">
        <v>1836</v>
      </c>
      <c r="D554" s="293" t="s">
        <v>1836</v>
      </c>
      <c r="E554" s="214"/>
      <c r="F554" s="240" t="str">
        <f t="shared" si="28"/>
        <v/>
      </c>
      <c r="G554" s="240" t="str">
        <f t="shared" si="29"/>
        <v/>
      </c>
    </row>
    <row r="555" spans="1:7" x14ac:dyDescent="0.25">
      <c r="A555" s="211" t="s">
        <v>2149</v>
      </c>
      <c r="B555" s="226" t="s">
        <v>64</v>
      </c>
      <c r="C555" s="232">
        <f>SUM(C537:C554)</f>
        <v>0</v>
      </c>
      <c r="D555" s="293">
        <f>SUM(D537:D554)</f>
        <v>0</v>
      </c>
      <c r="E555" s="214"/>
      <c r="F555" s="280">
        <f>SUM(F537:F554)</f>
        <v>0</v>
      </c>
      <c r="G555" s="280">
        <f>SUM(G537:G554)</f>
        <v>0</v>
      </c>
    </row>
    <row r="556" spans="1:7" x14ac:dyDescent="0.25">
      <c r="A556" s="211" t="s">
        <v>2150</v>
      </c>
      <c r="B556" s="226"/>
      <c r="E556" s="214"/>
      <c r="F556" s="214"/>
      <c r="G556" s="214"/>
    </row>
    <row r="557" spans="1:7" x14ac:dyDescent="0.25">
      <c r="A557" s="211" t="s">
        <v>2151</v>
      </c>
      <c r="B557" s="226"/>
      <c r="E557" s="214"/>
      <c r="F557" s="214"/>
      <c r="G557" s="214"/>
    </row>
    <row r="558" spans="1:7" x14ac:dyDescent="0.25">
      <c r="A558" s="211" t="s">
        <v>2152</v>
      </c>
      <c r="B558" s="226"/>
      <c r="E558" s="214"/>
      <c r="F558" s="214"/>
      <c r="G558" s="214"/>
    </row>
    <row r="559" spans="1:7" x14ac:dyDescent="0.25">
      <c r="A559" s="258"/>
      <c r="B559" s="258" t="s">
        <v>2153</v>
      </c>
      <c r="C559" s="228" t="s">
        <v>50</v>
      </c>
      <c r="D559" s="228" t="s">
        <v>2106</v>
      </c>
      <c r="E559" s="228"/>
      <c r="F559" s="228" t="s">
        <v>436</v>
      </c>
      <c r="G559" s="228" t="s">
        <v>2107</v>
      </c>
    </row>
    <row r="560" spans="1:7" x14ac:dyDescent="0.25">
      <c r="A560" s="211" t="s">
        <v>2154</v>
      </c>
      <c r="B560" s="226" t="s">
        <v>1915</v>
      </c>
      <c r="C560" s="232" t="s">
        <v>1836</v>
      </c>
      <c r="D560" s="293" t="s">
        <v>1836</v>
      </c>
      <c r="E560" s="214"/>
      <c r="F560" s="240" t="str">
        <f>IF($C$570=0,"",IF(C560="[for completion]","",IF(C560="","",C560/$C$570)))</f>
        <v/>
      </c>
      <c r="G560" s="240" t="str">
        <f>IF($D$570=0,"",IF(D560="[for completion]","",IF(D560="","",D560/$D$570)))</f>
        <v/>
      </c>
    </row>
    <row r="561" spans="1:7" x14ac:dyDescent="0.25">
      <c r="A561" s="211" t="s">
        <v>2155</v>
      </c>
      <c r="B561" s="226" t="s">
        <v>1917</v>
      </c>
      <c r="C561" s="232" t="s">
        <v>1836</v>
      </c>
      <c r="D561" s="293" t="s">
        <v>1836</v>
      </c>
      <c r="E561" s="214"/>
      <c r="F561" s="240" t="str">
        <f t="shared" ref="F561:F569" si="30">IF($C$570=0,"",IF(C561="[for completion]","",IF(C561="","",C561/$C$570)))</f>
        <v/>
      </c>
      <c r="G561" s="240" t="str">
        <f t="shared" ref="G561:G569" si="31">IF($D$570=0,"",IF(D561="[for completion]","",IF(D561="","",D561/$D$570)))</f>
        <v/>
      </c>
    </row>
    <row r="562" spans="1:7" x14ac:dyDescent="0.25">
      <c r="A562" s="211" t="s">
        <v>2156</v>
      </c>
      <c r="B562" s="226" t="s">
        <v>1919</v>
      </c>
      <c r="C562" s="232" t="s">
        <v>1836</v>
      </c>
      <c r="D562" s="293" t="s">
        <v>1836</v>
      </c>
      <c r="E562" s="214"/>
      <c r="F562" s="240" t="str">
        <f t="shared" si="30"/>
        <v/>
      </c>
      <c r="G562" s="240" t="str">
        <f t="shared" si="31"/>
        <v/>
      </c>
    </row>
    <row r="563" spans="1:7" x14ac:dyDescent="0.25">
      <c r="A563" s="211" t="s">
        <v>2157</v>
      </c>
      <c r="B563" s="226" t="s">
        <v>1921</v>
      </c>
      <c r="C563" s="232" t="s">
        <v>1836</v>
      </c>
      <c r="D563" s="293" t="s">
        <v>1836</v>
      </c>
      <c r="E563" s="214"/>
      <c r="F563" s="240" t="str">
        <f t="shared" si="30"/>
        <v/>
      </c>
      <c r="G563" s="240" t="str">
        <f t="shared" si="31"/>
        <v/>
      </c>
    </row>
    <row r="564" spans="1:7" x14ac:dyDescent="0.25">
      <c r="A564" s="211" t="s">
        <v>2158</v>
      </c>
      <c r="B564" s="226" t="s">
        <v>1923</v>
      </c>
      <c r="C564" s="232" t="s">
        <v>1836</v>
      </c>
      <c r="D564" s="293" t="s">
        <v>1836</v>
      </c>
      <c r="E564" s="214"/>
      <c r="F564" s="240" t="str">
        <f t="shared" si="30"/>
        <v/>
      </c>
      <c r="G564" s="240" t="str">
        <f t="shared" si="31"/>
        <v/>
      </c>
    </row>
    <row r="565" spans="1:7" x14ac:dyDescent="0.25">
      <c r="A565" s="211" t="s">
        <v>2159</v>
      </c>
      <c r="B565" s="226" t="s">
        <v>1925</v>
      </c>
      <c r="C565" s="232" t="s">
        <v>1836</v>
      </c>
      <c r="D565" s="293" t="s">
        <v>1836</v>
      </c>
      <c r="E565" s="214"/>
      <c r="F565" s="240" t="str">
        <f t="shared" si="30"/>
        <v/>
      </c>
      <c r="G565" s="240" t="str">
        <f t="shared" si="31"/>
        <v/>
      </c>
    </row>
    <row r="566" spans="1:7" x14ac:dyDescent="0.25">
      <c r="A566" s="211" t="s">
        <v>2160</v>
      </c>
      <c r="B566" s="226" t="s">
        <v>1927</v>
      </c>
      <c r="C566" s="232" t="s">
        <v>1836</v>
      </c>
      <c r="D566" s="293" t="s">
        <v>1836</v>
      </c>
      <c r="E566" s="214"/>
      <c r="F566" s="240" t="str">
        <f t="shared" si="30"/>
        <v/>
      </c>
      <c r="G566" s="240" t="str">
        <f t="shared" si="31"/>
        <v/>
      </c>
    </row>
    <row r="567" spans="1:7" x14ac:dyDescent="0.25">
      <c r="A567" s="211" t="s">
        <v>2161</v>
      </c>
      <c r="B567" s="226" t="s">
        <v>1929</v>
      </c>
      <c r="C567" s="232" t="s">
        <v>1836</v>
      </c>
      <c r="D567" s="293" t="s">
        <v>1836</v>
      </c>
      <c r="E567" s="214"/>
      <c r="F567" s="240" t="str">
        <f t="shared" si="30"/>
        <v/>
      </c>
      <c r="G567" s="240" t="str">
        <f t="shared" si="31"/>
        <v/>
      </c>
    </row>
    <row r="568" spans="1:7" x14ac:dyDescent="0.25">
      <c r="A568" s="211" t="s">
        <v>2162</v>
      </c>
      <c r="B568" s="226" t="s">
        <v>1931</v>
      </c>
      <c r="C568" s="232" t="s">
        <v>1836</v>
      </c>
      <c r="D568" s="293" t="s">
        <v>1836</v>
      </c>
      <c r="E568" s="214"/>
      <c r="F568" s="240" t="str">
        <f t="shared" si="30"/>
        <v/>
      </c>
      <c r="G568" s="240" t="str">
        <f t="shared" si="31"/>
        <v/>
      </c>
    </row>
    <row r="569" spans="1:7" x14ac:dyDescent="0.25">
      <c r="A569" s="211" t="s">
        <v>2163</v>
      </c>
      <c r="B569" s="211" t="s">
        <v>1885</v>
      </c>
      <c r="C569" s="232" t="s">
        <v>1836</v>
      </c>
      <c r="D569" s="293" t="s">
        <v>1836</v>
      </c>
      <c r="E569" s="214"/>
      <c r="F569" s="240" t="str">
        <f t="shared" si="30"/>
        <v/>
      </c>
      <c r="G569" s="240" t="str">
        <f t="shared" si="31"/>
        <v/>
      </c>
    </row>
    <row r="570" spans="1:7" x14ac:dyDescent="0.25">
      <c r="A570" s="211" t="s">
        <v>2164</v>
      </c>
      <c r="B570" s="226" t="s">
        <v>64</v>
      </c>
      <c r="C570" s="232">
        <f>SUM(C560:C568)</f>
        <v>0</v>
      </c>
      <c r="D570" s="293">
        <f>SUM(D560:D568)</f>
        <v>0</v>
      </c>
      <c r="E570" s="214"/>
      <c r="F570" s="280">
        <f>SUM(F560:F569)</f>
        <v>0</v>
      </c>
      <c r="G570" s="280">
        <f>SUM(G560:G569)</f>
        <v>0</v>
      </c>
    </row>
    <row r="571" spans="1:7" x14ac:dyDescent="0.25">
      <c r="A571" s="211" t="s">
        <v>2165</v>
      </c>
    </row>
    <row r="572" spans="1:7" x14ac:dyDescent="0.25">
      <c r="A572" s="258"/>
      <c r="B572" s="258" t="s">
        <v>2166</v>
      </c>
      <c r="C572" s="228" t="s">
        <v>50</v>
      </c>
      <c r="D572" s="228" t="s">
        <v>1865</v>
      </c>
      <c r="E572" s="228"/>
      <c r="F572" s="228" t="s">
        <v>435</v>
      </c>
      <c r="G572" s="228" t="s">
        <v>2107</v>
      </c>
    </row>
    <row r="573" spans="1:7" x14ac:dyDescent="0.25">
      <c r="A573" s="211" t="s">
        <v>2167</v>
      </c>
      <c r="B573" s="226" t="s">
        <v>1954</v>
      </c>
      <c r="C573" s="232" t="s">
        <v>1836</v>
      </c>
      <c r="D573" s="293" t="s">
        <v>1836</v>
      </c>
      <c r="E573" s="214"/>
      <c r="F573" s="240" t="str">
        <f>IF($C$577=0,"",IF(C573="[for completion]","",IF(C573="","",C573/$C$577)))</f>
        <v/>
      </c>
      <c r="G573" s="240" t="str">
        <f>IF($D$577=0,"",IF(D573="[for completion]","",IF(D573="","",D573/$D$577)))</f>
        <v/>
      </c>
    </row>
    <row r="574" spans="1:7" x14ac:dyDescent="0.25">
      <c r="A574" s="211" t="s">
        <v>2168</v>
      </c>
      <c r="B574" s="297" t="s">
        <v>2169</v>
      </c>
      <c r="C574" s="232" t="s">
        <v>1836</v>
      </c>
      <c r="D574" s="293" t="s">
        <v>1836</v>
      </c>
      <c r="E574" s="214"/>
      <c r="F574" s="240" t="str">
        <f t="shared" ref="F574:F576" si="32">IF($C$577=0,"",IF(C574="[for completion]","",IF(C574="","",C574/$C$577)))</f>
        <v/>
      </c>
      <c r="G574" s="240" t="str">
        <f t="shared" ref="G574:G576" si="33">IF($D$577=0,"",IF(D574="[for completion]","",IF(D574="","",D574/$D$577)))</f>
        <v/>
      </c>
    </row>
    <row r="575" spans="1:7" x14ac:dyDescent="0.25">
      <c r="A575" s="211" t="s">
        <v>2170</v>
      </c>
      <c r="B575" s="226" t="s">
        <v>1949</v>
      </c>
      <c r="C575" s="232" t="s">
        <v>1836</v>
      </c>
      <c r="D575" s="293" t="s">
        <v>1836</v>
      </c>
      <c r="E575" s="214"/>
      <c r="F575" s="240" t="str">
        <f t="shared" si="32"/>
        <v/>
      </c>
      <c r="G575" s="240" t="str">
        <f t="shared" si="33"/>
        <v/>
      </c>
    </row>
    <row r="576" spans="1:7" x14ac:dyDescent="0.25">
      <c r="A576" s="211" t="s">
        <v>2171</v>
      </c>
      <c r="B576" s="211" t="s">
        <v>1885</v>
      </c>
      <c r="C576" s="232" t="s">
        <v>1836</v>
      </c>
      <c r="D576" s="293" t="s">
        <v>1836</v>
      </c>
      <c r="E576" s="214"/>
      <c r="F576" s="240" t="str">
        <f t="shared" si="32"/>
        <v/>
      </c>
      <c r="G576" s="240" t="str">
        <f t="shared" si="33"/>
        <v/>
      </c>
    </row>
    <row r="577" spans="1:7" x14ac:dyDescent="0.25">
      <c r="A577" s="211" t="s">
        <v>2172</v>
      </c>
      <c r="B577" s="226" t="s">
        <v>64</v>
      </c>
      <c r="C577" s="232">
        <f>SUM(C573:C576)</f>
        <v>0</v>
      </c>
      <c r="D577" s="293">
        <f>SUM(D573:D576)</f>
        <v>0</v>
      </c>
      <c r="E577" s="214"/>
      <c r="F577" s="280">
        <f>SUM(F573:F576)</f>
        <v>0</v>
      </c>
      <c r="G577" s="280">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3633E45D-AF33-4FD4-8B10-0AB946517A1A}"/>
    <hyperlink ref="B7" location="'B1. HTT Mortgage Assets'!B166" display="7.A Residential Cover Pool" xr:uid="{4AE475CD-99D5-4715-B1A5-6F3623ACE7CC}"/>
    <hyperlink ref="B8" location="'B1. HTT Mortgage Assets'!B267" display="7.B Commercial Cover Pool" xr:uid="{7DD5FC44-95AF-4FDA-8FA3-C1A23196E52C}"/>
    <hyperlink ref="B149" location="'2. Harmonised Glossary'!A9" display="Breakdown by Interest Rate" xr:uid="{DAC051FA-B23B-4885-90F4-E2623593F487}"/>
    <hyperlink ref="B179" location="'2. Harmonised Glossary'!A14" display="Non-Performing Loans (NPLs)" xr:uid="{3B3D387E-4418-4E7C-A9FA-0B612E014571}"/>
    <hyperlink ref="B11" location="'2. Harmonised Glossary'!A12" display="Property Type Information" xr:uid="{45F20EE1-F84E-4A07-B7E5-E29EC1FE16A4}"/>
    <hyperlink ref="B215" location="'2. Harmonised Glossary'!A288" display="Loan to Value (LTV) Information - Un-indexed" xr:uid="{BFDBBBC2-F112-4632-BCA9-E2245FFC41A2}"/>
    <hyperlink ref="B237" location="'2. Harmonised Glossary'!A11" display="Loan to Value (LTV) Information - Indexed" xr:uid="{0213F99A-9CF6-4EBE-8081-F65B7F3E49C9}"/>
  </hyperlinks>
  <pageMargins left="0.7" right="0.7" top="0.75" bottom="0.75" header="0.3" footer="0.3"/>
  <pageSetup scale="37" orientation="portrait" r:id="rId1"/>
  <headerFooter>
    <oddFooter>&amp;R&amp;1#&amp;"Calibri"&amp;10&amp;K0000FFClassification : Internal</oddFooter>
  </headerFooter>
  <rowBreaks count="5" manualBreakCount="5">
    <brk id="97" max="16383" man="1"/>
    <brk id="214" max="16383" man="1"/>
    <brk id="331" max="16383" man="1"/>
    <brk id="440" max="16383" man="1"/>
    <brk id="5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A1D0-D4E0-4E50-95D8-763E6E9D342A}">
  <sheetPr>
    <tabColor theme="9" tint="-0.249977111117893"/>
  </sheetPr>
  <dimension ref="A1:C403"/>
  <sheetViews>
    <sheetView view="pageBreakPreview" zoomScale="60" zoomScaleNormal="100" workbookViewId="0">
      <selection activeCell="D11" sqref="D11"/>
    </sheetView>
  </sheetViews>
  <sheetFormatPr defaultRowHeight="15" x14ac:dyDescent="0.25"/>
  <cols>
    <col min="1" max="1" width="16.28515625" style="171" customWidth="1"/>
    <col min="2" max="2" width="89.85546875" style="211" bestFit="1" customWidth="1"/>
    <col min="3" max="3" width="134.7109375" style="171" customWidth="1"/>
    <col min="4" max="16384" width="9.140625" style="171"/>
  </cols>
  <sheetData>
    <row r="1" spans="1:3" ht="31.5" x14ac:dyDescent="0.25">
      <c r="A1" s="170" t="s">
        <v>2173</v>
      </c>
      <c r="B1" s="170"/>
      <c r="C1" s="206" t="s">
        <v>1720</v>
      </c>
    </row>
    <row r="2" spans="1:3" x14ac:dyDescent="0.25">
      <c r="B2" s="205"/>
      <c r="C2" s="205"/>
    </row>
    <row r="3" spans="1:3" x14ac:dyDescent="0.25">
      <c r="A3" s="299" t="s">
        <v>2174</v>
      </c>
      <c r="B3" s="300"/>
      <c r="C3" s="205"/>
    </row>
    <row r="4" spans="1:3" x14ac:dyDescent="0.25">
      <c r="C4" s="205"/>
    </row>
    <row r="5" spans="1:3" ht="37.5" x14ac:dyDescent="0.25">
      <c r="A5" s="219" t="s">
        <v>5</v>
      </c>
      <c r="B5" s="219" t="s">
        <v>2175</v>
      </c>
      <c r="C5" s="301" t="s">
        <v>2176</v>
      </c>
    </row>
    <row r="6" spans="1:3" x14ac:dyDescent="0.25">
      <c r="A6" s="267" t="s">
        <v>2177</v>
      </c>
      <c r="B6" s="222" t="s">
        <v>2178</v>
      </c>
      <c r="C6" s="211" t="s">
        <v>2179</v>
      </c>
    </row>
    <row r="7" spans="1:3" ht="30" x14ac:dyDescent="0.25">
      <c r="A7" s="267" t="s">
        <v>2180</v>
      </c>
      <c r="B7" s="222" t="s">
        <v>2181</v>
      </c>
      <c r="C7" s="211" t="s">
        <v>2182</v>
      </c>
    </row>
    <row r="8" spans="1:3" x14ac:dyDescent="0.25">
      <c r="A8" s="267" t="s">
        <v>2183</v>
      </c>
      <c r="B8" s="222" t="s">
        <v>2184</v>
      </c>
      <c r="C8" s="211" t="s">
        <v>2185</v>
      </c>
    </row>
    <row r="9" spans="1:3" x14ac:dyDescent="0.25">
      <c r="A9" s="267" t="s">
        <v>2186</v>
      </c>
      <c r="B9" s="222" t="s">
        <v>2187</v>
      </c>
      <c r="C9" s="211" t="s">
        <v>2188</v>
      </c>
    </row>
    <row r="10" spans="1:3" ht="45" x14ac:dyDescent="0.25">
      <c r="A10" s="267" t="s">
        <v>2189</v>
      </c>
      <c r="B10" s="222" t="s">
        <v>2190</v>
      </c>
      <c r="C10" s="211" t="s">
        <v>2191</v>
      </c>
    </row>
    <row r="11" spans="1:3" ht="45" x14ac:dyDescent="0.25">
      <c r="A11" s="267" t="s">
        <v>2192</v>
      </c>
      <c r="B11" s="222" t="s">
        <v>2193</v>
      </c>
      <c r="C11" s="211" t="s">
        <v>2194</v>
      </c>
    </row>
    <row r="12" spans="1:3" ht="30" x14ac:dyDescent="0.25">
      <c r="A12" s="267" t="s">
        <v>2195</v>
      </c>
      <c r="B12" s="222" t="s">
        <v>2196</v>
      </c>
      <c r="C12" s="211" t="s">
        <v>2197</v>
      </c>
    </row>
    <row r="13" spans="1:3" x14ac:dyDescent="0.25">
      <c r="A13" s="267" t="s">
        <v>2198</v>
      </c>
      <c r="B13" s="222" t="s">
        <v>2199</v>
      </c>
      <c r="C13" s="211" t="s">
        <v>2200</v>
      </c>
    </row>
    <row r="14" spans="1:3" ht="30" x14ac:dyDescent="0.25">
      <c r="A14" s="267" t="s">
        <v>2201</v>
      </c>
      <c r="B14" s="222" t="s">
        <v>2202</v>
      </c>
      <c r="C14" s="211" t="s">
        <v>2203</v>
      </c>
    </row>
    <row r="15" spans="1:3" x14ac:dyDescent="0.25">
      <c r="A15" s="267" t="s">
        <v>2204</v>
      </c>
      <c r="B15" s="222" t="s">
        <v>2205</v>
      </c>
      <c r="C15" s="211" t="s">
        <v>2206</v>
      </c>
    </row>
    <row r="16" spans="1:3" ht="30" x14ac:dyDescent="0.25">
      <c r="A16" s="267" t="s">
        <v>2207</v>
      </c>
      <c r="B16" s="227" t="s">
        <v>2208</v>
      </c>
      <c r="C16" s="211" t="s">
        <v>2209</v>
      </c>
    </row>
    <row r="17" spans="1:3" ht="45" x14ac:dyDescent="0.25">
      <c r="A17" s="267" t="s">
        <v>2210</v>
      </c>
      <c r="B17" s="227" t="s">
        <v>2211</v>
      </c>
      <c r="C17" s="211" t="s">
        <v>2212</v>
      </c>
    </row>
    <row r="18" spans="1:3" x14ac:dyDescent="0.25">
      <c r="A18" s="267" t="s">
        <v>2213</v>
      </c>
      <c r="B18" s="227" t="s">
        <v>2214</v>
      </c>
      <c r="C18" s="211" t="s">
        <v>2215</v>
      </c>
    </row>
    <row r="19" spans="1:3" x14ac:dyDescent="0.25">
      <c r="A19" s="267" t="s">
        <v>2216</v>
      </c>
      <c r="B19" s="222" t="s">
        <v>2217</v>
      </c>
      <c r="C19" s="211"/>
    </row>
    <row r="20" spans="1:3" x14ac:dyDescent="0.25">
      <c r="A20" s="267" t="s">
        <v>2218</v>
      </c>
      <c r="B20" s="222" t="s">
        <v>2219</v>
      </c>
    </row>
    <row r="21" spans="1:3" x14ac:dyDescent="0.25">
      <c r="A21" s="267" t="s">
        <v>2220</v>
      </c>
      <c r="B21" s="222" t="s">
        <v>2221</v>
      </c>
      <c r="C21" s="211"/>
    </row>
    <row r="22" spans="1:3" x14ac:dyDescent="0.25">
      <c r="A22" s="267" t="s">
        <v>2222</v>
      </c>
      <c r="B22" s="171"/>
    </row>
    <row r="23" spans="1:3" x14ac:dyDescent="0.25">
      <c r="A23" s="267" t="s">
        <v>2223</v>
      </c>
      <c r="B23" s="224" t="s">
        <v>2224</v>
      </c>
      <c r="C23" s="211"/>
    </row>
    <row r="24" spans="1:3" x14ac:dyDescent="0.25">
      <c r="A24" s="267" t="s">
        <v>2225</v>
      </c>
      <c r="B24" s="292"/>
      <c r="C24" s="211"/>
    </row>
    <row r="25" spans="1:3" x14ac:dyDescent="0.25">
      <c r="A25" s="267" t="s">
        <v>2226</v>
      </c>
      <c r="B25" s="292"/>
      <c r="C25" s="211"/>
    </row>
    <row r="26" spans="1:3" x14ac:dyDescent="0.25">
      <c r="A26" s="267" t="s">
        <v>2227</v>
      </c>
      <c r="B26" s="292"/>
      <c r="C26" s="211"/>
    </row>
    <row r="27" spans="1:3" x14ac:dyDescent="0.25">
      <c r="A27" s="267" t="s">
        <v>2228</v>
      </c>
      <c r="B27" s="292"/>
      <c r="C27" s="211"/>
    </row>
    <row r="28" spans="1:3" ht="18.75" x14ac:dyDescent="0.25">
      <c r="A28" s="219"/>
      <c r="B28" s="219" t="s">
        <v>2229</v>
      </c>
      <c r="C28" s="301" t="s">
        <v>2176</v>
      </c>
    </row>
    <row r="29" spans="1:3" x14ac:dyDescent="0.25">
      <c r="A29" s="267" t="s">
        <v>2230</v>
      </c>
      <c r="B29" s="222" t="s">
        <v>2217</v>
      </c>
      <c r="C29" s="211" t="s">
        <v>1836</v>
      </c>
    </row>
    <row r="30" spans="1:3" x14ac:dyDescent="0.25">
      <c r="A30" s="267" t="s">
        <v>2231</v>
      </c>
      <c r="B30" s="222" t="s">
        <v>2219</v>
      </c>
      <c r="C30" s="211" t="s">
        <v>1836</v>
      </c>
    </row>
    <row r="31" spans="1:3" x14ac:dyDescent="0.25">
      <c r="A31" s="267" t="s">
        <v>2232</v>
      </c>
      <c r="B31" s="222" t="s">
        <v>2221</v>
      </c>
      <c r="C31" s="211" t="s">
        <v>1836</v>
      </c>
    </row>
    <row r="32" spans="1:3" x14ac:dyDescent="0.25">
      <c r="A32" s="267" t="s">
        <v>2233</v>
      </c>
      <c r="B32" s="292"/>
      <c r="C32" s="211"/>
    </row>
    <row r="33" spans="1:3" x14ac:dyDescent="0.25">
      <c r="A33" s="267" t="s">
        <v>2234</v>
      </c>
      <c r="B33" s="292"/>
      <c r="C33" s="211"/>
    </row>
    <row r="34" spans="1:3" x14ac:dyDescent="0.25">
      <c r="A34" s="267" t="s">
        <v>2235</v>
      </c>
      <c r="B34" s="292"/>
      <c r="C34" s="211"/>
    </row>
    <row r="35" spans="1:3" x14ac:dyDescent="0.25">
      <c r="A35" s="267" t="s">
        <v>2236</v>
      </c>
      <c r="B35" s="292"/>
      <c r="C35" s="211"/>
    </row>
    <row r="36" spans="1:3" x14ac:dyDescent="0.25">
      <c r="A36" s="267" t="s">
        <v>2237</v>
      </c>
      <c r="B36" s="292"/>
      <c r="C36" s="211"/>
    </row>
    <row r="37" spans="1:3" x14ac:dyDescent="0.25">
      <c r="A37" s="267" t="s">
        <v>2238</v>
      </c>
      <c r="B37" s="292"/>
      <c r="C37" s="211"/>
    </row>
    <row r="38" spans="1:3" x14ac:dyDescent="0.25">
      <c r="A38" s="267" t="s">
        <v>2239</v>
      </c>
      <c r="B38" s="292"/>
      <c r="C38" s="211"/>
    </row>
    <row r="39" spans="1:3" x14ac:dyDescent="0.25">
      <c r="A39" s="267" t="s">
        <v>2240</v>
      </c>
      <c r="B39" s="292"/>
      <c r="C39" s="211"/>
    </row>
    <row r="40" spans="1:3" x14ac:dyDescent="0.25">
      <c r="A40" s="267" t="s">
        <v>2241</v>
      </c>
      <c r="B40" s="292"/>
      <c r="C40" s="211"/>
    </row>
    <row r="41" spans="1:3" x14ac:dyDescent="0.25">
      <c r="A41" s="267" t="s">
        <v>2242</v>
      </c>
      <c r="B41" s="292"/>
      <c r="C41" s="211"/>
    </row>
    <row r="42" spans="1:3" x14ac:dyDescent="0.25">
      <c r="A42" s="267" t="s">
        <v>2243</v>
      </c>
      <c r="B42" s="292"/>
      <c r="C42" s="211"/>
    </row>
    <row r="43" spans="1:3" x14ac:dyDescent="0.25">
      <c r="A43" s="267" t="s">
        <v>2244</v>
      </c>
      <c r="B43" s="292"/>
      <c r="C43" s="211"/>
    </row>
    <row r="44" spans="1:3" ht="18.75" x14ac:dyDescent="0.25">
      <c r="A44" s="219"/>
      <c r="B44" s="219" t="s">
        <v>2245</v>
      </c>
      <c r="C44" s="301" t="s">
        <v>2246</v>
      </c>
    </row>
    <row r="45" spans="1:3" x14ac:dyDescent="0.25">
      <c r="A45" s="267" t="s">
        <v>2247</v>
      </c>
      <c r="B45" s="227" t="s">
        <v>2248</v>
      </c>
      <c r="C45" s="211" t="s">
        <v>45</v>
      </c>
    </row>
    <row r="46" spans="1:3" x14ac:dyDescent="0.25">
      <c r="A46" s="267" t="s">
        <v>2249</v>
      </c>
      <c r="B46" s="227" t="s">
        <v>2250</v>
      </c>
      <c r="C46" s="211" t="s">
        <v>2251</v>
      </c>
    </row>
    <row r="47" spans="1:3" x14ac:dyDescent="0.25">
      <c r="A47" s="267" t="s">
        <v>2252</v>
      </c>
      <c r="B47" s="227" t="s">
        <v>2253</v>
      </c>
      <c r="C47" s="211" t="s">
        <v>2254</v>
      </c>
    </row>
    <row r="48" spans="1:3" x14ac:dyDescent="0.25">
      <c r="A48" s="267" t="s">
        <v>2255</v>
      </c>
      <c r="B48" s="226"/>
      <c r="C48" s="211"/>
    </row>
    <row r="49" spans="1:3" x14ac:dyDescent="0.25">
      <c r="A49" s="267" t="s">
        <v>2256</v>
      </c>
      <c r="B49" s="226"/>
      <c r="C49" s="211"/>
    </row>
    <row r="50" spans="1:3" x14ac:dyDescent="0.25">
      <c r="A50" s="267" t="s">
        <v>2257</v>
      </c>
      <c r="B50" s="227"/>
      <c r="C50" s="211"/>
    </row>
    <row r="51" spans="1:3" ht="18.75" x14ac:dyDescent="0.25">
      <c r="A51" s="219"/>
      <c r="B51" s="219" t="s">
        <v>2258</v>
      </c>
      <c r="C51" s="301" t="s">
        <v>2176</v>
      </c>
    </row>
    <row r="52" spans="1:3" x14ac:dyDescent="0.25">
      <c r="A52" s="267" t="s">
        <v>2259</v>
      </c>
      <c r="B52" s="222" t="s">
        <v>2260</v>
      </c>
      <c r="C52" s="211"/>
    </row>
    <row r="53" spans="1:3" x14ac:dyDescent="0.25">
      <c r="A53" s="267" t="s">
        <v>2261</v>
      </c>
      <c r="B53" s="226"/>
    </row>
    <row r="54" spans="1:3" x14ac:dyDescent="0.25">
      <c r="A54" s="267" t="s">
        <v>2262</v>
      </c>
      <c r="B54" s="226"/>
    </row>
    <row r="55" spans="1:3" x14ac:dyDescent="0.25">
      <c r="A55" s="267" t="s">
        <v>2263</v>
      </c>
      <c r="B55" s="226"/>
    </row>
    <row r="56" spans="1:3" x14ac:dyDescent="0.25">
      <c r="A56" s="267" t="s">
        <v>2264</v>
      </c>
      <c r="B56" s="226"/>
    </row>
    <row r="57" spans="1:3" x14ac:dyDescent="0.25">
      <c r="A57" s="267" t="s">
        <v>2265</v>
      </c>
      <c r="B57" s="226"/>
    </row>
    <row r="58" spans="1:3" x14ac:dyDescent="0.25">
      <c r="B58" s="226"/>
    </row>
    <row r="59" spans="1:3" x14ac:dyDescent="0.25">
      <c r="B59" s="226"/>
    </row>
    <row r="60" spans="1:3" x14ac:dyDescent="0.25">
      <c r="B60" s="226"/>
    </row>
    <row r="61" spans="1:3" x14ac:dyDescent="0.25">
      <c r="B61" s="226"/>
    </row>
    <row r="62" spans="1:3" x14ac:dyDescent="0.25">
      <c r="B62" s="226"/>
    </row>
    <row r="63" spans="1:3" x14ac:dyDescent="0.25">
      <c r="B63" s="226"/>
    </row>
    <row r="64" spans="1:3" x14ac:dyDescent="0.25">
      <c r="B64" s="226"/>
    </row>
    <row r="65" spans="2:2" x14ac:dyDescent="0.25">
      <c r="B65" s="226"/>
    </row>
    <row r="66" spans="2:2" x14ac:dyDescent="0.25">
      <c r="B66" s="226"/>
    </row>
    <row r="67" spans="2:2" x14ac:dyDescent="0.25">
      <c r="B67" s="226"/>
    </row>
    <row r="68" spans="2:2" x14ac:dyDescent="0.25">
      <c r="B68" s="226"/>
    </row>
    <row r="69" spans="2:2" x14ac:dyDescent="0.25">
      <c r="B69" s="226"/>
    </row>
    <row r="70" spans="2:2" x14ac:dyDescent="0.25">
      <c r="B70" s="226"/>
    </row>
    <row r="71" spans="2:2" x14ac:dyDescent="0.25">
      <c r="B71" s="226"/>
    </row>
    <row r="72" spans="2:2" x14ac:dyDescent="0.25">
      <c r="B72" s="226"/>
    </row>
    <row r="73" spans="2:2" x14ac:dyDescent="0.25">
      <c r="B73" s="226"/>
    </row>
    <row r="74" spans="2:2" x14ac:dyDescent="0.25">
      <c r="B74" s="226"/>
    </row>
    <row r="75" spans="2:2" x14ac:dyDescent="0.25">
      <c r="B75" s="226"/>
    </row>
    <row r="76" spans="2:2" x14ac:dyDescent="0.25">
      <c r="B76" s="226"/>
    </row>
    <row r="77" spans="2:2" x14ac:dyDescent="0.25">
      <c r="B77" s="226"/>
    </row>
    <row r="78" spans="2:2" x14ac:dyDescent="0.25">
      <c r="B78" s="226"/>
    </row>
    <row r="79" spans="2:2" x14ac:dyDescent="0.25">
      <c r="B79" s="226"/>
    </row>
    <row r="80" spans="2:2" x14ac:dyDescent="0.25">
      <c r="B80" s="226"/>
    </row>
    <row r="81" spans="2:2" x14ac:dyDescent="0.25">
      <c r="B81" s="226"/>
    </row>
    <row r="82" spans="2:2" x14ac:dyDescent="0.25">
      <c r="B82" s="226"/>
    </row>
    <row r="83" spans="2:2" x14ac:dyDescent="0.25">
      <c r="B83" s="226"/>
    </row>
    <row r="84" spans="2:2" x14ac:dyDescent="0.25">
      <c r="B84" s="226"/>
    </row>
    <row r="85" spans="2:2" x14ac:dyDescent="0.25">
      <c r="B85" s="226"/>
    </row>
    <row r="86" spans="2:2" x14ac:dyDescent="0.25">
      <c r="B86" s="226"/>
    </row>
    <row r="87" spans="2:2" x14ac:dyDescent="0.25">
      <c r="B87" s="226"/>
    </row>
    <row r="88" spans="2:2" x14ac:dyDescent="0.25">
      <c r="B88" s="226"/>
    </row>
    <row r="89" spans="2:2" x14ac:dyDescent="0.25">
      <c r="B89" s="226"/>
    </row>
    <row r="90" spans="2:2" x14ac:dyDescent="0.25">
      <c r="B90" s="226"/>
    </row>
    <row r="91" spans="2:2" x14ac:dyDescent="0.25">
      <c r="B91" s="226"/>
    </row>
    <row r="92" spans="2:2" x14ac:dyDescent="0.25">
      <c r="B92" s="226"/>
    </row>
    <row r="93" spans="2:2" x14ac:dyDescent="0.25">
      <c r="B93" s="226"/>
    </row>
    <row r="94" spans="2:2" x14ac:dyDescent="0.25">
      <c r="B94" s="226"/>
    </row>
    <row r="95" spans="2:2" x14ac:dyDescent="0.25">
      <c r="B95" s="226"/>
    </row>
    <row r="96" spans="2:2" x14ac:dyDescent="0.25">
      <c r="B96" s="226"/>
    </row>
    <row r="97" spans="2:2" x14ac:dyDescent="0.25">
      <c r="B97" s="226"/>
    </row>
    <row r="98" spans="2:2" x14ac:dyDescent="0.25">
      <c r="B98" s="226"/>
    </row>
    <row r="99" spans="2:2" x14ac:dyDescent="0.25">
      <c r="B99" s="226"/>
    </row>
    <row r="100" spans="2:2" x14ac:dyDescent="0.25">
      <c r="B100" s="226"/>
    </row>
    <row r="101" spans="2:2" x14ac:dyDescent="0.25">
      <c r="B101" s="226"/>
    </row>
    <row r="102" spans="2:2" x14ac:dyDescent="0.25">
      <c r="B102" s="226"/>
    </row>
    <row r="103" spans="2:2" x14ac:dyDescent="0.25">
      <c r="B103" s="205"/>
    </row>
    <row r="104" spans="2:2" x14ac:dyDescent="0.25">
      <c r="B104" s="205"/>
    </row>
    <row r="105" spans="2:2" x14ac:dyDescent="0.25">
      <c r="B105" s="205"/>
    </row>
    <row r="106" spans="2:2" x14ac:dyDescent="0.25">
      <c r="B106" s="205"/>
    </row>
    <row r="107" spans="2:2" x14ac:dyDescent="0.25">
      <c r="B107" s="205"/>
    </row>
    <row r="108" spans="2:2" x14ac:dyDescent="0.25">
      <c r="B108" s="205"/>
    </row>
    <row r="109" spans="2:2" x14ac:dyDescent="0.25">
      <c r="B109" s="205"/>
    </row>
    <row r="110" spans="2:2" x14ac:dyDescent="0.25">
      <c r="B110" s="205"/>
    </row>
    <row r="111" spans="2:2" x14ac:dyDescent="0.25">
      <c r="B111" s="205"/>
    </row>
    <row r="112" spans="2:2" x14ac:dyDescent="0.25">
      <c r="B112" s="205"/>
    </row>
    <row r="113" spans="2:2" x14ac:dyDescent="0.25">
      <c r="B113" s="226"/>
    </row>
    <row r="114" spans="2:2" x14ac:dyDescent="0.25">
      <c r="B114" s="226"/>
    </row>
    <row r="115" spans="2:2" x14ac:dyDescent="0.25">
      <c r="B115" s="226"/>
    </row>
    <row r="116" spans="2:2" x14ac:dyDescent="0.25">
      <c r="B116" s="226"/>
    </row>
    <row r="117" spans="2:2" x14ac:dyDescent="0.25">
      <c r="B117" s="226"/>
    </row>
    <row r="118" spans="2:2" x14ac:dyDescent="0.25">
      <c r="B118" s="226"/>
    </row>
    <row r="119" spans="2:2" x14ac:dyDescent="0.25">
      <c r="B119" s="226"/>
    </row>
    <row r="120" spans="2:2" x14ac:dyDescent="0.25">
      <c r="B120" s="226"/>
    </row>
    <row r="121" spans="2:2" x14ac:dyDescent="0.25">
      <c r="B121" s="252"/>
    </row>
    <row r="122" spans="2:2" x14ac:dyDescent="0.25">
      <c r="B122" s="226"/>
    </row>
    <row r="123" spans="2:2" x14ac:dyDescent="0.25">
      <c r="B123" s="226"/>
    </row>
    <row r="124" spans="2:2" x14ac:dyDescent="0.25">
      <c r="B124" s="226"/>
    </row>
    <row r="125" spans="2:2" x14ac:dyDescent="0.25">
      <c r="B125" s="226"/>
    </row>
    <row r="126" spans="2:2" x14ac:dyDescent="0.25">
      <c r="B126" s="226"/>
    </row>
    <row r="127" spans="2:2" x14ac:dyDescent="0.25">
      <c r="B127" s="226"/>
    </row>
    <row r="128" spans="2:2" x14ac:dyDescent="0.25">
      <c r="B128" s="226"/>
    </row>
    <row r="129" spans="2:2" x14ac:dyDescent="0.25">
      <c r="B129" s="226"/>
    </row>
    <row r="130" spans="2:2" x14ac:dyDescent="0.25">
      <c r="B130" s="226"/>
    </row>
    <row r="131" spans="2:2" x14ac:dyDescent="0.25">
      <c r="B131" s="226"/>
    </row>
    <row r="132" spans="2:2" x14ac:dyDescent="0.25">
      <c r="B132" s="226"/>
    </row>
    <row r="133" spans="2:2" x14ac:dyDescent="0.25">
      <c r="B133" s="226"/>
    </row>
    <row r="134" spans="2:2" x14ac:dyDescent="0.25">
      <c r="B134" s="226"/>
    </row>
    <row r="135" spans="2:2" x14ac:dyDescent="0.25">
      <c r="B135" s="226"/>
    </row>
    <row r="136" spans="2:2" x14ac:dyDescent="0.25">
      <c r="B136" s="226"/>
    </row>
    <row r="137" spans="2:2" x14ac:dyDescent="0.25">
      <c r="B137" s="226"/>
    </row>
    <row r="138" spans="2:2" x14ac:dyDescent="0.25">
      <c r="B138" s="226"/>
    </row>
    <row r="140" spans="2:2" x14ac:dyDescent="0.25">
      <c r="B140" s="226"/>
    </row>
    <row r="141" spans="2:2" x14ac:dyDescent="0.25">
      <c r="B141" s="226"/>
    </row>
    <row r="142" spans="2:2" x14ac:dyDescent="0.25">
      <c r="B142" s="226"/>
    </row>
    <row r="147" spans="2:2" x14ac:dyDescent="0.25">
      <c r="B147" s="214"/>
    </row>
    <row r="148" spans="2:2" x14ac:dyDescent="0.25">
      <c r="B148" s="302"/>
    </row>
    <row r="154" spans="2:2" x14ac:dyDescent="0.25">
      <c r="B154" s="227"/>
    </row>
    <row r="155" spans="2:2" x14ac:dyDescent="0.25">
      <c r="B155" s="226"/>
    </row>
    <row r="157" spans="2:2" x14ac:dyDescent="0.25">
      <c r="B157" s="226"/>
    </row>
    <row r="158" spans="2:2" x14ac:dyDescent="0.25">
      <c r="B158" s="226"/>
    </row>
    <row r="159" spans="2:2" x14ac:dyDescent="0.25">
      <c r="B159" s="226"/>
    </row>
    <row r="160" spans="2:2" x14ac:dyDescent="0.25">
      <c r="B160" s="226"/>
    </row>
    <row r="161" spans="2:2" x14ac:dyDescent="0.25">
      <c r="B161" s="226"/>
    </row>
    <row r="162" spans="2:2" x14ac:dyDescent="0.25">
      <c r="B162" s="226"/>
    </row>
    <row r="163" spans="2:2" x14ac:dyDescent="0.25">
      <c r="B163" s="226"/>
    </row>
    <row r="164" spans="2:2" x14ac:dyDescent="0.25">
      <c r="B164" s="226"/>
    </row>
    <row r="165" spans="2:2" x14ac:dyDescent="0.25">
      <c r="B165" s="226"/>
    </row>
    <row r="166" spans="2:2" x14ac:dyDescent="0.25">
      <c r="B166" s="226"/>
    </row>
    <row r="167" spans="2:2" x14ac:dyDescent="0.25">
      <c r="B167" s="226"/>
    </row>
    <row r="168" spans="2:2" x14ac:dyDescent="0.25">
      <c r="B168" s="226"/>
    </row>
    <row r="265" spans="2:2" x14ac:dyDescent="0.25">
      <c r="B265" s="222"/>
    </row>
    <row r="266" spans="2:2" x14ac:dyDescent="0.25">
      <c r="B266" s="226"/>
    </row>
    <row r="267" spans="2:2" x14ac:dyDescent="0.25">
      <c r="B267" s="226"/>
    </row>
    <row r="270" spans="2:2" x14ac:dyDescent="0.25">
      <c r="B270" s="226"/>
    </row>
    <row r="286" spans="2:2" x14ac:dyDescent="0.25">
      <c r="B286" s="222"/>
    </row>
    <row r="316" spans="2:2" x14ac:dyDescent="0.25">
      <c r="B316" s="214"/>
    </row>
    <row r="317" spans="2:2" x14ac:dyDescent="0.25">
      <c r="B317" s="226"/>
    </row>
    <row r="319" spans="2:2" x14ac:dyDescent="0.25">
      <c r="B319" s="226"/>
    </row>
    <row r="320" spans="2:2" x14ac:dyDescent="0.25">
      <c r="B320" s="226"/>
    </row>
    <row r="321" spans="2:2" x14ac:dyDescent="0.25">
      <c r="B321" s="226"/>
    </row>
    <row r="322" spans="2:2" x14ac:dyDescent="0.25">
      <c r="B322" s="226"/>
    </row>
    <row r="323" spans="2:2" x14ac:dyDescent="0.25">
      <c r="B323" s="226"/>
    </row>
    <row r="324" spans="2:2" x14ac:dyDescent="0.25">
      <c r="B324" s="226"/>
    </row>
    <row r="325" spans="2:2" x14ac:dyDescent="0.25">
      <c r="B325" s="226"/>
    </row>
    <row r="326" spans="2:2" x14ac:dyDescent="0.25">
      <c r="B326" s="226"/>
    </row>
    <row r="327" spans="2:2" x14ac:dyDescent="0.25">
      <c r="B327" s="226"/>
    </row>
    <row r="328" spans="2:2" x14ac:dyDescent="0.25">
      <c r="B328" s="226"/>
    </row>
    <row r="329" spans="2:2" x14ac:dyDescent="0.25">
      <c r="B329" s="226"/>
    </row>
    <row r="330" spans="2:2" x14ac:dyDescent="0.25">
      <c r="B330" s="226"/>
    </row>
    <row r="342" spans="2:2" x14ac:dyDescent="0.25">
      <c r="B342" s="226"/>
    </row>
    <row r="343" spans="2:2" x14ac:dyDescent="0.25">
      <c r="B343" s="226"/>
    </row>
    <row r="344" spans="2:2" x14ac:dyDescent="0.25">
      <c r="B344" s="226"/>
    </row>
    <row r="345" spans="2:2" x14ac:dyDescent="0.25">
      <c r="B345" s="226"/>
    </row>
    <row r="346" spans="2:2" x14ac:dyDescent="0.25">
      <c r="B346" s="226"/>
    </row>
    <row r="347" spans="2:2" x14ac:dyDescent="0.25">
      <c r="B347" s="226"/>
    </row>
    <row r="348" spans="2:2" x14ac:dyDescent="0.25">
      <c r="B348" s="226"/>
    </row>
    <row r="349" spans="2:2" x14ac:dyDescent="0.25">
      <c r="B349" s="226"/>
    </row>
    <row r="350" spans="2:2" x14ac:dyDescent="0.25">
      <c r="B350" s="226"/>
    </row>
    <row r="352" spans="2:2" x14ac:dyDescent="0.25">
      <c r="B352" s="226"/>
    </row>
    <row r="353" spans="2:2" x14ac:dyDescent="0.25">
      <c r="B353" s="226"/>
    </row>
    <row r="354" spans="2:2" x14ac:dyDescent="0.25">
      <c r="B354" s="226"/>
    </row>
    <row r="355" spans="2:2" x14ac:dyDescent="0.25">
      <c r="B355" s="226"/>
    </row>
    <row r="356" spans="2:2" x14ac:dyDescent="0.25">
      <c r="B356" s="226"/>
    </row>
    <row r="358" spans="2:2" x14ac:dyDescent="0.25">
      <c r="B358" s="226"/>
    </row>
    <row r="361" spans="2:2" x14ac:dyDescent="0.25">
      <c r="B361" s="226"/>
    </row>
    <row r="364" spans="2:2" x14ac:dyDescent="0.25">
      <c r="B364" s="226"/>
    </row>
    <row r="365" spans="2:2" x14ac:dyDescent="0.25">
      <c r="B365" s="226"/>
    </row>
    <row r="366" spans="2:2" x14ac:dyDescent="0.25">
      <c r="B366" s="226"/>
    </row>
    <row r="367" spans="2:2" x14ac:dyDescent="0.25">
      <c r="B367" s="226"/>
    </row>
    <row r="368" spans="2:2" x14ac:dyDescent="0.25">
      <c r="B368" s="226"/>
    </row>
    <row r="369" spans="2:2" x14ac:dyDescent="0.25">
      <c r="B369" s="226"/>
    </row>
    <row r="370" spans="2:2" x14ac:dyDescent="0.25">
      <c r="B370" s="226"/>
    </row>
    <row r="371" spans="2:2" x14ac:dyDescent="0.25">
      <c r="B371" s="226"/>
    </row>
    <row r="372" spans="2:2" x14ac:dyDescent="0.25">
      <c r="B372" s="226"/>
    </row>
    <row r="373" spans="2:2" x14ac:dyDescent="0.25">
      <c r="B373" s="226"/>
    </row>
    <row r="374" spans="2:2" x14ac:dyDescent="0.25">
      <c r="B374" s="226"/>
    </row>
    <row r="375" spans="2:2" x14ac:dyDescent="0.25">
      <c r="B375" s="226"/>
    </row>
    <row r="376" spans="2:2" x14ac:dyDescent="0.25">
      <c r="B376" s="226"/>
    </row>
    <row r="377" spans="2:2" x14ac:dyDescent="0.25">
      <c r="B377" s="226"/>
    </row>
    <row r="378" spans="2:2" x14ac:dyDescent="0.25">
      <c r="B378" s="226"/>
    </row>
    <row r="379" spans="2:2" x14ac:dyDescent="0.25">
      <c r="B379" s="226"/>
    </row>
    <row r="380" spans="2:2" x14ac:dyDescent="0.25">
      <c r="B380" s="226"/>
    </row>
    <row r="381" spans="2:2" x14ac:dyDescent="0.25">
      <c r="B381" s="226"/>
    </row>
    <row r="382" spans="2:2" x14ac:dyDescent="0.25">
      <c r="B382" s="226"/>
    </row>
    <row r="386" spans="2:2" x14ac:dyDescent="0.25">
      <c r="B386" s="214"/>
    </row>
    <row r="403" spans="2:2" x14ac:dyDescent="0.25">
      <c r="B403" s="303"/>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75" x14ac:dyDescent="0.2"/>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40" t="s">
        <v>855</v>
      </c>
      <c r="G2" s="41"/>
      <c r="H2" s="41"/>
      <c r="I2" s="41"/>
      <c r="J2" s="41"/>
      <c r="K2" s="41"/>
      <c r="L2" s="41"/>
      <c r="M2" s="41"/>
      <c r="N2" s="41"/>
      <c r="O2" s="41"/>
    </row>
    <row r="3" spans="2:15" ht="11.65" customHeight="1" x14ac:dyDescent="0.2">
      <c r="B3" s="1"/>
      <c r="C3" s="1"/>
      <c r="D3" s="1"/>
      <c r="E3" s="1"/>
      <c r="F3" s="1"/>
      <c r="G3" s="1"/>
      <c r="H3" s="1"/>
      <c r="I3" s="1"/>
      <c r="J3" s="1"/>
      <c r="K3" s="1"/>
      <c r="L3" s="1"/>
      <c r="M3" s="1"/>
      <c r="N3" s="1"/>
      <c r="O3" s="1"/>
    </row>
    <row r="4" spans="2:15" ht="35.65" customHeight="1" x14ac:dyDescent="0.2">
      <c r="B4" s="42" t="s">
        <v>856</v>
      </c>
      <c r="C4" s="43"/>
      <c r="D4" s="43"/>
      <c r="E4" s="43"/>
      <c r="F4" s="43"/>
      <c r="G4" s="43"/>
      <c r="H4" s="43"/>
      <c r="I4" s="43"/>
      <c r="J4" s="43"/>
      <c r="K4" s="43"/>
      <c r="L4" s="43"/>
      <c r="M4" s="43"/>
      <c r="N4" s="43"/>
      <c r="O4" s="43"/>
    </row>
    <row r="5" spans="2:15" ht="10.5" customHeight="1" x14ac:dyDescent="0.2">
      <c r="B5" s="1"/>
      <c r="C5" s="1"/>
      <c r="D5" s="1"/>
      <c r="E5" s="1"/>
      <c r="F5" s="1"/>
      <c r="G5" s="1"/>
      <c r="H5" s="1"/>
      <c r="I5" s="1"/>
      <c r="J5" s="1"/>
      <c r="K5" s="1"/>
      <c r="L5" s="1"/>
      <c r="M5" s="1"/>
      <c r="N5" s="1"/>
      <c r="O5" s="1"/>
    </row>
    <row r="6" spans="2:15" ht="18.75" customHeight="1" x14ac:dyDescent="0.2">
      <c r="B6" s="44" t="s">
        <v>857</v>
      </c>
      <c r="C6" s="45"/>
      <c r="D6" s="45"/>
      <c r="E6" s="45"/>
      <c r="F6" s="45"/>
      <c r="G6" s="45"/>
      <c r="H6" s="45"/>
      <c r="I6" s="45"/>
      <c r="J6" s="45"/>
      <c r="K6" s="45"/>
      <c r="L6" s="45"/>
      <c r="M6" s="45"/>
      <c r="N6" s="45"/>
      <c r="O6" s="46"/>
    </row>
    <row r="7" spans="2:15" ht="6.75" customHeight="1" x14ac:dyDescent="0.2">
      <c r="B7" s="1"/>
      <c r="C7" s="1"/>
      <c r="D7" s="1"/>
      <c r="E7" s="1"/>
      <c r="F7" s="1"/>
      <c r="G7" s="1"/>
      <c r="H7" s="1"/>
      <c r="I7" s="1"/>
      <c r="J7" s="1"/>
      <c r="K7" s="1"/>
      <c r="L7" s="1"/>
      <c r="M7" s="1"/>
      <c r="N7" s="1"/>
      <c r="O7" s="1"/>
    </row>
    <row r="8" spans="2:15" ht="21" customHeight="1" x14ac:dyDescent="0.2">
      <c r="B8" s="47" t="s">
        <v>857</v>
      </c>
      <c r="C8" s="1"/>
      <c r="D8" s="49">
        <v>44408</v>
      </c>
      <c r="E8" s="34"/>
      <c r="F8" s="34"/>
      <c r="G8" s="1"/>
      <c r="H8" s="1"/>
      <c r="I8" s="1"/>
      <c r="J8" s="1"/>
      <c r="K8" s="1"/>
      <c r="L8" s="1"/>
      <c r="M8" s="1"/>
      <c r="N8" s="1"/>
      <c r="O8" s="1"/>
    </row>
    <row r="9" spans="2:15" ht="4.5" customHeight="1" x14ac:dyDescent="0.2">
      <c r="B9" s="48"/>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4" t="s">
        <v>858</v>
      </c>
      <c r="C11" s="45"/>
      <c r="D11" s="45"/>
      <c r="E11" s="45"/>
      <c r="F11" s="45"/>
      <c r="G11" s="45"/>
      <c r="H11" s="45"/>
      <c r="I11" s="45"/>
      <c r="J11" s="45"/>
      <c r="K11" s="45"/>
      <c r="L11" s="45"/>
      <c r="M11" s="45"/>
      <c r="N11" s="45"/>
      <c r="O11" s="46"/>
    </row>
    <row r="12" spans="2:15" ht="12.75" customHeight="1" x14ac:dyDescent="0.2">
      <c r="B12" s="1"/>
      <c r="C12" s="1"/>
      <c r="D12" s="1"/>
      <c r="E12" s="1"/>
      <c r="F12" s="1"/>
      <c r="G12" s="1"/>
      <c r="H12" s="1"/>
      <c r="I12" s="1"/>
      <c r="J12" s="1"/>
      <c r="K12" s="1"/>
      <c r="L12" s="1"/>
      <c r="M12" s="1"/>
      <c r="N12" s="1"/>
      <c r="O12" s="1"/>
    </row>
    <row r="13" spans="2:15" ht="17.25" customHeight="1" x14ac:dyDescent="0.2">
      <c r="B13" s="37" t="s">
        <v>859</v>
      </c>
      <c r="C13" s="32"/>
      <c r="D13" s="32"/>
      <c r="E13" s="32"/>
      <c r="F13" s="31"/>
      <c r="G13" s="32"/>
      <c r="H13" s="32"/>
      <c r="I13" s="31"/>
      <c r="J13" s="32"/>
      <c r="K13" s="32"/>
      <c r="L13" s="32"/>
      <c r="M13" s="32"/>
      <c r="N13" s="32"/>
      <c r="O13" s="1"/>
    </row>
    <row r="14" spans="2:15" ht="15.2" customHeight="1" x14ac:dyDescent="0.2">
      <c r="B14" s="38" t="s">
        <v>860</v>
      </c>
      <c r="C14" s="34"/>
      <c r="D14" s="34"/>
      <c r="E14" s="34"/>
      <c r="F14" s="38" t="s">
        <v>861</v>
      </c>
      <c r="G14" s="34"/>
      <c r="H14" s="34"/>
      <c r="I14" s="39" t="s">
        <v>862</v>
      </c>
      <c r="J14" s="34"/>
      <c r="K14" s="34"/>
      <c r="L14" s="34"/>
      <c r="M14" s="34"/>
      <c r="N14" s="34"/>
      <c r="O14" s="1"/>
    </row>
    <row r="15" spans="2:15" ht="14.1" customHeight="1" x14ac:dyDescent="0.2">
      <c r="B15" s="1"/>
      <c r="C15" s="1"/>
      <c r="D15" s="1"/>
      <c r="E15" s="1"/>
      <c r="F15" s="1"/>
      <c r="G15" s="1"/>
      <c r="H15" s="1"/>
      <c r="I15" s="1"/>
      <c r="J15" s="1"/>
      <c r="K15" s="1"/>
      <c r="L15" s="1"/>
      <c r="M15" s="1"/>
      <c r="N15" s="1"/>
      <c r="O15" s="1"/>
    </row>
    <row r="16" spans="2:15" ht="16.5" customHeight="1" x14ac:dyDescent="0.2">
      <c r="B16" s="31" t="s">
        <v>863</v>
      </c>
      <c r="C16" s="32"/>
      <c r="D16" s="32"/>
      <c r="E16" s="32"/>
      <c r="F16" s="32"/>
      <c r="G16" s="32"/>
      <c r="H16" s="31"/>
      <c r="I16" s="32"/>
      <c r="J16" s="32"/>
      <c r="K16" s="32"/>
      <c r="L16" s="35"/>
      <c r="M16" s="32"/>
      <c r="N16" s="32"/>
      <c r="O16" s="1"/>
    </row>
    <row r="17" spans="2:15" ht="15" customHeight="1" x14ac:dyDescent="0.2">
      <c r="B17" s="33" t="s">
        <v>864</v>
      </c>
      <c r="C17" s="34"/>
      <c r="D17" s="34"/>
      <c r="E17" s="34"/>
      <c r="F17" s="33" t="s">
        <v>865</v>
      </c>
      <c r="G17" s="34"/>
      <c r="H17" s="34"/>
      <c r="I17" s="36" t="s">
        <v>866</v>
      </c>
      <c r="J17" s="34"/>
      <c r="K17" s="34"/>
      <c r="L17" s="34"/>
      <c r="M17" s="34"/>
      <c r="N17" s="34"/>
      <c r="O17" s="1"/>
    </row>
    <row r="18" spans="2:15" ht="14.1" customHeight="1" x14ac:dyDescent="0.2">
      <c r="B18" s="1"/>
      <c r="C18" s="1"/>
      <c r="D18" s="1"/>
      <c r="E18" s="1"/>
      <c r="F18" s="1"/>
      <c r="G18" s="1"/>
      <c r="H18" s="1"/>
      <c r="I18" s="1"/>
      <c r="J18" s="1"/>
      <c r="K18" s="1"/>
      <c r="L18" s="1"/>
      <c r="M18" s="1"/>
      <c r="N18" s="1"/>
      <c r="O18" s="1"/>
    </row>
    <row r="19" spans="2:15" ht="16.5" customHeight="1" x14ac:dyDescent="0.2">
      <c r="B19" s="31" t="s">
        <v>867</v>
      </c>
      <c r="C19" s="32"/>
      <c r="D19" s="32"/>
      <c r="E19" s="32"/>
      <c r="F19" s="32"/>
      <c r="G19" s="32"/>
      <c r="H19" s="32"/>
      <c r="I19" s="32"/>
      <c r="J19" s="32"/>
      <c r="K19" s="31"/>
      <c r="L19" s="32"/>
      <c r="M19" s="35"/>
      <c r="N19" s="32"/>
      <c r="O19" s="1"/>
    </row>
    <row r="20" spans="2:15" ht="15" customHeight="1" x14ac:dyDescent="0.2">
      <c r="B20" s="33" t="s">
        <v>868</v>
      </c>
      <c r="C20" s="34"/>
      <c r="D20" s="34"/>
      <c r="E20" s="34"/>
      <c r="F20" s="33" t="s">
        <v>869</v>
      </c>
      <c r="G20" s="34"/>
      <c r="H20" s="34"/>
      <c r="I20" s="36" t="s">
        <v>870</v>
      </c>
      <c r="J20" s="34"/>
      <c r="K20" s="34"/>
      <c r="L20" s="34"/>
      <c r="M20" s="34"/>
      <c r="N20" s="1"/>
      <c r="O20" s="1"/>
    </row>
    <row r="21" spans="2:15" ht="13.5" customHeight="1" x14ac:dyDescent="0.2">
      <c r="B21" s="1"/>
      <c r="C21" s="1"/>
      <c r="D21" s="1"/>
      <c r="E21" s="1"/>
      <c r="F21" s="1"/>
      <c r="G21" s="1"/>
      <c r="H21" s="1"/>
      <c r="I21" s="1"/>
      <c r="J21" s="1"/>
      <c r="K21" s="1"/>
      <c r="L21" s="1"/>
      <c r="M21" s="1"/>
      <c r="N21" s="1"/>
      <c r="O21" s="1"/>
    </row>
    <row r="22" spans="2:15" ht="15" customHeight="1" x14ac:dyDescent="0.2">
      <c r="B22" s="31" t="s">
        <v>871</v>
      </c>
      <c r="C22" s="32"/>
      <c r="D22" s="32"/>
      <c r="E22" s="32"/>
      <c r="F22" s="35"/>
      <c r="G22" s="32"/>
      <c r="H22" s="32"/>
      <c r="I22" s="32"/>
      <c r="J22" s="35"/>
      <c r="K22" s="32"/>
      <c r="L22" s="32"/>
      <c r="M22" s="32"/>
      <c r="N22" s="32"/>
      <c r="O22" s="32"/>
    </row>
    <row r="23" spans="2:15" ht="15" customHeight="1" x14ac:dyDescent="0.2">
      <c r="B23" s="33" t="s">
        <v>872</v>
      </c>
      <c r="C23" s="34"/>
      <c r="D23" s="34"/>
      <c r="E23" s="34"/>
      <c r="F23" s="33"/>
      <c r="G23" s="34"/>
      <c r="H23" s="34"/>
      <c r="I23" s="34"/>
      <c r="J23" s="33"/>
      <c r="K23" s="34"/>
      <c r="L23" s="34"/>
      <c r="M23" s="34"/>
      <c r="N23" s="34"/>
      <c r="O23" s="34"/>
    </row>
    <row r="24" spans="2:15" ht="11.25" customHeight="1" x14ac:dyDescent="0.2">
      <c r="B24" s="1"/>
      <c r="C24" s="1"/>
      <c r="D24" s="1"/>
      <c r="E24" s="1"/>
      <c r="F24" s="1"/>
      <c r="G24" s="1"/>
      <c r="H24" s="1"/>
      <c r="I24" s="1"/>
      <c r="J24" s="1"/>
      <c r="K24" s="1"/>
      <c r="L24" s="1"/>
      <c r="M24" s="1"/>
      <c r="N24" s="1"/>
      <c r="O24" s="1"/>
    </row>
    <row r="25" spans="2:15" ht="15" customHeight="1" x14ac:dyDescent="0.2">
      <c r="B25" s="31" t="s">
        <v>873</v>
      </c>
      <c r="C25" s="32"/>
      <c r="D25" s="32"/>
      <c r="E25" s="32"/>
      <c r="F25" s="32"/>
      <c r="G25" s="32"/>
      <c r="H25" s="32"/>
      <c r="I25" s="32"/>
      <c r="J25" s="32"/>
      <c r="K25" s="32"/>
      <c r="L25" s="32"/>
      <c r="M25" s="32"/>
      <c r="N25" s="32"/>
      <c r="O25" s="32"/>
    </row>
    <row r="26" spans="2:15" ht="15" customHeight="1" x14ac:dyDescent="0.2">
      <c r="B26" s="33" t="s">
        <v>874</v>
      </c>
      <c r="C26" s="34"/>
      <c r="D26" s="34"/>
      <c r="E26" s="34"/>
      <c r="F26" s="34"/>
      <c r="G26" s="34"/>
      <c r="H26" s="34"/>
      <c r="I26" s="34"/>
      <c r="J26" s="34"/>
      <c r="K26" s="34"/>
      <c r="L26" s="34"/>
      <c r="M26" s="34"/>
      <c r="N26" s="34"/>
      <c r="O26" s="34"/>
    </row>
    <row r="27" spans="2:15" ht="15" customHeight="1" x14ac:dyDescent="0.2">
      <c r="B27" s="33" t="s">
        <v>875</v>
      </c>
      <c r="C27" s="34"/>
      <c r="D27" s="34"/>
      <c r="E27" s="34"/>
      <c r="F27" s="34"/>
      <c r="G27" s="34"/>
      <c r="H27" s="34"/>
      <c r="I27" s="34"/>
      <c r="J27" s="34"/>
      <c r="K27" s="34"/>
      <c r="L27" s="34"/>
      <c r="M27" s="34"/>
      <c r="N27" s="34"/>
      <c r="O27" s="34"/>
    </row>
    <row r="28" spans="2:15" ht="15" customHeight="1" x14ac:dyDescent="0.2">
      <c r="B28" s="33" t="s">
        <v>876</v>
      </c>
      <c r="C28" s="34"/>
      <c r="D28" s="34"/>
      <c r="E28" s="34"/>
      <c r="F28" s="34"/>
      <c r="G28" s="34"/>
      <c r="H28" s="34"/>
      <c r="I28" s="34"/>
      <c r="J28" s="34"/>
      <c r="K28" s="34"/>
      <c r="L28" s="34"/>
      <c r="M28" s="34"/>
      <c r="N28" s="34"/>
      <c r="O28" s="34"/>
    </row>
  </sheetData>
  <mergeCells count="34">
    <mergeCell ref="F2:O2"/>
    <mergeCell ref="B4:O4"/>
    <mergeCell ref="B6:O6"/>
    <mergeCell ref="B8:B9"/>
    <mergeCell ref="B11:O11"/>
    <mergeCell ref="D8:F8"/>
    <mergeCell ref="B13:E13"/>
    <mergeCell ref="F13:H13"/>
    <mergeCell ref="I13:N13"/>
    <mergeCell ref="B14:E14"/>
    <mergeCell ref="F14:H14"/>
    <mergeCell ref="I14:N14"/>
    <mergeCell ref="B16:G16"/>
    <mergeCell ref="H16:K16"/>
    <mergeCell ref="L16:N16"/>
    <mergeCell ref="B17:E17"/>
    <mergeCell ref="F17:H17"/>
    <mergeCell ref="I17:N17"/>
    <mergeCell ref="B19:J19"/>
    <mergeCell ref="K19:L19"/>
    <mergeCell ref="M19:N19"/>
    <mergeCell ref="B20:E20"/>
    <mergeCell ref="F20:H20"/>
    <mergeCell ref="I20:M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
      <c r="B1" s="1"/>
      <c r="C1" s="1"/>
      <c r="D1" s="1"/>
      <c r="E1" s="1"/>
      <c r="F1" s="1"/>
      <c r="G1" s="1"/>
      <c r="H1" s="1"/>
      <c r="I1" s="1"/>
      <c r="J1" s="1"/>
      <c r="K1" s="1"/>
      <c r="L1" s="1"/>
      <c r="M1" s="1"/>
      <c r="N1" s="1"/>
      <c r="O1" s="1"/>
      <c r="P1" s="1"/>
      <c r="Q1" s="1"/>
      <c r="R1" s="1"/>
      <c r="S1" s="1"/>
      <c r="T1" s="1"/>
    </row>
    <row r="2" spans="2:20" ht="22.5" customHeight="1" x14ac:dyDescent="0.2">
      <c r="B2" s="1"/>
      <c r="C2" s="1"/>
      <c r="D2" s="1"/>
      <c r="E2" s="1"/>
      <c r="F2" s="1"/>
      <c r="G2" s="40" t="s">
        <v>855</v>
      </c>
      <c r="H2" s="41"/>
      <c r="I2" s="41"/>
      <c r="J2" s="41"/>
      <c r="K2" s="41"/>
      <c r="L2" s="41"/>
      <c r="M2" s="41"/>
      <c r="N2" s="41"/>
      <c r="O2" s="41"/>
      <c r="P2" s="41"/>
      <c r="Q2" s="1"/>
      <c r="R2" s="1"/>
      <c r="S2" s="1"/>
      <c r="T2" s="1"/>
    </row>
    <row r="3" spans="2:20" ht="15.4" customHeight="1" x14ac:dyDescent="0.2">
      <c r="B3" s="1"/>
      <c r="C3" s="1"/>
      <c r="D3" s="1"/>
      <c r="E3" s="1"/>
      <c r="F3" s="1"/>
      <c r="G3" s="1"/>
      <c r="H3" s="1"/>
      <c r="I3" s="1"/>
      <c r="J3" s="1"/>
      <c r="K3" s="1"/>
      <c r="L3" s="1"/>
      <c r="M3" s="1"/>
      <c r="N3" s="1"/>
      <c r="O3" s="1"/>
      <c r="P3" s="1"/>
      <c r="Q3" s="1"/>
      <c r="R3" s="1"/>
      <c r="S3" s="1"/>
      <c r="T3" s="1"/>
    </row>
    <row r="4" spans="2:20" ht="34.9" customHeight="1" x14ac:dyDescent="0.2">
      <c r="B4" s="1"/>
      <c r="C4" s="42" t="s">
        <v>877</v>
      </c>
      <c r="D4" s="43"/>
      <c r="E4" s="43"/>
      <c r="F4" s="43"/>
      <c r="G4" s="43"/>
      <c r="H4" s="43"/>
      <c r="I4" s="43"/>
      <c r="J4" s="43"/>
      <c r="K4" s="43"/>
      <c r="L4" s="43"/>
      <c r="M4" s="43"/>
      <c r="N4" s="43"/>
      <c r="O4" s="43"/>
      <c r="P4" s="43"/>
      <c r="Q4" s="1"/>
      <c r="R4" s="1"/>
      <c r="S4" s="1"/>
      <c r="T4" s="1"/>
    </row>
    <row r="5" spans="2:20" ht="5.25" customHeight="1" x14ac:dyDescent="0.2">
      <c r="B5" s="1"/>
      <c r="C5" s="1"/>
      <c r="D5" s="1"/>
      <c r="E5" s="1"/>
      <c r="F5" s="1"/>
      <c r="G5" s="1"/>
      <c r="H5" s="1"/>
      <c r="I5" s="1"/>
      <c r="J5" s="1"/>
      <c r="K5" s="1"/>
      <c r="L5" s="1"/>
      <c r="M5" s="1"/>
      <c r="N5" s="1"/>
      <c r="O5" s="1"/>
      <c r="P5" s="1"/>
      <c r="Q5" s="1"/>
      <c r="R5" s="1"/>
      <c r="S5" s="1"/>
      <c r="T5" s="1"/>
    </row>
    <row r="6" spans="2:20" ht="18.75" customHeight="1" x14ac:dyDescent="0.2">
      <c r="B6" s="1"/>
      <c r="C6" s="44" t="s">
        <v>878</v>
      </c>
      <c r="D6" s="45"/>
      <c r="E6" s="45"/>
      <c r="F6" s="45"/>
      <c r="G6" s="45"/>
      <c r="H6" s="45"/>
      <c r="I6" s="45"/>
      <c r="J6" s="45"/>
      <c r="K6" s="45"/>
      <c r="L6" s="45"/>
      <c r="M6" s="45"/>
      <c r="N6" s="45"/>
      <c r="O6" s="45"/>
      <c r="P6" s="46"/>
      <c r="Q6" s="1"/>
      <c r="R6" s="1"/>
      <c r="S6" s="1"/>
      <c r="T6" s="1"/>
    </row>
    <row r="7" spans="2:20" ht="4.9000000000000004" customHeight="1" x14ac:dyDescent="0.2">
      <c r="B7" s="1"/>
      <c r="C7" s="1"/>
      <c r="D7" s="1"/>
      <c r="E7" s="1"/>
      <c r="F7" s="1"/>
      <c r="G7" s="1"/>
      <c r="H7" s="1"/>
      <c r="I7" s="1"/>
      <c r="J7" s="1"/>
      <c r="K7" s="1"/>
      <c r="L7" s="1"/>
      <c r="M7" s="1"/>
      <c r="N7" s="1"/>
      <c r="O7" s="1"/>
      <c r="P7" s="1"/>
      <c r="Q7" s="1"/>
      <c r="R7" s="1"/>
      <c r="S7" s="1"/>
      <c r="T7" s="1"/>
    </row>
    <row r="8" spans="2:20" ht="30.75" customHeight="1" x14ac:dyDescent="0.2">
      <c r="B8" s="1"/>
      <c r="C8" s="6" t="s">
        <v>884</v>
      </c>
      <c r="D8" s="6" t="s">
        <v>885</v>
      </c>
      <c r="E8" s="64" t="s">
        <v>886</v>
      </c>
      <c r="F8" s="65"/>
      <c r="G8" s="65"/>
      <c r="H8" s="64" t="s">
        <v>887</v>
      </c>
      <c r="I8" s="65"/>
      <c r="J8" s="66" t="s">
        <v>888</v>
      </c>
      <c r="K8" s="65"/>
      <c r="L8" s="65"/>
      <c r="M8" s="6" t="s">
        <v>889</v>
      </c>
      <c r="N8" s="7" t="s">
        <v>890</v>
      </c>
      <c r="O8" s="6" t="s">
        <v>891</v>
      </c>
      <c r="P8" s="66" t="s">
        <v>892</v>
      </c>
      <c r="Q8" s="65"/>
      <c r="R8" s="7" t="s">
        <v>893</v>
      </c>
      <c r="S8" s="7" t="s">
        <v>894</v>
      </c>
      <c r="T8" s="7" t="s">
        <v>905</v>
      </c>
    </row>
    <row r="9" spans="2:20" ht="11.25" customHeight="1" x14ac:dyDescent="0.2">
      <c r="B9" s="1"/>
      <c r="C9" s="8" t="s">
        <v>895</v>
      </c>
      <c r="D9" s="9" t="s">
        <v>896</v>
      </c>
      <c r="E9" s="58">
        <v>500000000</v>
      </c>
      <c r="F9" s="57"/>
      <c r="G9" s="57"/>
      <c r="H9" s="59">
        <v>42667</v>
      </c>
      <c r="I9" s="57"/>
      <c r="J9" s="59">
        <v>45223</v>
      </c>
      <c r="K9" s="57"/>
      <c r="L9" s="57"/>
      <c r="M9" s="9" t="s">
        <v>1</v>
      </c>
      <c r="N9" s="9" t="s">
        <v>897</v>
      </c>
      <c r="O9" s="11">
        <v>0</v>
      </c>
      <c r="P9" s="56" t="s">
        <v>898</v>
      </c>
      <c r="Q9" s="57"/>
      <c r="R9" s="12">
        <v>44493</v>
      </c>
      <c r="S9" s="13">
        <v>2.2328767123287672</v>
      </c>
      <c r="T9" s="9" t="s">
        <v>906</v>
      </c>
    </row>
    <row r="10" spans="2:20" ht="11.25" customHeight="1" x14ac:dyDescent="0.2">
      <c r="B10" s="1"/>
      <c r="C10" s="8" t="s">
        <v>899</v>
      </c>
      <c r="D10" s="9" t="s">
        <v>900</v>
      </c>
      <c r="E10" s="58">
        <v>500000000</v>
      </c>
      <c r="F10" s="57"/>
      <c r="G10" s="57"/>
      <c r="H10" s="59">
        <v>42817</v>
      </c>
      <c r="I10" s="57"/>
      <c r="J10" s="59">
        <v>45558</v>
      </c>
      <c r="K10" s="57"/>
      <c r="L10" s="57"/>
      <c r="M10" s="9" t="s">
        <v>1</v>
      </c>
      <c r="N10" s="9" t="s">
        <v>897</v>
      </c>
      <c r="O10" s="11">
        <v>5.0000000000000001E-3</v>
      </c>
      <c r="P10" s="56" t="s">
        <v>898</v>
      </c>
      <c r="Q10" s="57"/>
      <c r="R10" s="12">
        <v>44462</v>
      </c>
      <c r="S10" s="13">
        <v>3.1506849315068495</v>
      </c>
      <c r="T10" s="9" t="s">
        <v>907</v>
      </c>
    </row>
    <row r="11" spans="2:20" ht="11.25" customHeight="1" x14ac:dyDescent="0.2">
      <c r="B11" s="1"/>
      <c r="C11" s="8" t="s">
        <v>901</v>
      </c>
      <c r="D11" s="9" t="s">
        <v>902</v>
      </c>
      <c r="E11" s="58">
        <v>750000000</v>
      </c>
      <c r="F11" s="57"/>
      <c r="G11" s="57"/>
      <c r="H11" s="59">
        <v>43181</v>
      </c>
      <c r="I11" s="57"/>
      <c r="J11" s="59">
        <v>46834</v>
      </c>
      <c r="K11" s="57"/>
      <c r="L11" s="57"/>
      <c r="M11" s="9" t="s">
        <v>1</v>
      </c>
      <c r="N11" s="9" t="s">
        <v>897</v>
      </c>
      <c r="O11" s="11">
        <v>8.7500000000000008E-3</v>
      </c>
      <c r="P11" s="56" t="s">
        <v>898</v>
      </c>
      <c r="Q11" s="57"/>
      <c r="R11" s="12">
        <v>44642</v>
      </c>
      <c r="S11" s="13">
        <v>6.646575342465753</v>
      </c>
      <c r="T11" s="9" t="s">
        <v>908</v>
      </c>
    </row>
    <row r="12" spans="2:20" ht="11.25" customHeight="1" x14ac:dyDescent="0.2">
      <c r="B12" s="1"/>
      <c r="C12" s="8" t="s">
        <v>903</v>
      </c>
      <c r="D12" s="9" t="s">
        <v>904</v>
      </c>
      <c r="E12" s="58">
        <v>500000000</v>
      </c>
      <c r="F12" s="57"/>
      <c r="G12" s="57"/>
      <c r="H12" s="59">
        <v>43377</v>
      </c>
      <c r="I12" s="57"/>
      <c r="J12" s="59">
        <v>45934</v>
      </c>
      <c r="K12" s="57"/>
      <c r="L12" s="57"/>
      <c r="M12" s="9" t="s">
        <v>1</v>
      </c>
      <c r="N12" s="9" t="s">
        <v>897</v>
      </c>
      <c r="O12" s="11">
        <v>6.2500000000000003E-3</v>
      </c>
      <c r="P12" s="56" t="s">
        <v>898</v>
      </c>
      <c r="Q12" s="57"/>
      <c r="R12" s="12">
        <v>44473</v>
      </c>
      <c r="S12" s="13">
        <v>4.1808219178082195</v>
      </c>
      <c r="T12" s="9" t="s">
        <v>909</v>
      </c>
    </row>
    <row r="13" spans="2:20" ht="15" customHeight="1" x14ac:dyDescent="0.2">
      <c r="B13" s="1"/>
      <c r="C13" s="14"/>
      <c r="D13" s="15"/>
      <c r="E13" s="50">
        <v>2250000000</v>
      </c>
      <c r="F13" s="51"/>
      <c r="G13" s="51"/>
      <c r="H13" s="52"/>
      <c r="I13" s="53"/>
      <c r="J13" s="52"/>
      <c r="K13" s="53"/>
      <c r="L13" s="53"/>
      <c r="M13" s="14"/>
      <c r="N13" s="14"/>
      <c r="O13" s="14"/>
      <c r="P13" s="52"/>
      <c r="Q13" s="53"/>
      <c r="R13" s="14"/>
      <c r="S13" s="14"/>
      <c r="T13" s="14"/>
    </row>
    <row r="14" spans="2:20" ht="5.65" customHeight="1" x14ac:dyDescent="0.2">
      <c r="B14" s="1"/>
      <c r="C14" s="1"/>
      <c r="D14" s="1"/>
      <c r="E14" s="1"/>
      <c r="F14" s="1"/>
      <c r="G14" s="1"/>
      <c r="H14" s="1"/>
      <c r="I14" s="1"/>
      <c r="J14" s="1"/>
      <c r="K14" s="1"/>
      <c r="L14" s="1"/>
      <c r="M14" s="1"/>
      <c r="N14" s="1"/>
      <c r="O14" s="1"/>
      <c r="P14" s="1"/>
      <c r="Q14" s="1"/>
      <c r="R14" s="1"/>
      <c r="S14" s="1"/>
      <c r="T14" s="1"/>
    </row>
    <row r="15" spans="2:20" ht="19.899999999999999" customHeight="1" x14ac:dyDescent="0.2">
      <c r="B15" s="1"/>
      <c r="C15" s="44" t="s">
        <v>879</v>
      </c>
      <c r="D15" s="45"/>
      <c r="E15" s="45"/>
      <c r="F15" s="45"/>
      <c r="G15" s="45"/>
      <c r="H15" s="45"/>
      <c r="I15" s="45"/>
      <c r="J15" s="45"/>
      <c r="K15" s="45"/>
      <c r="L15" s="45"/>
      <c r="M15" s="45"/>
      <c r="N15" s="45"/>
      <c r="O15" s="45"/>
      <c r="P15" s="46"/>
      <c r="Q15" s="1"/>
      <c r="R15" s="1"/>
      <c r="S15" s="1"/>
      <c r="T15" s="1"/>
    </row>
    <row r="16" spans="2:20" ht="18.399999999999999" customHeight="1" x14ac:dyDescent="0.2">
      <c r="B16" s="1"/>
      <c r="C16" s="60" t="s">
        <v>880</v>
      </c>
      <c r="D16" s="61"/>
      <c r="E16" s="61"/>
      <c r="F16" s="61"/>
      <c r="G16" s="1"/>
      <c r="H16" s="1"/>
      <c r="I16" s="1"/>
      <c r="J16" s="1"/>
      <c r="K16" s="67">
        <v>2250000000</v>
      </c>
      <c r="L16" s="61"/>
      <c r="M16" s="61"/>
      <c r="N16" s="1"/>
      <c r="O16" s="1"/>
      <c r="P16" s="1"/>
      <c r="Q16" s="1"/>
      <c r="R16" s="1"/>
      <c r="S16" s="1"/>
      <c r="T16" s="1"/>
    </row>
    <row r="17" spans="2:20" ht="15.6" customHeight="1" x14ac:dyDescent="0.2">
      <c r="B17" s="1"/>
      <c r="C17" s="60" t="s">
        <v>881</v>
      </c>
      <c r="D17" s="61"/>
      <c r="E17" s="61"/>
      <c r="F17" s="61"/>
      <c r="G17" s="61"/>
      <c r="H17" s="61"/>
      <c r="I17" s="1"/>
      <c r="J17" s="1"/>
      <c r="K17" s="1"/>
      <c r="L17" s="16"/>
      <c r="M17" s="17">
        <v>5.416666666666666E-3</v>
      </c>
      <c r="N17" s="1"/>
      <c r="O17" s="1"/>
      <c r="P17" s="1"/>
      <c r="Q17" s="1"/>
      <c r="R17" s="1"/>
      <c r="S17" s="1"/>
      <c r="T17" s="1"/>
    </row>
    <row r="18" spans="2:20" ht="15.6" customHeight="1" x14ac:dyDescent="0.2">
      <c r="B18" s="1"/>
      <c r="C18" s="60" t="s">
        <v>882</v>
      </c>
      <c r="D18" s="61"/>
      <c r="E18" s="61"/>
      <c r="F18" s="61"/>
      <c r="G18" s="61"/>
      <c r="H18" s="61"/>
      <c r="I18" s="1"/>
      <c r="J18" s="1"/>
      <c r="K18" s="54">
        <v>4.3409436834094377</v>
      </c>
      <c r="L18" s="55"/>
      <c r="M18" s="55"/>
      <c r="N18" s="1"/>
      <c r="O18" s="1"/>
      <c r="P18" s="1"/>
      <c r="Q18" s="1"/>
      <c r="R18" s="1"/>
      <c r="S18" s="1"/>
      <c r="T18" s="1"/>
    </row>
    <row r="19" spans="2:20" ht="15.6" customHeight="1" x14ac:dyDescent="0.2">
      <c r="C19" s="62" t="s">
        <v>883</v>
      </c>
      <c r="D19" s="63"/>
      <c r="E19" s="63"/>
      <c r="F19" s="63"/>
    </row>
  </sheetData>
  <mergeCells count="34">
    <mergeCell ref="G2:P2"/>
    <mergeCell ref="C4:P4"/>
    <mergeCell ref="C6:P6"/>
    <mergeCell ref="C15:P15"/>
    <mergeCell ref="C16:F16"/>
    <mergeCell ref="K16:M16"/>
    <mergeCell ref="P8:Q8"/>
    <mergeCell ref="P9:Q9"/>
    <mergeCell ref="H10:I10"/>
    <mergeCell ref="J10:L10"/>
    <mergeCell ref="C19:F19"/>
    <mergeCell ref="E8:G8"/>
    <mergeCell ref="H8:I8"/>
    <mergeCell ref="J8:L8"/>
    <mergeCell ref="E9:G9"/>
    <mergeCell ref="H9:I9"/>
    <mergeCell ref="J9:L9"/>
    <mergeCell ref="E10:G10"/>
    <mergeCell ref="E12:G12"/>
    <mergeCell ref="H12:I12"/>
    <mergeCell ref="J12:L12"/>
    <mergeCell ref="P12:Q12"/>
    <mergeCell ref="C17:H17"/>
    <mergeCell ref="P10:Q10"/>
    <mergeCell ref="E11:G11"/>
    <mergeCell ref="H11:I11"/>
    <mergeCell ref="J11:L11"/>
    <mergeCell ref="P11:Q11"/>
    <mergeCell ref="E13:G13"/>
    <mergeCell ref="H13:I13"/>
    <mergeCell ref="J13:L13"/>
    <mergeCell ref="P13:Q13"/>
    <mergeCell ref="K18:M18"/>
    <mergeCell ref="C18:H18"/>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
    <row r="2" spans="2:8" ht="7.5" customHeight="1" x14ac:dyDescent="0.2">
      <c r="B2" s="1"/>
      <c r="C2" s="1"/>
      <c r="D2" s="1"/>
      <c r="E2" s="1"/>
      <c r="F2" s="1"/>
      <c r="G2" s="1"/>
      <c r="H2" s="1"/>
    </row>
    <row r="3" spans="2:8" ht="22.5" customHeight="1" x14ac:dyDescent="0.2">
      <c r="B3" s="1"/>
      <c r="C3" s="1"/>
      <c r="D3" s="1"/>
      <c r="E3" s="40" t="s">
        <v>855</v>
      </c>
      <c r="F3" s="41"/>
      <c r="G3" s="41"/>
      <c r="H3" s="41"/>
    </row>
    <row r="4" spans="2:8" ht="7.9" customHeight="1" x14ac:dyDescent="0.2">
      <c r="B4" s="1"/>
      <c r="C4" s="1"/>
      <c r="D4" s="1"/>
      <c r="E4" s="1"/>
      <c r="F4" s="1"/>
      <c r="G4" s="1"/>
      <c r="H4" s="1"/>
    </row>
    <row r="5" spans="2:8" ht="36.4" customHeight="1" x14ac:dyDescent="0.2">
      <c r="B5" s="42" t="s">
        <v>910</v>
      </c>
      <c r="C5" s="43"/>
      <c r="D5" s="43"/>
      <c r="E5" s="43"/>
      <c r="F5" s="43"/>
      <c r="G5" s="43"/>
      <c r="H5" s="43"/>
    </row>
    <row r="6" spans="2:8" ht="9.75" customHeight="1" x14ac:dyDescent="0.2">
      <c r="B6" s="1"/>
      <c r="C6" s="1"/>
      <c r="D6" s="1"/>
      <c r="E6" s="1"/>
      <c r="F6" s="1"/>
      <c r="G6" s="1"/>
      <c r="H6" s="1"/>
    </row>
    <row r="7" spans="2:8" ht="18.75" customHeight="1" x14ac:dyDescent="0.2">
      <c r="B7" s="69" t="s">
        <v>911</v>
      </c>
      <c r="C7" s="70"/>
      <c r="D7" s="70"/>
      <c r="E7" s="70"/>
      <c r="F7" s="70"/>
      <c r="G7" s="70"/>
      <c r="H7" s="71"/>
    </row>
    <row r="8" spans="2:8" ht="12.75" customHeight="1" x14ac:dyDescent="0.2">
      <c r="B8" s="1"/>
      <c r="C8" s="1"/>
      <c r="D8" s="1"/>
      <c r="E8" s="1"/>
      <c r="F8" s="1"/>
      <c r="G8" s="1"/>
      <c r="H8" s="1"/>
    </row>
    <row r="9" spans="2:8" ht="15.75" customHeight="1" x14ac:dyDescent="0.2">
      <c r="B9" s="3" t="s">
        <v>913</v>
      </c>
      <c r="C9" s="35" t="s">
        <v>914</v>
      </c>
      <c r="D9" s="32"/>
      <c r="E9" s="32"/>
      <c r="F9" s="4" t="s">
        <v>915</v>
      </c>
      <c r="G9" s="4" t="s">
        <v>916</v>
      </c>
      <c r="H9" s="1"/>
    </row>
    <row r="10" spans="2:8" ht="15" customHeight="1" x14ac:dyDescent="0.2">
      <c r="B10" s="5" t="s">
        <v>917</v>
      </c>
      <c r="C10" s="68" t="s">
        <v>918</v>
      </c>
      <c r="D10" s="34"/>
      <c r="E10" s="34"/>
      <c r="F10" s="2" t="s">
        <v>919</v>
      </c>
      <c r="G10" s="2" t="s">
        <v>920</v>
      </c>
      <c r="H10" s="1"/>
    </row>
    <row r="11" spans="2:8" ht="15" customHeight="1" x14ac:dyDescent="0.2">
      <c r="B11" s="5" t="s">
        <v>921</v>
      </c>
      <c r="C11" s="68" t="s">
        <v>922</v>
      </c>
      <c r="D11" s="34"/>
      <c r="E11" s="34"/>
      <c r="F11" s="2" t="s">
        <v>919</v>
      </c>
      <c r="G11" s="2" t="s">
        <v>923</v>
      </c>
      <c r="H11" s="1"/>
    </row>
    <row r="12" spans="2:8" ht="15" customHeight="1" x14ac:dyDescent="0.2">
      <c r="B12" s="5" t="s">
        <v>924</v>
      </c>
      <c r="C12" s="68" t="s">
        <v>918</v>
      </c>
      <c r="D12" s="34"/>
      <c r="E12" s="34"/>
      <c r="F12" s="2" t="s">
        <v>919</v>
      </c>
      <c r="G12" s="2" t="s">
        <v>925</v>
      </c>
      <c r="H12" s="1"/>
    </row>
    <row r="13" spans="2:8" ht="28.5" customHeight="1" x14ac:dyDescent="0.2">
      <c r="B13" s="1"/>
      <c r="C13" s="1"/>
      <c r="D13" s="1"/>
      <c r="E13" s="1"/>
      <c r="F13" s="1"/>
      <c r="G13" s="1"/>
      <c r="H13" s="1"/>
    </row>
    <row r="14" spans="2:8" ht="18.75" customHeight="1" x14ac:dyDescent="0.2">
      <c r="B14" s="69" t="s">
        <v>912</v>
      </c>
      <c r="C14" s="70"/>
      <c r="D14" s="70"/>
      <c r="E14" s="70"/>
      <c r="F14" s="70"/>
      <c r="G14" s="70"/>
      <c r="H14" s="71"/>
    </row>
    <row r="15" spans="2:8" ht="15.75" customHeight="1" x14ac:dyDescent="0.2">
      <c r="B15" s="1"/>
      <c r="C15" s="1"/>
      <c r="D15" s="1"/>
      <c r="E15" s="1"/>
      <c r="F15" s="1"/>
      <c r="G15" s="1"/>
      <c r="H15" s="1"/>
    </row>
    <row r="16" spans="2:8" ht="15.75" customHeight="1" x14ac:dyDescent="0.2">
      <c r="B16" s="3" t="s">
        <v>913</v>
      </c>
      <c r="C16" s="35" t="s">
        <v>914</v>
      </c>
      <c r="D16" s="32"/>
      <c r="E16" s="32"/>
      <c r="F16" s="4" t="s">
        <v>915</v>
      </c>
      <c r="G16" s="1"/>
      <c r="H16" s="1"/>
    </row>
    <row r="17" spans="2:8" ht="15" customHeight="1" x14ac:dyDescent="0.2">
      <c r="B17" s="5" t="s">
        <v>917</v>
      </c>
      <c r="C17" s="68" t="s">
        <v>926</v>
      </c>
      <c r="D17" s="34"/>
      <c r="E17" s="34"/>
      <c r="F17" s="2"/>
      <c r="G17" s="1"/>
      <c r="H17" s="1"/>
    </row>
    <row r="18" spans="2:8" ht="15" customHeight="1" x14ac:dyDescent="0.2">
      <c r="B18" s="5" t="s">
        <v>921</v>
      </c>
      <c r="C18" s="68" t="s">
        <v>927</v>
      </c>
      <c r="D18" s="34"/>
      <c r="E18" s="34"/>
      <c r="F18" s="2" t="s">
        <v>919</v>
      </c>
      <c r="G18" s="1"/>
      <c r="H18" s="1"/>
    </row>
    <row r="19" spans="2:8" ht="15" customHeight="1" x14ac:dyDescent="0.2">
      <c r="B19" s="5" t="s">
        <v>924</v>
      </c>
      <c r="C19" s="68" t="s">
        <v>928</v>
      </c>
      <c r="D19" s="34"/>
      <c r="E19" s="34"/>
      <c r="F19" s="2" t="s">
        <v>919</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topLeftCell="B1" zoomScale="150" zoomScaleNormal="150" workbookViewId="0"/>
  </sheetViews>
  <sheetFormatPr defaultRowHeight="12.75" x14ac:dyDescent="0.2"/>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
      <c r="B1" s="1"/>
      <c r="C1" s="1"/>
      <c r="D1" s="1"/>
      <c r="E1" s="1"/>
      <c r="F1" s="1"/>
      <c r="G1" s="1"/>
      <c r="H1" s="1"/>
      <c r="I1" s="1"/>
      <c r="J1" s="1"/>
      <c r="K1" s="1"/>
      <c r="L1" s="1"/>
      <c r="M1" s="1"/>
      <c r="N1" s="1"/>
      <c r="O1" s="1"/>
      <c r="P1" s="1"/>
      <c r="Q1" s="1"/>
      <c r="R1" s="1"/>
      <c r="S1" s="1"/>
      <c r="T1" s="1"/>
      <c r="U1" s="1"/>
      <c r="V1" s="1"/>
      <c r="W1" s="1"/>
      <c r="X1" s="1"/>
    </row>
    <row r="2" spans="2:24" ht="22.5" customHeight="1" x14ac:dyDescent="0.2">
      <c r="B2" s="1"/>
      <c r="C2" s="1"/>
      <c r="D2" s="1"/>
      <c r="E2" s="1"/>
      <c r="F2" s="40" t="s">
        <v>855</v>
      </c>
      <c r="G2" s="41"/>
      <c r="H2" s="41"/>
      <c r="I2" s="41"/>
      <c r="J2" s="41"/>
      <c r="K2" s="41"/>
      <c r="L2" s="41"/>
      <c r="M2" s="41"/>
      <c r="N2" s="41"/>
      <c r="O2" s="41"/>
      <c r="P2" s="41"/>
      <c r="Q2" s="41"/>
      <c r="R2" s="41"/>
      <c r="S2" s="41"/>
      <c r="T2" s="41"/>
      <c r="U2" s="41"/>
      <c r="V2" s="1"/>
      <c r="W2" s="1"/>
      <c r="X2" s="1"/>
    </row>
    <row r="3" spans="2:24" ht="6.4" customHeight="1" x14ac:dyDescent="0.2">
      <c r="B3" s="1"/>
      <c r="C3" s="1"/>
      <c r="D3" s="1"/>
      <c r="E3" s="1"/>
      <c r="F3" s="1"/>
      <c r="G3" s="114"/>
      <c r="H3" s="115"/>
      <c r="I3" s="115"/>
      <c r="J3" s="115"/>
      <c r="K3" s="115"/>
      <c r="L3" s="115"/>
      <c r="M3" s="115"/>
      <c r="N3" s="115"/>
      <c r="O3" s="115"/>
      <c r="P3" s="115"/>
      <c r="Q3" s="115"/>
      <c r="R3" s="115"/>
      <c r="S3" s="115"/>
      <c r="T3" s="1"/>
      <c r="U3" s="1"/>
      <c r="V3" s="1"/>
      <c r="W3" s="1"/>
      <c r="X3" s="1"/>
    </row>
    <row r="4" spans="2:24" ht="10.9" customHeight="1" x14ac:dyDescent="0.2">
      <c r="B4" s="1"/>
      <c r="C4" s="1"/>
      <c r="D4" s="1"/>
      <c r="E4" s="1"/>
      <c r="F4" s="1"/>
      <c r="G4" s="115"/>
      <c r="H4" s="115"/>
      <c r="I4" s="115"/>
      <c r="J4" s="115"/>
      <c r="K4" s="115"/>
      <c r="L4" s="115"/>
      <c r="M4" s="115"/>
      <c r="N4" s="115"/>
      <c r="O4" s="115"/>
      <c r="P4" s="115"/>
      <c r="Q4" s="115"/>
      <c r="R4" s="115"/>
      <c r="S4" s="115"/>
      <c r="T4" s="1"/>
      <c r="U4" s="1"/>
      <c r="V4" s="1"/>
      <c r="W4" s="1"/>
      <c r="X4" s="1"/>
    </row>
    <row r="5" spans="2:24" ht="32.25" customHeight="1" x14ac:dyDescent="0.2">
      <c r="B5" s="42" t="s">
        <v>929</v>
      </c>
      <c r="C5" s="43"/>
      <c r="D5" s="43"/>
      <c r="E5" s="43"/>
      <c r="F5" s="43"/>
      <c r="G5" s="43"/>
      <c r="H5" s="43"/>
      <c r="I5" s="43"/>
      <c r="J5" s="43"/>
      <c r="K5" s="43"/>
      <c r="L5" s="43"/>
      <c r="M5" s="43"/>
      <c r="N5" s="43"/>
      <c r="O5" s="43"/>
      <c r="P5" s="43"/>
      <c r="Q5" s="43"/>
      <c r="R5" s="43"/>
      <c r="S5" s="43"/>
      <c r="T5" s="43"/>
      <c r="U5" s="43"/>
      <c r="V5" s="1"/>
      <c r="W5" s="1"/>
      <c r="X5" s="1"/>
    </row>
    <row r="6" spans="2:24" ht="14.45" customHeight="1" x14ac:dyDescent="0.2">
      <c r="B6" s="60" t="s">
        <v>930</v>
      </c>
      <c r="C6" s="61"/>
      <c r="D6" s="61"/>
      <c r="E6" s="61"/>
      <c r="F6" s="61"/>
      <c r="G6" s="61"/>
      <c r="H6" s="1"/>
      <c r="I6" s="1"/>
      <c r="J6" s="1"/>
      <c r="K6" s="1"/>
      <c r="L6" s="1"/>
      <c r="M6" s="1"/>
      <c r="N6" s="1"/>
      <c r="O6" s="1"/>
      <c r="P6" s="1"/>
      <c r="Q6" s="1"/>
      <c r="R6" s="1"/>
      <c r="S6" s="1"/>
      <c r="T6" s="1"/>
      <c r="U6" s="1"/>
      <c r="V6" s="1"/>
      <c r="W6" s="1"/>
      <c r="X6" s="1"/>
    </row>
    <row r="7" spans="2:24" ht="5.85" customHeight="1" x14ac:dyDescent="0.2">
      <c r="B7" s="1"/>
      <c r="C7" s="1"/>
      <c r="D7" s="1"/>
      <c r="E7" s="1"/>
      <c r="F7" s="1"/>
      <c r="G7" s="1"/>
      <c r="H7" s="1"/>
      <c r="I7" s="1"/>
      <c r="J7" s="1"/>
      <c r="K7" s="1"/>
      <c r="L7" s="1"/>
      <c r="M7" s="1"/>
      <c r="N7" s="1"/>
      <c r="O7" s="1"/>
      <c r="P7" s="1"/>
      <c r="Q7" s="1"/>
      <c r="R7" s="1"/>
      <c r="S7" s="1"/>
      <c r="T7" s="1"/>
      <c r="U7" s="1"/>
      <c r="V7" s="1"/>
      <c r="W7" s="1"/>
      <c r="X7" s="1"/>
    </row>
    <row r="8" spans="2:24" ht="18.75" customHeight="1" x14ac:dyDescent="0.2">
      <c r="B8" s="44" t="s">
        <v>931</v>
      </c>
      <c r="C8" s="45"/>
      <c r="D8" s="45"/>
      <c r="E8" s="45"/>
      <c r="F8" s="45"/>
      <c r="G8" s="45"/>
      <c r="H8" s="45"/>
      <c r="I8" s="45"/>
      <c r="J8" s="45"/>
      <c r="K8" s="45"/>
      <c r="L8" s="45"/>
      <c r="M8" s="45"/>
      <c r="N8" s="45"/>
      <c r="O8" s="45"/>
      <c r="P8" s="45"/>
      <c r="Q8" s="45"/>
      <c r="R8" s="45"/>
      <c r="S8" s="45"/>
      <c r="T8" s="45"/>
      <c r="U8" s="46"/>
      <c r="V8" s="1"/>
      <c r="W8" s="1"/>
      <c r="X8" s="1"/>
    </row>
    <row r="9" spans="2:24" ht="4.5" customHeight="1" x14ac:dyDescent="0.2">
      <c r="B9" s="1"/>
      <c r="C9" s="1"/>
      <c r="D9" s="1"/>
      <c r="E9" s="1"/>
      <c r="F9" s="1"/>
      <c r="G9" s="1"/>
      <c r="H9" s="1"/>
      <c r="I9" s="1"/>
      <c r="J9" s="1"/>
      <c r="K9" s="1"/>
      <c r="L9" s="1"/>
      <c r="M9" s="1"/>
      <c r="N9" s="1"/>
      <c r="O9" s="1"/>
      <c r="P9" s="1"/>
      <c r="Q9" s="1"/>
      <c r="R9" s="1"/>
      <c r="S9" s="1"/>
      <c r="T9" s="1"/>
      <c r="U9" s="1"/>
      <c r="V9" s="1"/>
      <c r="W9" s="1"/>
      <c r="X9" s="1"/>
    </row>
    <row r="10" spans="2:24" ht="15.75" customHeight="1" x14ac:dyDescent="0.2">
      <c r="B10" s="113" t="s">
        <v>932</v>
      </c>
      <c r="C10" s="112"/>
      <c r="D10" s="112"/>
      <c r="E10" s="112"/>
      <c r="F10" s="112"/>
      <c r="G10" s="112"/>
      <c r="H10" s="112"/>
      <c r="I10" s="112"/>
      <c r="J10" s="1"/>
      <c r="K10" s="116">
        <v>2250000000</v>
      </c>
      <c r="L10" s="112"/>
      <c r="M10" s="112"/>
      <c r="N10" s="112"/>
      <c r="O10" s="112"/>
      <c r="P10" s="112"/>
      <c r="Q10" s="112"/>
      <c r="R10" s="112"/>
      <c r="S10" s="112"/>
      <c r="T10" s="112"/>
      <c r="U10" s="1"/>
      <c r="V10" s="18" t="s">
        <v>933</v>
      </c>
      <c r="W10" s="1"/>
      <c r="X10" s="1"/>
    </row>
    <row r="11" spans="2:24" ht="6.4" customHeight="1" x14ac:dyDescent="0.2">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
      <c r="B12" s="113" t="s">
        <v>935</v>
      </c>
      <c r="C12" s="112"/>
      <c r="D12" s="112"/>
      <c r="E12" s="112"/>
      <c r="F12" s="112"/>
      <c r="G12" s="112"/>
      <c r="H12" s="112"/>
      <c r="I12" s="112"/>
      <c r="J12" s="1"/>
      <c r="K12" s="67">
        <v>2927331698.5399795</v>
      </c>
      <c r="L12" s="61"/>
      <c r="M12" s="61"/>
      <c r="N12" s="61"/>
      <c r="O12" s="61"/>
      <c r="P12" s="61"/>
      <c r="Q12" s="61"/>
      <c r="R12" s="61"/>
      <c r="S12" s="61"/>
      <c r="T12" s="61"/>
      <c r="U12" s="61"/>
      <c r="V12" s="85" t="s">
        <v>934</v>
      </c>
      <c r="W12" s="86"/>
      <c r="X12" s="1"/>
    </row>
    <row r="13" spans="2:24" ht="6.95" customHeight="1" x14ac:dyDescent="0.2">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
      <c r="B14" s="60" t="s">
        <v>936</v>
      </c>
      <c r="C14" s="61"/>
      <c r="D14" s="61"/>
      <c r="E14" s="61"/>
      <c r="F14" s="61"/>
      <c r="G14" s="61"/>
      <c r="H14" s="61"/>
      <c r="I14" s="61"/>
      <c r="J14" s="1"/>
      <c r="K14" s="1"/>
      <c r="L14" s="1"/>
      <c r="M14" s="67">
        <v>13000000</v>
      </c>
      <c r="N14" s="61"/>
      <c r="O14" s="61"/>
      <c r="P14" s="61"/>
      <c r="Q14" s="61"/>
      <c r="R14" s="61"/>
      <c r="S14" s="61"/>
      <c r="T14" s="61"/>
      <c r="U14" s="61"/>
      <c r="V14" s="85" t="s">
        <v>937</v>
      </c>
      <c r="W14" s="86"/>
      <c r="X14" s="1"/>
    </row>
    <row r="15" spans="2:24" ht="7.7" customHeight="1" x14ac:dyDescent="0.2">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
      <c r="B16" s="60" t="s">
        <v>938</v>
      </c>
      <c r="C16" s="61"/>
      <c r="D16" s="61"/>
      <c r="E16" s="61"/>
      <c r="F16" s="61"/>
      <c r="G16" s="61"/>
      <c r="H16" s="61"/>
      <c r="I16" s="61"/>
      <c r="J16" s="1"/>
      <c r="K16" s="1"/>
      <c r="L16" s="1"/>
      <c r="M16" s="67">
        <v>137066330.68000001</v>
      </c>
      <c r="N16" s="61"/>
      <c r="O16" s="61"/>
      <c r="P16" s="61"/>
      <c r="Q16" s="61"/>
      <c r="R16" s="61"/>
      <c r="S16" s="61"/>
      <c r="T16" s="61"/>
      <c r="U16" s="61"/>
      <c r="V16" s="85" t="s">
        <v>939</v>
      </c>
      <c r="W16" s="86"/>
      <c r="X16" s="1"/>
    </row>
    <row r="17" spans="2:24" ht="7.7" customHeight="1" x14ac:dyDescent="0.2">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
      <c r="B18" s="60" t="s">
        <v>940</v>
      </c>
      <c r="C18" s="61"/>
      <c r="D18" s="61"/>
      <c r="E18" s="61"/>
      <c r="F18" s="61"/>
      <c r="G18" s="61"/>
      <c r="H18" s="61"/>
      <c r="I18" s="61"/>
      <c r="J18" s="1"/>
      <c r="K18" s="111">
        <v>0.36773245743110183</v>
      </c>
      <c r="L18" s="112"/>
      <c r="M18" s="112"/>
      <c r="N18" s="112"/>
      <c r="O18" s="112"/>
      <c r="P18" s="112"/>
      <c r="Q18" s="112"/>
      <c r="R18" s="112"/>
      <c r="S18" s="112"/>
      <c r="T18" s="112"/>
      <c r="U18" s="112"/>
      <c r="V18" s="1"/>
      <c r="W18" s="1"/>
      <c r="X18" s="1"/>
    </row>
    <row r="19" spans="2:24" ht="15.75" customHeight="1" x14ac:dyDescent="0.2">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
      <c r="B20" s="44" t="s">
        <v>941</v>
      </c>
      <c r="C20" s="45"/>
      <c r="D20" s="45"/>
      <c r="E20" s="45"/>
      <c r="F20" s="45"/>
      <c r="G20" s="45"/>
      <c r="H20" s="45"/>
      <c r="I20" s="45"/>
      <c r="J20" s="45"/>
      <c r="K20" s="45"/>
      <c r="L20" s="45"/>
      <c r="M20" s="45"/>
      <c r="N20" s="45"/>
      <c r="O20" s="45"/>
      <c r="P20" s="45"/>
      <c r="Q20" s="45"/>
      <c r="R20" s="45"/>
      <c r="S20" s="45"/>
      <c r="T20" s="46"/>
      <c r="U20" s="1"/>
      <c r="V20" s="1"/>
      <c r="W20" s="1"/>
      <c r="X20" s="1"/>
    </row>
    <row r="21" spans="2:24" ht="6" customHeight="1" x14ac:dyDescent="0.2">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
      <c r="B22" s="33" t="s">
        <v>984</v>
      </c>
      <c r="C22" s="34"/>
      <c r="D22" s="34"/>
      <c r="E22" s="34"/>
      <c r="F22" s="34"/>
      <c r="G22" s="34"/>
      <c r="H22" s="34"/>
      <c r="I22" s="75"/>
      <c r="J22" s="76"/>
      <c r="K22" s="81">
        <v>2411968296.5625763</v>
      </c>
      <c r="L22" s="34"/>
      <c r="M22" s="34"/>
      <c r="N22" s="34"/>
      <c r="O22" s="34"/>
      <c r="P22" s="34"/>
      <c r="Q22" s="34"/>
      <c r="R22" s="34"/>
      <c r="S22" s="34"/>
      <c r="T22" s="34"/>
      <c r="U22" s="34"/>
      <c r="V22" s="85" t="s">
        <v>942</v>
      </c>
      <c r="W22" s="86"/>
      <c r="X22" s="1"/>
    </row>
    <row r="23" spans="2:24" ht="9.75" customHeight="1" x14ac:dyDescent="0.2">
      <c r="B23" s="68"/>
      <c r="C23" s="34"/>
      <c r="D23" s="34"/>
      <c r="E23" s="34"/>
      <c r="F23" s="34"/>
      <c r="G23" s="34"/>
      <c r="H23" s="34"/>
      <c r="I23" s="75"/>
      <c r="J23" s="76"/>
      <c r="K23" s="83"/>
      <c r="L23" s="34"/>
      <c r="M23" s="34"/>
      <c r="N23" s="34"/>
      <c r="O23" s="34"/>
      <c r="P23" s="34"/>
      <c r="Q23" s="34"/>
      <c r="R23" s="34"/>
      <c r="S23" s="34"/>
      <c r="T23" s="34"/>
      <c r="U23" s="34"/>
      <c r="V23" s="1"/>
      <c r="W23" s="1"/>
      <c r="X23" s="1"/>
    </row>
    <row r="24" spans="2:24" ht="14.25" customHeight="1" x14ac:dyDescent="0.2">
      <c r="B24" s="33" t="s">
        <v>985</v>
      </c>
      <c r="C24" s="34"/>
      <c r="D24" s="34"/>
      <c r="E24" s="34"/>
      <c r="F24" s="34"/>
      <c r="G24" s="34"/>
      <c r="H24" s="34"/>
      <c r="I24" s="34"/>
      <c r="J24" s="34"/>
      <c r="K24" s="34"/>
      <c r="L24" s="75"/>
      <c r="M24" s="76"/>
      <c r="N24" s="84">
        <v>1.0719859095833673</v>
      </c>
      <c r="O24" s="34"/>
      <c r="P24" s="34"/>
      <c r="Q24" s="34"/>
      <c r="R24" s="34"/>
      <c r="S24" s="34"/>
      <c r="T24" s="34"/>
      <c r="U24" s="34"/>
      <c r="V24" s="102" t="s">
        <v>943</v>
      </c>
      <c r="W24" s="103"/>
      <c r="X24" s="104"/>
    </row>
    <row r="25" spans="2:24" ht="9" customHeight="1" x14ac:dyDescent="0.2">
      <c r="B25" s="68"/>
      <c r="C25" s="34"/>
      <c r="D25" s="34"/>
      <c r="E25" s="34"/>
      <c r="F25" s="34"/>
      <c r="G25" s="34"/>
      <c r="H25" s="34"/>
      <c r="I25" s="75"/>
      <c r="J25" s="76"/>
      <c r="K25" s="83"/>
      <c r="L25" s="34"/>
      <c r="M25" s="34"/>
      <c r="N25" s="34"/>
      <c r="O25" s="34"/>
      <c r="P25" s="34"/>
      <c r="Q25" s="34"/>
      <c r="R25" s="34"/>
      <c r="S25" s="34"/>
      <c r="T25" s="34"/>
      <c r="U25" s="34"/>
      <c r="V25" s="105"/>
      <c r="W25" s="106"/>
      <c r="X25" s="107"/>
    </row>
    <row r="26" spans="2:24" ht="15" customHeight="1" x14ac:dyDescent="0.2">
      <c r="B26" s="72" t="s">
        <v>986</v>
      </c>
      <c r="C26" s="73"/>
      <c r="D26" s="73"/>
      <c r="E26" s="73"/>
      <c r="F26" s="73"/>
      <c r="G26" s="73"/>
      <c r="H26" s="74"/>
      <c r="I26" s="75"/>
      <c r="J26" s="76"/>
      <c r="K26" s="77" t="s">
        <v>969</v>
      </c>
      <c r="L26" s="78"/>
      <c r="M26" s="78"/>
      <c r="N26" s="78"/>
      <c r="O26" s="78"/>
      <c r="P26" s="78"/>
      <c r="Q26" s="78"/>
      <c r="R26" s="78"/>
      <c r="S26" s="78"/>
      <c r="T26" s="78"/>
      <c r="U26" s="79"/>
      <c r="V26" s="108"/>
      <c r="W26" s="109"/>
      <c r="X26" s="110"/>
    </row>
    <row r="27" spans="2:24" ht="12.75" customHeight="1" x14ac:dyDescent="0.2">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
      <c r="B28" s="44" t="s">
        <v>944</v>
      </c>
      <c r="C28" s="45"/>
      <c r="D28" s="45"/>
      <c r="E28" s="45"/>
      <c r="F28" s="45"/>
      <c r="G28" s="45"/>
      <c r="H28" s="45"/>
      <c r="I28" s="45"/>
      <c r="J28" s="45"/>
      <c r="K28" s="45"/>
      <c r="L28" s="45"/>
      <c r="M28" s="45"/>
      <c r="N28" s="45"/>
      <c r="O28" s="45"/>
      <c r="P28" s="45"/>
      <c r="Q28" s="45"/>
      <c r="R28" s="45"/>
      <c r="S28" s="45"/>
      <c r="T28" s="45"/>
      <c r="U28" s="46"/>
      <c r="V28" s="1"/>
      <c r="W28" s="1"/>
      <c r="X28" s="1"/>
    </row>
    <row r="29" spans="2:24" ht="4.7" customHeight="1" x14ac:dyDescent="0.2">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
      <c r="B30" s="60" t="s">
        <v>945</v>
      </c>
      <c r="C30" s="61"/>
      <c r="D30" s="61"/>
      <c r="E30" s="61"/>
      <c r="F30" s="61"/>
      <c r="G30" s="61"/>
      <c r="H30" s="61"/>
      <c r="I30" s="61"/>
      <c r="J30" s="1"/>
      <c r="K30" s="1"/>
      <c r="L30" s="1"/>
      <c r="M30" s="67">
        <v>13134214.02</v>
      </c>
      <c r="N30" s="61"/>
      <c r="O30" s="61"/>
      <c r="P30" s="61"/>
      <c r="Q30" s="61"/>
      <c r="R30" s="61"/>
      <c r="S30" s="61"/>
      <c r="T30" s="61"/>
      <c r="U30" s="1"/>
      <c r="V30" s="85" t="s">
        <v>946</v>
      </c>
      <c r="W30" s="86"/>
      <c r="X30" s="1"/>
    </row>
    <row r="31" spans="2:24" ht="6.6" customHeight="1" x14ac:dyDescent="0.2">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
      <c r="B32" s="60" t="s">
        <v>948</v>
      </c>
      <c r="C32" s="61"/>
      <c r="D32" s="61"/>
      <c r="E32" s="61"/>
      <c r="F32" s="61"/>
      <c r="G32" s="61"/>
      <c r="H32" s="61"/>
      <c r="I32" s="61"/>
      <c r="J32" s="1"/>
      <c r="K32" s="1"/>
      <c r="L32" s="1"/>
      <c r="M32" s="67">
        <v>137066330.68000001</v>
      </c>
      <c r="N32" s="61"/>
      <c r="O32" s="61"/>
      <c r="P32" s="61"/>
      <c r="Q32" s="61"/>
      <c r="R32" s="61"/>
      <c r="S32" s="61"/>
      <c r="T32" s="61"/>
      <c r="U32" s="61"/>
      <c r="V32" s="85" t="s">
        <v>947</v>
      </c>
      <c r="W32" s="86"/>
      <c r="X32" s="1"/>
    </row>
    <row r="33" spans="2:24" ht="4.9000000000000004" customHeight="1" x14ac:dyDescent="0.2">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
      <c r="B34" s="33" t="s">
        <v>984</v>
      </c>
      <c r="C34" s="34"/>
      <c r="D34" s="34"/>
      <c r="E34" s="34"/>
      <c r="F34" s="34"/>
      <c r="G34" s="34"/>
      <c r="H34" s="34"/>
      <c r="I34" s="75"/>
      <c r="J34" s="76"/>
      <c r="K34" s="81">
        <v>2411968296.5625763</v>
      </c>
      <c r="L34" s="34"/>
      <c r="M34" s="34"/>
      <c r="N34" s="34"/>
      <c r="O34" s="34"/>
      <c r="P34" s="34"/>
      <c r="Q34" s="34"/>
      <c r="R34" s="34"/>
      <c r="S34" s="34"/>
      <c r="T34" s="34"/>
      <c r="U34" s="34"/>
      <c r="V34" s="1"/>
      <c r="W34" s="1"/>
      <c r="X34" s="1"/>
    </row>
    <row r="35" spans="2:24" ht="6.75" customHeight="1" x14ac:dyDescent="0.2">
      <c r="B35" s="68"/>
      <c r="C35" s="34"/>
      <c r="D35" s="34"/>
      <c r="E35" s="34"/>
      <c r="F35" s="34"/>
      <c r="G35" s="34"/>
      <c r="H35" s="34"/>
      <c r="I35" s="75"/>
      <c r="J35" s="76"/>
      <c r="K35" s="83"/>
      <c r="L35" s="34"/>
      <c r="M35" s="34"/>
      <c r="N35" s="34"/>
      <c r="O35" s="34"/>
      <c r="P35" s="34"/>
      <c r="Q35" s="34"/>
      <c r="R35" s="34"/>
      <c r="S35" s="34"/>
      <c r="T35" s="34"/>
      <c r="U35" s="34"/>
      <c r="V35" s="1"/>
      <c r="W35" s="1"/>
      <c r="X35" s="1"/>
    </row>
    <row r="36" spans="2:24" ht="13.5" customHeight="1" x14ac:dyDescent="0.2">
      <c r="B36" s="33" t="s">
        <v>987</v>
      </c>
      <c r="C36" s="34"/>
      <c r="D36" s="34"/>
      <c r="E36" s="34"/>
      <c r="F36" s="34"/>
      <c r="G36" s="34"/>
      <c r="H36" s="34"/>
      <c r="I36" s="75"/>
      <c r="J36" s="76"/>
      <c r="K36" s="84">
        <v>1.1387417072278117</v>
      </c>
      <c r="L36" s="34"/>
      <c r="M36" s="34"/>
      <c r="N36" s="34"/>
      <c r="O36" s="34"/>
      <c r="P36" s="34"/>
      <c r="Q36" s="34"/>
      <c r="R36" s="34"/>
      <c r="S36" s="34"/>
      <c r="T36" s="34"/>
      <c r="U36" s="34"/>
      <c r="V36" s="102" t="s">
        <v>949</v>
      </c>
      <c r="W36" s="103"/>
      <c r="X36" s="104"/>
    </row>
    <row r="37" spans="2:24" ht="6" customHeight="1" x14ac:dyDescent="0.2">
      <c r="B37" s="68"/>
      <c r="C37" s="34"/>
      <c r="D37" s="34"/>
      <c r="E37" s="34"/>
      <c r="F37" s="34"/>
      <c r="G37" s="34"/>
      <c r="H37" s="34"/>
      <c r="I37" s="75"/>
      <c r="J37" s="76"/>
      <c r="K37" s="83"/>
      <c r="L37" s="34"/>
      <c r="M37" s="34"/>
      <c r="N37" s="34"/>
      <c r="O37" s="34"/>
      <c r="P37" s="34"/>
      <c r="Q37" s="34"/>
      <c r="R37" s="34"/>
      <c r="S37" s="34"/>
      <c r="T37" s="34"/>
      <c r="U37" s="34"/>
      <c r="V37" s="105"/>
      <c r="W37" s="106"/>
      <c r="X37" s="107"/>
    </row>
    <row r="38" spans="2:24" ht="15" customHeight="1" x14ac:dyDescent="0.2">
      <c r="B38" s="72" t="s">
        <v>988</v>
      </c>
      <c r="C38" s="73"/>
      <c r="D38" s="73"/>
      <c r="E38" s="73"/>
      <c r="F38" s="73"/>
      <c r="G38" s="73"/>
      <c r="H38" s="74"/>
      <c r="I38" s="75"/>
      <c r="J38" s="76"/>
      <c r="K38" s="77" t="s">
        <v>969</v>
      </c>
      <c r="L38" s="78"/>
      <c r="M38" s="78"/>
      <c r="N38" s="78"/>
      <c r="O38" s="78"/>
      <c r="P38" s="78"/>
      <c r="Q38" s="78"/>
      <c r="R38" s="78"/>
      <c r="S38" s="78"/>
      <c r="T38" s="78"/>
      <c r="U38" s="79"/>
      <c r="V38" s="108"/>
      <c r="W38" s="109"/>
      <c r="X38" s="110"/>
    </row>
    <row r="39" spans="2:24" ht="11.85" customHeight="1" x14ac:dyDescent="0.2">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
      <c r="B40" s="44" t="s">
        <v>950</v>
      </c>
      <c r="C40" s="45"/>
      <c r="D40" s="45"/>
      <c r="E40" s="45"/>
      <c r="F40" s="45"/>
      <c r="G40" s="45"/>
      <c r="H40" s="45"/>
      <c r="I40" s="45"/>
      <c r="J40" s="45"/>
      <c r="K40" s="45"/>
      <c r="L40" s="45"/>
      <c r="M40" s="45"/>
      <c r="N40" s="45"/>
      <c r="O40" s="45"/>
      <c r="P40" s="45"/>
      <c r="Q40" s="45"/>
      <c r="R40" s="45"/>
      <c r="S40" s="45"/>
      <c r="T40" s="45"/>
      <c r="U40" s="46"/>
      <c r="V40" s="1"/>
      <c r="W40" s="1"/>
      <c r="X40" s="1"/>
    </row>
    <row r="41" spans="2:24" ht="5.65" customHeight="1" x14ac:dyDescent="0.2">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
      <c r="B42" s="60" t="s">
        <v>952</v>
      </c>
      <c r="C42" s="61"/>
      <c r="D42" s="61"/>
      <c r="E42" s="61"/>
      <c r="F42" s="61"/>
      <c r="G42" s="61"/>
      <c r="H42" s="61"/>
      <c r="I42" s="61"/>
      <c r="J42" s="61"/>
      <c r="K42" s="61"/>
      <c r="L42" s="61"/>
      <c r="M42" s="61"/>
      <c r="N42" s="61"/>
      <c r="O42" s="1"/>
      <c r="P42" s="98">
        <v>378723120.99000001</v>
      </c>
      <c r="Q42" s="96"/>
      <c r="R42" s="96"/>
      <c r="S42" s="96"/>
      <c r="T42" s="96"/>
      <c r="U42" s="96"/>
      <c r="V42" s="85" t="s">
        <v>951</v>
      </c>
      <c r="W42" s="86"/>
      <c r="X42" s="1"/>
    </row>
    <row r="43" spans="2:24" ht="7.9" customHeight="1" x14ac:dyDescent="0.2">
      <c r="B43" s="1"/>
      <c r="C43" s="1"/>
      <c r="D43" s="1"/>
      <c r="E43" s="1"/>
      <c r="F43" s="1"/>
      <c r="G43" s="1"/>
      <c r="H43" s="1"/>
      <c r="I43" s="1"/>
      <c r="J43" s="1"/>
      <c r="K43" s="1"/>
      <c r="L43" s="1"/>
      <c r="M43" s="1"/>
      <c r="N43" s="1"/>
      <c r="O43" s="1"/>
      <c r="P43" s="1"/>
      <c r="Q43" s="1"/>
      <c r="R43" s="1"/>
      <c r="S43" s="1"/>
      <c r="T43" s="1"/>
      <c r="U43" s="1"/>
      <c r="V43" s="1"/>
      <c r="W43" s="1"/>
      <c r="X43" s="1"/>
    </row>
    <row r="44" spans="2:24" ht="14.1" customHeight="1" x14ac:dyDescent="0.2">
      <c r="B44" s="1"/>
      <c r="C44" s="99"/>
      <c r="D44" s="95" t="s">
        <v>953</v>
      </c>
      <c r="E44" s="96"/>
      <c r="F44" s="96"/>
      <c r="G44" s="96"/>
      <c r="H44" s="96"/>
      <c r="I44" s="96"/>
      <c r="J44" s="96"/>
      <c r="K44" s="96"/>
      <c r="L44" s="96"/>
      <c r="M44" s="96"/>
      <c r="N44" s="96"/>
      <c r="O44" s="96"/>
      <c r="P44" s="67">
        <v>378087120.99000001</v>
      </c>
      <c r="Q44" s="61"/>
      <c r="R44" s="61"/>
      <c r="S44" s="61"/>
      <c r="T44" s="61"/>
      <c r="U44" s="1"/>
      <c r="V44" s="1"/>
      <c r="W44" s="1"/>
      <c r="X44" s="1"/>
    </row>
    <row r="45" spans="2:24" ht="8.1" customHeight="1" x14ac:dyDescent="0.2">
      <c r="B45" s="1"/>
      <c r="C45" s="100"/>
      <c r="D45" s="1"/>
      <c r="E45" s="1"/>
      <c r="F45" s="1"/>
      <c r="G45" s="1"/>
      <c r="H45" s="1"/>
      <c r="I45" s="1"/>
      <c r="J45" s="1"/>
      <c r="K45" s="1"/>
      <c r="L45" s="1"/>
      <c r="M45" s="1"/>
      <c r="N45" s="1"/>
      <c r="O45" s="1"/>
      <c r="P45" s="1"/>
      <c r="Q45" s="1"/>
      <c r="R45" s="1"/>
      <c r="S45" s="1"/>
      <c r="T45" s="1"/>
      <c r="U45" s="1"/>
      <c r="V45" s="1"/>
      <c r="W45" s="1"/>
      <c r="X45" s="1"/>
    </row>
    <row r="46" spans="2:24" ht="14.1" customHeight="1" x14ac:dyDescent="0.2">
      <c r="B46" s="1"/>
      <c r="C46" s="100"/>
      <c r="D46" s="95" t="s">
        <v>954</v>
      </c>
      <c r="E46" s="96"/>
      <c r="F46" s="96"/>
      <c r="G46" s="96"/>
      <c r="H46" s="96"/>
      <c r="I46" s="96"/>
      <c r="J46" s="96"/>
      <c r="K46" s="96"/>
      <c r="L46" s="96"/>
      <c r="M46" s="96"/>
      <c r="N46" s="1"/>
      <c r="O46" s="1"/>
      <c r="P46" s="67">
        <v>636000</v>
      </c>
      <c r="Q46" s="61"/>
      <c r="R46" s="61"/>
      <c r="S46" s="61"/>
      <c r="T46" s="61"/>
      <c r="U46" s="61"/>
      <c r="V46" s="1"/>
      <c r="W46" s="1"/>
      <c r="X46" s="1"/>
    </row>
    <row r="47" spans="2:24" ht="9" customHeight="1" x14ac:dyDescent="0.2">
      <c r="B47" s="1"/>
      <c r="C47" s="100"/>
      <c r="D47" s="1"/>
      <c r="E47" s="1"/>
      <c r="F47" s="1"/>
      <c r="G47" s="1"/>
      <c r="H47" s="1"/>
      <c r="I47" s="1"/>
      <c r="J47" s="1"/>
      <c r="K47" s="1"/>
      <c r="L47" s="1"/>
      <c r="M47" s="1"/>
      <c r="N47" s="1"/>
      <c r="O47" s="1"/>
      <c r="P47" s="1"/>
      <c r="Q47" s="1"/>
      <c r="R47" s="1"/>
      <c r="S47" s="1"/>
      <c r="T47" s="1"/>
      <c r="U47" s="1"/>
      <c r="V47" s="1"/>
      <c r="W47" s="1"/>
      <c r="X47" s="1"/>
    </row>
    <row r="48" spans="2:24" ht="14.1" customHeight="1" x14ac:dyDescent="0.2">
      <c r="B48" s="1"/>
      <c r="C48" s="100"/>
      <c r="D48" s="95" t="s">
        <v>955</v>
      </c>
      <c r="E48" s="96"/>
      <c r="F48" s="96"/>
      <c r="G48" s="96"/>
      <c r="H48" s="96"/>
      <c r="I48" s="96"/>
      <c r="J48" s="96"/>
      <c r="K48" s="96"/>
      <c r="L48" s="96"/>
      <c r="M48" s="96"/>
      <c r="N48" s="96"/>
      <c r="O48" s="96"/>
      <c r="P48" s="97" t="s">
        <v>86</v>
      </c>
      <c r="Q48" s="61"/>
      <c r="R48" s="61"/>
      <c r="S48" s="61"/>
      <c r="T48" s="61"/>
      <c r="U48" s="61"/>
      <c r="V48" s="1"/>
      <c r="W48" s="1"/>
      <c r="X48" s="1"/>
    </row>
    <row r="49" spans="2:24" ht="8.65" customHeight="1" x14ac:dyDescent="0.2">
      <c r="B49" s="1"/>
      <c r="C49" s="100"/>
      <c r="D49" s="1"/>
      <c r="E49" s="1"/>
      <c r="F49" s="1"/>
      <c r="G49" s="1"/>
      <c r="H49" s="1"/>
      <c r="I49" s="1"/>
      <c r="J49" s="1"/>
      <c r="K49" s="1"/>
      <c r="L49" s="1"/>
      <c r="M49" s="1"/>
      <c r="N49" s="1"/>
      <c r="O49" s="1"/>
      <c r="P49" s="1"/>
      <c r="Q49" s="1"/>
      <c r="R49" s="1"/>
      <c r="S49" s="1"/>
      <c r="T49" s="1"/>
      <c r="U49" s="1"/>
      <c r="V49" s="1"/>
      <c r="W49" s="1"/>
      <c r="X49" s="1"/>
    </row>
    <row r="50" spans="2:24" ht="15.6" customHeight="1" x14ac:dyDescent="0.2">
      <c r="B50" s="1"/>
      <c r="C50" s="101"/>
      <c r="D50" s="95" t="s">
        <v>956</v>
      </c>
      <c r="E50" s="96"/>
      <c r="F50" s="96"/>
      <c r="G50" s="96"/>
      <c r="H50" s="96"/>
      <c r="I50" s="96"/>
      <c r="J50" s="96"/>
      <c r="K50" s="96"/>
      <c r="L50" s="96"/>
      <c r="M50" s="96"/>
      <c r="N50" s="96"/>
      <c r="O50" s="96"/>
      <c r="P50" s="97" t="s">
        <v>86</v>
      </c>
      <c r="Q50" s="61"/>
      <c r="R50" s="61"/>
      <c r="S50" s="61"/>
      <c r="T50" s="61"/>
      <c r="U50" s="61"/>
      <c r="V50" s="1"/>
      <c r="W50" s="1"/>
      <c r="X50" s="1"/>
    </row>
    <row r="51" spans="2:24" ht="78" customHeight="1" x14ac:dyDescent="0.2">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
      <c r="B52" s="60" t="s">
        <v>958</v>
      </c>
      <c r="C52" s="61"/>
      <c r="D52" s="61"/>
      <c r="E52" s="61"/>
      <c r="F52" s="61"/>
      <c r="G52" s="61"/>
      <c r="H52" s="61"/>
      <c r="I52" s="61"/>
      <c r="J52" s="61"/>
      <c r="K52" s="61"/>
      <c r="L52" s="61"/>
      <c r="M52" s="61"/>
      <c r="N52" s="61"/>
      <c r="O52" s="1"/>
      <c r="P52" s="98">
        <v>3077487880.9949794</v>
      </c>
      <c r="Q52" s="96"/>
      <c r="R52" s="96"/>
      <c r="S52" s="96"/>
      <c r="T52" s="96"/>
      <c r="U52" s="96"/>
      <c r="V52" s="85" t="s">
        <v>957</v>
      </c>
      <c r="W52" s="86"/>
      <c r="X52" s="1"/>
    </row>
    <row r="53" spans="2:24" ht="7.7" customHeight="1" x14ac:dyDescent="0.2">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
      <c r="B54" s="1"/>
      <c r="C54" s="1"/>
      <c r="D54" s="95" t="s">
        <v>959</v>
      </c>
      <c r="E54" s="96"/>
      <c r="F54" s="96"/>
      <c r="G54" s="96"/>
      <c r="H54" s="96"/>
      <c r="I54" s="96"/>
      <c r="J54" s="96"/>
      <c r="K54" s="96"/>
      <c r="L54" s="96"/>
      <c r="M54" s="96"/>
      <c r="N54" s="96"/>
      <c r="O54" s="96"/>
      <c r="P54" s="67">
        <v>2927331698.5399795</v>
      </c>
      <c r="Q54" s="61"/>
      <c r="R54" s="61"/>
      <c r="S54" s="61"/>
      <c r="T54" s="61"/>
      <c r="U54" s="61"/>
      <c r="V54" s="1"/>
      <c r="W54" s="1"/>
      <c r="X54" s="1"/>
    </row>
    <row r="55" spans="2:24" ht="7.7" customHeight="1" x14ac:dyDescent="0.2">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
      <c r="B56" s="1"/>
      <c r="C56" s="1"/>
      <c r="D56" s="95" t="s">
        <v>960</v>
      </c>
      <c r="E56" s="96"/>
      <c r="F56" s="96"/>
      <c r="G56" s="96"/>
      <c r="H56" s="96"/>
      <c r="I56" s="96"/>
      <c r="J56" s="96"/>
      <c r="K56" s="96"/>
      <c r="L56" s="96"/>
      <c r="M56" s="96"/>
      <c r="N56" s="96"/>
      <c r="O56" s="96"/>
      <c r="P56" s="67">
        <v>13089851.774999999</v>
      </c>
      <c r="Q56" s="61"/>
      <c r="R56" s="61"/>
      <c r="S56" s="61"/>
      <c r="T56" s="61"/>
      <c r="U56" s="61"/>
      <c r="V56" s="1"/>
      <c r="W56" s="1"/>
      <c r="X56" s="1"/>
    </row>
    <row r="57" spans="2:24" ht="7.7" customHeight="1" x14ac:dyDescent="0.2">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
      <c r="B58" s="1"/>
      <c r="C58" s="1"/>
      <c r="D58" s="95" t="s">
        <v>961</v>
      </c>
      <c r="E58" s="96"/>
      <c r="F58" s="96"/>
      <c r="G58" s="96"/>
      <c r="H58" s="96"/>
      <c r="I58" s="96"/>
      <c r="J58" s="96"/>
      <c r="K58" s="96"/>
      <c r="L58" s="96"/>
      <c r="M58" s="96"/>
      <c r="N58" s="96"/>
      <c r="O58" s="96"/>
      <c r="P58" s="67">
        <v>137066330.68000001</v>
      </c>
      <c r="Q58" s="61"/>
      <c r="R58" s="61"/>
      <c r="S58" s="61"/>
      <c r="T58" s="61"/>
      <c r="U58" s="61"/>
      <c r="V58" s="1"/>
      <c r="W58" s="1"/>
      <c r="X58" s="1"/>
    </row>
    <row r="59" spans="2:24" ht="7.7" customHeight="1" x14ac:dyDescent="0.2">
      <c r="B59" s="1"/>
      <c r="C59" s="1"/>
      <c r="D59" s="1"/>
      <c r="E59" s="1"/>
      <c r="F59" s="1"/>
      <c r="G59" s="1"/>
      <c r="H59" s="1"/>
      <c r="I59" s="1"/>
      <c r="J59" s="1"/>
      <c r="K59" s="1"/>
      <c r="L59" s="1"/>
      <c r="M59" s="1"/>
      <c r="N59" s="1"/>
      <c r="O59" s="1"/>
      <c r="P59" s="1"/>
      <c r="Q59" s="1"/>
      <c r="R59" s="1"/>
      <c r="S59" s="1"/>
      <c r="T59" s="1"/>
      <c r="U59" s="1"/>
      <c r="V59" s="1"/>
      <c r="W59" s="1"/>
      <c r="X59" s="1"/>
    </row>
    <row r="60" spans="2:24" ht="15.6" customHeight="1" x14ac:dyDescent="0.2">
      <c r="B60" s="1"/>
      <c r="C60" s="1"/>
      <c r="D60" s="95" t="s">
        <v>956</v>
      </c>
      <c r="E60" s="96"/>
      <c r="F60" s="96"/>
      <c r="G60" s="96"/>
      <c r="H60" s="96"/>
      <c r="I60" s="96"/>
      <c r="J60" s="96"/>
      <c r="K60" s="96"/>
      <c r="L60" s="96"/>
      <c r="M60" s="96"/>
      <c r="N60" s="96"/>
      <c r="O60" s="96"/>
      <c r="P60" s="97" t="s">
        <v>86</v>
      </c>
      <c r="Q60" s="61"/>
      <c r="R60" s="61"/>
      <c r="S60" s="61"/>
      <c r="T60" s="61"/>
      <c r="U60" s="61"/>
      <c r="V60" s="1"/>
      <c r="W60" s="1"/>
      <c r="X60" s="1"/>
    </row>
    <row r="61" spans="2:24" ht="12" customHeight="1" x14ac:dyDescent="0.2">
      <c r="B61" s="1"/>
      <c r="C61" s="1"/>
      <c r="D61" s="1"/>
      <c r="E61" s="1"/>
      <c r="F61" s="1"/>
      <c r="G61" s="1"/>
      <c r="H61" s="1"/>
      <c r="I61" s="1"/>
      <c r="J61" s="1"/>
      <c r="K61" s="1"/>
      <c r="L61" s="1"/>
      <c r="M61" s="1"/>
      <c r="N61" s="1"/>
      <c r="O61" s="1"/>
      <c r="P61" s="1"/>
      <c r="Q61" s="1"/>
      <c r="R61" s="1"/>
      <c r="S61" s="1"/>
      <c r="T61" s="1"/>
      <c r="U61" s="1"/>
      <c r="V61" s="1"/>
      <c r="W61" s="1"/>
      <c r="X61" s="1"/>
    </row>
    <row r="62" spans="2:24" ht="14.1" customHeight="1" x14ac:dyDescent="0.2">
      <c r="B62" s="60" t="s">
        <v>962</v>
      </c>
      <c r="C62" s="61"/>
      <c r="D62" s="61"/>
      <c r="E62" s="61"/>
      <c r="F62" s="61"/>
      <c r="G62" s="61"/>
      <c r="H62" s="61"/>
      <c r="I62" s="61"/>
      <c r="J62" s="61"/>
      <c r="K62" s="61"/>
      <c r="L62" s="61"/>
      <c r="M62" s="61"/>
      <c r="N62" s="61"/>
      <c r="O62" s="61"/>
      <c r="P62" s="67">
        <v>71562500</v>
      </c>
      <c r="Q62" s="61"/>
      <c r="R62" s="61"/>
      <c r="S62" s="61"/>
      <c r="T62" s="61"/>
      <c r="U62" s="61"/>
      <c r="V62" s="85" t="s">
        <v>963</v>
      </c>
      <c r="W62" s="86"/>
      <c r="X62" s="1"/>
    </row>
    <row r="63" spans="2:24" ht="6.75" customHeight="1" x14ac:dyDescent="0.2">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
      <c r="B64" s="60" t="s">
        <v>965</v>
      </c>
      <c r="C64" s="61"/>
      <c r="D64" s="61"/>
      <c r="E64" s="61"/>
      <c r="F64" s="61"/>
      <c r="G64" s="61"/>
      <c r="H64" s="61"/>
      <c r="I64" s="61"/>
      <c r="J64" s="61"/>
      <c r="K64" s="61"/>
      <c r="L64" s="61"/>
      <c r="M64" s="61"/>
      <c r="N64" s="61"/>
      <c r="O64" s="61"/>
      <c r="P64" s="67">
        <v>30578939.626559034</v>
      </c>
      <c r="Q64" s="61"/>
      <c r="R64" s="61"/>
      <c r="S64" s="61"/>
      <c r="T64" s="61"/>
      <c r="U64" s="61"/>
      <c r="V64" s="85" t="s">
        <v>964</v>
      </c>
      <c r="W64" s="86"/>
      <c r="X64" s="1"/>
    </row>
    <row r="65" spans="2:24" ht="10.9" customHeight="1" x14ac:dyDescent="0.2">
      <c r="B65" s="1"/>
      <c r="C65" s="1"/>
      <c r="D65" s="1"/>
      <c r="E65" s="1"/>
      <c r="F65" s="1"/>
      <c r="G65" s="1"/>
      <c r="H65" s="1"/>
      <c r="I65" s="1"/>
      <c r="J65" s="1"/>
      <c r="K65" s="1"/>
      <c r="L65" s="1"/>
      <c r="M65" s="1"/>
      <c r="N65" s="1"/>
      <c r="O65" s="1"/>
      <c r="P65" s="1"/>
      <c r="Q65" s="1"/>
      <c r="R65" s="1"/>
      <c r="S65" s="1"/>
      <c r="T65" s="1"/>
      <c r="U65" s="1"/>
      <c r="V65" s="1"/>
      <c r="W65" s="1"/>
      <c r="X65" s="1"/>
    </row>
    <row r="66" spans="2:24" ht="14.1" customHeight="1" x14ac:dyDescent="0.2">
      <c r="B66" s="60" t="s">
        <v>966</v>
      </c>
      <c r="C66" s="61"/>
      <c r="D66" s="61"/>
      <c r="E66" s="61"/>
      <c r="F66" s="61"/>
      <c r="G66" s="61"/>
      <c r="H66" s="61"/>
      <c r="I66" s="61"/>
      <c r="J66" s="61"/>
      <c r="K66" s="61"/>
      <c r="L66" s="61"/>
      <c r="M66" s="61"/>
      <c r="N66" s="61"/>
      <c r="O66" s="61"/>
      <c r="P66" s="67">
        <v>2250000000</v>
      </c>
      <c r="Q66" s="61"/>
      <c r="R66" s="61"/>
      <c r="S66" s="61"/>
      <c r="T66" s="61"/>
      <c r="U66" s="61"/>
      <c r="V66" s="85" t="s">
        <v>967</v>
      </c>
      <c r="W66" s="86"/>
      <c r="X66" s="1"/>
    </row>
    <row r="67" spans="2:24" ht="13.9" customHeight="1" x14ac:dyDescent="0.2">
      <c r="B67" s="1"/>
      <c r="C67" s="1"/>
      <c r="D67" s="1"/>
      <c r="E67" s="1"/>
      <c r="F67" s="1"/>
      <c r="G67" s="1"/>
      <c r="H67" s="1"/>
      <c r="I67" s="1"/>
      <c r="J67" s="1"/>
      <c r="K67" s="1"/>
      <c r="L67" s="1"/>
      <c r="M67" s="1"/>
      <c r="N67" s="1"/>
      <c r="O67" s="1"/>
      <c r="P67" s="1"/>
      <c r="Q67" s="1"/>
      <c r="R67" s="1"/>
      <c r="S67" s="1"/>
      <c r="T67" s="1"/>
      <c r="U67" s="1"/>
      <c r="V67" s="1"/>
      <c r="W67" s="1"/>
      <c r="X67" s="1"/>
    </row>
    <row r="68" spans="2:24" ht="14.1" customHeight="1" x14ac:dyDescent="0.2">
      <c r="B68" s="60" t="s">
        <v>968</v>
      </c>
      <c r="C68" s="61"/>
      <c r="D68" s="61"/>
      <c r="E68" s="61"/>
      <c r="F68" s="61"/>
      <c r="G68" s="61"/>
      <c r="H68" s="61"/>
      <c r="I68" s="61"/>
      <c r="J68" s="61"/>
      <c r="K68" s="61"/>
      <c r="L68" s="61"/>
      <c r="M68" s="61"/>
      <c r="N68" s="61"/>
      <c r="O68" s="61"/>
      <c r="P68" s="67">
        <v>1104069562.3584204</v>
      </c>
      <c r="Q68" s="61"/>
      <c r="R68" s="61"/>
      <c r="S68" s="61"/>
      <c r="T68" s="61"/>
      <c r="U68" s="61"/>
      <c r="V68" s="1"/>
      <c r="W68" s="1"/>
      <c r="X68" s="1"/>
    </row>
    <row r="69" spans="2:24" ht="12.6" customHeight="1" x14ac:dyDescent="0.2">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
      <c r="B70" s="87" t="s">
        <v>970</v>
      </c>
      <c r="C70" s="88"/>
      <c r="D70" s="88"/>
      <c r="E70" s="88"/>
      <c r="F70" s="88"/>
      <c r="G70" s="88"/>
      <c r="H70" s="89"/>
      <c r="I70" s="1"/>
      <c r="J70" s="1"/>
      <c r="K70" s="1"/>
      <c r="L70" s="92" t="s">
        <v>969</v>
      </c>
      <c r="M70" s="93"/>
      <c r="N70" s="93"/>
      <c r="O70" s="93"/>
      <c r="P70" s="93"/>
      <c r="Q70" s="93"/>
      <c r="R70" s="93"/>
      <c r="S70" s="93"/>
      <c r="T70" s="93"/>
      <c r="U70" s="94"/>
      <c r="V70" s="1"/>
      <c r="W70" s="1"/>
      <c r="X70" s="1"/>
    </row>
    <row r="71" spans="2:24" ht="14.1" customHeight="1" x14ac:dyDescent="0.2">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
      <c r="B72" s="44" t="s">
        <v>971</v>
      </c>
      <c r="C72" s="45"/>
      <c r="D72" s="45"/>
      <c r="E72" s="45"/>
      <c r="F72" s="45"/>
      <c r="G72" s="45"/>
      <c r="H72" s="45"/>
      <c r="I72" s="45"/>
      <c r="J72" s="45"/>
      <c r="K72" s="45"/>
      <c r="L72" s="45"/>
      <c r="M72" s="45"/>
      <c r="N72" s="45"/>
      <c r="O72" s="45"/>
      <c r="P72" s="45"/>
      <c r="Q72" s="45"/>
      <c r="R72" s="45"/>
      <c r="S72" s="45"/>
      <c r="T72" s="45"/>
      <c r="U72" s="46"/>
      <c r="V72" s="1"/>
      <c r="W72" s="1"/>
      <c r="X72" s="1"/>
    </row>
    <row r="73" spans="2:24" ht="7.35" customHeight="1" x14ac:dyDescent="0.2">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
      <c r="B74" s="60" t="s">
        <v>972</v>
      </c>
      <c r="C74" s="61"/>
      <c r="D74" s="61"/>
      <c r="E74" s="61"/>
      <c r="F74" s="61"/>
      <c r="G74" s="61"/>
      <c r="H74" s="61"/>
      <c r="I74" s="61"/>
      <c r="J74" s="61"/>
      <c r="K74" s="61"/>
      <c r="L74" s="61"/>
      <c r="M74" s="61"/>
      <c r="N74" s="61"/>
      <c r="O74" s="80">
        <v>294295499.39499927</v>
      </c>
      <c r="P74" s="55"/>
      <c r="Q74" s="55"/>
      <c r="R74" s="55"/>
      <c r="S74" s="55"/>
      <c r="T74" s="55"/>
      <c r="U74" s="55"/>
      <c r="V74" s="85" t="s">
        <v>973</v>
      </c>
      <c r="W74" s="86"/>
      <c r="X74" s="1"/>
    </row>
    <row r="75" spans="2:24" ht="7.7" customHeight="1" x14ac:dyDescent="0.2">
      <c r="B75" s="1"/>
      <c r="C75" s="1"/>
      <c r="D75" s="1"/>
      <c r="E75" s="1"/>
      <c r="F75" s="1"/>
      <c r="G75" s="1"/>
      <c r="H75" s="1"/>
      <c r="I75" s="1"/>
      <c r="J75" s="1"/>
      <c r="K75" s="1"/>
      <c r="L75" s="1"/>
      <c r="M75" s="1"/>
      <c r="N75" s="1"/>
      <c r="O75" s="1"/>
      <c r="P75" s="1"/>
      <c r="Q75" s="1"/>
      <c r="R75" s="1"/>
      <c r="S75" s="1"/>
      <c r="T75" s="1"/>
      <c r="U75" s="1"/>
      <c r="V75" s="86"/>
      <c r="W75" s="86"/>
      <c r="X75" s="1"/>
    </row>
    <row r="76" spans="2:24" ht="15" customHeight="1" x14ac:dyDescent="0.2">
      <c r="B76" s="60" t="s">
        <v>974</v>
      </c>
      <c r="C76" s="61"/>
      <c r="D76" s="61"/>
      <c r="E76" s="61"/>
      <c r="F76" s="61"/>
      <c r="G76" s="61"/>
      <c r="H76" s="61"/>
      <c r="I76" s="61"/>
      <c r="J76" s="61"/>
      <c r="K76" s="61"/>
      <c r="L76" s="61"/>
      <c r="M76" s="61"/>
      <c r="N76" s="61"/>
      <c r="O76" s="61"/>
      <c r="P76" s="81">
        <v>-9149566.0944889933</v>
      </c>
      <c r="Q76" s="34"/>
      <c r="R76" s="34"/>
      <c r="S76" s="34"/>
      <c r="T76" s="34"/>
      <c r="U76" s="1"/>
      <c r="V76" s="85" t="s">
        <v>975</v>
      </c>
      <c r="W76" s="86"/>
      <c r="X76" s="1"/>
    </row>
    <row r="77" spans="2:24" ht="7.5" customHeight="1" x14ac:dyDescent="0.2">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
      <c r="B78" s="60" t="s">
        <v>976</v>
      </c>
      <c r="C78" s="61"/>
      <c r="D78" s="61"/>
      <c r="E78" s="61"/>
      <c r="F78" s="61"/>
      <c r="G78" s="61"/>
      <c r="H78" s="61"/>
      <c r="I78" s="61"/>
      <c r="J78" s="61"/>
      <c r="K78" s="61"/>
      <c r="L78" s="61"/>
      <c r="M78" s="61"/>
      <c r="N78" s="61"/>
      <c r="O78" s="61"/>
      <c r="P78" s="1"/>
      <c r="Q78" s="1"/>
      <c r="R78" s="82">
        <v>285145933.30051029</v>
      </c>
      <c r="S78" s="34"/>
      <c r="T78" s="34"/>
      <c r="U78" s="1"/>
      <c r="V78" s="1"/>
      <c r="W78" s="1"/>
      <c r="X78" s="1"/>
    </row>
    <row r="79" spans="2:24" ht="7.15" customHeight="1" x14ac:dyDescent="0.2">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
      <c r="B80" s="87" t="s">
        <v>977</v>
      </c>
      <c r="C80" s="88"/>
      <c r="D80" s="88"/>
      <c r="E80" s="88"/>
      <c r="F80" s="88"/>
      <c r="G80" s="88"/>
      <c r="H80" s="89"/>
      <c r="I80" s="1"/>
      <c r="J80" s="1"/>
      <c r="K80" s="1"/>
      <c r="L80" s="92" t="s">
        <v>969</v>
      </c>
      <c r="M80" s="93"/>
      <c r="N80" s="93"/>
      <c r="O80" s="93"/>
      <c r="P80" s="93"/>
      <c r="Q80" s="93"/>
      <c r="R80" s="93"/>
      <c r="S80" s="93"/>
      <c r="T80" s="93"/>
      <c r="U80" s="94"/>
      <c r="V80" s="1"/>
      <c r="W80" s="1"/>
      <c r="X80" s="1"/>
    </row>
    <row r="81" spans="2:24" ht="5.65" customHeight="1" x14ac:dyDescent="0.2">
      <c r="B81" s="1"/>
      <c r="C81" s="1"/>
      <c r="D81" s="1"/>
      <c r="E81" s="1"/>
      <c r="F81" s="1"/>
      <c r="G81" s="1"/>
      <c r="H81" s="1"/>
      <c r="I81" s="1"/>
      <c r="J81" s="1"/>
      <c r="K81" s="1"/>
      <c r="L81" s="1"/>
      <c r="M81" s="1"/>
      <c r="N81" s="1"/>
      <c r="O81" s="1"/>
      <c r="P81" s="1"/>
      <c r="Q81" s="1"/>
      <c r="R81" s="1"/>
      <c r="S81" s="1"/>
      <c r="T81" s="1"/>
      <c r="U81" s="1"/>
      <c r="V81" s="1"/>
      <c r="W81" s="1"/>
      <c r="X81" s="1"/>
    </row>
    <row r="82" spans="2:24" ht="6.95" customHeight="1" x14ac:dyDescent="0.2">
      <c r="B82" s="90"/>
      <c r="C82" s="91"/>
      <c r="D82" s="91"/>
      <c r="E82" s="91"/>
      <c r="F82" s="91"/>
      <c r="G82" s="91"/>
      <c r="H82" s="91"/>
      <c r="I82" s="91"/>
      <c r="J82" s="91"/>
      <c r="K82" s="91"/>
      <c r="L82" s="91"/>
      <c r="M82" s="91"/>
      <c r="N82" s="91"/>
      <c r="O82" s="91"/>
      <c r="P82" s="91"/>
      <c r="Q82" s="91"/>
      <c r="R82" s="91"/>
      <c r="S82" s="91"/>
      <c r="T82" s="91"/>
      <c r="U82" s="91"/>
      <c r="V82" s="1"/>
      <c r="W82" s="1"/>
      <c r="X82" s="1"/>
    </row>
    <row r="83" spans="2:24" ht="8.1" customHeight="1" x14ac:dyDescent="0.2">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
      <c r="B84" s="60" t="s">
        <v>978</v>
      </c>
      <c r="C84" s="61"/>
      <c r="D84" s="61"/>
      <c r="E84" s="61"/>
      <c r="F84" s="61"/>
      <c r="G84" s="61"/>
      <c r="H84" s="61"/>
      <c r="I84" s="61"/>
      <c r="J84" s="61"/>
      <c r="K84" s="61"/>
      <c r="L84" s="61"/>
      <c r="M84" s="61"/>
      <c r="N84" s="61"/>
      <c r="O84" s="1"/>
      <c r="P84" s="67">
        <v>13089851.774999999</v>
      </c>
      <c r="Q84" s="61"/>
      <c r="R84" s="61"/>
      <c r="S84" s="61"/>
      <c r="T84" s="61"/>
      <c r="U84" s="61"/>
      <c r="V84" s="85" t="s">
        <v>979</v>
      </c>
      <c r="W84" s="86"/>
      <c r="X84" s="1"/>
    </row>
    <row r="85" spans="2:24" ht="7.7" customHeight="1" x14ac:dyDescent="0.2">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
      <c r="B86" s="60" t="s">
        <v>980</v>
      </c>
      <c r="C86" s="61"/>
      <c r="D86" s="61"/>
      <c r="E86" s="61"/>
      <c r="F86" s="61"/>
      <c r="G86" s="61"/>
      <c r="H86" s="61"/>
      <c r="I86" s="61"/>
      <c r="J86" s="61"/>
      <c r="K86" s="61"/>
      <c r="L86" s="61"/>
      <c r="M86" s="61"/>
      <c r="N86" s="61"/>
      <c r="O86" s="1"/>
      <c r="P86" s="19"/>
      <c r="Q86" s="81">
        <v>5625000</v>
      </c>
      <c r="R86" s="34"/>
      <c r="S86" s="34"/>
      <c r="T86" s="34"/>
      <c r="U86" s="34"/>
      <c r="V86" s="85" t="s">
        <v>981</v>
      </c>
      <c r="W86" s="86"/>
      <c r="X86" s="1"/>
    </row>
    <row r="87" spans="2:24" ht="7.7" customHeight="1" x14ac:dyDescent="0.2">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
      <c r="B88" s="60" t="s">
        <v>982</v>
      </c>
      <c r="C88" s="61"/>
      <c r="D88" s="61"/>
      <c r="E88" s="61"/>
      <c r="F88" s="61"/>
      <c r="G88" s="61"/>
      <c r="H88" s="61"/>
      <c r="I88" s="61"/>
      <c r="J88" s="61"/>
      <c r="K88" s="61"/>
      <c r="L88" s="61"/>
      <c r="M88" s="61"/>
      <c r="N88" s="61"/>
      <c r="P88" s="75"/>
      <c r="Q88" s="76"/>
      <c r="R88" s="76"/>
      <c r="S88" s="81">
        <v>7464851.7749999985</v>
      </c>
      <c r="T88" s="34"/>
      <c r="U88" s="34"/>
      <c r="V88" s="85" t="s">
        <v>983</v>
      </c>
      <c r="W88" s="86"/>
    </row>
  </sheetData>
  <mergeCells count="118">
    <mergeCell ref="F2:U2"/>
    <mergeCell ref="G3:S4"/>
    <mergeCell ref="B5:U5"/>
    <mergeCell ref="B6:G6"/>
    <mergeCell ref="B8:U8"/>
    <mergeCell ref="B10:I10"/>
    <mergeCell ref="K10:T10"/>
    <mergeCell ref="B16:I16"/>
    <mergeCell ref="M16:U16"/>
    <mergeCell ref="V16:W16"/>
    <mergeCell ref="B18:I18"/>
    <mergeCell ref="K18:U18"/>
    <mergeCell ref="B20:T20"/>
    <mergeCell ref="V12:W12"/>
    <mergeCell ref="B12:I12"/>
    <mergeCell ref="K12:U12"/>
    <mergeCell ref="B14:I14"/>
    <mergeCell ref="V14:W14"/>
    <mergeCell ref="M14:U14"/>
    <mergeCell ref="V22:W22"/>
    <mergeCell ref="V24:X26"/>
    <mergeCell ref="B28:U28"/>
    <mergeCell ref="B30:I30"/>
    <mergeCell ref="V30:W30"/>
    <mergeCell ref="M30:T30"/>
    <mergeCell ref="B22:H22"/>
    <mergeCell ref="I22:J22"/>
    <mergeCell ref="K22:U22"/>
    <mergeCell ref="B23:H23"/>
    <mergeCell ref="V32:W32"/>
    <mergeCell ref="M32:U32"/>
    <mergeCell ref="B32:I32"/>
    <mergeCell ref="V36:X38"/>
    <mergeCell ref="B40:U40"/>
    <mergeCell ref="V42:W42"/>
    <mergeCell ref="B42:N42"/>
    <mergeCell ref="P42:U42"/>
    <mergeCell ref="B35:H35"/>
    <mergeCell ref="I35:J35"/>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62:W62"/>
    <mergeCell ref="V64:W64"/>
    <mergeCell ref="B64:O64"/>
    <mergeCell ref="P64:U64"/>
    <mergeCell ref="P66:U66"/>
    <mergeCell ref="B66:O66"/>
    <mergeCell ref="V66:W66"/>
    <mergeCell ref="D58:O58"/>
    <mergeCell ref="P58:U58"/>
    <mergeCell ref="D60:O60"/>
    <mergeCell ref="P60:U60"/>
    <mergeCell ref="B62:O62"/>
    <mergeCell ref="P62:U62"/>
    <mergeCell ref="V74:W75"/>
    <mergeCell ref="B76:O76"/>
    <mergeCell ref="V76:W76"/>
    <mergeCell ref="B78:O78"/>
    <mergeCell ref="B80:H80"/>
    <mergeCell ref="B82:U82"/>
    <mergeCell ref="L80:U80"/>
    <mergeCell ref="B68:O68"/>
    <mergeCell ref="P68:U68"/>
    <mergeCell ref="L70:U70"/>
    <mergeCell ref="B70:H70"/>
    <mergeCell ref="B72:U72"/>
    <mergeCell ref="B74:N74"/>
    <mergeCell ref="B84:N84"/>
    <mergeCell ref="P84:U84"/>
    <mergeCell ref="V84:W84"/>
    <mergeCell ref="B86:N86"/>
    <mergeCell ref="V86:W86"/>
    <mergeCell ref="B88:N88"/>
    <mergeCell ref="V88:W88"/>
    <mergeCell ref="Q86:U86"/>
    <mergeCell ref="P88:R88"/>
    <mergeCell ref="S88:U88"/>
    <mergeCell ref="B26:H26"/>
    <mergeCell ref="I26:J26"/>
    <mergeCell ref="K26:U26"/>
    <mergeCell ref="B34:H34"/>
    <mergeCell ref="I34:J34"/>
    <mergeCell ref="K34:U34"/>
    <mergeCell ref="I23:J23"/>
    <mergeCell ref="K23:U23"/>
    <mergeCell ref="B24:K24"/>
    <mergeCell ref="L24:M24"/>
    <mergeCell ref="N24:U24"/>
    <mergeCell ref="B25:H25"/>
    <mergeCell ref="I25:J25"/>
    <mergeCell ref="K25:U25"/>
    <mergeCell ref="B38:H38"/>
    <mergeCell ref="I38:J38"/>
    <mergeCell ref="K38:U38"/>
    <mergeCell ref="O74:U74"/>
    <mergeCell ref="P76:T76"/>
    <mergeCell ref="R78:T78"/>
    <mergeCell ref="K35:U35"/>
    <mergeCell ref="B36:H36"/>
    <mergeCell ref="I36:J36"/>
    <mergeCell ref="K36:U36"/>
    <mergeCell ref="B37:H37"/>
    <mergeCell ref="I37:J37"/>
    <mergeCell ref="K37:U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
      <c r="B1" s="1"/>
      <c r="C1" s="1"/>
      <c r="D1" s="1"/>
      <c r="E1" s="1"/>
      <c r="F1" s="1"/>
      <c r="G1" s="1"/>
      <c r="H1" s="1"/>
      <c r="I1" s="1"/>
      <c r="J1" s="1"/>
      <c r="K1" s="1"/>
      <c r="L1" s="1"/>
      <c r="M1" s="1"/>
      <c r="N1" s="1"/>
      <c r="O1" s="1"/>
      <c r="P1" s="1"/>
      <c r="Q1" s="1"/>
      <c r="R1" s="1"/>
    </row>
    <row r="2" spans="2:18" ht="22.5" customHeight="1" x14ac:dyDescent="0.2">
      <c r="B2" s="1"/>
      <c r="C2" s="1"/>
      <c r="D2" s="1"/>
      <c r="E2" s="1"/>
      <c r="F2" s="1"/>
      <c r="G2" s="1"/>
      <c r="H2" s="40" t="s">
        <v>855</v>
      </c>
      <c r="I2" s="41"/>
      <c r="J2" s="41"/>
      <c r="K2" s="41"/>
      <c r="L2" s="41"/>
      <c r="M2" s="41"/>
      <c r="N2" s="41"/>
      <c r="O2" s="41"/>
      <c r="P2" s="41"/>
      <c r="Q2" s="41"/>
      <c r="R2" s="41"/>
    </row>
    <row r="3" spans="2:18" ht="6.4" customHeight="1" x14ac:dyDescent="0.2">
      <c r="B3" s="1"/>
      <c r="C3" s="1"/>
      <c r="D3" s="1"/>
      <c r="E3" s="1"/>
      <c r="F3" s="1"/>
      <c r="G3" s="1"/>
      <c r="H3" s="1"/>
      <c r="I3" s="1"/>
      <c r="J3" s="1"/>
      <c r="K3" s="1"/>
      <c r="L3" s="1"/>
      <c r="M3" s="1"/>
      <c r="N3" s="1"/>
      <c r="O3" s="1"/>
      <c r="P3" s="1"/>
      <c r="Q3" s="1"/>
      <c r="R3" s="1"/>
    </row>
    <row r="4" spans="2:18" ht="33.4" customHeight="1" x14ac:dyDescent="0.2">
      <c r="B4" s="42" t="s">
        <v>989</v>
      </c>
      <c r="C4" s="43"/>
      <c r="D4" s="43"/>
      <c r="E4" s="43"/>
      <c r="F4" s="43"/>
      <c r="G4" s="43"/>
      <c r="H4" s="43"/>
      <c r="I4" s="43"/>
      <c r="J4" s="43"/>
      <c r="K4" s="43"/>
      <c r="L4" s="43"/>
      <c r="M4" s="43"/>
      <c r="N4" s="43"/>
      <c r="O4" s="43"/>
      <c r="P4" s="43"/>
      <c r="Q4" s="43"/>
      <c r="R4" s="43"/>
    </row>
    <row r="5" spans="2:18" ht="6.75" customHeight="1" x14ac:dyDescent="0.2">
      <c r="B5" s="1"/>
      <c r="C5" s="1"/>
      <c r="D5" s="1"/>
      <c r="E5" s="1"/>
      <c r="F5" s="1"/>
      <c r="G5" s="1"/>
      <c r="H5" s="1"/>
      <c r="I5" s="1"/>
      <c r="J5" s="1"/>
      <c r="K5" s="1"/>
      <c r="L5" s="1"/>
      <c r="M5" s="1"/>
      <c r="N5" s="1"/>
      <c r="O5" s="1"/>
      <c r="P5" s="1"/>
      <c r="Q5" s="1"/>
      <c r="R5" s="1"/>
    </row>
    <row r="6" spans="2:18" ht="24" customHeight="1" x14ac:dyDescent="0.2">
      <c r="B6" s="47" t="s">
        <v>990</v>
      </c>
      <c r="C6" s="48"/>
      <c r="D6" s="48"/>
      <c r="E6" s="1"/>
      <c r="F6" s="49">
        <v>44408</v>
      </c>
      <c r="G6" s="34"/>
      <c r="H6" s="34"/>
      <c r="I6" s="1"/>
      <c r="J6" s="1"/>
      <c r="K6" s="1"/>
      <c r="L6" s="1"/>
      <c r="M6" s="1"/>
      <c r="N6" s="1"/>
      <c r="O6" s="1"/>
      <c r="P6" s="1"/>
      <c r="Q6" s="1"/>
      <c r="R6" s="1"/>
    </row>
    <row r="7" spans="2:18" ht="4.5" customHeight="1" x14ac:dyDescent="0.2">
      <c r="B7" s="1"/>
      <c r="C7" s="1"/>
      <c r="D7" s="1"/>
      <c r="E7" s="1"/>
      <c r="F7" s="1"/>
      <c r="G7" s="1"/>
      <c r="H7" s="1"/>
      <c r="I7" s="1"/>
      <c r="J7" s="1"/>
      <c r="K7" s="1"/>
      <c r="L7" s="1"/>
      <c r="M7" s="1"/>
      <c r="N7" s="1"/>
      <c r="O7" s="1"/>
      <c r="P7" s="1"/>
      <c r="Q7" s="1"/>
      <c r="R7" s="1"/>
    </row>
    <row r="8" spans="2:18" ht="18.75" customHeight="1" x14ac:dyDescent="0.2">
      <c r="B8" s="69" t="s">
        <v>991</v>
      </c>
      <c r="C8" s="70"/>
      <c r="D8" s="70"/>
      <c r="E8" s="70"/>
      <c r="F8" s="70"/>
      <c r="G8" s="70"/>
      <c r="H8" s="70"/>
      <c r="I8" s="70"/>
      <c r="J8" s="70"/>
      <c r="K8" s="70"/>
      <c r="L8" s="70"/>
      <c r="M8" s="70"/>
      <c r="N8" s="70"/>
      <c r="O8" s="70"/>
      <c r="P8" s="70"/>
      <c r="Q8" s="70"/>
      <c r="R8" s="71"/>
    </row>
    <row r="9" spans="2:18" ht="11.25" customHeight="1" x14ac:dyDescent="0.2">
      <c r="B9" s="1"/>
      <c r="C9" s="1"/>
      <c r="D9" s="1"/>
      <c r="E9" s="1"/>
      <c r="F9" s="1"/>
      <c r="G9" s="1"/>
      <c r="H9" s="1"/>
      <c r="I9" s="1"/>
      <c r="J9" s="1"/>
      <c r="K9" s="1"/>
      <c r="L9" s="1"/>
      <c r="M9" s="1"/>
      <c r="N9" s="1"/>
      <c r="O9" s="1"/>
      <c r="P9" s="1"/>
      <c r="Q9" s="1"/>
      <c r="R9" s="1"/>
    </row>
    <row r="10" spans="2:18" ht="18" customHeight="1" x14ac:dyDescent="0.2">
      <c r="B10" s="1"/>
      <c r="C10" s="85" t="s">
        <v>992</v>
      </c>
      <c r="D10" s="86"/>
      <c r="E10" s="86"/>
      <c r="F10" s="86"/>
      <c r="G10" s="86"/>
      <c r="H10" s="86"/>
      <c r="I10" s="86"/>
      <c r="J10" s="86"/>
      <c r="K10" s="86"/>
      <c r="L10" s="86"/>
      <c r="M10" s="86"/>
      <c r="N10" s="86"/>
      <c r="O10" s="86"/>
      <c r="P10" s="1"/>
      <c r="Q10" s="1"/>
      <c r="R10" s="1"/>
    </row>
    <row r="11" spans="2:18" ht="9.9499999999999993" customHeight="1" x14ac:dyDescent="0.2">
      <c r="B11" s="1"/>
      <c r="C11" s="1"/>
      <c r="D11" s="1"/>
      <c r="E11" s="1"/>
      <c r="F11" s="1"/>
      <c r="G11" s="1"/>
      <c r="H11" s="1"/>
      <c r="I11" s="1"/>
      <c r="J11" s="1"/>
      <c r="K11" s="1"/>
      <c r="L11" s="1"/>
      <c r="M11" s="1"/>
      <c r="N11" s="1"/>
      <c r="O11" s="1"/>
      <c r="P11" s="1"/>
      <c r="Q11" s="1"/>
      <c r="R11" s="1"/>
    </row>
    <row r="12" spans="2:18" ht="15.2" customHeight="1" x14ac:dyDescent="0.2">
      <c r="B12" s="1"/>
      <c r="C12" s="136" t="s">
        <v>998</v>
      </c>
      <c r="D12" s="137"/>
      <c r="E12" s="137"/>
      <c r="F12" s="137"/>
      <c r="G12" s="137"/>
      <c r="H12" s="137"/>
      <c r="I12" s="137"/>
      <c r="J12" s="137"/>
      <c r="K12" s="137"/>
      <c r="L12" s="137"/>
      <c r="M12" s="137"/>
      <c r="N12" s="137"/>
      <c r="O12" s="137"/>
      <c r="P12" s="138">
        <v>2927331698.5399795</v>
      </c>
      <c r="Q12" s="137"/>
      <c r="R12" s="137"/>
    </row>
    <row r="13" spans="2:18" ht="15.2" customHeight="1" x14ac:dyDescent="0.2">
      <c r="B13" s="1"/>
      <c r="C13" s="139" t="s">
        <v>999</v>
      </c>
      <c r="D13" s="34"/>
      <c r="E13" s="34"/>
      <c r="F13" s="34"/>
      <c r="G13" s="34"/>
      <c r="H13" s="34"/>
      <c r="I13" s="34"/>
      <c r="J13" s="34"/>
      <c r="K13" s="34"/>
      <c r="L13" s="34"/>
      <c r="M13" s="34"/>
      <c r="N13" s="34"/>
      <c r="O13" s="34"/>
      <c r="P13" s="135">
        <v>2927331698.5399795</v>
      </c>
      <c r="Q13" s="34"/>
      <c r="R13" s="1"/>
    </row>
    <row r="14" spans="2:18" ht="15.2" customHeight="1" x14ac:dyDescent="0.2">
      <c r="B14" s="1"/>
      <c r="C14" s="38" t="s">
        <v>1000</v>
      </c>
      <c r="D14" s="34"/>
      <c r="E14" s="34"/>
      <c r="F14" s="34"/>
      <c r="G14" s="34"/>
      <c r="H14" s="34"/>
      <c r="I14" s="34"/>
      <c r="J14" s="34"/>
      <c r="K14" s="34"/>
      <c r="L14" s="34"/>
      <c r="M14" s="34"/>
      <c r="N14" s="34"/>
      <c r="O14" s="34"/>
      <c r="P14" s="34"/>
      <c r="Q14" s="135">
        <v>378087120.99000001</v>
      </c>
      <c r="R14" s="34"/>
    </row>
    <row r="15" spans="2:18" ht="15.2" customHeight="1" x14ac:dyDescent="0.2">
      <c r="B15" s="1"/>
      <c r="C15" s="38" t="s">
        <v>427</v>
      </c>
      <c r="D15" s="34"/>
      <c r="E15" s="34"/>
      <c r="F15" s="34"/>
      <c r="G15" s="34"/>
      <c r="H15" s="34"/>
      <c r="I15" s="34"/>
      <c r="J15" s="34"/>
      <c r="K15" s="34"/>
      <c r="L15" s="34"/>
      <c r="M15" s="34"/>
      <c r="N15" s="34"/>
      <c r="O15" s="34"/>
      <c r="P15" s="34"/>
      <c r="Q15" s="135">
        <v>23961</v>
      </c>
      <c r="R15" s="34"/>
    </row>
    <row r="16" spans="2:18" ht="15.2" customHeight="1" x14ac:dyDescent="0.2">
      <c r="B16" s="1"/>
      <c r="C16" s="38" t="s">
        <v>1001</v>
      </c>
      <c r="D16" s="34"/>
      <c r="E16" s="34"/>
      <c r="F16" s="34"/>
      <c r="G16" s="34"/>
      <c r="H16" s="34"/>
      <c r="I16" s="34"/>
      <c r="J16" s="34"/>
      <c r="K16" s="34"/>
      <c r="L16" s="34"/>
      <c r="M16" s="34"/>
      <c r="N16" s="34"/>
      <c r="O16" s="34"/>
      <c r="P16" s="34"/>
      <c r="Q16" s="135">
        <v>41958</v>
      </c>
      <c r="R16" s="34"/>
    </row>
    <row r="17" spans="2:18" ht="17.850000000000001" customHeight="1" x14ac:dyDescent="0.2">
      <c r="B17" s="1"/>
      <c r="C17" s="33" t="s">
        <v>1002</v>
      </c>
      <c r="D17" s="34"/>
      <c r="E17" s="34"/>
      <c r="F17" s="34"/>
      <c r="G17" s="34"/>
      <c r="H17" s="34"/>
      <c r="I17" s="34"/>
      <c r="J17" s="34"/>
      <c r="K17" s="34"/>
      <c r="L17" s="34"/>
      <c r="M17" s="34"/>
      <c r="N17" s="34"/>
      <c r="O17" s="81">
        <v>122170.68146321154</v>
      </c>
      <c r="P17" s="34"/>
      <c r="Q17" s="34"/>
      <c r="R17" s="34"/>
    </row>
    <row r="18" spans="2:18" ht="17.850000000000001" customHeight="1" x14ac:dyDescent="0.2">
      <c r="B18" s="1"/>
      <c r="C18" s="33" t="s">
        <v>1003</v>
      </c>
      <c r="D18" s="34"/>
      <c r="E18" s="34"/>
      <c r="F18" s="34"/>
      <c r="G18" s="34"/>
      <c r="H18" s="34"/>
      <c r="I18" s="34"/>
      <c r="J18" s="34"/>
      <c r="K18" s="34"/>
      <c r="L18" s="34"/>
      <c r="M18" s="34"/>
      <c r="N18" s="34"/>
      <c r="O18" s="81">
        <v>69768.141916678695</v>
      </c>
      <c r="P18" s="34"/>
      <c r="Q18" s="34"/>
      <c r="R18" s="34"/>
    </row>
    <row r="19" spans="2:18" ht="17.850000000000001" customHeight="1" x14ac:dyDescent="0.2">
      <c r="B19" s="1"/>
      <c r="C19" s="33" t="s">
        <v>1004</v>
      </c>
      <c r="D19" s="34"/>
      <c r="E19" s="34"/>
      <c r="F19" s="34"/>
      <c r="G19" s="34"/>
      <c r="H19" s="34"/>
      <c r="I19" s="34"/>
      <c r="J19" s="34"/>
      <c r="K19" s="84">
        <v>0.48807105274144852</v>
      </c>
      <c r="L19" s="34"/>
      <c r="M19" s="34"/>
      <c r="N19" s="34"/>
      <c r="O19" s="34"/>
      <c r="P19" s="34"/>
      <c r="Q19" s="34"/>
      <c r="R19" s="34"/>
    </row>
    <row r="20" spans="2:18" ht="17.850000000000001" customHeight="1" x14ac:dyDescent="0.2">
      <c r="B20" s="1"/>
      <c r="C20" s="33" t="s">
        <v>1005</v>
      </c>
      <c r="D20" s="34"/>
      <c r="E20" s="34"/>
      <c r="F20" s="34"/>
      <c r="G20" s="34"/>
      <c r="H20" s="34"/>
      <c r="I20" s="34"/>
      <c r="J20" s="132">
        <v>3.8735785049182563</v>
      </c>
      <c r="K20" s="34"/>
      <c r="L20" s="34"/>
      <c r="M20" s="34"/>
      <c r="N20" s="34"/>
      <c r="O20" s="34"/>
      <c r="P20" s="34"/>
      <c r="Q20" s="34"/>
      <c r="R20" s="34"/>
    </row>
    <row r="21" spans="2:18" ht="17.850000000000001" customHeight="1" x14ac:dyDescent="0.2">
      <c r="B21" s="1"/>
      <c r="C21" s="33" t="s">
        <v>1006</v>
      </c>
      <c r="D21" s="34"/>
      <c r="E21" s="34"/>
      <c r="F21" s="34"/>
      <c r="G21" s="34"/>
      <c r="H21" s="34"/>
      <c r="I21" s="34"/>
      <c r="J21" s="34"/>
      <c r="K21" s="34"/>
      <c r="L21" s="134">
        <v>13.78785410646851</v>
      </c>
      <c r="M21" s="34"/>
      <c r="N21" s="34"/>
      <c r="O21" s="34"/>
      <c r="P21" s="34"/>
      <c r="Q21" s="34"/>
      <c r="R21" s="34"/>
    </row>
    <row r="22" spans="2:18" ht="17.850000000000001" customHeight="1" x14ac:dyDescent="0.2">
      <c r="B22" s="1"/>
      <c r="C22" s="33" t="s">
        <v>1007</v>
      </c>
      <c r="D22" s="34"/>
      <c r="E22" s="34"/>
      <c r="F22" s="34"/>
      <c r="G22" s="34"/>
      <c r="H22" s="34"/>
      <c r="I22" s="34"/>
      <c r="J22" s="34"/>
      <c r="K22" s="134">
        <v>17.661373198245663</v>
      </c>
      <c r="L22" s="34"/>
      <c r="M22" s="34"/>
      <c r="N22" s="34"/>
      <c r="O22" s="34"/>
      <c r="P22" s="34"/>
      <c r="Q22" s="34"/>
      <c r="R22" s="1"/>
    </row>
    <row r="23" spans="2:18" ht="16.149999999999999" customHeight="1" x14ac:dyDescent="0.2">
      <c r="B23" s="1"/>
      <c r="C23" s="33" t="s">
        <v>1008</v>
      </c>
      <c r="D23" s="34"/>
      <c r="E23" s="34"/>
      <c r="F23" s="34"/>
      <c r="G23" s="34"/>
      <c r="H23" s="34"/>
      <c r="I23" s="34"/>
      <c r="J23" s="34"/>
      <c r="K23" s="34"/>
      <c r="L23" s="34"/>
      <c r="M23" s="34"/>
      <c r="N23" s="34"/>
      <c r="O23" s="84">
        <v>0.93878321064217807</v>
      </c>
      <c r="P23" s="34"/>
      <c r="Q23" s="34"/>
      <c r="R23" s="34"/>
    </row>
    <row r="24" spans="2:18" ht="4.5" customHeight="1" x14ac:dyDescent="0.2">
      <c r="B24" s="1"/>
      <c r="C24" s="133"/>
      <c r="D24" s="57"/>
      <c r="E24" s="57"/>
      <c r="F24" s="57"/>
      <c r="G24" s="57"/>
      <c r="H24" s="57"/>
      <c r="I24" s="57"/>
      <c r="J24" s="57"/>
      <c r="K24" s="57"/>
      <c r="L24" s="57"/>
      <c r="M24" s="57"/>
      <c r="N24" s="57"/>
      <c r="O24" s="83"/>
      <c r="P24" s="34"/>
      <c r="Q24" s="34"/>
      <c r="R24" s="34"/>
    </row>
    <row r="25" spans="2:18" ht="13.35" customHeight="1" x14ac:dyDescent="0.2">
      <c r="B25" s="1"/>
      <c r="C25" s="33" t="s">
        <v>1009</v>
      </c>
      <c r="D25" s="34"/>
      <c r="E25" s="34"/>
      <c r="F25" s="34"/>
      <c r="G25" s="34"/>
      <c r="H25" s="34"/>
      <c r="I25" s="34"/>
      <c r="J25" s="34"/>
      <c r="K25" s="34"/>
      <c r="L25" s="34"/>
      <c r="M25" s="34"/>
      <c r="N25" s="34"/>
      <c r="O25" s="84">
        <v>6.1216789357821995E-2</v>
      </c>
      <c r="P25" s="34"/>
      <c r="Q25" s="34"/>
      <c r="R25" s="34"/>
    </row>
    <row r="26" spans="2:18" ht="4.5" customHeight="1" x14ac:dyDescent="0.2">
      <c r="B26" s="1"/>
      <c r="C26" s="133"/>
      <c r="D26" s="57"/>
      <c r="E26" s="57"/>
      <c r="F26" s="57"/>
      <c r="G26" s="57"/>
      <c r="H26" s="57"/>
      <c r="I26" s="57"/>
      <c r="J26" s="57"/>
      <c r="K26" s="57"/>
      <c r="L26" s="57"/>
      <c r="M26" s="57"/>
      <c r="N26" s="57"/>
      <c r="O26" s="83"/>
      <c r="P26" s="34"/>
      <c r="Q26" s="34"/>
      <c r="R26" s="34"/>
    </row>
    <row r="27" spans="2:18" ht="15" customHeight="1" x14ac:dyDescent="0.2">
      <c r="B27" s="1"/>
      <c r="C27" s="33" t="s">
        <v>1010</v>
      </c>
      <c r="D27" s="34"/>
      <c r="E27" s="34"/>
      <c r="F27" s="34"/>
      <c r="G27" s="34"/>
      <c r="H27" s="34"/>
      <c r="I27" s="34"/>
      <c r="J27" s="34"/>
      <c r="K27" s="34"/>
      <c r="L27" s="34"/>
      <c r="M27" s="34"/>
      <c r="N27" s="34"/>
      <c r="O27" s="84">
        <v>1.742246682254912E-2</v>
      </c>
      <c r="P27" s="34"/>
      <c r="Q27" s="34"/>
      <c r="R27" s="34"/>
    </row>
    <row r="28" spans="2:18" ht="17.850000000000001" customHeight="1" x14ac:dyDescent="0.2">
      <c r="B28" s="1"/>
      <c r="C28" s="33" t="s">
        <v>1011</v>
      </c>
      <c r="D28" s="34"/>
      <c r="E28" s="34"/>
      <c r="F28" s="34"/>
      <c r="G28" s="34"/>
      <c r="H28" s="34"/>
      <c r="I28" s="34"/>
      <c r="J28" s="34"/>
      <c r="K28" s="34"/>
      <c r="L28" s="34"/>
      <c r="M28" s="34"/>
      <c r="N28" s="84">
        <v>1.7636133737408591E-2</v>
      </c>
      <c r="O28" s="34"/>
      <c r="P28" s="34"/>
      <c r="Q28" s="34"/>
      <c r="R28" s="34"/>
    </row>
    <row r="29" spans="2:18" ht="17.850000000000001" customHeight="1" x14ac:dyDescent="0.2">
      <c r="B29" s="1"/>
      <c r="C29" s="33" t="s">
        <v>1012</v>
      </c>
      <c r="D29" s="34"/>
      <c r="E29" s="34"/>
      <c r="F29" s="34"/>
      <c r="G29" s="34"/>
      <c r="H29" s="34"/>
      <c r="I29" s="34"/>
      <c r="J29" s="34"/>
      <c r="K29" s="34"/>
      <c r="L29" s="34"/>
      <c r="M29" s="34"/>
      <c r="N29" s="84">
        <v>1.4145801802315108E-2</v>
      </c>
      <c r="O29" s="34"/>
      <c r="P29" s="34"/>
      <c r="Q29" s="34"/>
      <c r="R29" s="34"/>
    </row>
    <row r="30" spans="2:18" ht="17.850000000000001" customHeight="1" x14ac:dyDescent="0.2">
      <c r="B30" s="1"/>
      <c r="C30" s="33" t="s">
        <v>1013</v>
      </c>
      <c r="D30" s="34"/>
      <c r="E30" s="34"/>
      <c r="F30" s="34"/>
      <c r="G30" s="34"/>
      <c r="H30" s="34"/>
      <c r="I30" s="34"/>
      <c r="J30" s="34"/>
      <c r="K30" s="34"/>
      <c r="L30" s="34"/>
      <c r="M30" s="34"/>
      <c r="N30" s="34"/>
      <c r="O30" s="132">
        <v>7.1968600095990016</v>
      </c>
      <c r="P30" s="34"/>
      <c r="Q30" s="34"/>
      <c r="R30" s="34"/>
    </row>
    <row r="31" spans="2:18" ht="17.850000000000001" customHeight="1" x14ac:dyDescent="0.2">
      <c r="B31" s="1"/>
      <c r="C31" s="127" t="s">
        <v>1014</v>
      </c>
      <c r="D31" s="128"/>
      <c r="E31" s="128"/>
      <c r="F31" s="128"/>
      <c r="G31" s="128"/>
      <c r="H31" s="128"/>
      <c r="I31" s="128"/>
      <c r="J31" s="128"/>
      <c r="K31" s="128"/>
      <c r="L31" s="128"/>
      <c r="M31" s="128"/>
      <c r="N31" s="128"/>
      <c r="O31" s="129">
        <v>6.8096571232813456</v>
      </c>
      <c r="P31" s="128"/>
      <c r="Q31" s="128"/>
      <c r="R31" s="1"/>
    </row>
    <row r="32" spans="2:18" ht="15.2" customHeight="1" x14ac:dyDescent="0.2">
      <c r="B32" s="1"/>
      <c r="C32" s="1"/>
      <c r="D32" s="1"/>
      <c r="E32" s="1"/>
      <c r="F32" s="1"/>
      <c r="G32" s="1"/>
      <c r="H32" s="1"/>
      <c r="I32" s="1"/>
      <c r="J32" s="1"/>
      <c r="K32" s="1"/>
      <c r="L32" s="1"/>
      <c r="M32" s="1"/>
      <c r="N32" s="1"/>
      <c r="O32" s="1"/>
      <c r="P32" s="1"/>
      <c r="Q32" s="1"/>
      <c r="R32" s="1"/>
    </row>
    <row r="33" spans="2:18" ht="18.75" customHeight="1" x14ac:dyDescent="0.2">
      <c r="B33" s="69" t="s">
        <v>993</v>
      </c>
      <c r="C33" s="70"/>
      <c r="D33" s="70"/>
      <c r="E33" s="70"/>
      <c r="F33" s="70"/>
      <c r="G33" s="70"/>
      <c r="H33" s="70"/>
      <c r="I33" s="70"/>
      <c r="J33" s="70"/>
      <c r="K33" s="70"/>
      <c r="L33" s="70"/>
      <c r="M33" s="70"/>
      <c r="N33" s="70"/>
      <c r="O33" s="70"/>
      <c r="P33" s="70"/>
      <c r="Q33" s="71"/>
      <c r="R33" s="1"/>
    </row>
    <row r="34" spans="2:18" ht="8.1" customHeight="1" x14ac:dyDescent="0.2">
      <c r="B34" s="1"/>
      <c r="C34" s="1"/>
      <c r="D34" s="1"/>
      <c r="E34" s="1"/>
      <c r="F34" s="1"/>
      <c r="G34" s="1"/>
      <c r="H34" s="1"/>
      <c r="I34" s="1"/>
      <c r="J34" s="1"/>
      <c r="K34" s="1"/>
      <c r="L34" s="1"/>
      <c r="M34" s="1"/>
      <c r="N34" s="1"/>
      <c r="O34" s="1"/>
      <c r="P34" s="1"/>
      <c r="Q34" s="1"/>
      <c r="R34" s="1"/>
    </row>
    <row r="35" spans="2:18" ht="15" customHeight="1" x14ac:dyDescent="0.2">
      <c r="B35" s="1"/>
      <c r="C35" s="60" t="s">
        <v>994</v>
      </c>
      <c r="D35" s="61"/>
      <c r="E35" s="61"/>
      <c r="F35" s="61"/>
      <c r="G35" s="61"/>
      <c r="H35" s="61"/>
      <c r="I35" s="61"/>
      <c r="J35" s="61"/>
      <c r="K35" s="61"/>
      <c r="L35" s="61"/>
      <c r="M35" s="61"/>
      <c r="N35" s="61"/>
      <c r="O35" s="61"/>
      <c r="P35" s="67">
        <v>137066330.68000001</v>
      </c>
      <c r="Q35" s="61"/>
      <c r="R35" s="1"/>
    </row>
    <row r="36" spans="2:18" ht="7.7" customHeight="1" x14ac:dyDescent="0.2">
      <c r="B36" s="1"/>
      <c r="C36" s="1"/>
      <c r="D36" s="1"/>
      <c r="E36" s="1"/>
      <c r="F36" s="1"/>
      <c r="G36" s="1"/>
      <c r="H36" s="1"/>
      <c r="I36" s="1"/>
      <c r="J36" s="1"/>
      <c r="K36" s="1"/>
      <c r="L36" s="1"/>
      <c r="M36" s="1"/>
      <c r="N36" s="1"/>
      <c r="O36" s="1"/>
      <c r="P36" s="1"/>
      <c r="Q36" s="1"/>
      <c r="R36" s="1"/>
    </row>
    <row r="37" spans="2:18" ht="18.75" customHeight="1" x14ac:dyDescent="0.2">
      <c r="B37" s="69" t="s">
        <v>995</v>
      </c>
      <c r="C37" s="70"/>
      <c r="D37" s="70"/>
      <c r="E37" s="70"/>
      <c r="F37" s="70"/>
      <c r="G37" s="70"/>
      <c r="H37" s="70"/>
      <c r="I37" s="70"/>
      <c r="J37" s="70"/>
      <c r="K37" s="70"/>
      <c r="L37" s="70"/>
      <c r="M37" s="70"/>
      <c r="N37" s="70"/>
      <c r="O37" s="70"/>
      <c r="P37" s="70"/>
      <c r="Q37" s="71"/>
      <c r="R37" s="1"/>
    </row>
    <row r="38" spans="2:18" ht="11.25" customHeight="1" x14ac:dyDescent="0.2">
      <c r="B38" s="1"/>
      <c r="C38" s="1"/>
      <c r="D38" s="1"/>
      <c r="E38" s="1"/>
      <c r="F38" s="1"/>
      <c r="G38" s="1"/>
      <c r="H38" s="1"/>
      <c r="I38" s="1"/>
      <c r="J38" s="1"/>
      <c r="K38" s="1"/>
      <c r="L38" s="1"/>
      <c r="M38" s="1"/>
      <c r="N38" s="1"/>
      <c r="O38" s="1"/>
      <c r="P38" s="1"/>
      <c r="Q38" s="1"/>
      <c r="R38" s="1"/>
    </row>
    <row r="39" spans="2:18" ht="13.35" customHeight="1" x14ac:dyDescent="0.2">
      <c r="B39" s="117"/>
      <c r="C39" s="118"/>
      <c r="D39" s="130" t="s">
        <v>1015</v>
      </c>
      <c r="E39" s="131"/>
      <c r="F39" s="131"/>
      <c r="G39" s="131"/>
      <c r="H39" s="130" t="s">
        <v>1015</v>
      </c>
      <c r="I39" s="131"/>
      <c r="J39" s="130" t="s">
        <v>1015</v>
      </c>
      <c r="K39" s="131"/>
      <c r="L39" s="131"/>
      <c r="M39" s="1"/>
      <c r="N39" s="1"/>
      <c r="O39" s="1"/>
      <c r="P39" s="1"/>
      <c r="Q39" s="1"/>
      <c r="R39" s="1"/>
    </row>
    <row r="40" spans="2:18" ht="10.35" customHeight="1" x14ac:dyDescent="0.2">
      <c r="B40" s="123" t="s">
        <v>885</v>
      </c>
      <c r="C40" s="124"/>
      <c r="D40" s="125" t="s">
        <v>1016</v>
      </c>
      <c r="E40" s="126"/>
      <c r="F40" s="126"/>
      <c r="G40" s="126"/>
      <c r="H40" s="125" t="s">
        <v>1017</v>
      </c>
      <c r="I40" s="126"/>
      <c r="J40" s="125" t="s">
        <v>1018</v>
      </c>
      <c r="K40" s="126"/>
      <c r="L40" s="126"/>
      <c r="M40" s="1"/>
      <c r="N40" s="1"/>
      <c r="O40" s="1"/>
      <c r="P40" s="1"/>
      <c r="Q40" s="1"/>
      <c r="R40" s="1"/>
    </row>
    <row r="41" spans="2:18" ht="13.9" customHeight="1" x14ac:dyDescent="0.2">
      <c r="B41" s="117" t="s">
        <v>1019</v>
      </c>
      <c r="C41" s="118"/>
      <c r="D41" s="56" t="s">
        <v>1020</v>
      </c>
      <c r="E41" s="57"/>
      <c r="F41" s="57"/>
      <c r="G41" s="57"/>
      <c r="H41" s="56" t="s">
        <v>1020</v>
      </c>
      <c r="I41" s="57"/>
      <c r="J41" s="56" t="s">
        <v>1020</v>
      </c>
      <c r="K41" s="57"/>
      <c r="L41" s="57"/>
      <c r="M41" s="1"/>
      <c r="N41" s="1"/>
      <c r="O41" s="1"/>
      <c r="P41" s="1"/>
      <c r="Q41" s="1"/>
      <c r="R41" s="1"/>
    </row>
    <row r="42" spans="2:18" ht="12.4" customHeight="1" x14ac:dyDescent="0.2">
      <c r="B42" s="120" t="s">
        <v>1021</v>
      </c>
      <c r="C42" s="118"/>
      <c r="D42" s="121" t="s">
        <v>1022</v>
      </c>
      <c r="E42" s="122"/>
      <c r="F42" s="122"/>
      <c r="G42" s="122"/>
      <c r="H42" s="121" t="s">
        <v>1023</v>
      </c>
      <c r="I42" s="122"/>
      <c r="J42" s="121" t="s">
        <v>1024</v>
      </c>
      <c r="K42" s="122"/>
      <c r="L42" s="122"/>
      <c r="M42" s="1"/>
      <c r="N42" s="1"/>
      <c r="O42" s="1"/>
      <c r="P42" s="1"/>
      <c r="Q42" s="1"/>
      <c r="R42" s="1"/>
    </row>
    <row r="43" spans="2:18" ht="12.4" customHeight="1" x14ac:dyDescent="0.2">
      <c r="B43" s="117" t="s">
        <v>889</v>
      </c>
      <c r="C43" s="118"/>
      <c r="D43" s="56" t="s">
        <v>1</v>
      </c>
      <c r="E43" s="57"/>
      <c r="F43" s="57"/>
      <c r="G43" s="57"/>
      <c r="H43" s="56" t="s">
        <v>1</v>
      </c>
      <c r="I43" s="57"/>
      <c r="J43" s="56" t="s">
        <v>1</v>
      </c>
      <c r="K43" s="57"/>
      <c r="L43" s="57"/>
      <c r="M43" s="1"/>
      <c r="N43" s="1"/>
      <c r="O43" s="1"/>
      <c r="P43" s="1"/>
      <c r="Q43" s="1"/>
      <c r="R43" s="1"/>
    </row>
    <row r="44" spans="2:18" ht="11.45" customHeight="1" x14ac:dyDescent="0.2">
      <c r="B44" s="120" t="s">
        <v>1025</v>
      </c>
      <c r="C44" s="118"/>
      <c r="D44" s="58">
        <v>5000000</v>
      </c>
      <c r="E44" s="57"/>
      <c r="F44" s="57"/>
      <c r="G44" s="57"/>
      <c r="H44" s="58">
        <v>2000000</v>
      </c>
      <c r="I44" s="57"/>
      <c r="J44" s="58">
        <v>6000000</v>
      </c>
      <c r="K44" s="57"/>
      <c r="L44" s="57"/>
      <c r="M44" s="1"/>
      <c r="N44" s="1"/>
      <c r="O44" s="1"/>
      <c r="P44" s="1"/>
      <c r="Q44" s="1"/>
      <c r="R44" s="1"/>
    </row>
    <row r="45" spans="2:18" ht="12.4" customHeight="1" x14ac:dyDescent="0.2">
      <c r="B45" s="120" t="s">
        <v>887</v>
      </c>
      <c r="C45" s="118"/>
      <c r="D45" s="59">
        <v>42648</v>
      </c>
      <c r="E45" s="57"/>
      <c r="F45" s="57"/>
      <c r="G45" s="57"/>
      <c r="H45" s="59">
        <v>43385</v>
      </c>
      <c r="I45" s="57"/>
      <c r="J45" s="59">
        <v>43180</v>
      </c>
      <c r="K45" s="57"/>
      <c r="L45" s="57"/>
      <c r="M45" s="1"/>
      <c r="N45" s="1"/>
      <c r="O45" s="1"/>
      <c r="P45" s="1"/>
      <c r="Q45" s="1"/>
      <c r="R45" s="1"/>
    </row>
    <row r="46" spans="2:18" ht="11.25" customHeight="1" x14ac:dyDescent="0.2">
      <c r="B46" s="120" t="s">
        <v>888</v>
      </c>
      <c r="C46" s="118"/>
      <c r="D46" s="59">
        <v>44648</v>
      </c>
      <c r="E46" s="57"/>
      <c r="F46" s="57"/>
      <c r="G46" s="57"/>
      <c r="H46" s="59">
        <v>46195</v>
      </c>
      <c r="I46" s="57"/>
      <c r="J46" s="59">
        <v>46926</v>
      </c>
      <c r="K46" s="57"/>
      <c r="L46" s="57"/>
      <c r="M46" s="1"/>
      <c r="N46" s="1"/>
      <c r="O46" s="1"/>
      <c r="P46" s="1"/>
      <c r="Q46" s="1"/>
      <c r="R46" s="1"/>
    </row>
    <row r="47" spans="2:18" ht="10.9" customHeight="1" x14ac:dyDescent="0.2">
      <c r="B47" s="120" t="s">
        <v>890</v>
      </c>
      <c r="C47" s="118"/>
      <c r="D47" s="56" t="s">
        <v>1026</v>
      </c>
      <c r="E47" s="57"/>
      <c r="F47" s="57"/>
      <c r="G47" s="57"/>
      <c r="H47" s="56" t="s">
        <v>1026</v>
      </c>
      <c r="I47" s="57"/>
      <c r="J47" s="56" t="s">
        <v>1026</v>
      </c>
      <c r="K47" s="57"/>
      <c r="L47" s="57"/>
      <c r="M47" s="1"/>
      <c r="N47" s="1"/>
      <c r="O47" s="1"/>
      <c r="P47" s="1"/>
      <c r="Q47" s="1"/>
      <c r="R47" s="1"/>
    </row>
    <row r="48" spans="2:18" ht="12.4" customHeight="1" x14ac:dyDescent="0.2">
      <c r="B48" s="117" t="s">
        <v>891</v>
      </c>
      <c r="C48" s="118"/>
      <c r="D48" s="119">
        <v>0.04</v>
      </c>
      <c r="E48" s="57"/>
      <c r="F48" s="57"/>
      <c r="G48" s="57"/>
      <c r="H48" s="119">
        <v>0.01</v>
      </c>
      <c r="I48" s="57"/>
      <c r="J48" s="119">
        <v>8.0000000000000002E-3</v>
      </c>
      <c r="K48" s="57"/>
      <c r="L48" s="57"/>
      <c r="M48" s="1"/>
      <c r="N48" s="1"/>
      <c r="O48" s="1"/>
      <c r="P48" s="1"/>
      <c r="Q48" s="1"/>
      <c r="R48" s="1"/>
    </row>
    <row r="49" spans="2:18" ht="12.2" customHeight="1" x14ac:dyDescent="0.2">
      <c r="B49" s="117" t="s">
        <v>1027</v>
      </c>
      <c r="C49" s="118"/>
      <c r="D49" s="56" t="s">
        <v>1028</v>
      </c>
      <c r="E49" s="57"/>
      <c r="F49" s="57"/>
      <c r="G49" s="57"/>
      <c r="H49" s="56" t="s">
        <v>1028</v>
      </c>
      <c r="I49" s="57"/>
      <c r="J49" s="56" t="s">
        <v>1028</v>
      </c>
      <c r="K49" s="57"/>
      <c r="L49" s="57"/>
      <c r="M49" s="1"/>
      <c r="N49" s="1"/>
      <c r="O49" s="1"/>
      <c r="P49" s="1"/>
      <c r="Q49" s="1"/>
      <c r="R49" s="1"/>
    </row>
    <row r="50" spans="2:18" ht="10.5" customHeight="1" x14ac:dyDescent="0.2">
      <c r="B50" s="117" t="s">
        <v>1029</v>
      </c>
      <c r="C50" s="118"/>
      <c r="D50" s="56" t="s">
        <v>1030</v>
      </c>
      <c r="E50" s="57"/>
      <c r="F50" s="57"/>
      <c r="G50" s="57"/>
      <c r="H50" s="56" t="s">
        <v>1030</v>
      </c>
      <c r="I50" s="57"/>
      <c r="J50" s="56" t="s">
        <v>1030</v>
      </c>
      <c r="K50" s="57"/>
      <c r="L50" s="57"/>
      <c r="M50" s="1"/>
      <c r="N50" s="1"/>
      <c r="O50" s="1"/>
      <c r="P50" s="1"/>
      <c r="Q50" s="1"/>
      <c r="R50" s="1"/>
    </row>
    <row r="51" spans="2:18" ht="14.65" customHeight="1" x14ac:dyDescent="0.2">
      <c r="B51" s="117" t="s">
        <v>1031</v>
      </c>
      <c r="C51" s="118"/>
      <c r="D51" s="56" t="s">
        <v>1032</v>
      </c>
      <c r="E51" s="57"/>
      <c r="F51" s="57"/>
      <c r="G51" s="57"/>
      <c r="H51" s="56" t="s">
        <v>1032</v>
      </c>
      <c r="I51" s="57"/>
      <c r="J51" s="56" t="s">
        <v>1032</v>
      </c>
      <c r="K51" s="57"/>
      <c r="L51" s="57"/>
      <c r="M51" s="1"/>
      <c r="N51" s="1"/>
      <c r="O51" s="1"/>
      <c r="P51" s="1"/>
      <c r="Q51" s="1"/>
      <c r="R51" s="1"/>
    </row>
    <row r="52" spans="2:18" ht="18" customHeight="1" x14ac:dyDescent="0.2">
      <c r="B52" s="1"/>
      <c r="C52" s="1"/>
      <c r="D52" s="1"/>
      <c r="E52" s="1"/>
      <c r="F52" s="1"/>
      <c r="G52" s="1"/>
      <c r="H52" s="1"/>
      <c r="I52" s="1"/>
      <c r="J52" s="1"/>
      <c r="K52" s="1"/>
      <c r="L52" s="1"/>
      <c r="M52" s="1"/>
      <c r="N52" s="1"/>
      <c r="O52" s="1"/>
      <c r="P52" s="1"/>
      <c r="Q52" s="1"/>
      <c r="R52" s="1"/>
    </row>
    <row r="53" spans="2:18" ht="18.75" customHeight="1" x14ac:dyDescent="0.2">
      <c r="B53" s="69" t="s">
        <v>996</v>
      </c>
      <c r="C53" s="70"/>
      <c r="D53" s="70"/>
      <c r="E53" s="70"/>
      <c r="F53" s="70"/>
      <c r="G53" s="70"/>
      <c r="H53" s="70"/>
      <c r="I53" s="70"/>
      <c r="J53" s="70"/>
      <c r="K53" s="70"/>
      <c r="L53" s="70"/>
      <c r="M53" s="70"/>
      <c r="N53" s="70"/>
      <c r="O53" s="70"/>
      <c r="P53" s="70"/>
      <c r="Q53" s="71"/>
      <c r="R53" s="1"/>
    </row>
    <row r="54" spans="2:18" ht="5.85" customHeight="1" x14ac:dyDescent="0.2">
      <c r="B54" s="1"/>
      <c r="C54" s="1"/>
      <c r="D54" s="1"/>
      <c r="E54" s="1"/>
      <c r="F54" s="1"/>
      <c r="G54" s="1"/>
      <c r="H54" s="1"/>
      <c r="I54" s="1"/>
      <c r="J54" s="1"/>
      <c r="K54" s="1"/>
      <c r="L54" s="1"/>
      <c r="M54" s="1"/>
      <c r="N54" s="1"/>
      <c r="O54" s="1"/>
      <c r="P54" s="1"/>
      <c r="Q54" s="1"/>
      <c r="R54" s="1"/>
    </row>
    <row r="55" spans="2:18" ht="18.75" customHeight="1" x14ac:dyDescent="0.2">
      <c r="B55" s="60" t="s">
        <v>997</v>
      </c>
      <c r="C55" s="61"/>
    </row>
  </sheetData>
  <mergeCells count="104">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 ref="Q16:R16"/>
    <mergeCell ref="C17:N17"/>
    <mergeCell ref="O17:R17"/>
    <mergeCell ref="C18:N18"/>
    <mergeCell ref="O18:R18"/>
    <mergeCell ref="C25:N25"/>
    <mergeCell ref="O25:R25"/>
    <mergeCell ref="C26:N26"/>
    <mergeCell ref="O26:R26"/>
    <mergeCell ref="C27:N27"/>
    <mergeCell ref="O27:R27"/>
    <mergeCell ref="C22:J22"/>
    <mergeCell ref="K22:Q22"/>
    <mergeCell ref="C23:N23"/>
    <mergeCell ref="O23:R23"/>
    <mergeCell ref="C24:N24"/>
    <mergeCell ref="O24:R24"/>
    <mergeCell ref="C31:N31"/>
    <mergeCell ref="O31:Q31"/>
    <mergeCell ref="B39:C39"/>
    <mergeCell ref="D39:G39"/>
    <mergeCell ref="H39:I39"/>
    <mergeCell ref="J39:L39"/>
    <mergeCell ref="C28:M28"/>
    <mergeCell ref="N28:R28"/>
    <mergeCell ref="C29:M29"/>
    <mergeCell ref="N29:R29"/>
    <mergeCell ref="C30:N30"/>
    <mergeCell ref="O30:R30"/>
    <mergeCell ref="P35:Q35"/>
    <mergeCell ref="C35:O35"/>
    <mergeCell ref="B37:Q37"/>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7"/>
  <sheetViews>
    <sheetView showGridLines="0" view="pageBreakPreview" topLeftCell="B1" zoomScale="60" zoomScaleNormal="100" workbookViewId="0">
      <selection activeCell="B3" sqref="B3"/>
    </sheetView>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
    <row r="2" spans="2:36"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
      <c r="B3" s="1"/>
      <c r="C3" s="1"/>
      <c r="D3" s="1"/>
      <c r="E3" s="1"/>
      <c r="F3" s="1"/>
      <c r="G3" s="1"/>
      <c r="H3" s="1"/>
      <c r="I3" s="1"/>
      <c r="J3" s="1"/>
      <c r="K3" s="1"/>
      <c r="L3" s="1"/>
      <c r="M3" s="1"/>
      <c r="N3" s="40" t="s">
        <v>855</v>
      </c>
      <c r="O3" s="41"/>
      <c r="P3" s="41"/>
      <c r="Q3" s="41"/>
      <c r="R3" s="41"/>
      <c r="S3" s="41"/>
      <c r="T3" s="41"/>
      <c r="U3" s="41"/>
      <c r="V3" s="41"/>
      <c r="W3" s="41"/>
      <c r="X3" s="41"/>
      <c r="Y3" s="41"/>
      <c r="Z3" s="41"/>
      <c r="AA3" s="41"/>
      <c r="AB3" s="41"/>
      <c r="AC3" s="41"/>
      <c r="AD3" s="41"/>
      <c r="AE3" s="41"/>
      <c r="AF3" s="41"/>
      <c r="AG3" s="41"/>
      <c r="AH3" s="41"/>
      <c r="AI3" s="41"/>
      <c r="AJ3" s="41"/>
    </row>
    <row r="4" spans="2:36"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4.9" customHeight="1" x14ac:dyDescent="0.2">
      <c r="B5" s="42" t="s">
        <v>1033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2:36"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
      <c r="B7" s="47" t="s">
        <v>990</v>
      </c>
      <c r="C7" s="48"/>
      <c r="D7" s="48"/>
      <c r="E7" s="48"/>
      <c r="F7" s="48"/>
      <c r="G7" s="48"/>
      <c r="H7" s="48"/>
      <c r="I7" s="48"/>
      <c r="J7" s="48"/>
      <c r="K7" s="1"/>
      <c r="L7" s="49">
        <v>44408</v>
      </c>
      <c r="M7" s="34"/>
      <c r="N7" s="34"/>
      <c r="O7" s="34"/>
      <c r="P7" s="34"/>
      <c r="Q7" s="34"/>
      <c r="R7" s="34"/>
      <c r="S7" s="34"/>
      <c r="T7" s="34"/>
      <c r="U7" s="1"/>
      <c r="V7" s="1"/>
      <c r="W7" s="1"/>
      <c r="X7" s="1"/>
      <c r="Y7" s="1"/>
      <c r="Z7" s="1"/>
      <c r="AA7" s="1"/>
      <c r="AB7" s="1"/>
      <c r="AC7" s="1"/>
      <c r="AD7" s="1"/>
      <c r="AE7" s="1"/>
      <c r="AF7" s="1"/>
      <c r="AG7" s="1"/>
      <c r="AH7" s="1"/>
      <c r="AI7" s="1"/>
      <c r="AJ7" s="1"/>
    </row>
    <row r="8" spans="2:36" ht="5.25" customHeight="1" x14ac:dyDescent="0.2">
      <c r="B8" s="48"/>
      <c r="C8" s="48"/>
      <c r="D8" s="48"/>
      <c r="E8" s="48"/>
      <c r="F8" s="48"/>
      <c r="G8" s="48"/>
      <c r="H8" s="48"/>
      <c r="I8" s="48"/>
      <c r="J8" s="48"/>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
      <c r="B9" s="69" t="s">
        <v>1034</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1"/>
    </row>
    <row r="10" spans="2:36"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
      <c r="B11" s="148"/>
      <c r="C11" s="65"/>
      <c r="D11" s="65"/>
      <c r="E11" s="65"/>
      <c r="F11" s="65"/>
      <c r="G11" s="65"/>
      <c r="H11" s="65"/>
      <c r="I11" s="64" t="s">
        <v>1049</v>
      </c>
      <c r="J11" s="65"/>
      <c r="K11" s="65"/>
      <c r="L11" s="65"/>
      <c r="M11" s="65"/>
      <c r="N11" s="65"/>
      <c r="O11" s="65"/>
      <c r="P11" s="65"/>
      <c r="Q11" s="65"/>
      <c r="R11" s="65"/>
      <c r="S11" s="65"/>
      <c r="T11" s="65"/>
      <c r="U11" s="64" t="s">
        <v>1050</v>
      </c>
      <c r="V11" s="65"/>
      <c r="W11" s="65"/>
      <c r="X11" s="65"/>
      <c r="Y11" s="65"/>
      <c r="Z11" s="65"/>
      <c r="AA11" s="65"/>
      <c r="AB11" s="64" t="s">
        <v>1051</v>
      </c>
      <c r="AC11" s="65"/>
      <c r="AD11" s="65"/>
      <c r="AE11" s="65"/>
      <c r="AF11" s="65"/>
      <c r="AG11" s="65"/>
      <c r="AH11" s="64" t="s">
        <v>1050</v>
      </c>
      <c r="AI11" s="65"/>
      <c r="AJ11" s="1"/>
    </row>
    <row r="12" spans="2:36" ht="12" customHeight="1" x14ac:dyDescent="0.2">
      <c r="B12" s="133" t="s">
        <v>531</v>
      </c>
      <c r="C12" s="57"/>
      <c r="D12" s="57"/>
      <c r="E12" s="57"/>
      <c r="F12" s="57"/>
      <c r="G12" s="57"/>
      <c r="H12" s="57"/>
      <c r="I12" s="145">
        <v>490015704.55000013</v>
      </c>
      <c r="J12" s="57"/>
      <c r="K12" s="57"/>
      <c r="L12" s="57"/>
      <c r="M12" s="57"/>
      <c r="N12" s="57"/>
      <c r="O12" s="57"/>
      <c r="P12" s="57"/>
      <c r="Q12" s="57"/>
      <c r="R12" s="57"/>
      <c r="S12" s="57"/>
      <c r="T12" s="57"/>
      <c r="U12" s="119">
        <v>0.16739329704057609</v>
      </c>
      <c r="V12" s="57"/>
      <c r="W12" s="57"/>
      <c r="X12" s="57"/>
      <c r="Y12" s="57"/>
      <c r="Z12" s="57"/>
      <c r="AA12" s="57"/>
      <c r="AB12" s="58">
        <v>6863</v>
      </c>
      <c r="AC12" s="57"/>
      <c r="AD12" s="57"/>
      <c r="AE12" s="57"/>
      <c r="AF12" s="57"/>
      <c r="AG12" s="57"/>
      <c r="AH12" s="119">
        <v>0.16356833023499689</v>
      </c>
      <c r="AI12" s="57"/>
      <c r="AJ12" s="1"/>
    </row>
    <row r="13" spans="2:36" ht="12" customHeight="1" x14ac:dyDescent="0.2">
      <c r="B13" s="133" t="s">
        <v>535</v>
      </c>
      <c r="C13" s="57"/>
      <c r="D13" s="57"/>
      <c r="E13" s="57"/>
      <c r="F13" s="57"/>
      <c r="G13" s="57"/>
      <c r="H13" s="57"/>
      <c r="I13" s="145">
        <v>438366590.25999922</v>
      </c>
      <c r="J13" s="57"/>
      <c r="K13" s="57"/>
      <c r="L13" s="57"/>
      <c r="M13" s="57"/>
      <c r="N13" s="57"/>
      <c r="O13" s="57"/>
      <c r="P13" s="57"/>
      <c r="Q13" s="57"/>
      <c r="R13" s="57"/>
      <c r="S13" s="57"/>
      <c r="T13" s="57"/>
      <c r="U13" s="119">
        <v>0.1497495451159955</v>
      </c>
      <c r="V13" s="57"/>
      <c r="W13" s="57"/>
      <c r="X13" s="57"/>
      <c r="Y13" s="57"/>
      <c r="Z13" s="57"/>
      <c r="AA13" s="57"/>
      <c r="AB13" s="58">
        <v>6673</v>
      </c>
      <c r="AC13" s="57"/>
      <c r="AD13" s="57"/>
      <c r="AE13" s="57"/>
      <c r="AF13" s="57"/>
      <c r="AG13" s="57"/>
      <c r="AH13" s="119">
        <v>0.15903999237332569</v>
      </c>
      <c r="AI13" s="57"/>
      <c r="AJ13" s="1"/>
    </row>
    <row r="14" spans="2:36" ht="12" customHeight="1" x14ac:dyDescent="0.2">
      <c r="B14" s="133" t="s">
        <v>533</v>
      </c>
      <c r="C14" s="57"/>
      <c r="D14" s="57"/>
      <c r="E14" s="57"/>
      <c r="F14" s="57"/>
      <c r="G14" s="57"/>
      <c r="H14" s="57"/>
      <c r="I14" s="145">
        <v>404563879.76999968</v>
      </c>
      <c r="J14" s="57"/>
      <c r="K14" s="57"/>
      <c r="L14" s="57"/>
      <c r="M14" s="57"/>
      <c r="N14" s="57"/>
      <c r="O14" s="57"/>
      <c r="P14" s="57"/>
      <c r="Q14" s="57"/>
      <c r="R14" s="57"/>
      <c r="S14" s="57"/>
      <c r="T14" s="57"/>
      <c r="U14" s="119">
        <v>0.13820226794653137</v>
      </c>
      <c r="V14" s="57"/>
      <c r="W14" s="57"/>
      <c r="X14" s="57"/>
      <c r="Y14" s="57"/>
      <c r="Z14" s="57"/>
      <c r="AA14" s="57"/>
      <c r="AB14" s="58">
        <v>5507</v>
      </c>
      <c r="AC14" s="57"/>
      <c r="AD14" s="57"/>
      <c r="AE14" s="57"/>
      <c r="AF14" s="57"/>
      <c r="AG14" s="57"/>
      <c r="AH14" s="119">
        <v>0.13125029791696458</v>
      </c>
      <c r="AI14" s="57"/>
      <c r="AJ14" s="1"/>
    </row>
    <row r="15" spans="2:36" ht="12" customHeight="1" x14ac:dyDescent="0.2">
      <c r="B15" s="133" t="s">
        <v>539</v>
      </c>
      <c r="C15" s="57"/>
      <c r="D15" s="57"/>
      <c r="E15" s="57"/>
      <c r="F15" s="57"/>
      <c r="G15" s="57"/>
      <c r="H15" s="57"/>
      <c r="I15" s="145">
        <v>319703121.36000025</v>
      </c>
      <c r="J15" s="57"/>
      <c r="K15" s="57"/>
      <c r="L15" s="57"/>
      <c r="M15" s="57"/>
      <c r="N15" s="57"/>
      <c r="O15" s="57"/>
      <c r="P15" s="57"/>
      <c r="Q15" s="57"/>
      <c r="R15" s="57"/>
      <c r="S15" s="57"/>
      <c r="T15" s="57"/>
      <c r="U15" s="119">
        <v>0.10921315186777487</v>
      </c>
      <c r="V15" s="57"/>
      <c r="W15" s="57"/>
      <c r="X15" s="57"/>
      <c r="Y15" s="57"/>
      <c r="Z15" s="57"/>
      <c r="AA15" s="57"/>
      <c r="AB15" s="58">
        <v>5195</v>
      </c>
      <c r="AC15" s="57"/>
      <c r="AD15" s="57"/>
      <c r="AE15" s="57"/>
      <c r="AF15" s="57"/>
      <c r="AG15" s="57"/>
      <c r="AH15" s="119">
        <v>0.12381429048095714</v>
      </c>
      <c r="AI15" s="57"/>
      <c r="AJ15" s="1"/>
    </row>
    <row r="16" spans="2:36" ht="12" customHeight="1" x14ac:dyDescent="0.2">
      <c r="B16" s="133" t="s">
        <v>537</v>
      </c>
      <c r="C16" s="57"/>
      <c r="D16" s="57"/>
      <c r="E16" s="57"/>
      <c r="F16" s="57"/>
      <c r="G16" s="57"/>
      <c r="H16" s="57"/>
      <c r="I16" s="145">
        <v>297740506.71000004</v>
      </c>
      <c r="J16" s="57"/>
      <c r="K16" s="57"/>
      <c r="L16" s="57"/>
      <c r="M16" s="57"/>
      <c r="N16" s="57"/>
      <c r="O16" s="57"/>
      <c r="P16" s="57"/>
      <c r="Q16" s="57"/>
      <c r="R16" s="57"/>
      <c r="S16" s="57"/>
      <c r="T16" s="57"/>
      <c r="U16" s="119">
        <v>0.10171054645378848</v>
      </c>
      <c r="V16" s="57"/>
      <c r="W16" s="57"/>
      <c r="X16" s="57"/>
      <c r="Y16" s="57"/>
      <c r="Z16" s="57"/>
      <c r="AA16" s="57"/>
      <c r="AB16" s="58">
        <v>3214</v>
      </c>
      <c r="AC16" s="57"/>
      <c r="AD16" s="57"/>
      <c r="AE16" s="57"/>
      <c r="AF16" s="57"/>
      <c r="AG16" s="57"/>
      <c r="AH16" s="119">
        <v>7.6600409933743271E-2</v>
      </c>
      <c r="AI16" s="57"/>
      <c r="AJ16" s="1"/>
    </row>
    <row r="17" spans="2:36" ht="12" customHeight="1" x14ac:dyDescent="0.2">
      <c r="B17" s="133" t="s">
        <v>543</v>
      </c>
      <c r="C17" s="57"/>
      <c r="D17" s="57"/>
      <c r="E17" s="57"/>
      <c r="F17" s="57"/>
      <c r="G17" s="57"/>
      <c r="H17" s="57"/>
      <c r="I17" s="145">
        <v>237636166.95999941</v>
      </c>
      <c r="J17" s="57"/>
      <c r="K17" s="57"/>
      <c r="L17" s="57"/>
      <c r="M17" s="57"/>
      <c r="N17" s="57"/>
      <c r="O17" s="57"/>
      <c r="P17" s="57"/>
      <c r="Q17" s="57"/>
      <c r="R17" s="57"/>
      <c r="S17" s="57"/>
      <c r="T17" s="57"/>
      <c r="U17" s="119">
        <v>8.1178421659055588E-2</v>
      </c>
      <c r="V17" s="57"/>
      <c r="W17" s="57"/>
      <c r="X17" s="57"/>
      <c r="Y17" s="57"/>
      <c r="Z17" s="57"/>
      <c r="AA17" s="57"/>
      <c r="AB17" s="58">
        <v>3552</v>
      </c>
      <c r="AC17" s="57"/>
      <c r="AD17" s="57"/>
      <c r="AE17" s="57"/>
      <c r="AF17" s="57"/>
      <c r="AG17" s="57"/>
      <c r="AH17" s="119">
        <v>8.4656084656084651E-2</v>
      </c>
      <c r="AI17" s="57"/>
      <c r="AJ17" s="1"/>
    </row>
    <row r="18" spans="2:36" ht="12" customHeight="1" x14ac:dyDescent="0.2">
      <c r="B18" s="133" t="s">
        <v>541</v>
      </c>
      <c r="C18" s="57"/>
      <c r="D18" s="57"/>
      <c r="E18" s="57"/>
      <c r="F18" s="57"/>
      <c r="G18" s="57"/>
      <c r="H18" s="57"/>
      <c r="I18" s="145">
        <v>196522792.40999997</v>
      </c>
      <c r="J18" s="57"/>
      <c r="K18" s="57"/>
      <c r="L18" s="57"/>
      <c r="M18" s="57"/>
      <c r="N18" s="57"/>
      <c r="O18" s="57"/>
      <c r="P18" s="57"/>
      <c r="Q18" s="57"/>
      <c r="R18" s="57"/>
      <c r="S18" s="57"/>
      <c r="T18" s="57"/>
      <c r="U18" s="119">
        <v>6.7133762978761641E-2</v>
      </c>
      <c r="V18" s="57"/>
      <c r="W18" s="57"/>
      <c r="X18" s="57"/>
      <c r="Y18" s="57"/>
      <c r="Z18" s="57"/>
      <c r="AA18" s="57"/>
      <c r="AB18" s="58">
        <v>3264</v>
      </c>
      <c r="AC18" s="57"/>
      <c r="AD18" s="57"/>
      <c r="AE18" s="57"/>
      <c r="AF18" s="57"/>
      <c r="AG18" s="57"/>
      <c r="AH18" s="119">
        <v>7.7792077792077793E-2</v>
      </c>
      <c r="AI18" s="57"/>
      <c r="AJ18" s="1"/>
    </row>
    <row r="19" spans="2:36" ht="12" customHeight="1" x14ac:dyDescent="0.2">
      <c r="B19" s="133" t="s">
        <v>545</v>
      </c>
      <c r="C19" s="57"/>
      <c r="D19" s="57"/>
      <c r="E19" s="57"/>
      <c r="F19" s="57"/>
      <c r="G19" s="57"/>
      <c r="H19" s="57"/>
      <c r="I19" s="145">
        <v>185909681.9500002</v>
      </c>
      <c r="J19" s="57"/>
      <c r="K19" s="57"/>
      <c r="L19" s="57"/>
      <c r="M19" s="57"/>
      <c r="N19" s="57"/>
      <c r="O19" s="57"/>
      <c r="P19" s="57"/>
      <c r="Q19" s="57"/>
      <c r="R19" s="57"/>
      <c r="S19" s="57"/>
      <c r="T19" s="57"/>
      <c r="U19" s="119">
        <v>6.3508239275625072E-2</v>
      </c>
      <c r="V19" s="57"/>
      <c r="W19" s="57"/>
      <c r="X19" s="57"/>
      <c r="Y19" s="57"/>
      <c r="Z19" s="57"/>
      <c r="AA19" s="57"/>
      <c r="AB19" s="58">
        <v>2892</v>
      </c>
      <c r="AC19" s="57"/>
      <c r="AD19" s="57"/>
      <c r="AE19" s="57"/>
      <c r="AF19" s="57"/>
      <c r="AG19" s="57"/>
      <c r="AH19" s="119">
        <v>6.8926068926068923E-2</v>
      </c>
      <c r="AI19" s="57"/>
      <c r="AJ19" s="1"/>
    </row>
    <row r="20" spans="2:36" ht="12" customHeight="1" x14ac:dyDescent="0.2">
      <c r="B20" s="133" t="s">
        <v>547</v>
      </c>
      <c r="C20" s="57"/>
      <c r="D20" s="57"/>
      <c r="E20" s="57"/>
      <c r="F20" s="57"/>
      <c r="G20" s="57"/>
      <c r="H20" s="57"/>
      <c r="I20" s="145">
        <v>165872505.33000001</v>
      </c>
      <c r="J20" s="57"/>
      <c r="K20" s="57"/>
      <c r="L20" s="57"/>
      <c r="M20" s="57"/>
      <c r="N20" s="57"/>
      <c r="O20" s="57"/>
      <c r="P20" s="57"/>
      <c r="Q20" s="57"/>
      <c r="R20" s="57"/>
      <c r="S20" s="57"/>
      <c r="T20" s="57"/>
      <c r="U20" s="119">
        <v>5.6663378944288627E-2</v>
      </c>
      <c r="V20" s="57"/>
      <c r="W20" s="57"/>
      <c r="X20" s="57"/>
      <c r="Y20" s="57"/>
      <c r="Z20" s="57"/>
      <c r="AA20" s="57"/>
      <c r="AB20" s="58">
        <v>1984</v>
      </c>
      <c r="AC20" s="57"/>
      <c r="AD20" s="57"/>
      <c r="AE20" s="57"/>
      <c r="AF20" s="57"/>
      <c r="AG20" s="57"/>
      <c r="AH20" s="119">
        <v>4.728538061871395E-2</v>
      </c>
      <c r="AI20" s="57"/>
      <c r="AJ20" s="1"/>
    </row>
    <row r="21" spans="2:36" ht="12" customHeight="1" x14ac:dyDescent="0.2">
      <c r="B21" s="133" t="s">
        <v>549</v>
      </c>
      <c r="C21" s="57"/>
      <c r="D21" s="57"/>
      <c r="E21" s="57"/>
      <c r="F21" s="57"/>
      <c r="G21" s="57"/>
      <c r="H21" s="57"/>
      <c r="I21" s="145">
        <v>111264970.5</v>
      </c>
      <c r="J21" s="57"/>
      <c r="K21" s="57"/>
      <c r="L21" s="57"/>
      <c r="M21" s="57"/>
      <c r="N21" s="57"/>
      <c r="O21" s="57"/>
      <c r="P21" s="57"/>
      <c r="Q21" s="57"/>
      <c r="R21" s="57"/>
      <c r="S21" s="57"/>
      <c r="T21" s="57"/>
      <c r="U21" s="119">
        <v>3.8009006821978254E-2</v>
      </c>
      <c r="V21" s="57"/>
      <c r="W21" s="57"/>
      <c r="X21" s="57"/>
      <c r="Y21" s="57"/>
      <c r="Z21" s="57"/>
      <c r="AA21" s="57"/>
      <c r="AB21" s="58">
        <v>1672</v>
      </c>
      <c r="AC21" s="57"/>
      <c r="AD21" s="57"/>
      <c r="AE21" s="57"/>
      <c r="AF21" s="57"/>
      <c r="AG21" s="57"/>
      <c r="AH21" s="119">
        <v>3.9849373182706517E-2</v>
      </c>
      <c r="AI21" s="57"/>
      <c r="AJ21" s="1"/>
    </row>
    <row r="22" spans="2:36" ht="12" customHeight="1" x14ac:dyDescent="0.2">
      <c r="B22" s="133" t="s">
        <v>483</v>
      </c>
      <c r="C22" s="57"/>
      <c r="D22" s="57"/>
      <c r="E22" s="57"/>
      <c r="F22" s="57"/>
      <c r="G22" s="57"/>
      <c r="H22" s="57"/>
      <c r="I22" s="145">
        <v>75631574.659999952</v>
      </c>
      <c r="J22" s="57"/>
      <c r="K22" s="57"/>
      <c r="L22" s="57"/>
      <c r="M22" s="57"/>
      <c r="N22" s="57"/>
      <c r="O22" s="57"/>
      <c r="P22" s="57"/>
      <c r="Q22" s="57"/>
      <c r="R22" s="57"/>
      <c r="S22" s="57"/>
      <c r="T22" s="57"/>
      <c r="U22" s="119">
        <v>2.5836352845740394E-2</v>
      </c>
      <c r="V22" s="57"/>
      <c r="W22" s="57"/>
      <c r="X22" s="57"/>
      <c r="Y22" s="57"/>
      <c r="Z22" s="57"/>
      <c r="AA22" s="57"/>
      <c r="AB22" s="58">
        <v>1089</v>
      </c>
      <c r="AC22" s="57"/>
      <c r="AD22" s="57"/>
      <c r="AE22" s="57"/>
      <c r="AF22" s="57"/>
      <c r="AG22" s="57"/>
      <c r="AH22" s="119">
        <v>2.5954525954525954E-2</v>
      </c>
      <c r="AI22" s="57"/>
      <c r="AJ22" s="1"/>
    </row>
    <row r="23" spans="2:36" ht="12" customHeight="1" x14ac:dyDescent="0.2">
      <c r="B23" s="133" t="s">
        <v>62</v>
      </c>
      <c r="C23" s="57"/>
      <c r="D23" s="57"/>
      <c r="E23" s="57"/>
      <c r="F23" s="57"/>
      <c r="G23" s="57"/>
      <c r="H23" s="57"/>
      <c r="I23" s="145">
        <v>4104204.0799999996</v>
      </c>
      <c r="J23" s="57"/>
      <c r="K23" s="57"/>
      <c r="L23" s="57"/>
      <c r="M23" s="57"/>
      <c r="N23" s="57"/>
      <c r="O23" s="57"/>
      <c r="P23" s="57"/>
      <c r="Q23" s="57"/>
      <c r="R23" s="57"/>
      <c r="S23" s="57"/>
      <c r="T23" s="57"/>
      <c r="U23" s="119">
        <v>1.4020290498842219E-3</v>
      </c>
      <c r="V23" s="57"/>
      <c r="W23" s="57"/>
      <c r="X23" s="57"/>
      <c r="Y23" s="57"/>
      <c r="Z23" s="57"/>
      <c r="AA23" s="57"/>
      <c r="AB23" s="58">
        <v>53</v>
      </c>
      <c r="AC23" s="57"/>
      <c r="AD23" s="57"/>
      <c r="AE23" s="57"/>
      <c r="AF23" s="57"/>
      <c r="AG23" s="57"/>
      <c r="AH23" s="119">
        <v>1.2631679298345964E-3</v>
      </c>
      <c r="AI23" s="57"/>
      <c r="AJ23" s="1"/>
    </row>
    <row r="24" spans="2:36" ht="13.5" customHeight="1" x14ac:dyDescent="0.2">
      <c r="B24" s="147"/>
      <c r="C24" s="141"/>
      <c r="D24" s="141"/>
      <c r="E24" s="141"/>
      <c r="F24" s="141"/>
      <c r="G24" s="141"/>
      <c r="H24" s="141"/>
      <c r="I24" s="142">
        <v>2927331698.5399985</v>
      </c>
      <c r="J24" s="141"/>
      <c r="K24" s="141"/>
      <c r="L24" s="141"/>
      <c r="M24" s="141"/>
      <c r="N24" s="141"/>
      <c r="O24" s="141"/>
      <c r="P24" s="141"/>
      <c r="Q24" s="141"/>
      <c r="R24" s="141"/>
      <c r="S24" s="141"/>
      <c r="T24" s="141"/>
      <c r="U24" s="143">
        <v>0.99999999999999345</v>
      </c>
      <c r="V24" s="141"/>
      <c r="W24" s="141"/>
      <c r="X24" s="141"/>
      <c r="Y24" s="141"/>
      <c r="Z24" s="141"/>
      <c r="AA24" s="141"/>
      <c r="AB24" s="144">
        <v>41958</v>
      </c>
      <c r="AC24" s="141"/>
      <c r="AD24" s="141"/>
      <c r="AE24" s="141"/>
      <c r="AF24" s="141"/>
      <c r="AG24" s="141"/>
      <c r="AH24" s="143">
        <v>1</v>
      </c>
      <c r="AI24" s="141"/>
      <c r="AJ24" s="1"/>
    </row>
    <row r="25" spans="2:36"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
      <c r="B26" s="69" t="s">
        <v>1035</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1"/>
    </row>
    <row r="27" spans="2:36"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
      <c r="B28" s="64" t="s">
        <v>1052</v>
      </c>
      <c r="C28" s="65"/>
      <c r="D28" s="65"/>
      <c r="E28" s="65"/>
      <c r="F28" s="65"/>
      <c r="G28" s="65"/>
      <c r="H28" s="65"/>
      <c r="I28" s="65"/>
      <c r="J28" s="64" t="s">
        <v>1049</v>
      </c>
      <c r="K28" s="65"/>
      <c r="L28" s="65"/>
      <c r="M28" s="65"/>
      <c r="N28" s="65"/>
      <c r="O28" s="65"/>
      <c r="P28" s="65"/>
      <c r="Q28" s="65"/>
      <c r="R28" s="65"/>
      <c r="S28" s="65"/>
      <c r="T28" s="65"/>
      <c r="U28" s="64" t="s">
        <v>1050</v>
      </c>
      <c r="V28" s="65"/>
      <c r="W28" s="65"/>
      <c r="X28" s="65"/>
      <c r="Y28" s="65"/>
      <c r="Z28" s="65"/>
      <c r="AA28" s="65"/>
      <c r="AB28" s="64" t="s">
        <v>1051</v>
      </c>
      <c r="AC28" s="65"/>
      <c r="AD28" s="65"/>
      <c r="AE28" s="65"/>
      <c r="AF28" s="65"/>
      <c r="AG28" s="64" t="s">
        <v>1050</v>
      </c>
      <c r="AH28" s="65"/>
      <c r="AI28" s="65"/>
      <c r="AJ28" s="1"/>
    </row>
    <row r="29" spans="2:36" ht="12.75" customHeight="1" x14ac:dyDescent="0.2">
      <c r="B29" s="56" t="s">
        <v>1053</v>
      </c>
      <c r="C29" s="57"/>
      <c r="D29" s="57"/>
      <c r="E29" s="57"/>
      <c r="F29" s="57"/>
      <c r="G29" s="57"/>
      <c r="H29" s="57"/>
      <c r="I29" s="57"/>
      <c r="J29" s="145">
        <v>218570923.55000037</v>
      </c>
      <c r="K29" s="57"/>
      <c r="L29" s="57"/>
      <c r="M29" s="57"/>
      <c r="N29" s="57"/>
      <c r="O29" s="57"/>
      <c r="P29" s="57"/>
      <c r="Q29" s="57"/>
      <c r="R29" s="57"/>
      <c r="S29" s="57"/>
      <c r="T29" s="57"/>
      <c r="U29" s="119">
        <v>7.4665581512000229E-2</v>
      </c>
      <c r="V29" s="57"/>
      <c r="W29" s="57"/>
      <c r="X29" s="57"/>
      <c r="Y29" s="57"/>
      <c r="Z29" s="57"/>
      <c r="AA29" s="57"/>
      <c r="AB29" s="58">
        <v>2087</v>
      </c>
      <c r="AC29" s="57"/>
      <c r="AD29" s="57"/>
      <c r="AE29" s="57"/>
      <c r="AF29" s="57"/>
      <c r="AG29" s="119">
        <v>4.9740216406883073E-2</v>
      </c>
      <c r="AH29" s="57"/>
      <c r="AI29" s="57"/>
      <c r="AJ29" s="1"/>
    </row>
    <row r="30" spans="2:36" ht="12.75" customHeight="1" x14ac:dyDescent="0.2">
      <c r="B30" s="56" t="s">
        <v>1054</v>
      </c>
      <c r="C30" s="57"/>
      <c r="D30" s="57"/>
      <c r="E30" s="57"/>
      <c r="F30" s="57"/>
      <c r="G30" s="57"/>
      <c r="H30" s="57"/>
      <c r="I30" s="57"/>
      <c r="J30" s="145">
        <v>449816109.82999855</v>
      </c>
      <c r="K30" s="57"/>
      <c r="L30" s="57"/>
      <c r="M30" s="57"/>
      <c r="N30" s="57"/>
      <c r="O30" s="57"/>
      <c r="P30" s="57"/>
      <c r="Q30" s="57"/>
      <c r="R30" s="57"/>
      <c r="S30" s="57"/>
      <c r="T30" s="57"/>
      <c r="U30" s="119">
        <v>0.15366079288327436</v>
      </c>
      <c r="V30" s="57"/>
      <c r="W30" s="57"/>
      <c r="X30" s="57"/>
      <c r="Y30" s="57"/>
      <c r="Z30" s="57"/>
      <c r="AA30" s="57"/>
      <c r="AB30" s="58">
        <v>4871</v>
      </c>
      <c r="AC30" s="57"/>
      <c r="AD30" s="57"/>
      <c r="AE30" s="57"/>
      <c r="AF30" s="57"/>
      <c r="AG30" s="119">
        <v>0.11609228275894942</v>
      </c>
      <c r="AH30" s="57"/>
      <c r="AI30" s="57"/>
      <c r="AJ30" s="1"/>
    </row>
    <row r="31" spans="2:36" ht="12.75" customHeight="1" x14ac:dyDescent="0.2">
      <c r="B31" s="56" t="s">
        <v>1055</v>
      </c>
      <c r="C31" s="57"/>
      <c r="D31" s="57"/>
      <c r="E31" s="57"/>
      <c r="F31" s="57"/>
      <c r="G31" s="57"/>
      <c r="H31" s="57"/>
      <c r="I31" s="57"/>
      <c r="J31" s="145">
        <v>333226322.87999898</v>
      </c>
      <c r="K31" s="57"/>
      <c r="L31" s="57"/>
      <c r="M31" s="57"/>
      <c r="N31" s="57"/>
      <c r="O31" s="57"/>
      <c r="P31" s="57"/>
      <c r="Q31" s="57"/>
      <c r="R31" s="57"/>
      <c r="S31" s="57"/>
      <c r="T31" s="57"/>
      <c r="U31" s="119">
        <v>0.11383278603043002</v>
      </c>
      <c r="V31" s="57"/>
      <c r="W31" s="57"/>
      <c r="X31" s="57"/>
      <c r="Y31" s="57"/>
      <c r="Z31" s="57"/>
      <c r="AA31" s="57"/>
      <c r="AB31" s="58">
        <v>4002</v>
      </c>
      <c r="AC31" s="57"/>
      <c r="AD31" s="57"/>
      <c r="AE31" s="57"/>
      <c r="AF31" s="57"/>
      <c r="AG31" s="119">
        <v>9.5381095381095377E-2</v>
      </c>
      <c r="AH31" s="57"/>
      <c r="AI31" s="57"/>
      <c r="AJ31" s="1"/>
    </row>
    <row r="32" spans="2:36" ht="12.75" customHeight="1" x14ac:dyDescent="0.2">
      <c r="B32" s="56" t="s">
        <v>1056</v>
      </c>
      <c r="C32" s="57"/>
      <c r="D32" s="57"/>
      <c r="E32" s="57"/>
      <c r="F32" s="57"/>
      <c r="G32" s="57"/>
      <c r="H32" s="57"/>
      <c r="I32" s="57"/>
      <c r="J32" s="145">
        <v>397259960.88000005</v>
      </c>
      <c r="K32" s="57"/>
      <c r="L32" s="57"/>
      <c r="M32" s="57"/>
      <c r="N32" s="57"/>
      <c r="O32" s="57"/>
      <c r="P32" s="57"/>
      <c r="Q32" s="57"/>
      <c r="R32" s="57"/>
      <c r="S32" s="57"/>
      <c r="T32" s="57"/>
      <c r="U32" s="119">
        <v>0.13570719063990347</v>
      </c>
      <c r="V32" s="57"/>
      <c r="W32" s="57"/>
      <c r="X32" s="57"/>
      <c r="Y32" s="57"/>
      <c r="Z32" s="57"/>
      <c r="AA32" s="57"/>
      <c r="AB32" s="58">
        <v>4935</v>
      </c>
      <c r="AC32" s="57"/>
      <c r="AD32" s="57"/>
      <c r="AE32" s="57"/>
      <c r="AF32" s="57"/>
      <c r="AG32" s="119">
        <v>0.11761761761761762</v>
      </c>
      <c r="AH32" s="57"/>
      <c r="AI32" s="57"/>
      <c r="AJ32" s="1"/>
    </row>
    <row r="33" spans="2:36" ht="12.75" customHeight="1" x14ac:dyDescent="0.2">
      <c r="B33" s="56" t="s">
        <v>1057</v>
      </c>
      <c r="C33" s="57"/>
      <c r="D33" s="57"/>
      <c r="E33" s="57"/>
      <c r="F33" s="57"/>
      <c r="G33" s="57"/>
      <c r="H33" s="57"/>
      <c r="I33" s="57"/>
      <c r="J33" s="145">
        <v>651919988.33000135</v>
      </c>
      <c r="K33" s="57"/>
      <c r="L33" s="57"/>
      <c r="M33" s="57"/>
      <c r="N33" s="57"/>
      <c r="O33" s="57"/>
      <c r="P33" s="57"/>
      <c r="Q33" s="57"/>
      <c r="R33" s="57"/>
      <c r="S33" s="57"/>
      <c r="T33" s="57"/>
      <c r="U33" s="119">
        <v>0.22270109965848597</v>
      </c>
      <c r="V33" s="57"/>
      <c r="W33" s="57"/>
      <c r="X33" s="57"/>
      <c r="Y33" s="57"/>
      <c r="Z33" s="57"/>
      <c r="AA33" s="57"/>
      <c r="AB33" s="58">
        <v>9441</v>
      </c>
      <c r="AC33" s="57"/>
      <c r="AD33" s="57"/>
      <c r="AE33" s="57"/>
      <c r="AF33" s="57"/>
      <c r="AG33" s="119">
        <v>0.225010725010725</v>
      </c>
      <c r="AH33" s="57"/>
      <c r="AI33" s="57"/>
      <c r="AJ33" s="1"/>
    </row>
    <row r="34" spans="2:36" ht="12.75" customHeight="1" x14ac:dyDescent="0.2">
      <c r="B34" s="56" t="s">
        <v>1058</v>
      </c>
      <c r="C34" s="57"/>
      <c r="D34" s="57"/>
      <c r="E34" s="57"/>
      <c r="F34" s="57"/>
      <c r="G34" s="57"/>
      <c r="H34" s="57"/>
      <c r="I34" s="57"/>
      <c r="J34" s="145">
        <v>536791508.18000054</v>
      </c>
      <c r="K34" s="57"/>
      <c r="L34" s="57"/>
      <c r="M34" s="57"/>
      <c r="N34" s="57"/>
      <c r="O34" s="57"/>
      <c r="P34" s="57"/>
      <c r="Q34" s="57"/>
      <c r="R34" s="57"/>
      <c r="S34" s="57"/>
      <c r="T34" s="57"/>
      <c r="U34" s="119">
        <v>0.18337228693547925</v>
      </c>
      <c r="V34" s="57"/>
      <c r="W34" s="57"/>
      <c r="X34" s="57"/>
      <c r="Y34" s="57"/>
      <c r="Z34" s="57"/>
      <c r="AA34" s="57"/>
      <c r="AB34" s="58">
        <v>9403</v>
      </c>
      <c r="AC34" s="57"/>
      <c r="AD34" s="57"/>
      <c r="AE34" s="57"/>
      <c r="AF34" s="57"/>
      <c r="AG34" s="119">
        <v>0.22410505743839076</v>
      </c>
      <c r="AH34" s="57"/>
      <c r="AI34" s="57"/>
      <c r="AJ34" s="1"/>
    </row>
    <row r="35" spans="2:36" ht="12.75" customHeight="1" x14ac:dyDescent="0.2">
      <c r="B35" s="56" t="s">
        <v>1059</v>
      </c>
      <c r="C35" s="57"/>
      <c r="D35" s="57"/>
      <c r="E35" s="57"/>
      <c r="F35" s="57"/>
      <c r="G35" s="57"/>
      <c r="H35" s="57"/>
      <c r="I35" s="57"/>
      <c r="J35" s="145">
        <v>284067018.19999957</v>
      </c>
      <c r="K35" s="57"/>
      <c r="L35" s="57"/>
      <c r="M35" s="57"/>
      <c r="N35" s="57"/>
      <c r="O35" s="57"/>
      <c r="P35" s="57"/>
      <c r="Q35" s="57"/>
      <c r="R35" s="57"/>
      <c r="S35" s="57"/>
      <c r="T35" s="57"/>
      <c r="U35" s="119">
        <v>9.7039573049298597E-2</v>
      </c>
      <c r="V35" s="57"/>
      <c r="W35" s="57"/>
      <c r="X35" s="57"/>
      <c r="Y35" s="57"/>
      <c r="Z35" s="57"/>
      <c r="AA35" s="57"/>
      <c r="AB35" s="58">
        <v>5632</v>
      </c>
      <c r="AC35" s="57"/>
      <c r="AD35" s="57"/>
      <c r="AE35" s="57"/>
      <c r="AF35" s="57"/>
      <c r="AG35" s="119">
        <v>0.13422946756280091</v>
      </c>
      <c r="AH35" s="57"/>
      <c r="AI35" s="57"/>
      <c r="AJ35" s="1"/>
    </row>
    <row r="36" spans="2:36" ht="12.75" customHeight="1" x14ac:dyDescent="0.2">
      <c r="B36" s="56" t="s">
        <v>1060</v>
      </c>
      <c r="C36" s="57"/>
      <c r="D36" s="57"/>
      <c r="E36" s="57"/>
      <c r="F36" s="57"/>
      <c r="G36" s="57"/>
      <c r="H36" s="57"/>
      <c r="I36" s="57"/>
      <c r="J36" s="145">
        <v>10616328.489999995</v>
      </c>
      <c r="K36" s="57"/>
      <c r="L36" s="57"/>
      <c r="M36" s="57"/>
      <c r="N36" s="57"/>
      <c r="O36" s="57"/>
      <c r="P36" s="57"/>
      <c r="Q36" s="57"/>
      <c r="R36" s="57"/>
      <c r="S36" s="57"/>
      <c r="T36" s="57"/>
      <c r="U36" s="119">
        <v>3.6266230080092624E-3</v>
      </c>
      <c r="V36" s="57"/>
      <c r="W36" s="57"/>
      <c r="X36" s="57"/>
      <c r="Y36" s="57"/>
      <c r="Z36" s="57"/>
      <c r="AA36" s="57"/>
      <c r="AB36" s="58">
        <v>234</v>
      </c>
      <c r="AC36" s="57"/>
      <c r="AD36" s="57"/>
      <c r="AE36" s="57"/>
      <c r="AF36" s="57"/>
      <c r="AG36" s="119">
        <v>5.5770055770055773E-3</v>
      </c>
      <c r="AH36" s="57"/>
      <c r="AI36" s="57"/>
      <c r="AJ36" s="1"/>
    </row>
    <row r="37" spans="2:36" ht="12.75" customHeight="1" x14ac:dyDescent="0.2">
      <c r="B37" s="56" t="s">
        <v>1061</v>
      </c>
      <c r="C37" s="57"/>
      <c r="D37" s="57"/>
      <c r="E37" s="57"/>
      <c r="F37" s="57"/>
      <c r="G37" s="57"/>
      <c r="H37" s="57"/>
      <c r="I37" s="57"/>
      <c r="J37" s="145">
        <v>5105902.67</v>
      </c>
      <c r="K37" s="57"/>
      <c r="L37" s="57"/>
      <c r="M37" s="57"/>
      <c r="N37" s="57"/>
      <c r="O37" s="57"/>
      <c r="P37" s="57"/>
      <c r="Q37" s="57"/>
      <c r="R37" s="57"/>
      <c r="S37" s="57"/>
      <c r="T37" s="57"/>
      <c r="U37" s="119">
        <v>1.7442173268395103E-3</v>
      </c>
      <c r="V37" s="57"/>
      <c r="W37" s="57"/>
      <c r="X37" s="57"/>
      <c r="Y37" s="57"/>
      <c r="Z37" s="57"/>
      <c r="AA37" s="57"/>
      <c r="AB37" s="58">
        <v>161</v>
      </c>
      <c r="AC37" s="57"/>
      <c r="AD37" s="57"/>
      <c r="AE37" s="57"/>
      <c r="AF37" s="57"/>
      <c r="AG37" s="119">
        <v>3.8371705038371703E-3</v>
      </c>
      <c r="AH37" s="57"/>
      <c r="AI37" s="57"/>
      <c r="AJ37" s="1"/>
    </row>
    <row r="38" spans="2:36" ht="12.75" customHeight="1" x14ac:dyDescent="0.2">
      <c r="B38" s="56" t="s">
        <v>1062</v>
      </c>
      <c r="C38" s="57"/>
      <c r="D38" s="57"/>
      <c r="E38" s="57"/>
      <c r="F38" s="57"/>
      <c r="G38" s="57"/>
      <c r="H38" s="57"/>
      <c r="I38" s="57"/>
      <c r="J38" s="145">
        <v>2553966.399999998</v>
      </c>
      <c r="K38" s="57"/>
      <c r="L38" s="57"/>
      <c r="M38" s="57"/>
      <c r="N38" s="57"/>
      <c r="O38" s="57"/>
      <c r="P38" s="57"/>
      <c r="Q38" s="57"/>
      <c r="R38" s="57"/>
      <c r="S38" s="57"/>
      <c r="T38" s="57"/>
      <c r="U38" s="119">
        <v>8.7245541776963091E-4</v>
      </c>
      <c r="V38" s="57"/>
      <c r="W38" s="57"/>
      <c r="X38" s="57"/>
      <c r="Y38" s="57"/>
      <c r="Z38" s="57"/>
      <c r="AA38" s="57"/>
      <c r="AB38" s="58">
        <v>238</v>
      </c>
      <c r="AC38" s="57"/>
      <c r="AD38" s="57"/>
      <c r="AE38" s="57"/>
      <c r="AF38" s="57"/>
      <c r="AG38" s="119">
        <v>5.6723390056723387E-3</v>
      </c>
      <c r="AH38" s="57"/>
      <c r="AI38" s="57"/>
      <c r="AJ38" s="1"/>
    </row>
    <row r="39" spans="2:36" ht="12.75" customHeight="1" x14ac:dyDescent="0.2">
      <c r="B39" s="56" t="s">
        <v>1063</v>
      </c>
      <c r="C39" s="57"/>
      <c r="D39" s="57"/>
      <c r="E39" s="57"/>
      <c r="F39" s="57"/>
      <c r="G39" s="57"/>
      <c r="H39" s="57"/>
      <c r="I39" s="57"/>
      <c r="J39" s="145">
        <v>6715605.4299999978</v>
      </c>
      <c r="K39" s="57"/>
      <c r="L39" s="57"/>
      <c r="M39" s="57"/>
      <c r="N39" s="57"/>
      <c r="O39" s="57"/>
      <c r="P39" s="57"/>
      <c r="Q39" s="57"/>
      <c r="R39" s="57"/>
      <c r="S39" s="57"/>
      <c r="T39" s="57"/>
      <c r="U39" s="119">
        <v>2.2941047074881856E-3</v>
      </c>
      <c r="V39" s="57"/>
      <c r="W39" s="57"/>
      <c r="X39" s="57"/>
      <c r="Y39" s="57"/>
      <c r="Z39" s="57"/>
      <c r="AA39" s="57"/>
      <c r="AB39" s="58">
        <v>291</v>
      </c>
      <c r="AC39" s="57"/>
      <c r="AD39" s="57"/>
      <c r="AE39" s="57"/>
      <c r="AF39" s="57"/>
      <c r="AG39" s="119">
        <v>6.9355069355069351E-3</v>
      </c>
      <c r="AH39" s="57"/>
      <c r="AI39" s="57"/>
      <c r="AJ39" s="1"/>
    </row>
    <row r="40" spans="2:36" ht="12.75" customHeight="1" x14ac:dyDescent="0.2">
      <c r="B40" s="56" t="s">
        <v>1064</v>
      </c>
      <c r="C40" s="57"/>
      <c r="D40" s="57"/>
      <c r="E40" s="57"/>
      <c r="F40" s="57"/>
      <c r="G40" s="57"/>
      <c r="H40" s="57"/>
      <c r="I40" s="57"/>
      <c r="J40" s="145">
        <v>16010964.33</v>
      </c>
      <c r="K40" s="57"/>
      <c r="L40" s="57"/>
      <c r="M40" s="57"/>
      <c r="N40" s="57"/>
      <c r="O40" s="57"/>
      <c r="P40" s="57"/>
      <c r="Q40" s="57"/>
      <c r="R40" s="57"/>
      <c r="S40" s="57"/>
      <c r="T40" s="57"/>
      <c r="U40" s="119">
        <v>5.4694739027987289E-3</v>
      </c>
      <c r="V40" s="57"/>
      <c r="W40" s="57"/>
      <c r="X40" s="57"/>
      <c r="Y40" s="57"/>
      <c r="Z40" s="57"/>
      <c r="AA40" s="57"/>
      <c r="AB40" s="58">
        <v>295</v>
      </c>
      <c r="AC40" s="57"/>
      <c r="AD40" s="57"/>
      <c r="AE40" s="57"/>
      <c r="AF40" s="57"/>
      <c r="AG40" s="119">
        <v>7.0308403641736973E-3</v>
      </c>
      <c r="AH40" s="57"/>
      <c r="AI40" s="57"/>
      <c r="AJ40" s="1"/>
    </row>
    <row r="41" spans="2:36" ht="12.75" customHeight="1" x14ac:dyDescent="0.2">
      <c r="B41" s="56" t="s">
        <v>1065</v>
      </c>
      <c r="C41" s="57"/>
      <c r="D41" s="57"/>
      <c r="E41" s="57"/>
      <c r="F41" s="57"/>
      <c r="G41" s="57"/>
      <c r="H41" s="57"/>
      <c r="I41" s="57"/>
      <c r="J41" s="145">
        <v>2094774.5299999998</v>
      </c>
      <c r="K41" s="57"/>
      <c r="L41" s="57"/>
      <c r="M41" s="57"/>
      <c r="N41" s="57"/>
      <c r="O41" s="57"/>
      <c r="P41" s="57"/>
      <c r="Q41" s="57"/>
      <c r="R41" s="57"/>
      <c r="S41" s="57"/>
      <c r="T41" s="57"/>
      <c r="U41" s="119">
        <v>7.1559178997199549E-4</v>
      </c>
      <c r="V41" s="57"/>
      <c r="W41" s="57"/>
      <c r="X41" s="57"/>
      <c r="Y41" s="57"/>
      <c r="Z41" s="57"/>
      <c r="AA41" s="57"/>
      <c r="AB41" s="58">
        <v>86</v>
      </c>
      <c r="AC41" s="57"/>
      <c r="AD41" s="57"/>
      <c r="AE41" s="57"/>
      <c r="AF41" s="57"/>
      <c r="AG41" s="119">
        <v>2.0496687163353831E-3</v>
      </c>
      <c r="AH41" s="57"/>
      <c r="AI41" s="57"/>
      <c r="AJ41" s="1"/>
    </row>
    <row r="42" spans="2:36" ht="12.75" customHeight="1" x14ac:dyDescent="0.2">
      <c r="B42" s="56" t="s">
        <v>1066</v>
      </c>
      <c r="C42" s="57"/>
      <c r="D42" s="57"/>
      <c r="E42" s="57"/>
      <c r="F42" s="57"/>
      <c r="G42" s="57"/>
      <c r="H42" s="57"/>
      <c r="I42" s="57"/>
      <c r="J42" s="145">
        <v>5756244.6399999997</v>
      </c>
      <c r="K42" s="57"/>
      <c r="L42" s="57"/>
      <c r="M42" s="57"/>
      <c r="N42" s="57"/>
      <c r="O42" s="57"/>
      <c r="P42" s="57"/>
      <c r="Q42" s="57"/>
      <c r="R42" s="57"/>
      <c r="S42" s="57"/>
      <c r="T42" s="57"/>
      <c r="U42" s="119">
        <v>1.9663793627729019E-3</v>
      </c>
      <c r="V42" s="57"/>
      <c r="W42" s="57"/>
      <c r="X42" s="57"/>
      <c r="Y42" s="57"/>
      <c r="Z42" s="57"/>
      <c r="AA42" s="57"/>
      <c r="AB42" s="58">
        <v>28</v>
      </c>
      <c r="AC42" s="57"/>
      <c r="AD42" s="57"/>
      <c r="AE42" s="57"/>
      <c r="AF42" s="57"/>
      <c r="AG42" s="119">
        <v>6.6733400066733403E-4</v>
      </c>
      <c r="AH42" s="57"/>
      <c r="AI42" s="57"/>
      <c r="AJ42" s="1"/>
    </row>
    <row r="43" spans="2:36" ht="12.75" customHeight="1" x14ac:dyDescent="0.2">
      <c r="B43" s="56" t="s">
        <v>1067</v>
      </c>
      <c r="C43" s="57"/>
      <c r="D43" s="57"/>
      <c r="E43" s="57"/>
      <c r="F43" s="57"/>
      <c r="G43" s="57"/>
      <c r="H43" s="57"/>
      <c r="I43" s="57"/>
      <c r="J43" s="145">
        <v>1245966.46</v>
      </c>
      <c r="K43" s="57"/>
      <c r="L43" s="57"/>
      <c r="M43" s="57"/>
      <c r="N43" s="57"/>
      <c r="O43" s="57"/>
      <c r="P43" s="57"/>
      <c r="Q43" s="57"/>
      <c r="R43" s="57"/>
      <c r="S43" s="57"/>
      <c r="T43" s="57"/>
      <c r="U43" s="119">
        <v>4.2563214159209336E-4</v>
      </c>
      <c r="V43" s="57"/>
      <c r="W43" s="57"/>
      <c r="X43" s="57"/>
      <c r="Y43" s="57"/>
      <c r="Z43" s="57"/>
      <c r="AA43" s="57"/>
      <c r="AB43" s="58">
        <v>19</v>
      </c>
      <c r="AC43" s="57"/>
      <c r="AD43" s="57"/>
      <c r="AE43" s="57"/>
      <c r="AF43" s="57"/>
      <c r="AG43" s="119">
        <v>4.528337861671195E-4</v>
      </c>
      <c r="AH43" s="57"/>
      <c r="AI43" s="57"/>
      <c r="AJ43" s="1"/>
    </row>
    <row r="44" spans="2:36" ht="12.75" customHeight="1" x14ac:dyDescent="0.2">
      <c r="B44" s="56" t="s">
        <v>1068</v>
      </c>
      <c r="C44" s="57"/>
      <c r="D44" s="57"/>
      <c r="E44" s="57"/>
      <c r="F44" s="57"/>
      <c r="G44" s="57"/>
      <c r="H44" s="57"/>
      <c r="I44" s="57"/>
      <c r="J44" s="145">
        <v>2370864.7500000005</v>
      </c>
      <c r="K44" s="57"/>
      <c r="L44" s="57"/>
      <c r="M44" s="57"/>
      <c r="N44" s="57"/>
      <c r="O44" s="57"/>
      <c r="P44" s="57"/>
      <c r="Q44" s="57"/>
      <c r="R44" s="57"/>
      <c r="S44" s="57"/>
      <c r="T44" s="57"/>
      <c r="U44" s="119">
        <v>8.0990642474252738E-4</v>
      </c>
      <c r="V44" s="57"/>
      <c r="W44" s="57"/>
      <c r="X44" s="57"/>
      <c r="Y44" s="57"/>
      <c r="Z44" s="57"/>
      <c r="AA44" s="57"/>
      <c r="AB44" s="58">
        <v>69</v>
      </c>
      <c r="AC44" s="57"/>
      <c r="AD44" s="57"/>
      <c r="AE44" s="57"/>
      <c r="AF44" s="57"/>
      <c r="AG44" s="119">
        <v>1.6445016445016446E-3</v>
      </c>
      <c r="AH44" s="57"/>
      <c r="AI44" s="57"/>
      <c r="AJ44" s="1"/>
    </row>
    <row r="45" spans="2:36" ht="12.75" customHeight="1" x14ac:dyDescent="0.2">
      <c r="B45" s="56" t="s">
        <v>1069</v>
      </c>
      <c r="C45" s="57"/>
      <c r="D45" s="57"/>
      <c r="E45" s="57"/>
      <c r="F45" s="57"/>
      <c r="G45" s="57"/>
      <c r="H45" s="57"/>
      <c r="I45" s="57"/>
      <c r="J45" s="145">
        <v>2278845.1800000002</v>
      </c>
      <c r="K45" s="57"/>
      <c r="L45" s="57"/>
      <c r="M45" s="57"/>
      <c r="N45" s="57"/>
      <c r="O45" s="57"/>
      <c r="P45" s="57"/>
      <c r="Q45" s="57"/>
      <c r="R45" s="57"/>
      <c r="S45" s="57"/>
      <c r="T45" s="57"/>
      <c r="U45" s="119">
        <v>7.7847180117530577E-4</v>
      </c>
      <c r="V45" s="57"/>
      <c r="W45" s="57"/>
      <c r="X45" s="57"/>
      <c r="Y45" s="57"/>
      <c r="Z45" s="57"/>
      <c r="AA45" s="57"/>
      <c r="AB45" s="58">
        <v>98</v>
      </c>
      <c r="AC45" s="57"/>
      <c r="AD45" s="57"/>
      <c r="AE45" s="57"/>
      <c r="AF45" s="57"/>
      <c r="AG45" s="119">
        <v>2.3356690023356688E-3</v>
      </c>
      <c r="AH45" s="57"/>
      <c r="AI45" s="57"/>
      <c r="AJ45" s="1"/>
    </row>
    <row r="46" spans="2:36" ht="12.75" customHeight="1" x14ac:dyDescent="0.2">
      <c r="B46" s="56" t="s">
        <v>1070</v>
      </c>
      <c r="C46" s="57"/>
      <c r="D46" s="57"/>
      <c r="E46" s="57"/>
      <c r="F46" s="57"/>
      <c r="G46" s="57"/>
      <c r="H46" s="57"/>
      <c r="I46" s="57"/>
      <c r="J46" s="145">
        <v>491067.14999999991</v>
      </c>
      <c r="K46" s="57"/>
      <c r="L46" s="57"/>
      <c r="M46" s="57"/>
      <c r="N46" s="57"/>
      <c r="O46" s="57"/>
      <c r="P46" s="57"/>
      <c r="Q46" s="57"/>
      <c r="R46" s="57"/>
      <c r="S46" s="57"/>
      <c r="T46" s="57"/>
      <c r="U46" s="119">
        <v>1.6775247924412484E-4</v>
      </c>
      <c r="V46" s="57"/>
      <c r="W46" s="57"/>
      <c r="X46" s="57"/>
      <c r="Y46" s="57"/>
      <c r="Z46" s="57"/>
      <c r="AA46" s="57"/>
      <c r="AB46" s="58">
        <v>42</v>
      </c>
      <c r="AC46" s="57"/>
      <c r="AD46" s="57"/>
      <c r="AE46" s="57"/>
      <c r="AF46" s="57"/>
      <c r="AG46" s="119">
        <v>1.001001001001001E-3</v>
      </c>
      <c r="AH46" s="57"/>
      <c r="AI46" s="57"/>
      <c r="AJ46" s="1"/>
    </row>
    <row r="47" spans="2:36" ht="12.75" customHeight="1" x14ac:dyDescent="0.2">
      <c r="B47" s="56" t="s">
        <v>1071</v>
      </c>
      <c r="C47" s="57"/>
      <c r="D47" s="57"/>
      <c r="E47" s="57"/>
      <c r="F47" s="57"/>
      <c r="G47" s="57"/>
      <c r="H47" s="57"/>
      <c r="I47" s="57"/>
      <c r="J47" s="145">
        <v>390468.56000000011</v>
      </c>
      <c r="K47" s="57"/>
      <c r="L47" s="57"/>
      <c r="M47" s="57"/>
      <c r="N47" s="57"/>
      <c r="O47" s="57"/>
      <c r="P47" s="57"/>
      <c r="Q47" s="57"/>
      <c r="R47" s="57"/>
      <c r="S47" s="57"/>
      <c r="T47" s="57"/>
      <c r="U47" s="119">
        <v>1.3338719359843831E-4</v>
      </c>
      <c r="V47" s="57"/>
      <c r="W47" s="57"/>
      <c r="X47" s="57"/>
      <c r="Y47" s="57"/>
      <c r="Z47" s="57"/>
      <c r="AA47" s="57"/>
      <c r="AB47" s="58">
        <v>20</v>
      </c>
      <c r="AC47" s="57"/>
      <c r="AD47" s="57"/>
      <c r="AE47" s="57"/>
      <c r="AF47" s="57"/>
      <c r="AG47" s="119">
        <v>4.7666714333381E-4</v>
      </c>
      <c r="AH47" s="57"/>
      <c r="AI47" s="57"/>
      <c r="AJ47" s="1"/>
    </row>
    <row r="48" spans="2:36" ht="12.75" customHeight="1" x14ac:dyDescent="0.2">
      <c r="B48" s="56" t="s">
        <v>1072</v>
      </c>
      <c r="C48" s="57"/>
      <c r="D48" s="57"/>
      <c r="E48" s="57"/>
      <c r="F48" s="57"/>
      <c r="G48" s="57"/>
      <c r="H48" s="57"/>
      <c r="I48" s="57"/>
      <c r="J48" s="145">
        <v>5429.82</v>
      </c>
      <c r="K48" s="57"/>
      <c r="L48" s="57"/>
      <c r="M48" s="57"/>
      <c r="N48" s="57"/>
      <c r="O48" s="57"/>
      <c r="P48" s="57"/>
      <c r="Q48" s="57"/>
      <c r="R48" s="57"/>
      <c r="S48" s="57"/>
      <c r="T48" s="57"/>
      <c r="U48" s="119">
        <v>1.8548700861976496E-6</v>
      </c>
      <c r="V48" s="57"/>
      <c r="W48" s="57"/>
      <c r="X48" s="57"/>
      <c r="Y48" s="57"/>
      <c r="Z48" s="57"/>
      <c r="AA48" s="57"/>
      <c r="AB48" s="58">
        <v>3</v>
      </c>
      <c r="AC48" s="57"/>
      <c r="AD48" s="57"/>
      <c r="AE48" s="57"/>
      <c r="AF48" s="57"/>
      <c r="AG48" s="119">
        <v>7.1500071500071505E-5</v>
      </c>
      <c r="AH48" s="57"/>
      <c r="AI48" s="57"/>
      <c r="AJ48" s="1"/>
    </row>
    <row r="49" spans="2:36" ht="12.75" customHeight="1" x14ac:dyDescent="0.2">
      <c r="B49" s="56" t="s">
        <v>1073</v>
      </c>
      <c r="C49" s="57"/>
      <c r="D49" s="57"/>
      <c r="E49" s="57"/>
      <c r="F49" s="57"/>
      <c r="G49" s="57"/>
      <c r="H49" s="57"/>
      <c r="I49" s="57"/>
      <c r="J49" s="145">
        <v>38201.620000000003</v>
      </c>
      <c r="K49" s="57"/>
      <c r="L49" s="57"/>
      <c r="M49" s="57"/>
      <c r="N49" s="57"/>
      <c r="O49" s="57"/>
      <c r="P49" s="57"/>
      <c r="Q49" s="57"/>
      <c r="R49" s="57"/>
      <c r="S49" s="57"/>
      <c r="T49" s="57"/>
      <c r="U49" s="119">
        <v>1.3049979959241717E-5</v>
      </c>
      <c r="V49" s="57"/>
      <c r="W49" s="57"/>
      <c r="X49" s="57"/>
      <c r="Y49" s="57"/>
      <c r="Z49" s="57"/>
      <c r="AA49" s="57"/>
      <c r="AB49" s="58">
        <v>2</v>
      </c>
      <c r="AC49" s="57"/>
      <c r="AD49" s="57"/>
      <c r="AE49" s="57"/>
      <c r="AF49" s="57"/>
      <c r="AG49" s="119">
        <v>4.7666714333381001E-5</v>
      </c>
      <c r="AH49" s="57"/>
      <c r="AI49" s="57"/>
      <c r="AJ49" s="1"/>
    </row>
    <row r="50" spans="2:36" ht="12.75" customHeight="1" x14ac:dyDescent="0.2">
      <c r="B50" s="56" t="s">
        <v>1074</v>
      </c>
      <c r="C50" s="57"/>
      <c r="D50" s="57"/>
      <c r="E50" s="57"/>
      <c r="F50" s="57"/>
      <c r="G50" s="57"/>
      <c r="H50" s="57"/>
      <c r="I50" s="57"/>
      <c r="J50" s="145">
        <v>5236.66</v>
      </c>
      <c r="K50" s="57"/>
      <c r="L50" s="57"/>
      <c r="M50" s="57"/>
      <c r="N50" s="57"/>
      <c r="O50" s="57"/>
      <c r="P50" s="57"/>
      <c r="Q50" s="57"/>
      <c r="R50" s="57"/>
      <c r="S50" s="57"/>
      <c r="T50" s="57"/>
      <c r="U50" s="119">
        <v>1.7888850800924863E-6</v>
      </c>
      <c r="V50" s="57"/>
      <c r="W50" s="57"/>
      <c r="X50" s="57"/>
      <c r="Y50" s="57"/>
      <c r="Z50" s="57"/>
      <c r="AA50" s="57"/>
      <c r="AB50" s="58">
        <v>1</v>
      </c>
      <c r="AC50" s="57"/>
      <c r="AD50" s="57"/>
      <c r="AE50" s="57"/>
      <c r="AF50" s="57"/>
      <c r="AG50" s="119">
        <v>2.3833357166690501E-5</v>
      </c>
      <c r="AH50" s="57"/>
      <c r="AI50" s="57"/>
      <c r="AJ50" s="1"/>
    </row>
    <row r="51" spans="2:36" ht="12.75" customHeight="1" x14ac:dyDescent="0.2">
      <c r="B51" s="140"/>
      <c r="C51" s="141"/>
      <c r="D51" s="141"/>
      <c r="E51" s="141"/>
      <c r="F51" s="141"/>
      <c r="G51" s="141"/>
      <c r="H51" s="141"/>
      <c r="I51" s="141"/>
      <c r="J51" s="142">
        <v>2927331698.539999</v>
      </c>
      <c r="K51" s="141"/>
      <c r="L51" s="141"/>
      <c r="M51" s="141"/>
      <c r="N51" s="141"/>
      <c r="O51" s="141"/>
      <c r="P51" s="141"/>
      <c r="Q51" s="141"/>
      <c r="R51" s="141"/>
      <c r="S51" s="141"/>
      <c r="T51" s="141"/>
      <c r="U51" s="143">
        <v>0.99999999999999334</v>
      </c>
      <c r="V51" s="141"/>
      <c r="W51" s="141"/>
      <c r="X51" s="141"/>
      <c r="Y51" s="141"/>
      <c r="Z51" s="141"/>
      <c r="AA51" s="141"/>
      <c r="AB51" s="144">
        <v>41958</v>
      </c>
      <c r="AC51" s="141"/>
      <c r="AD51" s="141"/>
      <c r="AE51" s="141"/>
      <c r="AF51" s="141"/>
      <c r="AG51" s="143">
        <v>1</v>
      </c>
      <c r="AH51" s="141"/>
      <c r="AI51" s="141"/>
      <c r="AJ51" s="1"/>
    </row>
    <row r="52" spans="2:36" ht="8.4499999999999993" customHeight="1"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
      <c r="B53" s="69" t="s">
        <v>1036</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1"/>
    </row>
    <row r="54" spans="2:36" ht="9.6" customHeight="1"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
      <c r="B55" s="64" t="s">
        <v>1052</v>
      </c>
      <c r="C55" s="65"/>
      <c r="D55" s="65"/>
      <c r="E55" s="65"/>
      <c r="F55" s="65"/>
      <c r="G55" s="65"/>
      <c r="H55" s="65"/>
      <c r="I55" s="65"/>
      <c r="J55" s="64" t="s">
        <v>1049</v>
      </c>
      <c r="K55" s="65"/>
      <c r="L55" s="65"/>
      <c r="M55" s="65"/>
      <c r="N55" s="65"/>
      <c r="O55" s="65"/>
      <c r="P55" s="65"/>
      <c r="Q55" s="65"/>
      <c r="R55" s="65"/>
      <c r="S55" s="65"/>
      <c r="T55" s="65"/>
      <c r="U55" s="64" t="s">
        <v>1050</v>
      </c>
      <c r="V55" s="65"/>
      <c r="W55" s="65"/>
      <c r="X55" s="65"/>
      <c r="Y55" s="65"/>
      <c r="Z55" s="65"/>
      <c r="AA55" s="65"/>
      <c r="AB55" s="64" t="s">
        <v>1051</v>
      </c>
      <c r="AC55" s="65"/>
      <c r="AD55" s="65"/>
      <c r="AE55" s="65"/>
      <c r="AF55" s="64" t="s">
        <v>1050</v>
      </c>
      <c r="AG55" s="65"/>
      <c r="AH55" s="65"/>
      <c r="AI55" s="65"/>
      <c r="AJ55" s="65"/>
    </row>
    <row r="56" spans="2:36" ht="10.5" customHeight="1" x14ac:dyDescent="0.2">
      <c r="B56" s="56" t="s">
        <v>1075</v>
      </c>
      <c r="C56" s="57"/>
      <c r="D56" s="57"/>
      <c r="E56" s="57"/>
      <c r="F56" s="57"/>
      <c r="G56" s="57"/>
      <c r="H56" s="57"/>
      <c r="I56" s="57"/>
      <c r="J56" s="145">
        <v>525000</v>
      </c>
      <c r="K56" s="57"/>
      <c r="L56" s="57"/>
      <c r="M56" s="57"/>
      <c r="N56" s="57"/>
      <c r="O56" s="57"/>
      <c r="P56" s="57"/>
      <c r="Q56" s="57"/>
      <c r="R56" s="57"/>
      <c r="S56" s="57"/>
      <c r="T56" s="57"/>
      <c r="U56" s="119">
        <v>1.7934421311457201E-4</v>
      </c>
      <c r="V56" s="57"/>
      <c r="W56" s="57"/>
      <c r="X56" s="57"/>
      <c r="Y56" s="57"/>
      <c r="Z56" s="57"/>
      <c r="AA56" s="57"/>
      <c r="AB56" s="58">
        <v>135</v>
      </c>
      <c r="AC56" s="57"/>
      <c r="AD56" s="57"/>
      <c r="AE56" s="57"/>
      <c r="AF56" s="119">
        <v>3.2175032175032173E-3</v>
      </c>
      <c r="AG56" s="57"/>
      <c r="AH56" s="57"/>
      <c r="AI56" s="57"/>
      <c r="AJ56" s="57"/>
    </row>
    <row r="57" spans="2:36" ht="10.5" customHeight="1" x14ac:dyDescent="0.2">
      <c r="B57" s="56" t="s">
        <v>1053</v>
      </c>
      <c r="C57" s="57"/>
      <c r="D57" s="57"/>
      <c r="E57" s="57"/>
      <c r="F57" s="57"/>
      <c r="G57" s="57"/>
      <c r="H57" s="57"/>
      <c r="I57" s="57"/>
      <c r="J57" s="145">
        <v>14525143.960000005</v>
      </c>
      <c r="K57" s="57"/>
      <c r="L57" s="57"/>
      <c r="M57" s="57"/>
      <c r="N57" s="57"/>
      <c r="O57" s="57"/>
      <c r="P57" s="57"/>
      <c r="Q57" s="57"/>
      <c r="R57" s="57"/>
      <c r="S57" s="57"/>
      <c r="T57" s="57"/>
      <c r="U57" s="119">
        <v>4.9619057407277699E-3</v>
      </c>
      <c r="V57" s="57"/>
      <c r="W57" s="57"/>
      <c r="X57" s="57"/>
      <c r="Y57" s="57"/>
      <c r="Z57" s="57"/>
      <c r="AA57" s="57"/>
      <c r="AB57" s="58">
        <v>558</v>
      </c>
      <c r="AC57" s="57"/>
      <c r="AD57" s="57"/>
      <c r="AE57" s="57"/>
      <c r="AF57" s="119">
        <v>1.3299013299013299E-2</v>
      </c>
      <c r="AG57" s="57"/>
      <c r="AH57" s="57"/>
      <c r="AI57" s="57"/>
      <c r="AJ57" s="57"/>
    </row>
    <row r="58" spans="2:36" ht="10.5" customHeight="1" x14ac:dyDescent="0.2">
      <c r="B58" s="56" t="s">
        <v>1054</v>
      </c>
      <c r="C58" s="57"/>
      <c r="D58" s="57"/>
      <c r="E58" s="57"/>
      <c r="F58" s="57"/>
      <c r="G58" s="57"/>
      <c r="H58" s="57"/>
      <c r="I58" s="57"/>
      <c r="J58" s="145">
        <v>20082648.550000012</v>
      </c>
      <c r="K58" s="57"/>
      <c r="L58" s="57"/>
      <c r="M58" s="57"/>
      <c r="N58" s="57"/>
      <c r="O58" s="57"/>
      <c r="P58" s="57"/>
      <c r="Q58" s="57"/>
      <c r="R58" s="57"/>
      <c r="S58" s="57"/>
      <c r="T58" s="57"/>
      <c r="U58" s="119">
        <v>6.8603939075357195E-3</v>
      </c>
      <c r="V58" s="57"/>
      <c r="W58" s="57"/>
      <c r="X58" s="57"/>
      <c r="Y58" s="57"/>
      <c r="Z58" s="57"/>
      <c r="AA58" s="57"/>
      <c r="AB58" s="58">
        <v>683</v>
      </c>
      <c r="AC58" s="57"/>
      <c r="AD58" s="57"/>
      <c r="AE58" s="57"/>
      <c r="AF58" s="119">
        <v>1.627818294484961E-2</v>
      </c>
      <c r="AG58" s="57"/>
      <c r="AH58" s="57"/>
      <c r="AI58" s="57"/>
      <c r="AJ58" s="57"/>
    </row>
    <row r="59" spans="2:36" ht="10.5" customHeight="1" x14ac:dyDescent="0.2">
      <c r="B59" s="56" t="s">
        <v>1055</v>
      </c>
      <c r="C59" s="57"/>
      <c r="D59" s="57"/>
      <c r="E59" s="57"/>
      <c r="F59" s="57"/>
      <c r="G59" s="57"/>
      <c r="H59" s="57"/>
      <c r="I59" s="57"/>
      <c r="J59" s="145">
        <v>27666694.879999984</v>
      </c>
      <c r="K59" s="57"/>
      <c r="L59" s="57"/>
      <c r="M59" s="57"/>
      <c r="N59" s="57"/>
      <c r="O59" s="57"/>
      <c r="P59" s="57"/>
      <c r="Q59" s="57"/>
      <c r="R59" s="57"/>
      <c r="S59" s="57"/>
      <c r="T59" s="57"/>
      <c r="U59" s="119">
        <v>9.4511649956848676E-3</v>
      </c>
      <c r="V59" s="57"/>
      <c r="W59" s="57"/>
      <c r="X59" s="57"/>
      <c r="Y59" s="57"/>
      <c r="Z59" s="57"/>
      <c r="AA59" s="57"/>
      <c r="AB59" s="58">
        <v>843</v>
      </c>
      <c r="AC59" s="57"/>
      <c r="AD59" s="57"/>
      <c r="AE59" s="57"/>
      <c r="AF59" s="119">
        <v>2.0091520091520092E-2</v>
      </c>
      <c r="AG59" s="57"/>
      <c r="AH59" s="57"/>
      <c r="AI59" s="57"/>
      <c r="AJ59" s="57"/>
    </row>
    <row r="60" spans="2:36" ht="10.5" customHeight="1" x14ac:dyDescent="0.2">
      <c r="B60" s="56" t="s">
        <v>1056</v>
      </c>
      <c r="C60" s="57"/>
      <c r="D60" s="57"/>
      <c r="E60" s="57"/>
      <c r="F60" s="57"/>
      <c r="G60" s="57"/>
      <c r="H60" s="57"/>
      <c r="I60" s="57"/>
      <c r="J60" s="145">
        <v>80054134.53000015</v>
      </c>
      <c r="K60" s="57"/>
      <c r="L60" s="57"/>
      <c r="M60" s="57"/>
      <c r="N60" s="57"/>
      <c r="O60" s="57"/>
      <c r="P60" s="57"/>
      <c r="Q60" s="57"/>
      <c r="R60" s="57"/>
      <c r="S60" s="57"/>
      <c r="T60" s="57"/>
      <c r="U60" s="119">
        <v>2.7347134788287552E-2</v>
      </c>
      <c r="V60" s="57"/>
      <c r="W60" s="57"/>
      <c r="X60" s="57"/>
      <c r="Y60" s="57"/>
      <c r="Z60" s="57"/>
      <c r="AA60" s="57"/>
      <c r="AB60" s="58">
        <v>2768</v>
      </c>
      <c r="AC60" s="57"/>
      <c r="AD60" s="57"/>
      <c r="AE60" s="57"/>
      <c r="AF60" s="119">
        <v>6.5970732637399304E-2</v>
      </c>
      <c r="AG60" s="57"/>
      <c r="AH60" s="57"/>
      <c r="AI60" s="57"/>
      <c r="AJ60" s="57"/>
    </row>
    <row r="61" spans="2:36" ht="10.5" customHeight="1" x14ac:dyDescent="0.2">
      <c r="B61" s="56" t="s">
        <v>1057</v>
      </c>
      <c r="C61" s="57"/>
      <c r="D61" s="57"/>
      <c r="E61" s="57"/>
      <c r="F61" s="57"/>
      <c r="G61" s="57"/>
      <c r="H61" s="57"/>
      <c r="I61" s="57"/>
      <c r="J61" s="145">
        <v>113146587.98000003</v>
      </c>
      <c r="K61" s="57"/>
      <c r="L61" s="57"/>
      <c r="M61" s="57"/>
      <c r="N61" s="57"/>
      <c r="O61" s="57"/>
      <c r="P61" s="57"/>
      <c r="Q61" s="57"/>
      <c r="R61" s="57"/>
      <c r="S61" s="57"/>
      <c r="T61" s="57"/>
      <c r="U61" s="119">
        <v>3.8651782453089138E-2</v>
      </c>
      <c r="V61" s="57"/>
      <c r="W61" s="57"/>
      <c r="X61" s="57"/>
      <c r="Y61" s="57"/>
      <c r="Z61" s="57"/>
      <c r="AA61" s="57"/>
      <c r="AB61" s="58">
        <v>3429</v>
      </c>
      <c r="AC61" s="57"/>
      <c r="AD61" s="57"/>
      <c r="AE61" s="57"/>
      <c r="AF61" s="119">
        <v>8.1724581724581719E-2</v>
      </c>
      <c r="AG61" s="57"/>
      <c r="AH61" s="57"/>
      <c r="AI61" s="57"/>
      <c r="AJ61" s="57"/>
    </row>
    <row r="62" spans="2:36" ht="10.5" customHeight="1" x14ac:dyDescent="0.2">
      <c r="B62" s="56" t="s">
        <v>1058</v>
      </c>
      <c r="C62" s="57"/>
      <c r="D62" s="57"/>
      <c r="E62" s="57"/>
      <c r="F62" s="57"/>
      <c r="G62" s="57"/>
      <c r="H62" s="57"/>
      <c r="I62" s="57"/>
      <c r="J62" s="145">
        <v>106160464.03000003</v>
      </c>
      <c r="K62" s="57"/>
      <c r="L62" s="57"/>
      <c r="M62" s="57"/>
      <c r="N62" s="57"/>
      <c r="O62" s="57"/>
      <c r="P62" s="57"/>
      <c r="Q62" s="57"/>
      <c r="R62" s="57"/>
      <c r="S62" s="57"/>
      <c r="T62" s="57"/>
      <c r="U62" s="119">
        <v>3.6265266448263202E-2</v>
      </c>
      <c r="V62" s="57"/>
      <c r="W62" s="57"/>
      <c r="X62" s="57"/>
      <c r="Y62" s="57"/>
      <c r="Z62" s="57"/>
      <c r="AA62" s="57"/>
      <c r="AB62" s="58">
        <v>2774</v>
      </c>
      <c r="AC62" s="57"/>
      <c r="AD62" s="57"/>
      <c r="AE62" s="57"/>
      <c r="AF62" s="119">
        <v>6.6113732780399448E-2</v>
      </c>
      <c r="AG62" s="57"/>
      <c r="AH62" s="57"/>
      <c r="AI62" s="57"/>
      <c r="AJ62" s="57"/>
    </row>
    <row r="63" spans="2:36" ht="10.5" customHeight="1" x14ac:dyDescent="0.2">
      <c r="B63" s="56" t="s">
        <v>1059</v>
      </c>
      <c r="C63" s="57"/>
      <c r="D63" s="57"/>
      <c r="E63" s="57"/>
      <c r="F63" s="57"/>
      <c r="G63" s="57"/>
      <c r="H63" s="57"/>
      <c r="I63" s="57"/>
      <c r="J63" s="145">
        <v>111202692.18000026</v>
      </c>
      <c r="K63" s="57"/>
      <c r="L63" s="57"/>
      <c r="M63" s="57"/>
      <c r="N63" s="57"/>
      <c r="O63" s="57"/>
      <c r="P63" s="57"/>
      <c r="Q63" s="57"/>
      <c r="R63" s="57"/>
      <c r="S63" s="57"/>
      <c r="T63" s="57"/>
      <c r="U63" s="119">
        <v>3.7987732048084033E-2</v>
      </c>
      <c r="V63" s="57"/>
      <c r="W63" s="57"/>
      <c r="X63" s="57"/>
      <c r="Y63" s="57"/>
      <c r="Z63" s="57"/>
      <c r="AA63" s="57"/>
      <c r="AB63" s="58">
        <v>2395</v>
      </c>
      <c r="AC63" s="57"/>
      <c r="AD63" s="57"/>
      <c r="AE63" s="57"/>
      <c r="AF63" s="119">
        <v>5.7080890414223748E-2</v>
      </c>
      <c r="AG63" s="57"/>
      <c r="AH63" s="57"/>
      <c r="AI63" s="57"/>
      <c r="AJ63" s="57"/>
    </row>
    <row r="64" spans="2:36" ht="10.5" customHeight="1" x14ac:dyDescent="0.2">
      <c r="B64" s="56" t="s">
        <v>1060</v>
      </c>
      <c r="C64" s="57"/>
      <c r="D64" s="57"/>
      <c r="E64" s="57"/>
      <c r="F64" s="57"/>
      <c r="G64" s="57"/>
      <c r="H64" s="57"/>
      <c r="I64" s="57"/>
      <c r="J64" s="145">
        <v>123742152.17999998</v>
      </c>
      <c r="K64" s="57"/>
      <c r="L64" s="57"/>
      <c r="M64" s="57"/>
      <c r="N64" s="57"/>
      <c r="O64" s="57"/>
      <c r="P64" s="57"/>
      <c r="Q64" s="57"/>
      <c r="R64" s="57"/>
      <c r="S64" s="57"/>
      <c r="T64" s="57"/>
      <c r="U64" s="119">
        <v>4.2271312213001365E-2</v>
      </c>
      <c r="V64" s="57"/>
      <c r="W64" s="57"/>
      <c r="X64" s="57"/>
      <c r="Y64" s="57"/>
      <c r="Z64" s="57"/>
      <c r="AA64" s="57"/>
      <c r="AB64" s="58">
        <v>2318</v>
      </c>
      <c r="AC64" s="57"/>
      <c r="AD64" s="57"/>
      <c r="AE64" s="57"/>
      <c r="AF64" s="119">
        <v>5.5245721912388579E-2</v>
      </c>
      <c r="AG64" s="57"/>
      <c r="AH64" s="57"/>
      <c r="AI64" s="57"/>
      <c r="AJ64" s="57"/>
    </row>
    <row r="65" spans="2:36" ht="10.5" customHeight="1" x14ac:dyDescent="0.2">
      <c r="B65" s="56" t="s">
        <v>1061</v>
      </c>
      <c r="C65" s="57"/>
      <c r="D65" s="57"/>
      <c r="E65" s="57"/>
      <c r="F65" s="57"/>
      <c r="G65" s="57"/>
      <c r="H65" s="57"/>
      <c r="I65" s="57"/>
      <c r="J65" s="145">
        <v>142728648.37999985</v>
      </c>
      <c r="K65" s="57"/>
      <c r="L65" s="57"/>
      <c r="M65" s="57"/>
      <c r="N65" s="57"/>
      <c r="O65" s="57"/>
      <c r="P65" s="57"/>
      <c r="Q65" s="57"/>
      <c r="R65" s="57"/>
      <c r="S65" s="57"/>
      <c r="T65" s="57"/>
      <c r="U65" s="119">
        <v>4.87572516811762E-2</v>
      </c>
      <c r="V65" s="57"/>
      <c r="W65" s="57"/>
      <c r="X65" s="57"/>
      <c r="Y65" s="57"/>
      <c r="Z65" s="57"/>
      <c r="AA65" s="57"/>
      <c r="AB65" s="58">
        <v>2487</v>
      </c>
      <c r="AC65" s="57"/>
      <c r="AD65" s="57"/>
      <c r="AE65" s="57"/>
      <c r="AF65" s="119">
        <v>5.9273559273559276E-2</v>
      </c>
      <c r="AG65" s="57"/>
      <c r="AH65" s="57"/>
      <c r="AI65" s="57"/>
      <c r="AJ65" s="57"/>
    </row>
    <row r="66" spans="2:36" ht="10.5" customHeight="1" x14ac:dyDescent="0.2">
      <c r="B66" s="56" t="s">
        <v>1062</v>
      </c>
      <c r="C66" s="57"/>
      <c r="D66" s="57"/>
      <c r="E66" s="57"/>
      <c r="F66" s="57"/>
      <c r="G66" s="57"/>
      <c r="H66" s="57"/>
      <c r="I66" s="57"/>
      <c r="J66" s="145">
        <v>134610639.89000008</v>
      </c>
      <c r="K66" s="57"/>
      <c r="L66" s="57"/>
      <c r="M66" s="57"/>
      <c r="N66" s="57"/>
      <c r="O66" s="57"/>
      <c r="P66" s="57"/>
      <c r="Q66" s="57"/>
      <c r="R66" s="57"/>
      <c r="S66" s="57"/>
      <c r="T66" s="57"/>
      <c r="U66" s="119">
        <v>4.5984074834135392E-2</v>
      </c>
      <c r="V66" s="57"/>
      <c r="W66" s="57"/>
      <c r="X66" s="57"/>
      <c r="Y66" s="57"/>
      <c r="Z66" s="57"/>
      <c r="AA66" s="57"/>
      <c r="AB66" s="58">
        <v>2064</v>
      </c>
      <c r="AC66" s="57"/>
      <c r="AD66" s="57"/>
      <c r="AE66" s="57"/>
      <c r="AF66" s="119">
        <v>4.9192049192049191E-2</v>
      </c>
      <c r="AG66" s="57"/>
      <c r="AH66" s="57"/>
      <c r="AI66" s="57"/>
      <c r="AJ66" s="57"/>
    </row>
    <row r="67" spans="2:36" ht="10.5" customHeight="1" x14ac:dyDescent="0.2">
      <c r="B67" s="56" t="s">
        <v>1063</v>
      </c>
      <c r="C67" s="57"/>
      <c r="D67" s="57"/>
      <c r="E67" s="57"/>
      <c r="F67" s="57"/>
      <c r="G67" s="57"/>
      <c r="H67" s="57"/>
      <c r="I67" s="57"/>
      <c r="J67" s="145">
        <v>129172061.45000003</v>
      </c>
      <c r="K67" s="57"/>
      <c r="L67" s="57"/>
      <c r="M67" s="57"/>
      <c r="N67" s="57"/>
      <c r="O67" s="57"/>
      <c r="P67" s="57"/>
      <c r="Q67" s="57"/>
      <c r="R67" s="57"/>
      <c r="S67" s="57"/>
      <c r="T67" s="57"/>
      <c r="U67" s="119">
        <v>4.4126212794547426E-2</v>
      </c>
      <c r="V67" s="57"/>
      <c r="W67" s="57"/>
      <c r="X67" s="57"/>
      <c r="Y67" s="57"/>
      <c r="Z67" s="57"/>
      <c r="AA67" s="57"/>
      <c r="AB67" s="58">
        <v>1831</v>
      </c>
      <c r="AC67" s="57"/>
      <c r="AD67" s="57"/>
      <c r="AE67" s="57"/>
      <c r="AF67" s="119">
        <v>4.3638876972210305E-2</v>
      </c>
      <c r="AG67" s="57"/>
      <c r="AH67" s="57"/>
      <c r="AI67" s="57"/>
      <c r="AJ67" s="57"/>
    </row>
    <row r="68" spans="2:36" ht="10.5" customHeight="1" x14ac:dyDescent="0.2">
      <c r="B68" s="56" t="s">
        <v>1064</v>
      </c>
      <c r="C68" s="57"/>
      <c r="D68" s="57"/>
      <c r="E68" s="57"/>
      <c r="F68" s="57"/>
      <c r="G68" s="57"/>
      <c r="H68" s="57"/>
      <c r="I68" s="57"/>
      <c r="J68" s="145">
        <v>121817423.27000023</v>
      </c>
      <c r="K68" s="57"/>
      <c r="L68" s="57"/>
      <c r="M68" s="57"/>
      <c r="N68" s="57"/>
      <c r="O68" s="57"/>
      <c r="P68" s="57"/>
      <c r="Q68" s="57"/>
      <c r="R68" s="57"/>
      <c r="S68" s="57"/>
      <c r="T68" s="57"/>
      <c r="U68" s="119">
        <v>4.1613809371434184E-2</v>
      </c>
      <c r="V68" s="57"/>
      <c r="W68" s="57"/>
      <c r="X68" s="57"/>
      <c r="Y68" s="57"/>
      <c r="Z68" s="57"/>
      <c r="AA68" s="57"/>
      <c r="AB68" s="58">
        <v>1639</v>
      </c>
      <c r="AC68" s="57"/>
      <c r="AD68" s="57"/>
      <c r="AE68" s="57"/>
      <c r="AF68" s="119">
        <v>3.9062872396205726E-2</v>
      </c>
      <c r="AG68" s="57"/>
      <c r="AH68" s="57"/>
      <c r="AI68" s="57"/>
      <c r="AJ68" s="57"/>
    </row>
    <row r="69" spans="2:36" ht="10.5" customHeight="1" x14ac:dyDescent="0.2">
      <c r="B69" s="56" t="s">
        <v>1065</v>
      </c>
      <c r="C69" s="57"/>
      <c r="D69" s="57"/>
      <c r="E69" s="57"/>
      <c r="F69" s="57"/>
      <c r="G69" s="57"/>
      <c r="H69" s="57"/>
      <c r="I69" s="57"/>
      <c r="J69" s="145">
        <v>131690073.12999986</v>
      </c>
      <c r="K69" s="57"/>
      <c r="L69" s="57"/>
      <c r="M69" s="57"/>
      <c r="N69" s="57"/>
      <c r="O69" s="57"/>
      <c r="P69" s="57"/>
      <c r="Q69" s="57"/>
      <c r="R69" s="57"/>
      <c r="S69" s="57"/>
      <c r="T69" s="57"/>
      <c r="U69" s="119">
        <v>4.4986385791429086E-2</v>
      </c>
      <c r="V69" s="57"/>
      <c r="W69" s="57"/>
      <c r="X69" s="57"/>
      <c r="Y69" s="57"/>
      <c r="Z69" s="57"/>
      <c r="AA69" s="57"/>
      <c r="AB69" s="58">
        <v>1637</v>
      </c>
      <c r="AC69" s="57"/>
      <c r="AD69" s="57"/>
      <c r="AE69" s="57"/>
      <c r="AF69" s="119">
        <v>3.9015205681872347E-2</v>
      </c>
      <c r="AG69" s="57"/>
      <c r="AH69" s="57"/>
      <c r="AI69" s="57"/>
      <c r="AJ69" s="57"/>
    </row>
    <row r="70" spans="2:36" ht="10.5" customHeight="1" x14ac:dyDescent="0.2">
      <c r="B70" s="56" t="s">
        <v>1066</v>
      </c>
      <c r="C70" s="57"/>
      <c r="D70" s="57"/>
      <c r="E70" s="57"/>
      <c r="F70" s="57"/>
      <c r="G70" s="57"/>
      <c r="H70" s="57"/>
      <c r="I70" s="57"/>
      <c r="J70" s="145">
        <v>186308567.47000015</v>
      </c>
      <c r="K70" s="57"/>
      <c r="L70" s="57"/>
      <c r="M70" s="57"/>
      <c r="N70" s="57"/>
      <c r="O70" s="57"/>
      <c r="P70" s="57"/>
      <c r="Q70" s="57"/>
      <c r="R70" s="57"/>
      <c r="S70" s="57"/>
      <c r="T70" s="57"/>
      <c r="U70" s="119">
        <v>6.3644501770305381E-2</v>
      </c>
      <c r="V70" s="57"/>
      <c r="W70" s="57"/>
      <c r="X70" s="57"/>
      <c r="Y70" s="57"/>
      <c r="Z70" s="57"/>
      <c r="AA70" s="57"/>
      <c r="AB70" s="58">
        <v>2302</v>
      </c>
      <c r="AC70" s="57"/>
      <c r="AD70" s="57"/>
      <c r="AE70" s="57"/>
      <c r="AF70" s="119">
        <v>5.4864388197721534E-2</v>
      </c>
      <c r="AG70" s="57"/>
      <c r="AH70" s="57"/>
      <c r="AI70" s="57"/>
      <c r="AJ70" s="57"/>
    </row>
    <row r="71" spans="2:36" ht="10.5" customHeight="1" x14ac:dyDescent="0.2">
      <c r="B71" s="56" t="s">
        <v>1067</v>
      </c>
      <c r="C71" s="57"/>
      <c r="D71" s="57"/>
      <c r="E71" s="57"/>
      <c r="F71" s="57"/>
      <c r="G71" s="57"/>
      <c r="H71" s="57"/>
      <c r="I71" s="57"/>
      <c r="J71" s="145">
        <v>164834784.57999983</v>
      </c>
      <c r="K71" s="57"/>
      <c r="L71" s="57"/>
      <c r="M71" s="57"/>
      <c r="N71" s="57"/>
      <c r="O71" s="57"/>
      <c r="P71" s="57"/>
      <c r="Q71" s="57"/>
      <c r="R71" s="57"/>
      <c r="S71" s="57"/>
      <c r="T71" s="57"/>
      <c r="U71" s="119">
        <v>5.6308885208400113E-2</v>
      </c>
      <c r="V71" s="57"/>
      <c r="W71" s="57"/>
      <c r="X71" s="57"/>
      <c r="Y71" s="57"/>
      <c r="Z71" s="57"/>
      <c r="AA71" s="57"/>
      <c r="AB71" s="58">
        <v>1828</v>
      </c>
      <c r="AC71" s="57"/>
      <c r="AD71" s="57"/>
      <c r="AE71" s="57"/>
      <c r="AF71" s="119">
        <v>4.3567376900710234E-2</v>
      </c>
      <c r="AG71" s="57"/>
      <c r="AH71" s="57"/>
      <c r="AI71" s="57"/>
      <c r="AJ71" s="57"/>
    </row>
    <row r="72" spans="2:36" ht="10.5" customHeight="1" x14ac:dyDescent="0.2">
      <c r="B72" s="56" t="s">
        <v>1068</v>
      </c>
      <c r="C72" s="57"/>
      <c r="D72" s="57"/>
      <c r="E72" s="57"/>
      <c r="F72" s="57"/>
      <c r="G72" s="57"/>
      <c r="H72" s="57"/>
      <c r="I72" s="57"/>
      <c r="J72" s="145">
        <v>177414441.26000026</v>
      </c>
      <c r="K72" s="57"/>
      <c r="L72" s="57"/>
      <c r="M72" s="57"/>
      <c r="N72" s="57"/>
      <c r="O72" s="57"/>
      <c r="P72" s="57"/>
      <c r="Q72" s="57"/>
      <c r="R72" s="57"/>
      <c r="S72" s="57"/>
      <c r="T72" s="57"/>
      <c r="U72" s="119">
        <v>6.0606196881783245E-2</v>
      </c>
      <c r="V72" s="57"/>
      <c r="W72" s="57"/>
      <c r="X72" s="57"/>
      <c r="Y72" s="57"/>
      <c r="Z72" s="57"/>
      <c r="AA72" s="57"/>
      <c r="AB72" s="58">
        <v>1832</v>
      </c>
      <c r="AC72" s="57"/>
      <c r="AD72" s="57"/>
      <c r="AE72" s="57"/>
      <c r="AF72" s="119">
        <v>4.3662710329376998E-2</v>
      </c>
      <c r="AG72" s="57"/>
      <c r="AH72" s="57"/>
      <c r="AI72" s="57"/>
      <c r="AJ72" s="57"/>
    </row>
    <row r="73" spans="2:36" ht="10.5" customHeight="1" x14ac:dyDescent="0.2">
      <c r="B73" s="56" t="s">
        <v>1069</v>
      </c>
      <c r="C73" s="57"/>
      <c r="D73" s="57"/>
      <c r="E73" s="57"/>
      <c r="F73" s="57"/>
      <c r="G73" s="57"/>
      <c r="H73" s="57"/>
      <c r="I73" s="57"/>
      <c r="J73" s="145">
        <v>166306369.78000006</v>
      </c>
      <c r="K73" s="57"/>
      <c r="L73" s="57"/>
      <c r="M73" s="57"/>
      <c r="N73" s="57"/>
      <c r="O73" s="57"/>
      <c r="P73" s="57"/>
      <c r="Q73" s="57"/>
      <c r="R73" s="57"/>
      <c r="S73" s="57"/>
      <c r="T73" s="57"/>
      <c r="U73" s="119">
        <v>5.6811590522162191E-2</v>
      </c>
      <c r="V73" s="57"/>
      <c r="W73" s="57"/>
      <c r="X73" s="57"/>
      <c r="Y73" s="57"/>
      <c r="Z73" s="57"/>
      <c r="AA73" s="57"/>
      <c r="AB73" s="58">
        <v>1596</v>
      </c>
      <c r="AC73" s="57"/>
      <c r="AD73" s="57"/>
      <c r="AE73" s="57"/>
      <c r="AF73" s="119">
        <v>3.8038038038038041E-2</v>
      </c>
      <c r="AG73" s="57"/>
      <c r="AH73" s="57"/>
      <c r="AI73" s="57"/>
      <c r="AJ73" s="57"/>
    </row>
    <row r="74" spans="2:36" ht="10.5" customHeight="1" x14ac:dyDescent="0.2">
      <c r="B74" s="56" t="s">
        <v>1070</v>
      </c>
      <c r="C74" s="57"/>
      <c r="D74" s="57"/>
      <c r="E74" s="57"/>
      <c r="F74" s="57"/>
      <c r="G74" s="57"/>
      <c r="H74" s="57"/>
      <c r="I74" s="57"/>
      <c r="J74" s="145">
        <v>110901891.82999979</v>
      </c>
      <c r="K74" s="57"/>
      <c r="L74" s="57"/>
      <c r="M74" s="57"/>
      <c r="N74" s="57"/>
      <c r="O74" s="57"/>
      <c r="P74" s="57"/>
      <c r="Q74" s="57"/>
      <c r="R74" s="57"/>
      <c r="S74" s="57"/>
      <c r="T74" s="57"/>
      <c r="U74" s="119">
        <v>3.7884976234607036E-2</v>
      </c>
      <c r="V74" s="57"/>
      <c r="W74" s="57"/>
      <c r="X74" s="57"/>
      <c r="Y74" s="57"/>
      <c r="Z74" s="57"/>
      <c r="AA74" s="57"/>
      <c r="AB74" s="58">
        <v>1187</v>
      </c>
      <c r="AC74" s="57"/>
      <c r="AD74" s="57"/>
      <c r="AE74" s="57"/>
      <c r="AF74" s="119">
        <v>2.8290194956861622E-2</v>
      </c>
      <c r="AG74" s="57"/>
      <c r="AH74" s="57"/>
      <c r="AI74" s="57"/>
      <c r="AJ74" s="57"/>
    </row>
    <row r="75" spans="2:36" ht="10.5" customHeight="1" x14ac:dyDescent="0.2">
      <c r="B75" s="56" t="s">
        <v>1071</v>
      </c>
      <c r="C75" s="57"/>
      <c r="D75" s="57"/>
      <c r="E75" s="57"/>
      <c r="F75" s="57"/>
      <c r="G75" s="57"/>
      <c r="H75" s="57"/>
      <c r="I75" s="57"/>
      <c r="J75" s="145">
        <v>196699731.41000009</v>
      </c>
      <c r="K75" s="57"/>
      <c r="L75" s="57"/>
      <c r="M75" s="57"/>
      <c r="N75" s="57"/>
      <c r="O75" s="57"/>
      <c r="P75" s="57"/>
      <c r="Q75" s="57"/>
      <c r="R75" s="57"/>
      <c r="S75" s="57"/>
      <c r="T75" s="57"/>
      <c r="U75" s="119">
        <v>6.7194206761093583E-2</v>
      </c>
      <c r="V75" s="57"/>
      <c r="W75" s="57"/>
      <c r="X75" s="57"/>
      <c r="Y75" s="57"/>
      <c r="Z75" s="57"/>
      <c r="AA75" s="57"/>
      <c r="AB75" s="58">
        <v>1999</v>
      </c>
      <c r="AC75" s="57"/>
      <c r="AD75" s="57"/>
      <c r="AE75" s="57"/>
      <c r="AF75" s="119">
        <v>4.7642880976214309E-2</v>
      </c>
      <c r="AG75" s="57"/>
      <c r="AH75" s="57"/>
      <c r="AI75" s="57"/>
      <c r="AJ75" s="57"/>
    </row>
    <row r="76" spans="2:36" ht="10.5" customHeight="1" x14ac:dyDescent="0.2">
      <c r="B76" s="56" t="s">
        <v>1072</v>
      </c>
      <c r="C76" s="57"/>
      <c r="D76" s="57"/>
      <c r="E76" s="57"/>
      <c r="F76" s="57"/>
      <c r="G76" s="57"/>
      <c r="H76" s="57"/>
      <c r="I76" s="57"/>
      <c r="J76" s="145">
        <v>163503830.62000006</v>
      </c>
      <c r="K76" s="57"/>
      <c r="L76" s="57"/>
      <c r="M76" s="57"/>
      <c r="N76" s="57"/>
      <c r="O76" s="57"/>
      <c r="P76" s="57"/>
      <c r="Q76" s="57"/>
      <c r="R76" s="57"/>
      <c r="S76" s="57"/>
      <c r="T76" s="57"/>
      <c r="U76" s="119">
        <v>5.5854220654785097E-2</v>
      </c>
      <c r="V76" s="57"/>
      <c r="W76" s="57"/>
      <c r="X76" s="57"/>
      <c r="Y76" s="57"/>
      <c r="Z76" s="57"/>
      <c r="AA76" s="57"/>
      <c r="AB76" s="58">
        <v>1559</v>
      </c>
      <c r="AC76" s="57"/>
      <c r="AD76" s="57"/>
      <c r="AE76" s="57"/>
      <c r="AF76" s="119">
        <v>3.7156203822870493E-2</v>
      </c>
      <c r="AG76" s="57"/>
      <c r="AH76" s="57"/>
      <c r="AI76" s="57"/>
      <c r="AJ76" s="57"/>
    </row>
    <row r="77" spans="2:36" ht="10.5" customHeight="1" x14ac:dyDescent="0.2">
      <c r="B77" s="56" t="s">
        <v>1073</v>
      </c>
      <c r="C77" s="57"/>
      <c r="D77" s="57"/>
      <c r="E77" s="57"/>
      <c r="F77" s="57"/>
      <c r="G77" s="57"/>
      <c r="H77" s="57"/>
      <c r="I77" s="57"/>
      <c r="J77" s="145">
        <v>141892242.00000009</v>
      </c>
      <c r="K77" s="57"/>
      <c r="L77" s="57"/>
      <c r="M77" s="57"/>
      <c r="N77" s="57"/>
      <c r="O77" s="57"/>
      <c r="P77" s="57"/>
      <c r="Q77" s="57"/>
      <c r="R77" s="57"/>
      <c r="S77" s="57"/>
      <c r="T77" s="57"/>
      <c r="U77" s="119">
        <v>4.8471528549623701E-2</v>
      </c>
      <c r="V77" s="57"/>
      <c r="W77" s="57"/>
      <c r="X77" s="57"/>
      <c r="Y77" s="57"/>
      <c r="Z77" s="57"/>
      <c r="AA77" s="57"/>
      <c r="AB77" s="58">
        <v>1238</v>
      </c>
      <c r="AC77" s="57"/>
      <c r="AD77" s="57"/>
      <c r="AE77" s="57"/>
      <c r="AF77" s="119">
        <v>2.9505696172362841E-2</v>
      </c>
      <c r="AG77" s="57"/>
      <c r="AH77" s="57"/>
      <c r="AI77" s="57"/>
      <c r="AJ77" s="57"/>
    </row>
    <row r="78" spans="2:36" ht="10.5" customHeight="1" x14ac:dyDescent="0.2">
      <c r="B78" s="56" t="s">
        <v>1076</v>
      </c>
      <c r="C78" s="57"/>
      <c r="D78" s="57"/>
      <c r="E78" s="57"/>
      <c r="F78" s="57"/>
      <c r="G78" s="57"/>
      <c r="H78" s="57"/>
      <c r="I78" s="57"/>
      <c r="J78" s="145">
        <v>76390381.669999897</v>
      </c>
      <c r="K78" s="57"/>
      <c r="L78" s="57"/>
      <c r="M78" s="57"/>
      <c r="N78" s="57"/>
      <c r="O78" s="57"/>
      <c r="P78" s="57"/>
      <c r="Q78" s="57"/>
      <c r="R78" s="57"/>
      <c r="S78" s="57"/>
      <c r="T78" s="57"/>
      <c r="U78" s="119">
        <v>2.6095567409767536E-2</v>
      </c>
      <c r="V78" s="57"/>
      <c r="W78" s="57"/>
      <c r="X78" s="57"/>
      <c r="Y78" s="57"/>
      <c r="Z78" s="57"/>
      <c r="AA78" s="57"/>
      <c r="AB78" s="58">
        <v>670</v>
      </c>
      <c r="AC78" s="57"/>
      <c r="AD78" s="57"/>
      <c r="AE78" s="57"/>
      <c r="AF78" s="119">
        <v>1.5968349301682633E-2</v>
      </c>
      <c r="AG78" s="57"/>
      <c r="AH78" s="57"/>
      <c r="AI78" s="57"/>
      <c r="AJ78" s="57"/>
    </row>
    <row r="79" spans="2:36" ht="10.5" customHeight="1" x14ac:dyDescent="0.2">
      <c r="B79" s="56" t="s">
        <v>1074</v>
      </c>
      <c r="C79" s="57"/>
      <c r="D79" s="57"/>
      <c r="E79" s="57"/>
      <c r="F79" s="57"/>
      <c r="G79" s="57"/>
      <c r="H79" s="57"/>
      <c r="I79" s="57"/>
      <c r="J79" s="145">
        <v>79837927.399999976</v>
      </c>
      <c r="K79" s="57"/>
      <c r="L79" s="57"/>
      <c r="M79" s="57"/>
      <c r="N79" s="57"/>
      <c r="O79" s="57"/>
      <c r="P79" s="57"/>
      <c r="Q79" s="57"/>
      <c r="R79" s="57"/>
      <c r="S79" s="57"/>
      <c r="T79" s="57"/>
      <c r="U79" s="119">
        <v>2.7273276697621571E-2</v>
      </c>
      <c r="V79" s="57"/>
      <c r="W79" s="57"/>
      <c r="X79" s="57"/>
      <c r="Y79" s="57"/>
      <c r="Z79" s="57"/>
      <c r="AA79" s="57"/>
      <c r="AB79" s="58">
        <v>687</v>
      </c>
      <c r="AC79" s="57"/>
      <c r="AD79" s="57"/>
      <c r="AE79" s="57"/>
      <c r="AF79" s="119">
        <v>1.6373516373516375E-2</v>
      </c>
      <c r="AG79" s="57"/>
      <c r="AH79" s="57"/>
      <c r="AI79" s="57"/>
      <c r="AJ79" s="57"/>
    </row>
    <row r="80" spans="2:36" ht="10.5" customHeight="1" x14ac:dyDescent="0.2">
      <c r="B80" s="56" t="s">
        <v>1077</v>
      </c>
      <c r="C80" s="57"/>
      <c r="D80" s="57"/>
      <c r="E80" s="57"/>
      <c r="F80" s="57"/>
      <c r="G80" s="57"/>
      <c r="H80" s="57"/>
      <c r="I80" s="57"/>
      <c r="J80" s="145">
        <v>130716474.80999988</v>
      </c>
      <c r="K80" s="57"/>
      <c r="L80" s="57"/>
      <c r="M80" s="57"/>
      <c r="N80" s="57"/>
      <c r="O80" s="57"/>
      <c r="P80" s="57"/>
      <c r="Q80" s="57"/>
      <c r="R80" s="57"/>
      <c r="S80" s="57"/>
      <c r="T80" s="57"/>
      <c r="U80" s="119">
        <v>4.4653796792209911E-2</v>
      </c>
      <c r="V80" s="57"/>
      <c r="W80" s="57"/>
      <c r="X80" s="57"/>
      <c r="Y80" s="57"/>
      <c r="Z80" s="57"/>
      <c r="AA80" s="57"/>
      <c r="AB80" s="58">
        <v>1007</v>
      </c>
      <c r="AC80" s="57"/>
      <c r="AD80" s="57"/>
      <c r="AE80" s="57"/>
      <c r="AF80" s="119">
        <v>2.4000190666857334E-2</v>
      </c>
      <c r="AG80" s="57"/>
      <c r="AH80" s="57"/>
      <c r="AI80" s="57"/>
      <c r="AJ80" s="57"/>
    </row>
    <row r="81" spans="2:36" ht="10.5" customHeight="1" x14ac:dyDescent="0.2">
      <c r="B81" s="56" t="s">
        <v>1078</v>
      </c>
      <c r="C81" s="57"/>
      <c r="D81" s="57"/>
      <c r="E81" s="57"/>
      <c r="F81" s="57"/>
      <c r="G81" s="57"/>
      <c r="H81" s="57"/>
      <c r="I81" s="57"/>
      <c r="J81" s="145">
        <v>72480252.480000049</v>
      </c>
      <c r="K81" s="57"/>
      <c r="L81" s="57"/>
      <c r="M81" s="57"/>
      <c r="N81" s="57"/>
      <c r="O81" s="57"/>
      <c r="P81" s="57"/>
      <c r="Q81" s="57"/>
      <c r="R81" s="57"/>
      <c r="S81" s="57"/>
      <c r="T81" s="57"/>
      <c r="U81" s="119">
        <v>2.4759835899754504E-2</v>
      </c>
      <c r="V81" s="57"/>
      <c r="W81" s="57"/>
      <c r="X81" s="57"/>
      <c r="Y81" s="57"/>
      <c r="Z81" s="57"/>
      <c r="AA81" s="57"/>
      <c r="AB81" s="58">
        <v>463</v>
      </c>
      <c r="AC81" s="57"/>
      <c r="AD81" s="57"/>
      <c r="AE81" s="57"/>
      <c r="AF81" s="119">
        <v>1.1034844368177702E-2</v>
      </c>
      <c r="AG81" s="57"/>
      <c r="AH81" s="57"/>
      <c r="AI81" s="57"/>
      <c r="AJ81" s="57"/>
    </row>
    <row r="82" spans="2:36" ht="10.5" customHeight="1" x14ac:dyDescent="0.2">
      <c r="B82" s="56" t="s">
        <v>1079</v>
      </c>
      <c r="C82" s="57"/>
      <c r="D82" s="57"/>
      <c r="E82" s="57"/>
      <c r="F82" s="57"/>
      <c r="G82" s="57"/>
      <c r="H82" s="57"/>
      <c r="I82" s="57"/>
      <c r="J82" s="145">
        <v>969197.76</v>
      </c>
      <c r="K82" s="57"/>
      <c r="L82" s="57"/>
      <c r="M82" s="57"/>
      <c r="N82" s="57"/>
      <c r="O82" s="57"/>
      <c r="P82" s="57"/>
      <c r="Q82" s="57"/>
      <c r="R82" s="57"/>
      <c r="S82" s="57"/>
      <c r="T82" s="57"/>
      <c r="U82" s="119">
        <v>3.3108573260877297E-4</v>
      </c>
      <c r="V82" s="57"/>
      <c r="W82" s="57"/>
      <c r="X82" s="57"/>
      <c r="Y82" s="57"/>
      <c r="Z82" s="57"/>
      <c r="AA82" s="57"/>
      <c r="AB82" s="58">
        <v>11</v>
      </c>
      <c r="AC82" s="57"/>
      <c r="AD82" s="57"/>
      <c r="AE82" s="57"/>
      <c r="AF82" s="119">
        <v>2.6216692883359552E-4</v>
      </c>
      <c r="AG82" s="57"/>
      <c r="AH82" s="57"/>
      <c r="AI82" s="57"/>
      <c r="AJ82" s="57"/>
    </row>
    <row r="83" spans="2:36" ht="10.5" customHeight="1" x14ac:dyDescent="0.2">
      <c r="B83" s="56" t="s">
        <v>1080</v>
      </c>
      <c r="C83" s="57"/>
      <c r="D83" s="57"/>
      <c r="E83" s="57"/>
      <c r="F83" s="57"/>
      <c r="G83" s="57"/>
      <c r="H83" s="57"/>
      <c r="I83" s="57"/>
      <c r="J83" s="145">
        <v>241315.77</v>
      </c>
      <c r="K83" s="57"/>
      <c r="L83" s="57"/>
      <c r="M83" s="57"/>
      <c r="N83" s="57"/>
      <c r="O83" s="57"/>
      <c r="P83" s="57"/>
      <c r="Q83" s="57"/>
      <c r="R83" s="57"/>
      <c r="S83" s="57"/>
      <c r="T83" s="57"/>
      <c r="U83" s="119">
        <v>8.2435403586261042E-5</v>
      </c>
      <c r="V83" s="57"/>
      <c r="W83" s="57"/>
      <c r="X83" s="57"/>
      <c r="Y83" s="57"/>
      <c r="Z83" s="57"/>
      <c r="AA83" s="57"/>
      <c r="AB83" s="58">
        <v>3</v>
      </c>
      <c r="AC83" s="57"/>
      <c r="AD83" s="57"/>
      <c r="AE83" s="57"/>
      <c r="AF83" s="119">
        <v>7.1500071500071505E-5</v>
      </c>
      <c r="AG83" s="57"/>
      <c r="AH83" s="57"/>
      <c r="AI83" s="57"/>
      <c r="AJ83" s="57"/>
    </row>
    <row r="84" spans="2:36" ht="10.5" customHeight="1" x14ac:dyDescent="0.2">
      <c r="B84" s="56" t="s">
        <v>1081</v>
      </c>
      <c r="C84" s="57"/>
      <c r="D84" s="57"/>
      <c r="E84" s="57"/>
      <c r="F84" s="57"/>
      <c r="G84" s="57"/>
      <c r="H84" s="57"/>
      <c r="I84" s="57"/>
      <c r="J84" s="145">
        <v>537309.37</v>
      </c>
      <c r="K84" s="57"/>
      <c r="L84" s="57"/>
      <c r="M84" s="57"/>
      <c r="N84" s="57"/>
      <c r="O84" s="57"/>
      <c r="P84" s="57"/>
      <c r="Q84" s="57"/>
      <c r="R84" s="57"/>
      <c r="S84" s="57"/>
      <c r="T84" s="57"/>
      <c r="U84" s="119">
        <v>1.8354919268902178E-4</v>
      </c>
      <c r="V84" s="57"/>
      <c r="W84" s="57"/>
      <c r="X84" s="57"/>
      <c r="Y84" s="57"/>
      <c r="Z84" s="57"/>
      <c r="AA84" s="57"/>
      <c r="AB84" s="58">
        <v>3</v>
      </c>
      <c r="AC84" s="57"/>
      <c r="AD84" s="57"/>
      <c r="AE84" s="57"/>
      <c r="AF84" s="119">
        <v>7.1500071500071505E-5</v>
      </c>
      <c r="AG84" s="57"/>
      <c r="AH84" s="57"/>
      <c r="AI84" s="57"/>
      <c r="AJ84" s="57"/>
    </row>
    <row r="85" spans="2:36" ht="10.5" customHeight="1" x14ac:dyDescent="0.2">
      <c r="B85" s="56" t="s">
        <v>1082</v>
      </c>
      <c r="C85" s="57"/>
      <c r="D85" s="57"/>
      <c r="E85" s="57"/>
      <c r="F85" s="57"/>
      <c r="G85" s="57"/>
      <c r="H85" s="57"/>
      <c r="I85" s="57"/>
      <c r="J85" s="145">
        <v>501725.16</v>
      </c>
      <c r="K85" s="57"/>
      <c r="L85" s="57"/>
      <c r="M85" s="57"/>
      <c r="N85" s="57"/>
      <c r="O85" s="57"/>
      <c r="P85" s="57"/>
      <c r="Q85" s="57"/>
      <c r="R85" s="57"/>
      <c r="S85" s="57"/>
      <c r="T85" s="57"/>
      <c r="U85" s="119">
        <v>1.7139334099044331E-4</v>
      </c>
      <c r="V85" s="57"/>
      <c r="W85" s="57"/>
      <c r="X85" s="57"/>
      <c r="Y85" s="57"/>
      <c r="Z85" s="57"/>
      <c r="AA85" s="57"/>
      <c r="AB85" s="58">
        <v>6</v>
      </c>
      <c r="AC85" s="57"/>
      <c r="AD85" s="57"/>
      <c r="AE85" s="57"/>
      <c r="AF85" s="119">
        <v>1.4300014300014301E-4</v>
      </c>
      <c r="AG85" s="57"/>
      <c r="AH85" s="57"/>
      <c r="AI85" s="57"/>
      <c r="AJ85" s="57"/>
    </row>
    <row r="86" spans="2:36" ht="10.5" customHeight="1" x14ac:dyDescent="0.2">
      <c r="B86" s="56" t="s">
        <v>1083</v>
      </c>
      <c r="C86" s="57"/>
      <c r="D86" s="57"/>
      <c r="E86" s="57"/>
      <c r="F86" s="57"/>
      <c r="G86" s="57"/>
      <c r="H86" s="57"/>
      <c r="I86" s="57"/>
      <c r="J86" s="145">
        <v>670890.76</v>
      </c>
      <c r="K86" s="57"/>
      <c r="L86" s="57"/>
      <c r="M86" s="57"/>
      <c r="N86" s="57"/>
      <c r="O86" s="57"/>
      <c r="P86" s="57"/>
      <c r="Q86" s="57"/>
      <c r="R86" s="57"/>
      <c r="S86" s="57"/>
      <c r="T86" s="57"/>
      <c r="U86" s="119">
        <v>2.2918166750102322E-4</v>
      </c>
      <c r="V86" s="57"/>
      <c r="W86" s="57"/>
      <c r="X86" s="57"/>
      <c r="Y86" s="57"/>
      <c r="Z86" s="57"/>
      <c r="AA86" s="57"/>
      <c r="AB86" s="58">
        <v>6</v>
      </c>
      <c r="AC86" s="57"/>
      <c r="AD86" s="57"/>
      <c r="AE86" s="57"/>
      <c r="AF86" s="119">
        <v>1.4300014300014301E-4</v>
      </c>
      <c r="AG86" s="57"/>
      <c r="AH86" s="57"/>
      <c r="AI86" s="57"/>
      <c r="AJ86" s="57"/>
    </row>
    <row r="87" spans="2:36" ht="13.5" customHeight="1" x14ac:dyDescent="0.2">
      <c r="B87" s="140"/>
      <c r="C87" s="141"/>
      <c r="D87" s="141"/>
      <c r="E87" s="141"/>
      <c r="F87" s="141"/>
      <c r="G87" s="141"/>
      <c r="H87" s="141"/>
      <c r="I87" s="141"/>
      <c r="J87" s="142">
        <v>2927331698.5400009</v>
      </c>
      <c r="K87" s="141"/>
      <c r="L87" s="141"/>
      <c r="M87" s="141"/>
      <c r="N87" s="141"/>
      <c r="O87" s="141"/>
      <c r="P87" s="141"/>
      <c r="Q87" s="141"/>
      <c r="R87" s="141"/>
      <c r="S87" s="141"/>
      <c r="T87" s="141"/>
      <c r="U87" s="143">
        <v>0.99999999999999267</v>
      </c>
      <c r="V87" s="141"/>
      <c r="W87" s="141"/>
      <c r="X87" s="141"/>
      <c r="Y87" s="141"/>
      <c r="Z87" s="141"/>
      <c r="AA87" s="141"/>
      <c r="AB87" s="144">
        <v>41958</v>
      </c>
      <c r="AC87" s="141"/>
      <c r="AD87" s="141"/>
      <c r="AE87" s="141"/>
      <c r="AF87" s="143">
        <v>1</v>
      </c>
      <c r="AG87" s="141"/>
      <c r="AH87" s="141"/>
      <c r="AI87" s="141"/>
      <c r="AJ87" s="141"/>
    </row>
    <row r="88" spans="2:36" ht="9" customHeight="1"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
      <c r="B89" s="69" t="s">
        <v>1037</v>
      </c>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1"/>
    </row>
    <row r="90" spans="2:36" ht="9.1999999999999993"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
      <c r="B91" s="64" t="s">
        <v>1052</v>
      </c>
      <c r="C91" s="65"/>
      <c r="D91" s="65"/>
      <c r="E91" s="65"/>
      <c r="F91" s="65"/>
      <c r="G91" s="65"/>
      <c r="H91" s="65"/>
      <c r="I91" s="64" t="s">
        <v>1049</v>
      </c>
      <c r="J91" s="65"/>
      <c r="K91" s="65"/>
      <c r="L91" s="65"/>
      <c r="M91" s="65"/>
      <c r="N91" s="65"/>
      <c r="O91" s="65"/>
      <c r="P91" s="65"/>
      <c r="Q91" s="65"/>
      <c r="R91" s="65"/>
      <c r="S91" s="65"/>
      <c r="T91" s="65"/>
      <c r="U91" s="64" t="s">
        <v>1050</v>
      </c>
      <c r="V91" s="65"/>
      <c r="W91" s="65"/>
      <c r="X91" s="65"/>
      <c r="Y91" s="65"/>
      <c r="Z91" s="65"/>
      <c r="AA91" s="65"/>
      <c r="AB91" s="64" t="s">
        <v>1051</v>
      </c>
      <c r="AC91" s="65"/>
      <c r="AD91" s="65"/>
      <c r="AE91" s="65"/>
      <c r="AF91" s="64" t="s">
        <v>1050</v>
      </c>
      <c r="AG91" s="65"/>
      <c r="AH91" s="65"/>
      <c r="AI91" s="65"/>
      <c r="AJ91" s="65"/>
    </row>
    <row r="92" spans="2:36" ht="10.5" customHeight="1" x14ac:dyDescent="0.2">
      <c r="B92" s="56" t="s">
        <v>1053</v>
      </c>
      <c r="C92" s="57"/>
      <c r="D92" s="57"/>
      <c r="E92" s="57"/>
      <c r="F92" s="57"/>
      <c r="G92" s="57"/>
      <c r="H92" s="57"/>
      <c r="I92" s="145">
        <v>0</v>
      </c>
      <c r="J92" s="57"/>
      <c r="K92" s="57"/>
      <c r="L92" s="57"/>
      <c r="M92" s="57"/>
      <c r="N92" s="57"/>
      <c r="O92" s="57"/>
      <c r="P92" s="57"/>
      <c r="Q92" s="57"/>
      <c r="R92" s="57"/>
      <c r="S92" s="57"/>
      <c r="T92" s="57"/>
      <c r="U92" s="119">
        <v>0</v>
      </c>
      <c r="V92" s="57"/>
      <c r="W92" s="57"/>
      <c r="X92" s="57"/>
      <c r="Y92" s="57"/>
      <c r="Z92" s="57"/>
      <c r="AA92" s="57"/>
      <c r="AB92" s="58">
        <v>5</v>
      </c>
      <c r="AC92" s="57"/>
      <c r="AD92" s="57"/>
      <c r="AE92" s="57"/>
      <c r="AF92" s="119">
        <v>1.191667858334525E-4</v>
      </c>
      <c r="AG92" s="57"/>
      <c r="AH92" s="57"/>
      <c r="AI92" s="57"/>
      <c r="AJ92" s="57"/>
    </row>
    <row r="93" spans="2:36" ht="10.5" customHeight="1" x14ac:dyDescent="0.2">
      <c r="B93" s="56" t="s">
        <v>1054</v>
      </c>
      <c r="C93" s="57"/>
      <c r="D93" s="57"/>
      <c r="E93" s="57"/>
      <c r="F93" s="57"/>
      <c r="G93" s="57"/>
      <c r="H93" s="57"/>
      <c r="I93" s="145">
        <v>4723515.43</v>
      </c>
      <c r="J93" s="57"/>
      <c r="K93" s="57"/>
      <c r="L93" s="57"/>
      <c r="M93" s="57"/>
      <c r="N93" s="57"/>
      <c r="O93" s="57"/>
      <c r="P93" s="57"/>
      <c r="Q93" s="57"/>
      <c r="R93" s="57"/>
      <c r="S93" s="57"/>
      <c r="T93" s="57"/>
      <c r="U93" s="119">
        <v>1.6135907770055038E-3</v>
      </c>
      <c r="V93" s="57"/>
      <c r="W93" s="57"/>
      <c r="X93" s="57"/>
      <c r="Y93" s="57"/>
      <c r="Z93" s="57"/>
      <c r="AA93" s="57"/>
      <c r="AB93" s="58">
        <v>48</v>
      </c>
      <c r="AC93" s="57"/>
      <c r="AD93" s="57"/>
      <c r="AE93" s="57"/>
      <c r="AF93" s="119">
        <v>1.1440011440011441E-3</v>
      </c>
      <c r="AG93" s="57"/>
      <c r="AH93" s="57"/>
      <c r="AI93" s="57"/>
      <c r="AJ93" s="57"/>
    </row>
    <row r="94" spans="2:36" ht="10.5" customHeight="1" x14ac:dyDescent="0.2">
      <c r="B94" s="56" t="s">
        <v>1055</v>
      </c>
      <c r="C94" s="57"/>
      <c r="D94" s="57"/>
      <c r="E94" s="57"/>
      <c r="F94" s="57"/>
      <c r="G94" s="57"/>
      <c r="H94" s="57"/>
      <c r="I94" s="145">
        <v>5272068.1099999994</v>
      </c>
      <c r="J94" s="57"/>
      <c r="K94" s="57"/>
      <c r="L94" s="57"/>
      <c r="M94" s="57"/>
      <c r="N94" s="57"/>
      <c r="O94" s="57"/>
      <c r="P94" s="57"/>
      <c r="Q94" s="57"/>
      <c r="R94" s="57"/>
      <c r="S94" s="57"/>
      <c r="T94" s="57"/>
      <c r="U94" s="119">
        <v>1.8009807746178648E-3</v>
      </c>
      <c r="V94" s="57"/>
      <c r="W94" s="57"/>
      <c r="X94" s="57"/>
      <c r="Y94" s="57"/>
      <c r="Z94" s="57"/>
      <c r="AA94" s="57"/>
      <c r="AB94" s="58">
        <v>52</v>
      </c>
      <c r="AC94" s="57"/>
      <c r="AD94" s="57"/>
      <c r="AE94" s="57"/>
      <c r="AF94" s="119">
        <v>1.2393345726679061E-3</v>
      </c>
      <c r="AG94" s="57"/>
      <c r="AH94" s="57"/>
      <c r="AI94" s="57"/>
      <c r="AJ94" s="57"/>
    </row>
    <row r="95" spans="2:36" ht="10.5" customHeight="1" x14ac:dyDescent="0.2">
      <c r="B95" s="56" t="s">
        <v>1056</v>
      </c>
      <c r="C95" s="57"/>
      <c r="D95" s="57"/>
      <c r="E95" s="57"/>
      <c r="F95" s="57"/>
      <c r="G95" s="57"/>
      <c r="H95" s="57"/>
      <c r="I95" s="145">
        <v>1966390.1999999997</v>
      </c>
      <c r="J95" s="57"/>
      <c r="K95" s="57"/>
      <c r="L95" s="57"/>
      <c r="M95" s="57"/>
      <c r="N95" s="57"/>
      <c r="O95" s="57"/>
      <c r="P95" s="57"/>
      <c r="Q95" s="57"/>
      <c r="R95" s="57"/>
      <c r="S95" s="57"/>
      <c r="T95" s="57"/>
      <c r="U95" s="119">
        <v>6.7173467256229709E-4</v>
      </c>
      <c r="V95" s="57"/>
      <c r="W95" s="57"/>
      <c r="X95" s="57"/>
      <c r="Y95" s="57"/>
      <c r="Z95" s="57"/>
      <c r="AA95" s="57"/>
      <c r="AB95" s="58">
        <v>43</v>
      </c>
      <c r="AC95" s="57"/>
      <c r="AD95" s="57"/>
      <c r="AE95" s="57"/>
      <c r="AF95" s="119">
        <v>1.0248343581676915E-3</v>
      </c>
      <c r="AG95" s="57"/>
      <c r="AH95" s="57"/>
      <c r="AI95" s="57"/>
      <c r="AJ95" s="57"/>
    </row>
    <row r="96" spans="2:36" ht="10.5" customHeight="1" x14ac:dyDescent="0.2">
      <c r="B96" s="56" t="s">
        <v>1057</v>
      </c>
      <c r="C96" s="57"/>
      <c r="D96" s="57"/>
      <c r="E96" s="57"/>
      <c r="F96" s="57"/>
      <c r="G96" s="57"/>
      <c r="H96" s="57"/>
      <c r="I96" s="145">
        <v>34832717.409999989</v>
      </c>
      <c r="J96" s="57"/>
      <c r="K96" s="57"/>
      <c r="L96" s="57"/>
      <c r="M96" s="57"/>
      <c r="N96" s="57"/>
      <c r="O96" s="57"/>
      <c r="P96" s="57"/>
      <c r="Q96" s="57"/>
      <c r="R96" s="57"/>
      <c r="S96" s="57"/>
      <c r="T96" s="57"/>
      <c r="U96" s="119">
        <v>1.1899135799121338E-2</v>
      </c>
      <c r="V96" s="57"/>
      <c r="W96" s="57"/>
      <c r="X96" s="57"/>
      <c r="Y96" s="57"/>
      <c r="Z96" s="57"/>
      <c r="AA96" s="57"/>
      <c r="AB96" s="58">
        <v>317</v>
      </c>
      <c r="AC96" s="57"/>
      <c r="AD96" s="57"/>
      <c r="AE96" s="57"/>
      <c r="AF96" s="119">
        <v>7.5551742218408881E-3</v>
      </c>
      <c r="AG96" s="57"/>
      <c r="AH96" s="57"/>
      <c r="AI96" s="57"/>
      <c r="AJ96" s="57"/>
    </row>
    <row r="97" spans="2:36" ht="10.5" customHeight="1" x14ac:dyDescent="0.2">
      <c r="B97" s="56" t="s">
        <v>1058</v>
      </c>
      <c r="C97" s="57"/>
      <c r="D97" s="57"/>
      <c r="E97" s="57"/>
      <c r="F97" s="57"/>
      <c r="G97" s="57"/>
      <c r="H97" s="57"/>
      <c r="I97" s="145">
        <v>3709998.8899999992</v>
      </c>
      <c r="J97" s="57"/>
      <c r="K97" s="57"/>
      <c r="L97" s="57"/>
      <c r="M97" s="57"/>
      <c r="N97" s="57"/>
      <c r="O97" s="57"/>
      <c r="P97" s="57"/>
      <c r="Q97" s="57"/>
      <c r="R97" s="57"/>
      <c r="S97" s="57"/>
      <c r="T97" s="57"/>
      <c r="U97" s="119">
        <v>1.2673653934914013E-3</v>
      </c>
      <c r="V97" s="57"/>
      <c r="W97" s="57"/>
      <c r="X97" s="57"/>
      <c r="Y97" s="57"/>
      <c r="Z97" s="57"/>
      <c r="AA97" s="57"/>
      <c r="AB97" s="58">
        <v>279</v>
      </c>
      <c r="AC97" s="57"/>
      <c r="AD97" s="57"/>
      <c r="AE97" s="57"/>
      <c r="AF97" s="119">
        <v>6.6495066495066493E-3</v>
      </c>
      <c r="AG97" s="57"/>
      <c r="AH97" s="57"/>
      <c r="AI97" s="57"/>
      <c r="AJ97" s="57"/>
    </row>
    <row r="98" spans="2:36" ht="10.5" customHeight="1" x14ac:dyDescent="0.2">
      <c r="B98" s="56" t="s">
        <v>1059</v>
      </c>
      <c r="C98" s="57"/>
      <c r="D98" s="57"/>
      <c r="E98" s="57"/>
      <c r="F98" s="57"/>
      <c r="G98" s="57"/>
      <c r="H98" s="57"/>
      <c r="I98" s="145">
        <v>10501863.579999998</v>
      </c>
      <c r="J98" s="57"/>
      <c r="K98" s="57"/>
      <c r="L98" s="57"/>
      <c r="M98" s="57"/>
      <c r="N98" s="57"/>
      <c r="O98" s="57"/>
      <c r="P98" s="57"/>
      <c r="Q98" s="57"/>
      <c r="R98" s="57"/>
      <c r="S98" s="57"/>
      <c r="T98" s="57"/>
      <c r="U98" s="119">
        <v>3.5875208761746331E-3</v>
      </c>
      <c r="V98" s="57"/>
      <c r="W98" s="57"/>
      <c r="X98" s="57"/>
      <c r="Y98" s="57"/>
      <c r="Z98" s="57"/>
      <c r="AA98" s="57"/>
      <c r="AB98" s="58">
        <v>528</v>
      </c>
      <c r="AC98" s="57"/>
      <c r="AD98" s="57"/>
      <c r="AE98" s="57"/>
      <c r="AF98" s="119">
        <v>1.2584012584012583E-2</v>
      </c>
      <c r="AG98" s="57"/>
      <c r="AH98" s="57"/>
      <c r="AI98" s="57"/>
      <c r="AJ98" s="57"/>
    </row>
    <row r="99" spans="2:36" ht="10.5" customHeight="1" x14ac:dyDescent="0.2">
      <c r="B99" s="56" t="s">
        <v>1060</v>
      </c>
      <c r="C99" s="57"/>
      <c r="D99" s="57"/>
      <c r="E99" s="57"/>
      <c r="F99" s="57"/>
      <c r="G99" s="57"/>
      <c r="H99" s="57"/>
      <c r="I99" s="145">
        <v>15800280.590000009</v>
      </c>
      <c r="J99" s="57"/>
      <c r="K99" s="57"/>
      <c r="L99" s="57"/>
      <c r="M99" s="57"/>
      <c r="N99" s="57"/>
      <c r="O99" s="57"/>
      <c r="P99" s="57"/>
      <c r="Q99" s="57"/>
      <c r="R99" s="57"/>
      <c r="S99" s="57"/>
      <c r="T99" s="57"/>
      <c r="U99" s="119">
        <v>5.3975026464819012E-3</v>
      </c>
      <c r="V99" s="57"/>
      <c r="W99" s="57"/>
      <c r="X99" s="57"/>
      <c r="Y99" s="57"/>
      <c r="Z99" s="57"/>
      <c r="AA99" s="57"/>
      <c r="AB99" s="58">
        <v>703</v>
      </c>
      <c r="AC99" s="57"/>
      <c r="AD99" s="57"/>
      <c r="AE99" s="57"/>
      <c r="AF99" s="119">
        <v>1.6754850088183421E-2</v>
      </c>
      <c r="AG99" s="57"/>
      <c r="AH99" s="57"/>
      <c r="AI99" s="57"/>
      <c r="AJ99" s="57"/>
    </row>
    <row r="100" spans="2:36" ht="10.5" customHeight="1" x14ac:dyDescent="0.2">
      <c r="B100" s="56" t="s">
        <v>1061</v>
      </c>
      <c r="C100" s="57"/>
      <c r="D100" s="57"/>
      <c r="E100" s="57"/>
      <c r="F100" s="57"/>
      <c r="G100" s="57"/>
      <c r="H100" s="57"/>
      <c r="I100" s="145">
        <v>29076696.809999984</v>
      </c>
      <c r="J100" s="57"/>
      <c r="K100" s="57"/>
      <c r="L100" s="57"/>
      <c r="M100" s="57"/>
      <c r="N100" s="57"/>
      <c r="O100" s="57"/>
      <c r="P100" s="57"/>
      <c r="Q100" s="57"/>
      <c r="R100" s="57"/>
      <c r="S100" s="57"/>
      <c r="T100" s="57"/>
      <c r="U100" s="119">
        <v>9.9328329702103521E-3</v>
      </c>
      <c r="V100" s="57"/>
      <c r="W100" s="57"/>
      <c r="X100" s="57"/>
      <c r="Y100" s="57"/>
      <c r="Z100" s="57"/>
      <c r="AA100" s="57"/>
      <c r="AB100" s="58">
        <v>855</v>
      </c>
      <c r="AC100" s="57"/>
      <c r="AD100" s="57"/>
      <c r="AE100" s="57"/>
      <c r="AF100" s="119">
        <v>2.0377520377520379E-2</v>
      </c>
      <c r="AG100" s="57"/>
      <c r="AH100" s="57"/>
      <c r="AI100" s="57"/>
      <c r="AJ100" s="57"/>
    </row>
    <row r="101" spans="2:36" ht="10.5" customHeight="1" x14ac:dyDescent="0.2">
      <c r="B101" s="56" t="s">
        <v>1062</v>
      </c>
      <c r="C101" s="57"/>
      <c r="D101" s="57"/>
      <c r="E101" s="57"/>
      <c r="F101" s="57"/>
      <c r="G101" s="57"/>
      <c r="H101" s="57"/>
      <c r="I101" s="145">
        <v>340056521.22000122</v>
      </c>
      <c r="J101" s="57"/>
      <c r="K101" s="57"/>
      <c r="L101" s="57"/>
      <c r="M101" s="57"/>
      <c r="N101" s="57"/>
      <c r="O101" s="57"/>
      <c r="P101" s="57"/>
      <c r="Q101" s="57"/>
      <c r="R101" s="57"/>
      <c r="S101" s="57"/>
      <c r="T101" s="57"/>
      <c r="U101" s="119">
        <v>0.11616603659558077</v>
      </c>
      <c r="V101" s="57"/>
      <c r="W101" s="57"/>
      <c r="X101" s="57"/>
      <c r="Y101" s="57"/>
      <c r="Z101" s="57"/>
      <c r="AA101" s="57"/>
      <c r="AB101" s="58">
        <v>8900</v>
      </c>
      <c r="AC101" s="57"/>
      <c r="AD101" s="57"/>
      <c r="AE101" s="57"/>
      <c r="AF101" s="119">
        <v>0.21211687878354546</v>
      </c>
      <c r="AG101" s="57"/>
      <c r="AH101" s="57"/>
      <c r="AI101" s="57"/>
      <c r="AJ101" s="57"/>
    </row>
    <row r="102" spans="2:36" ht="10.5" customHeight="1" x14ac:dyDescent="0.2">
      <c r="B102" s="56" t="s">
        <v>1063</v>
      </c>
      <c r="C102" s="57"/>
      <c r="D102" s="57"/>
      <c r="E102" s="57"/>
      <c r="F102" s="57"/>
      <c r="G102" s="57"/>
      <c r="H102" s="57"/>
      <c r="I102" s="145">
        <v>53587912.389999971</v>
      </c>
      <c r="J102" s="57"/>
      <c r="K102" s="57"/>
      <c r="L102" s="57"/>
      <c r="M102" s="57"/>
      <c r="N102" s="57"/>
      <c r="O102" s="57"/>
      <c r="P102" s="57"/>
      <c r="Q102" s="57"/>
      <c r="R102" s="57"/>
      <c r="S102" s="57"/>
      <c r="T102" s="57"/>
      <c r="U102" s="119">
        <v>1.8306060914356517E-2</v>
      </c>
      <c r="V102" s="57"/>
      <c r="W102" s="57"/>
      <c r="X102" s="57"/>
      <c r="Y102" s="57"/>
      <c r="Z102" s="57"/>
      <c r="AA102" s="57"/>
      <c r="AB102" s="58">
        <v>1873</v>
      </c>
      <c r="AC102" s="57"/>
      <c r="AD102" s="57"/>
      <c r="AE102" s="57"/>
      <c r="AF102" s="119">
        <v>4.4639877973211305E-2</v>
      </c>
      <c r="AG102" s="57"/>
      <c r="AH102" s="57"/>
      <c r="AI102" s="57"/>
      <c r="AJ102" s="57"/>
    </row>
    <row r="103" spans="2:36" ht="10.5" customHeight="1" x14ac:dyDescent="0.2">
      <c r="B103" s="56" t="s">
        <v>1064</v>
      </c>
      <c r="C103" s="57"/>
      <c r="D103" s="57"/>
      <c r="E103" s="57"/>
      <c r="F103" s="57"/>
      <c r="G103" s="57"/>
      <c r="H103" s="57"/>
      <c r="I103" s="145">
        <v>59940238.670000054</v>
      </c>
      <c r="J103" s="57"/>
      <c r="K103" s="57"/>
      <c r="L103" s="57"/>
      <c r="M103" s="57"/>
      <c r="N103" s="57"/>
      <c r="O103" s="57"/>
      <c r="P103" s="57"/>
      <c r="Q103" s="57"/>
      <c r="R103" s="57"/>
      <c r="S103" s="57"/>
      <c r="T103" s="57"/>
      <c r="U103" s="119">
        <v>2.0476066548896769E-2</v>
      </c>
      <c r="V103" s="57"/>
      <c r="W103" s="57"/>
      <c r="X103" s="57"/>
      <c r="Y103" s="57"/>
      <c r="Z103" s="57"/>
      <c r="AA103" s="57"/>
      <c r="AB103" s="58">
        <v>1121</v>
      </c>
      <c r="AC103" s="57"/>
      <c r="AD103" s="57"/>
      <c r="AE103" s="57"/>
      <c r="AF103" s="119">
        <v>2.6717193383860052E-2</v>
      </c>
      <c r="AG103" s="57"/>
      <c r="AH103" s="57"/>
      <c r="AI103" s="57"/>
      <c r="AJ103" s="57"/>
    </row>
    <row r="104" spans="2:36" ht="10.5" customHeight="1" x14ac:dyDescent="0.2">
      <c r="B104" s="56" t="s">
        <v>1065</v>
      </c>
      <c r="C104" s="57"/>
      <c r="D104" s="57"/>
      <c r="E104" s="57"/>
      <c r="F104" s="57"/>
      <c r="G104" s="57"/>
      <c r="H104" s="57"/>
      <c r="I104" s="145">
        <v>193705049.44999981</v>
      </c>
      <c r="J104" s="57"/>
      <c r="K104" s="57"/>
      <c r="L104" s="57"/>
      <c r="M104" s="57"/>
      <c r="N104" s="57"/>
      <c r="O104" s="57"/>
      <c r="P104" s="57"/>
      <c r="Q104" s="57"/>
      <c r="R104" s="57"/>
      <c r="S104" s="57"/>
      <c r="T104" s="57"/>
      <c r="U104" s="119">
        <v>6.6171199371294259E-2</v>
      </c>
      <c r="V104" s="57"/>
      <c r="W104" s="57"/>
      <c r="X104" s="57"/>
      <c r="Y104" s="57"/>
      <c r="Z104" s="57"/>
      <c r="AA104" s="57"/>
      <c r="AB104" s="58">
        <v>3444</v>
      </c>
      <c r="AC104" s="57"/>
      <c r="AD104" s="57"/>
      <c r="AE104" s="57"/>
      <c r="AF104" s="119">
        <v>8.2082082082082078E-2</v>
      </c>
      <c r="AG104" s="57"/>
      <c r="AH104" s="57"/>
      <c r="AI104" s="57"/>
      <c r="AJ104" s="57"/>
    </row>
    <row r="105" spans="2:36" ht="10.5" customHeight="1" x14ac:dyDescent="0.2">
      <c r="B105" s="56" t="s">
        <v>1066</v>
      </c>
      <c r="C105" s="57"/>
      <c r="D105" s="57"/>
      <c r="E105" s="57"/>
      <c r="F105" s="57"/>
      <c r="G105" s="57"/>
      <c r="H105" s="57"/>
      <c r="I105" s="145">
        <v>26022379.989999998</v>
      </c>
      <c r="J105" s="57"/>
      <c r="K105" s="57"/>
      <c r="L105" s="57"/>
      <c r="M105" s="57"/>
      <c r="N105" s="57"/>
      <c r="O105" s="57"/>
      <c r="P105" s="57"/>
      <c r="Q105" s="57"/>
      <c r="R105" s="57"/>
      <c r="S105" s="57"/>
      <c r="T105" s="57"/>
      <c r="U105" s="119">
        <v>8.8894538336665441E-3</v>
      </c>
      <c r="V105" s="57"/>
      <c r="W105" s="57"/>
      <c r="X105" s="57"/>
      <c r="Y105" s="57"/>
      <c r="Z105" s="57"/>
      <c r="AA105" s="57"/>
      <c r="AB105" s="58">
        <v>433</v>
      </c>
      <c r="AC105" s="57"/>
      <c r="AD105" s="57"/>
      <c r="AE105" s="57"/>
      <c r="AF105" s="119">
        <v>1.0319843653176987E-2</v>
      </c>
      <c r="AG105" s="57"/>
      <c r="AH105" s="57"/>
      <c r="AI105" s="57"/>
      <c r="AJ105" s="57"/>
    </row>
    <row r="106" spans="2:36" ht="10.5" customHeight="1" x14ac:dyDescent="0.2">
      <c r="B106" s="56" t="s">
        <v>1067</v>
      </c>
      <c r="C106" s="57"/>
      <c r="D106" s="57"/>
      <c r="E106" s="57"/>
      <c r="F106" s="57"/>
      <c r="G106" s="57"/>
      <c r="H106" s="57"/>
      <c r="I106" s="145">
        <v>416232493.13999808</v>
      </c>
      <c r="J106" s="57"/>
      <c r="K106" s="57"/>
      <c r="L106" s="57"/>
      <c r="M106" s="57"/>
      <c r="N106" s="57"/>
      <c r="O106" s="57"/>
      <c r="P106" s="57"/>
      <c r="Q106" s="57"/>
      <c r="R106" s="57"/>
      <c r="S106" s="57"/>
      <c r="T106" s="57"/>
      <c r="U106" s="119">
        <v>0.14218835991411327</v>
      </c>
      <c r="V106" s="57"/>
      <c r="W106" s="57"/>
      <c r="X106" s="57"/>
      <c r="Y106" s="57"/>
      <c r="Z106" s="57"/>
      <c r="AA106" s="57"/>
      <c r="AB106" s="58">
        <v>5834</v>
      </c>
      <c r="AC106" s="57"/>
      <c r="AD106" s="57"/>
      <c r="AE106" s="57"/>
      <c r="AF106" s="119">
        <v>0.13904380571047237</v>
      </c>
      <c r="AG106" s="57"/>
      <c r="AH106" s="57"/>
      <c r="AI106" s="57"/>
      <c r="AJ106" s="57"/>
    </row>
    <row r="107" spans="2:36" ht="10.5" customHeight="1" x14ac:dyDescent="0.2">
      <c r="B107" s="56" t="s">
        <v>1068</v>
      </c>
      <c r="C107" s="57"/>
      <c r="D107" s="57"/>
      <c r="E107" s="57"/>
      <c r="F107" s="57"/>
      <c r="G107" s="57"/>
      <c r="H107" s="57"/>
      <c r="I107" s="145">
        <v>32547252.140000023</v>
      </c>
      <c r="J107" s="57"/>
      <c r="K107" s="57"/>
      <c r="L107" s="57"/>
      <c r="M107" s="57"/>
      <c r="N107" s="57"/>
      <c r="O107" s="57"/>
      <c r="P107" s="57"/>
      <c r="Q107" s="57"/>
      <c r="R107" s="57"/>
      <c r="S107" s="57"/>
      <c r="T107" s="57"/>
      <c r="U107" s="119">
        <v>1.1118402522075955E-2</v>
      </c>
      <c r="V107" s="57"/>
      <c r="W107" s="57"/>
      <c r="X107" s="57"/>
      <c r="Y107" s="57"/>
      <c r="Z107" s="57"/>
      <c r="AA107" s="57"/>
      <c r="AB107" s="58">
        <v>386</v>
      </c>
      <c r="AC107" s="57"/>
      <c r="AD107" s="57"/>
      <c r="AE107" s="57"/>
      <c r="AF107" s="119">
        <v>9.1996758663425333E-3</v>
      </c>
      <c r="AG107" s="57"/>
      <c r="AH107" s="57"/>
      <c r="AI107" s="57"/>
      <c r="AJ107" s="57"/>
    </row>
    <row r="108" spans="2:36" ht="10.5" customHeight="1" x14ac:dyDescent="0.2">
      <c r="B108" s="56" t="s">
        <v>1069</v>
      </c>
      <c r="C108" s="57"/>
      <c r="D108" s="57"/>
      <c r="E108" s="57"/>
      <c r="F108" s="57"/>
      <c r="G108" s="57"/>
      <c r="H108" s="57"/>
      <c r="I108" s="145">
        <v>43660262.159999952</v>
      </c>
      <c r="J108" s="57"/>
      <c r="K108" s="57"/>
      <c r="L108" s="57"/>
      <c r="M108" s="57"/>
      <c r="N108" s="57"/>
      <c r="O108" s="57"/>
      <c r="P108" s="57"/>
      <c r="Q108" s="57"/>
      <c r="R108" s="57"/>
      <c r="S108" s="57"/>
      <c r="T108" s="57"/>
      <c r="U108" s="119">
        <v>1.4914695926592605E-2</v>
      </c>
      <c r="V108" s="57"/>
      <c r="W108" s="57"/>
      <c r="X108" s="57"/>
      <c r="Y108" s="57"/>
      <c r="Z108" s="57"/>
      <c r="AA108" s="57"/>
      <c r="AB108" s="58">
        <v>559</v>
      </c>
      <c r="AC108" s="57"/>
      <c r="AD108" s="57"/>
      <c r="AE108" s="57"/>
      <c r="AF108" s="119">
        <v>1.332284665617999E-2</v>
      </c>
      <c r="AG108" s="57"/>
      <c r="AH108" s="57"/>
      <c r="AI108" s="57"/>
      <c r="AJ108" s="57"/>
    </row>
    <row r="109" spans="2:36" ht="10.5" customHeight="1" x14ac:dyDescent="0.2">
      <c r="B109" s="56" t="s">
        <v>1070</v>
      </c>
      <c r="C109" s="57"/>
      <c r="D109" s="57"/>
      <c r="E109" s="57"/>
      <c r="F109" s="57"/>
      <c r="G109" s="57"/>
      <c r="H109" s="57"/>
      <c r="I109" s="145">
        <v>199957152.74000037</v>
      </c>
      <c r="J109" s="57"/>
      <c r="K109" s="57"/>
      <c r="L109" s="57"/>
      <c r="M109" s="57"/>
      <c r="N109" s="57"/>
      <c r="O109" s="57"/>
      <c r="P109" s="57"/>
      <c r="Q109" s="57"/>
      <c r="R109" s="57"/>
      <c r="S109" s="57"/>
      <c r="T109" s="57"/>
      <c r="U109" s="119">
        <v>6.8306968028163176E-2</v>
      </c>
      <c r="V109" s="57"/>
      <c r="W109" s="57"/>
      <c r="X109" s="57"/>
      <c r="Y109" s="57"/>
      <c r="Z109" s="57"/>
      <c r="AA109" s="57"/>
      <c r="AB109" s="58">
        <v>2357</v>
      </c>
      <c r="AC109" s="57"/>
      <c r="AD109" s="57"/>
      <c r="AE109" s="57"/>
      <c r="AF109" s="119">
        <v>5.6175222841889506E-2</v>
      </c>
      <c r="AG109" s="57"/>
      <c r="AH109" s="57"/>
      <c r="AI109" s="57"/>
      <c r="AJ109" s="57"/>
    </row>
    <row r="110" spans="2:36" ht="10.5" customHeight="1" x14ac:dyDescent="0.2">
      <c r="B110" s="56" t="s">
        <v>1071</v>
      </c>
      <c r="C110" s="57"/>
      <c r="D110" s="57"/>
      <c r="E110" s="57"/>
      <c r="F110" s="57"/>
      <c r="G110" s="57"/>
      <c r="H110" s="57"/>
      <c r="I110" s="145">
        <v>28045277.099999998</v>
      </c>
      <c r="J110" s="57"/>
      <c r="K110" s="57"/>
      <c r="L110" s="57"/>
      <c r="M110" s="57"/>
      <c r="N110" s="57"/>
      <c r="O110" s="57"/>
      <c r="P110" s="57"/>
      <c r="Q110" s="57"/>
      <c r="R110" s="57"/>
      <c r="S110" s="57"/>
      <c r="T110" s="57"/>
      <c r="U110" s="119">
        <v>9.5804917201516709E-3</v>
      </c>
      <c r="V110" s="57"/>
      <c r="W110" s="57"/>
      <c r="X110" s="57"/>
      <c r="Y110" s="57"/>
      <c r="Z110" s="57"/>
      <c r="AA110" s="57"/>
      <c r="AB110" s="58">
        <v>410</v>
      </c>
      <c r="AC110" s="57"/>
      <c r="AD110" s="57"/>
      <c r="AE110" s="57"/>
      <c r="AF110" s="119">
        <v>9.7716764383431048E-3</v>
      </c>
      <c r="AG110" s="57"/>
      <c r="AH110" s="57"/>
      <c r="AI110" s="57"/>
      <c r="AJ110" s="57"/>
    </row>
    <row r="111" spans="2:36" ht="10.5" customHeight="1" x14ac:dyDescent="0.2">
      <c r="B111" s="56" t="s">
        <v>1072</v>
      </c>
      <c r="C111" s="57"/>
      <c r="D111" s="57"/>
      <c r="E111" s="57"/>
      <c r="F111" s="57"/>
      <c r="G111" s="57"/>
      <c r="H111" s="57"/>
      <c r="I111" s="145">
        <v>672468862.55999935</v>
      </c>
      <c r="J111" s="57"/>
      <c r="K111" s="57"/>
      <c r="L111" s="57"/>
      <c r="M111" s="57"/>
      <c r="N111" s="57"/>
      <c r="O111" s="57"/>
      <c r="P111" s="57"/>
      <c r="Q111" s="57"/>
      <c r="R111" s="57"/>
      <c r="S111" s="57"/>
      <c r="T111" s="57"/>
      <c r="U111" s="119">
        <v>0.22972075999976077</v>
      </c>
      <c r="V111" s="57"/>
      <c r="W111" s="57"/>
      <c r="X111" s="57"/>
      <c r="Y111" s="57"/>
      <c r="Z111" s="57"/>
      <c r="AA111" s="57"/>
      <c r="AB111" s="58">
        <v>6957</v>
      </c>
      <c r="AC111" s="57"/>
      <c r="AD111" s="57"/>
      <c r="AE111" s="57"/>
      <c r="AF111" s="119">
        <v>0.16580866580866579</v>
      </c>
      <c r="AG111" s="57"/>
      <c r="AH111" s="57"/>
      <c r="AI111" s="57"/>
      <c r="AJ111" s="57"/>
    </row>
    <row r="112" spans="2:36" ht="10.5" customHeight="1" x14ac:dyDescent="0.2">
      <c r="B112" s="56" t="s">
        <v>1073</v>
      </c>
      <c r="C112" s="57"/>
      <c r="D112" s="57"/>
      <c r="E112" s="57"/>
      <c r="F112" s="57"/>
      <c r="G112" s="57"/>
      <c r="H112" s="57"/>
      <c r="I112" s="145">
        <v>44964971.340000041</v>
      </c>
      <c r="J112" s="57"/>
      <c r="K112" s="57"/>
      <c r="L112" s="57"/>
      <c r="M112" s="57"/>
      <c r="N112" s="57"/>
      <c r="O112" s="57"/>
      <c r="P112" s="57"/>
      <c r="Q112" s="57"/>
      <c r="R112" s="57"/>
      <c r="S112" s="57"/>
      <c r="T112" s="57"/>
      <c r="U112" s="119">
        <v>1.5360395052745892E-2</v>
      </c>
      <c r="V112" s="57"/>
      <c r="W112" s="57"/>
      <c r="X112" s="57"/>
      <c r="Y112" s="57"/>
      <c r="Z112" s="57"/>
      <c r="AA112" s="57"/>
      <c r="AB112" s="58">
        <v>527</v>
      </c>
      <c r="AC112" s="57"/>
      <c r="AD112" s="57"/>
      <c r="AE112" s="57"/>
      <c r="AF112" s="119">
        <v>1.2560179226845894E-2</v>
      </c>
      <c r="AG112" s="57"/>
      <c r="AH112" s="57"/>
      <c r="AI112" s="57"/>
      <c r="AJ112" s="57"/>
    </row>
    <row r="113" spans="2:36" ht="10.5" customHeight="1" x14ac:dyDescent="0.2">
      <c r="B113" s="56" t="s">
        <v>1076</v>
      </c>
      <c r="C113" s="57"/>
      <c r="D113" s="57"/>
      <c r="E113" s="57"/>
      <c r="F113" s="57"/>
      <c r="G113" s="57"/>
      <c r="H113" s="57"/>
      <c r="I113" s="145">
        <v>16657053.519999998</v>
      </c>
      <c r="J113" s="57"/>
      <c r="K113" s="57"/>
      <c r="L113" s="57"/>
      <c r="M113" s="57"/>
      <c r="N113" s="57"/>
      <c r="O113" s="57"/>
      <c r="P113" s="57"/>
      <c r="Q113" s="57"/>
      <c r="R113" s="57"/>
      <c r="S113" s="57"/>
      <c r="T113" s="57"/>
      <c r="U113" s="119">
        <v>5.6901831549556426E-3</v>
      </c>
      <c r="V113" s="57"/>
      <c r="W113" s="57"/>
      <c r="X113" s="57"/>
      <c r="Y113" s="57"/>
      <c r="Z113" s="57"/>
      <c r="AA113" s="57"/>
      <c r="AB113" s="58">
        <v>176</v>
      </c>
      <c r="AC113" s="57"/>
      <c r="AD113" s="57"/>
      <c r="AE113" s="57"/>
      <c r="AF113" s="119">
        <v>4.1946708613375284E-3</v>
      </c>
      <c r="AG113" s="57"/>
      <c r="AH113" s="57"/>
      <c r="AI113" s="57"/>
      <c r="AJ113" s="57"/>
    </row>
    <row r="114" spans="2:36" ht="10.5" customHeight="1" x14ac:dyDescent="0.2">
      <c r="B114" s="56" t="s">
        <v>1074</v>
      </c>
      <c r="C114" s="57"/>
      <c r="D114" s="57"/>
      <c r="E114" s="57"/>
      <c r="F114" s="57"/>
      <c r="G114" s="57"/>
      <c r="H114" s="57"/>
      <c r="I114" s="145">
        <v>22707129.230000004</v>
      </c>
      <c r="J114" s="57"/>
      <c r="K114" s="57"/>
      <c r="L114" s="57"/>
      <c r="M114" s="57"/>
      <c r="N114" s="57"/>
      <c r="O114" s="57"/>
      <c r="P114" s="57"/>
      <c r="Q114" s="57"/>
      <c r="R114" s="57"/>
      <c r="S114" s="57"/>
      <c r="T114" s="57"/>
      <c r="U114" s="119">
        <v>7.7569375692290469E-3</v>
      </c>
      <c r="V114" s="57"/>
      <c r="W114" s="57"/>
      <c r="X114" s="57"/>
      <c r="Y114" s="57"/>
      <c r="Z114" s="57"/>
      <c r="AA114" s="57"/>
      <c r="AB114" s="58">
        <v>264</v>
      </c>
      <c r="AC114" s="57"/>
      <c r="AD114" s="57"/>
      <c r="AE114" s="57"/>
      <c r="AF114" s="119">
        <v>6.2920062920062917E-3</v>
      </c>
      <c r="AG114" s="57"/>
      <c r="AH114" s="57"/>
      <c r="AI114" s="57"/>
      <c r="AJ114" s="57"/>
    </row>
    <row r="115" spans="2:36" ht="10.5" customHeight="1" x14ac:dyDescent="0.2">
      <c r="B115" s="56" t="s">
        <v>1077</v>
      </c>
      <c r="C115" s="57"/>
      <c r="D115" s="57"/>
      <c r="E115" s="57"/>
      <c r="F115" s="57"/>
      <c r="G115" s="57"/>
      <c r="H115" s="57"/>
      <c r="I115" s="145">
        <v>15983866.120000007</v>
      </c>
      <c r="J115" s="57"/>
      <c r="K115" s="57"/>
      <c r="L115" s="57"/>
      <c r="M115" s="57"/>
      <c r="N115" s="57"/>
      <c r="O115" s="57"/>
      <c r="P115" s="57"/>
      <c r="Q115" s="57"/>
      <c r="R115" s="57"/>
      <c r="S115" s="57"/>
      <c r="T115" s="57"/>
      <c r="U115" s="119">
        <v>5.4602169368001326E-3</v>
      </c>
      <c r="V115" s="57"/>
      <c r="W115" s="57"/>
      <c r="X115" s="57"/>
      <c r="Y115" s="57"/>
      <c r="Z115" s="57"/>
      <c r="AA115" s="57"/>
      <c r="AB115" s="58">
        <v>190</v>
      </c>
      <c r="AC115" s="57"/>
      <c r="AD115" s="57"/>
      <c r="AE115" s="57"/>
      <c r="AF115" s="119">
        <v>4.5283378616711948E-3</v>
      </c>
      <c r="AG115" s="57"/>
      <c r="AH115" s="57"/>
      <c r="AI115" s="57"/>
      <c r="AJ115" s="57"/>
    </row>
    <row r="116" spans="2:36" ht="10.5" customHeight="1" x14ac:dyDescent="0.2">
      <c r="B116" s="56" t="s">
        <v>1078</v>
      </c>
      <c r="C116" s="57"/>
      <c r="D116" s="57"/>
      <c r="E116" s="57"/>
      <c r="F116" s="57"/>
      <c r="G116" s="57"/>
      <c r="H116" s="57"/>
      <c r="I116" s="145">
        <v>578549717.80000055</v>
      </c>
      <c r="J116" s="57"/>
      <c r="K116" s="57"/>
      <c r="L116" s="57"/>
      <c r="M116" s="57"/>
      <c r="N116" s="57"/>
      <c r="O116" s="57"/>
      <c r="P116" s="57"/>
      <c r="Q116" s="57"/>
      <c r="R116" s="57"/>
      <c r="S116" s="57"/>
      <c r="T116" s="57"/>
      <c r="U116" s="119">
        <v>0.19763722645047396</v>
      </c>
      <c r="V116" s="57"/>
      <c r="W116" s="57"/>
      <c r="X116" s="57"/>
      <c r="Y116" s="57"/>
      <c r="Z116" s="57"/>
      <c r="AA116" s="57"/>
      <c r="AB116" s="58">
        <v>4993</v>
      </c>
      <c r="AC116" s="57"/>
      <c r="AD116" s="57"/>
      <c r="AE116" s="57"/>
      <c r="AF116" s="119">
        <v>0.11899995233328567</v>
      </c>
      <c r="AG116" s="57"/>
      <c r="AH116" s="57"/>
      <c r="AI116" s="57"/>
      <c r="AJ116" s="57"/>
    </row>
    <row r="117" spans="2:36" ht="10.5" customHeight="1" x14ac:dyDescent="0.2">
      <c r="B117" s="56" t="s">
        <v>1079</v>
      </c>
      <c r="C117" s="57"/>
      <c r="D117" s="57"/>
      <c r="E117" s="57"/>
      <c r="F117" s="57"/>
      <c r="G117" s="57"/>
      <c r="H117" s="57"/>
      <c r="I117" s="145">
        <v>62534559.399999999</v>
      </c>
      <c r="J117" s="57"/>
      <c r="K117" s="57"/>
      <c r="L117" s="57"/>
      <c r="M117" s="57"/>
      <c r="N117" s="57"/>
      <c r="O117" s="57"/>
      <c r="P117" s="57"/>
      <c r="Q117" s="57"/>
      <c r="R117" s="57"/>
      <c r="S117" s="57"/>
      <c r="T117" s="57"/>
      <c r="U117" s="119">
        <v>2.1362307329637079E-2</v>
      </c>
      <c r="V117" s="57"/>
      <c r="W117" s="57"/>
      <c r="X117" s="57"/>
      <c r="Y117" s="57"/>
      <c r="Z117" s="57"/>
      <c r="AA117" s="57"/>
      <c r="AB117" s="58">
        <v>533</v>
      </c>
      <c r="AC117" s="57"/>
      <c r="AD117" s="57"/>
      <c r="AE117" s="57"/>
      <c r="AF117" s="119">
        <v>1.2703179369846036E-2</v>
      </c>
      <c r="AG117" s="57"/>
      <c r="AH117" s="57"/>
      <c r="AI117" s="57"/>
      <c r="AJ117" s="57"/>
    </row>
    <row r="118" spans="2:36" ht="10.5" customHeight="1" x14ac:dyDescent="0.2">
      <c r="B118" s="56" t="s">
        <v>1080</v>
      </c>
      <c r="C118" s="57"/>
      <c r="D118" s="57"/>
      <c r="E118" s="57"/>
      <c r="F118" s="57"/>
      <c r="G118" s="57"/>
      <c r="H118" s="57"/>
      <c r="I118" s="145">
        <v>889786.53</v>
      </c>
      <c r="J118" s="57"/>
      <c r="K118" s="57"/>
      <c r="L118" s="57"/>
      <c r="M118" s="57"/>
      <c r="N118" s="57"/>
      <c r="O118" s="57"/>
      <c r="P118" s="57"/>
      <c r="Q118" s="57"/>
      <c r="R118" s="57"/>
      <c r="S118" s="57"/>
      <c r="T118" s="57"/>
      <c r="U118" s="119">
        <v>3.0395821916722967E-4</v>
      </c>
      <c r="V118" s="57"/>
      <c r="W118" s="57"/>
      <c r="X118" s="57"/>
      <c r="Y118" s="57"/>
      <c r="Z118" s="57"/>
      <c r="AA118" s="57"/>
      <c r="AB118" s="58">
        <v>7</v>
      </c>
      <c r="AC118" s="57"/>
      <c r="AD118" s="57"/>
      <c r="AE118" s="57"/>
      <c r="AF118" s="119">
        <v>1.6683350016683351E-4</v>
      </c>
      <c r="AG118" s="57"/>
      <c r="AH118" s="57"/>
      <c r="AI118" s="57"/>
      <c r="AJ118" s="57"/>
    </row>
    <row r="119" spans="2:36" ht="10.5" customHeight="1" x14ac:dyDescent="0.2">
      <c r="B119" s="56" t="s">
        <v>1081</v>
      </c>
      <c r="C119" s="57"/>
      <c r="D119" s="57"/>
      <c r="E119" s="57"/>
      <c r="F119" s="57"/>
      <c r="G119" s="57"/>
      <c r="H119" s="57"/>
      <c r="I119" s="145">
        <v>517572.8</v>
      </c>
      <c r="J119" s="57"/>
      <c r="K119" s="57"/>
      <c r="L119" s="57"/>
      <c r="M119" s="57"/>
      <c r="N119" s="57"/>
      <c r="O119" s="57"/>
      <c r="P119" s="57"/>
      <c r="Q119" s="57"/>
      <c r="R119" s="57"/>
      <c r="S119" s="57"/>
      <c r="T119" s="57"/>
      <c r="U119" s="119">
        <v>1.7680702199143958E-4</v>
      </c>
      <c r="V119" s="57"/>
      <c r="W119" s="57"/>
      <c r="X119" s="57"/>
      <c r="Y119" s="57"/>
      <c r="Z119" s="57"/>
      <c r="AA119" s="57"/>
      <c r="AB119" s="58">
        <v>4</v>
      </c>
      <c r="AC119" s="57"/>
      <c r="AD119" s="57"/>
      <c r="AE119" s="57"/>
      <c r="AF119" s="119">
        <v>9.5333428666762002E-5</v>
      </c>
      <c r="AG119" s="57"/>
      <c r="AH119" s="57"/>
      <c r="AI119" s="57"/>
      <c r="AJ119" s="57"/>
    </row>
    <row r="120" spans="2:36" ht="10.5" customHeight="1" x14ac:dyDescent="0.2">
      <c r="B120" s="56" t="s">
        <v>1082</v>
      </c>
      <c r="C120" s="57"/>
      <c r="D120" s="57"/>
      <c r="E120" s="57"/>
      <c r="F120" s="57"/>
      <c r="G120" s="57"/>
      <c r="H120" s="57"/>
      <c r="I120" s="145">
        <v>556269.42999999993</v>
      </c>
      <c r="J120" s="57"/>
      <c r="K120" s="57"/>
      <c r="L120" s="57"/>
      <c r="M120" s="57"/>
      <c r="N120" s="57"/>
      <c r="O120" s="57"/>
      <c r="P120" s="57"/>
      <c r="Q120" s="57"/>
      <c r="R120" s="57"/>
      <c r="S120" s="57"/>
      <c r="T120" s="57"/>
      <c r="U120" s="119">
        <v>1.9002610133912669E-4</v>
      </c>
      <c r="V120" s="57"/>
      <c r="W120" s="57"/>
      <c r="X120" s="57"/>
      <c r="Y120" s="57"/>
      <c r="Z120" s="57"/>
      <c r="AA120" s="57"/>
      <c r="AB120" s="58">
        <v>6</v>
      </c>
      <c r="AC120" s="57"/>
      <c r="AD120" s="57"/>
      <c r="AE120" s="57"/>
      <c r="AF120" s="119">
        <v>1.4300014300014301E-4</v>
      </c>
      <c r="AG120" s="57"/>
      <c r="AH120" s="57"/>
      <c r="AI120" s="57"/>
      <c r="AJ120" s="57"/>
    </row>
    <row r="121" spans="2:36" ht="10.5" customHeight="1" x14ac:dyDescent="0.2">
      <c r="B121" s="56" t="s">
        <v>1083</v>
      </c>
      <c r="C121" s="57"/>
      <c r="D121" s="57"/>
      <c r="E121" s="57"/>
      <c r="F121" s="57"/>
      <c r="G121" s="57"/>
      <c r="H121" s="57"/>
      <c r="I121" s="145">
        <v>9739999.790000001</v>
      </c>
      <c r="J121" s="57"/>
      <c r="K121" s="57"/>
      <c r="L121" s="57"/>
      <c r="M121" s="57"/>
      <c r="N121" s="57"/>
      <c r="O121" s="57"/>
      <c r="P121" s="57"/>
      <c r="Q121" s="57"/>
      <c r="R121" s="57"/>
      <c r="S121" s="57"/>
      <c r="T121" s="57"/>
      <c r="U121" s="119">
        <v>3.327262091568852E-3</v>
      </c>
      <c r="V121" s="57"/>
      <c r="W121" s="57"/>
      <c r="X121" s="57"/>
      <c r="Y121" s="57"/>
      <c r="Z121" s="57"/>
      <c r="AA121" s="57"/>
      <c r="AB121" s="58">
        <v>128</v>
      </c>
      <c r="AC121" s="57"/>
      <c r="AD121" s="57"/>
      <c r="AE121" s="57"/>
      <c r="AF121" s="119">
        <v>3.0506697173363841E-3</v>
      </c>
      <c r="AG121" s="57"/>
      <c r="AH121" s="57"/>
      <c r="AI121" s="57"/>
      <c r="AJ121" s="57"/>
    </row>
    <row r="122" spans="2:36" ht="10.5" customHeight="1" x14ac:dyDescent="0.2">
      <c r="B122" s="56" t="s">
        <v>1084</v>
      </c>
      <c r="C122" s="57"/>
      <c r="D122" s="57"/>
      <c r="E122" s="57"/>
      <c r="F122" s="57"/>
      <c r="G122" s="57"/>
      <c r="H122" s="57"/>
      <c r="I122" s="145">
        <v>1852093.0599999998</v>
      </c>
      <c r="J122" s="57"/>
      <c r="K122" s="57"/>
      <c r="L122" s="57"/>
      <c r="M122" s="57"/>
      <c r="N122" s="57"/>
      <c r="O122" s="57"/>
      <c r="P122" s="57"/>
      <c r="Q122" s="57"/>
      <c r="R122" s="57"/>
      <c r="S122" s="57"/>
      <c r="T122" s="57"/>
      <c r="U122" s="119">
        <v>6.3268985230601881E-4</v>
      </c>
      <c r="V122" s="57"/>
      <c r="W122" s="57"/>
      <c r="X122" s="57"/>
      <c r="Y122" s="57"/>
      <c r="Z122" s="57"/>
      <c r="AA122" s="57"/>
      <c r="AB122" s="58">
        <v>21</v>
      </c>
      <c r="AC122" s="57"/>
      <c r="AD122" s="57"/>
      <c r="AE122" s="57"/>
      <c r="AF122" s="119">
        <v>5.005005005005005E-4</v>
      </c>
      <c r="AG122" s="57"/>
      <c r="AH122" s="57"/>
      <c r="AI122" s="57"/>
      <c r="AJ122" s="57"/>
    </row>
    <row r="123" spans="2:36" ht="10.5" customHeight="1" x14ac:dyDescent="0.2">
      <c r="B123" s="56" t="s">
        <v>1085</v>
      </c>
      <c r="C123" s="57"/>
      <c r="D123" s="57"/>
      <c r="E123" s="57"/>
      <c r="F123" s="57"/>
      <c r="G123" s="57"/>
      <c r="H123" s="57"/>
      <c r="I123" s="145">
        <v>271746.94</v>
      </c>
      <c r="J123" s="57"/>
      <c r="K123" s="57"/>
      <c r="L123" s="57"/>
      <c r="M123" s="57"/>
      <c r="N123" s="57"/>
      <c r="O123" s="57"/>
      <c r="P123" s="57"/>
      <c r="Q123" s="57"/>
      <c r="R123" s="57"/>
      <c r="S123" s="57"/>
      <c r="T123" s="57"/>
      <c r="U123" s="119">
        <v>9.2830935467795868E-5</v>
      </c>
      <c r="V123" s="57"/>
      <c r="W123" s="57"/>
      <c r="X123" s="57"/>
      <c r="Y123" s="57"/>
      <c r="Z123" s="57"/>
      <c r="AA123" s="57"/>
      <c r="AB123" s="58">
        <v>5</v>
      </c>
      <c r="AC123" s="57"/>
      <c r="AD123" s="57"/>
      <c r="AE123" s="57"/>
      <c r="AF123" s="119">
        <v>1.191667858334525E-4</v>
      </c>
      <c r="AG123" s="57"/>
      <c r="AH123" s="57"/>
      <c r="AI123" s="57"/>
      <c r="AJ123" s="57"/>
    </row>
    <row r="124" spans="2:36" ht="12.75" customHeight="1" x14ac:dyDescent="0.2">
      <c r="B124" s="140"/>
      <c r="C124" s="141"/>
      <c r="D124" s="141"/>
      <c r="E124" s="141"/>
      <c r="F124" s="141"/>
      <c r="G124" s="141"/>
      <c r="H124" s="141"/>
      <c r="I124" s="142">
        <v>2927331698.54</v>
      </c>
      <c r="J124" s="141"/>
      <c r="K124" s="141"/>
      <c r="L124" s="141"/>
      <c r="M124" s="141"/>
      <c r="N124" s="141"/>
      <c r="O124" s="141"/>
      <c r="P124" s="141"/>
      <c r="Q124" s="141"/>
      <c r="R124" s="141"/>
      <c r="S124" s="141"/>
      <c r="T124" s="141"/>
      <c r="U124" s="143">
        <v>0.99999999999999301</v>
      </c>
      <c r="V124" s="141"/>
      <c r="W124" s="141"/>
      <c r="X124" s="141"/>
      <c r="Y124" s="141"/>
      <c r="Z124" s="141"/>
      <c r="AA124" s="141"/>
      <c r="AB124" s="144">
        <v>41958</v>
      </c>
      <c r="AC124" s="141"/>
      <c r="AD124" s="141"/>
      <c r="AE124" s="141"/>
      <c r="AF124" s="143">
        <v>1</v>
      </c>
      <c r="AG124" s="141"/>
      <c r="AH124" s="141"/>
      <c r="AI124" s="141"/>
      <c r="AJ124" s="141"/>
    </row>
    <row r="125" spans="2:36" ht="9"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
      <c r="B126" s="69" t="s">
        <v>1038</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1"/>
    </row>
    <row r="127" spans="2:36" ht="8.2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
      <c r="B128" s="64" t="s">
        <v>1086</v>
      </c>
      <c r="C128" s="65"/>
      <c r="D128" s="65"/>
      <c r="E128" s="65"/>
      <c r="F128" s="65"/>
      <c r="G128" s="65"/>
      <c r="H128" s="65"/>
      <c r="I128" s="64" t="s">
        <v>1049</v>
      </c>
      <c r="J128" s="65"/>
      <c r="K128" s="65"/>
      <c r="L128" s="65"/>
      <c r="M128" s="65"/>
      <c r="N128" s="65"/>
      <c r="O128" s="65"/>
      <c r="P128" s="65"/>
      <c r="Q128" s="65"/>
      <c r="R128" s="65"/>
      <c r="S128" s="64" t="s">
        <v>1050</v>
      </c>
      <c r="T128" s="65"/>
      <c r="U128" s="65"/>
      <c r="V128" s="65"/>
      <c r="W128" s="65"/>
      <c r="X128" s="65"/>
      <c r="Y128" s="65"/>
      <c r="Z128" s="65"/>
      <c r="AA128" s="64" t="s">
        <v>1051</v>
      </c>
      <c r="AB128" s="65"/>
      <c r="AC128" s="65"/>
      <c r="AD128" s="65"/>
      <c r="AE128" s="64" t="s">
        <v>1050</v>
      </c>
      <c r="AF128" s="65"/>
      <c r="AG128" s="65"/>
      <c r="AH128" s="65"/>
      <c r="AI128" s="65"/>
      <c r="AJ128" s="1"/>
    </row>
    <row r="129" spans="2:36" ht="12" customHeight="1" x14ac:dyDescent="0.2">
      <c r="B129" s="146">
        <v>1999</v>
      </c>
      <c r="C129" s="57"/>
      <c r="D129" s="57"/>
      <c r="E129" s="57"/>
      <c r="F129" s="57"/>
      <c r="G129" s="57"/>
      <c r="H129" s="57"/>
      <c r="I129" s="145">
        <v>5236.66</v>
      </c>
      <c r="J129" s="57"/>
      <c r="K129" s="57"/>
      <c r="L129" s="57"/>
      <c r="M129" s="57"/>
      <c r="N129" s="57"/>
      <c r="O129" s="57"/>
      <c r="P129" s="57"/>
      <c r="Q129" s="57"/>
      <c r="R129" s="57"/>
      <c r="S129" s="119">
        <v>1.7888850800924848E-6</v>
      </c>
      <c r="T129" s="57"/>
      <c r="U129" s="57"/>
      <c r="V129" s="57"/>
      <c r="W129" s="57"/>
      <c r="X129" s="57"/>
      <c r="Y129" s="57"/>
      <c r="Z129" s="57"/>
      <c r="AA129" s="58">
        <v>1</v>
      </c>
      <c r="AB129" s="57"/>
      <c r="AC129" s="57"/>
      <c r="AD129" s="57"/>
      <c r="AE129" s="119">
        <v>2.3833357166690501E-5</v>
      </c>
      <c r="AF129" s="57"/>
      <c r="AG129" s="57"/>
      <c r="AH129" s="57"/>
      <c r="AI129" s="57"/>
      <c r="AJ129" s="1"/>
    </row>
    <row r="130" spans="2:36" ht="12" customHeight="1" x14ac:dyDescent="0.2">
      <c r="B130" s="146">
        <v>2000</v>
      </c>
      <c r="C130" s="57"/>
      <c r="D130" s="57"/>
      <c r="E130" s="57"/>
      <c r="F130" s="57"/>
      <c r="G130" s="57"/>
      <c r="H130" s="57"/>
      <c r="I130" s="145">
        <v>38201.620000000003</v>
      </c>
      <c r="J130" s="57"/>
      <c r="K130" s="57"/>
      <c r="L130" s="57"/>
      <c r="M130" s="57"/>
      <c r="N130" s="57"/>
      <c r="O130" s="57"/>
      <c r="P130" s="57"/>
      <c r="Q130" s="57"/>
      <c r="R130" s="57"/>
      <c r="S130" s="119">
        <v>1.3049979959241707E-5</v>
      </c>
      <c r="T130" s="57"/>
      <c r="U130" s="57"/>
      <c r="V130" s="57"/>
      <c r="W130" s="57"/>
      <c r="X130" s="57"/>
      <c r="Y130" s="57"/>
      <c r="Z130" s="57"/>
      <c r="AA130" s="58">
        <v>2</v>
      </c>
      <c r="AB130" s="57"/>
      <c r="AC130" s="57"/>
      <c r="AD130" s="57"/>
      <c r="AE130" s="119">
        <v>4.7666714333381001E-5</v>
      </c>
      <c r="AF130" s="57"/>
      <c r="AG130" s="57"/>
      <c r="AH130" s="57"/>
      <c r="AI130" s="57"/>
      <c r="AJ130" s="1"/>
    </row>
    <row r="131" spans="2:36" ht="12" customHeight="1" x14ac:dyDescent="0.2">
      <c r="B131" s="146">
        <v>2001</v>
      </c>
      <c r="C131" s="57"/>
      <c r="D131" s="57"/>
      <c r="E131" s="57"/>
      <c r="F131" s="57"/>
      <c r="G131" s="57"/>
      <c r="H131" s="57"/>
      <c r="I131" s="145">
        <v>0</v>
      </c>
      <c r="J131" s="57"/>
      <c r="K131" s="57"/>
      <c r="L131" s="57"/>
      <c r="M131" s="57"/>
      <c r="N131" s="57"/>
      <c r="O131" s="57"/>
      <c r="P131" s="57"/>
      <c r="Q131" s="57"/>
      <c r="R131" s="57"/>
      <c r="S131" s="119">
        <v>0</v>
      </c>
      <c r="T131" s="57"/>
      <c r="U131" s="57"/>
      <c r="V131" s="57"/>
      <c r="W131" s="57"/>
      <c r="X131" s="57"/>
      <c r="Y131" s="57"/>
      <c r="Z131" s="57"/>
      <c r="AA131" s="58">
        <v>1</v>
      </c>
      <c r="AB131" s="57"/>
      <c r="AC131" s="57"/>
      <c r="AD131" s="57"/>
      <c r="AE131" s="119">
        <v>2.3833357166690501E-5</v>
      </c>
      <c r="AF131" s="57"/>
      <c r="AG131" s="57"/>
      <c r="AH131" s="57"/>
      <c r="AI131" s="57"/>
      <c r="AJ131" s="1"/>
    </row>
    <row r="132" spans="2:36" ht="12" customHeight="1" x14ac:dyDescent="0.2">
      <c r="B132" s="146">
        <v>2002</v>
      </c>
      <c r="C132" s="57"/>
      <c r="D132" s="57"/>
      <c r="E132" s="57"/>
      <c r="F132" s="57"/>
      <c r="G132" s="57"/>
      <c r="H132" s="57"/>
      <c r="I132" s="145">
        <v>280874.18</v>
      </c>
      <c r="J132" s="57"/>
      <c r="K132" s="57"/>
      <c r="L132" s="57"/>
      <c r="M132" s="57"/>
      <c r="N132" s="57"/>
      <c r="O132" s="57"/>
      <c r="P132" s="57"/>
      <c r="Q132" s="57"/>
      <c r="R132" s="57"/>
      <c r="S132" s="119">
        <v>9.5948873897715528E-5</v>
      </c>
      <c r="T132" s="57"/>
      <c r="U132" s="57"/>
      <c r="V132" s="57"/>
      <c r="W132" s="57"/>
      <c r="X132" s="57"/>
      <c r="Y132" s="57"/>
      <c r="Z132" s="57"/>
      <c r="AA132" s="58">
        <v>6</v>
      </c>
      <c r="AB132" s="57"/>
      <c r="AC132" s="57"/>
      <c r="AD132" s="57"/>
      <c r="AE132" s="119">
        <v>1.4300014300014301E-4</v>
      </c>
      <c r="AF132" s="57"/>
      <c r="AG132" s="57"/>
      <c r="AH132" s="57"/>
      <c r="AI132" s="57"/>
      <c r="AJ132" s="1"/>
    </row>
    <row r="133" spans="2:36" ht="12" customHeight="1" x14ac:dyDescent="0.2">
      <c r="B133" s="146">
        <v>2003</v>
      </c>
      <c r="C133" s="57"/>
      <c r="D133" s="57"/>
      <c r="E133" s="57"/>
      <c r="F133" s="57"/>
      <c r="G133" s="57"/>
      <c r="H133" s="57"/>
      <c r="I133" s="145">
        <v>288295.76000000007</v>
      </c>
      <c r="J133" s="57"/>
      <c r="K133" s="57"/>
      <c r="L133" s="57"/>
      <c r="M133" s="57"/>
      <c r="N133" s="57"/>
      <c r="O133" s="57"/>
      <c r="P133" s="57"/>
      <c r="Q133" s="57"/>
      <c r="R133" s="57"/>
      <c r="S133" s="119">
        <v>9.8484145183747634E-5</v>
      </c>
      <c r="T133" s="57"/>
      <c r="U133" s="57"/>
      <c r="V133" s="57"/>
      <c r="W133" s="57"/>
      <c r="X133" s="57"/>
      <c r="Y133" s="57"/>
      <c r="Z133" s="57"/>
      <c r="AA133" s="58">
        <v>32</v>
      </c>
      <c r="AB133" s="57"/>
      <c r="AC133" s="57"/>
      <c r="AD133" s="57"/>
      <c r="AE133" s="119">
        <v>7.6266742933409602E-4</v>
      </c>
      <c r="AF133" s="57"/>
      <c r="AG133" s="57"/>
      <c r="AH133" s="57"/>
      <c r="AI133" s="57"/>
      <c r="AJ133" s="1"/>
    </row>
    <row r="134" spans="2:36" ht="12" customHeight="1" x14ac:dyDescent="0.2">
      <c r="B134" s="146">
        <v>2004</v>
      </c>
      <c r="C134" s="57"/>
      <c r="D134" s="57"/>
      <c r="E134" s="57"/>
      <c r="F134" s="57"/>
      <c r="G134" s="57"/>
      <c r="H134" s="57"/>
      <c r="I134" s="145">
        <v>839112.60000000009</v>
      </c>
      <c r="J134" s="57"/>
      <c r="K134" s="57"/>
      <c r="L134" s="57"/>
      <c r="M134" s="57"/>
      <c r="N134" s="57"/>
      <c r="O134" s="57"/>
      <c r="P134" s="57"/>
      <c r="Q134" s="57"/>
      <c r="R134" s="57"/>
      <c r="S134" s="119">
        <v>2.8664759802194783E-4</v>
      </c>
      <c r="T134" s="57"/>
      <c r="U134" s="57"/>
      <c r="V134" s="57"/>
      <c r="W134" s="57"/>
      <c r="X134" s="57"/>
      <c r="Y134" s="57"/>
      <c r="Z134" s="57"/>
      <c r="AA134" s="58">
        <v>46</v>
      </c>
      <c r="AB134" s="57"/>
      <c r="AC134" s="57"/>
      <c r="AD134" s="57"/>
      <c r="AE134" s="119">
        <v>1.096334429667763E-3</v>
      </c>
      <c r="AF134" s="57"/>
      <c r="AG134" s="57"/>
      <c r="AH134" s="57"/>
      <c r="AI134" s="57"/>
      <c r="AJ134" s="1"/>
    </row>
    <row r="135" spans="2:36" ht="12" customHeight="1" x14ac:dyDescent="0.2">
      <c r="B135" s="146">
        <v>2005</v>
      </c>
      <c r="C135" s="57"/>
      <c r="D135" s="57"/>
      <c r="E135" s="57"/>
      <c r="F135" s="57"/>
      <c r="G135" s="57"/>
      <c r="H135" s="57"/>
      <c r="I135" s="145">
        <v>2944298.9299999974</v>
      </c>
      <c r="J135" s="57"/>
      <c r="K135" s="57"/>
      <c r="L135" s="57"/>
      <c r="M135" s="57"/>
      <c r="N135" s="57"/>
      <c r="O135" s="57"/>
      <c r="P135" s="57"/>
      <c r="Q135" s="57"/>
      <c r="R135" s="57"/>
      <c r="S135" s="119">
        <v>1.0057961424284302E-3</v>
      </c>
      <c r="T135" s="57"/>
      <c r="U135" s="57"/>
      <c r="V135" s="57"/>
      <c r="W135" s="57"/>
      <c r="X135" s="57"/>
      <c r="Y135" s="57"/>
      <c r="Z135" s="57"/>
      <c r="AA135" s="58">
        <v>121</v>
      </c>
      <c r="AB135" s="57"/>
      <c r="AC135" s="57"/>
      <c r="AD135" s="57"/>
      <c r="AE135" s="119">
        <v>2.8838362171695504E-3</v>
      </c>
      <c r="AF135" s="57"/>
      <c r="AG135" s="57"/>
      <c r="AH135" s="57"/>
      <c r="AI135" s="57"/>
      <c r="AJ135" s="1"/>
    </row>
    <row r="136" spans="2:36" ht="12" customHeight="1" x14ac:dyDescent="0.2">
      <c r="B136" s="146">
        <v>2006</v>
      </c>
      <c r="C136" s="57"/>
      <c r="D136" s="57"/>
      <c r="E136" s="57"/>
      <c r="F136" s="57"/>
      <c r="G136" s="57"/>
      <c r="H136" s="57"/>
      <c r="I136" s="145">
        <v>1476768.2200000009</v>
      </c>
      <c r="J136" s="57"/>
      <c r="K136" s="57"/>
      <c r="L136" s="57"/>
      <c r="M136" s="57"/>
      <c r="N136" s="57"/>
      <c r="O136" s="57"/>
      <c r="P136" s="57"/>
      <c r="Q136" s="57"/>
      <c r="R136" s="57"/>
      <c r="S136" s="119">
        <v>5.0447587498763291E-4</v>
      </c>
      <c r="T136" s="57"/>
      <c r="U136" s="57"/>
      <c r="V136" s="57"/>
      <c r="W136" s="57"/>
      <c r="X136" s="57"/>
      <c r="Y136" s="57"/>
      <c r="Z136" s="57"/>
      <c r="AA136" s="58">
        <v>38</v>
      </c>
      <c r="AB136" s="57"/>
      <c r="AC136" s="57"/>
      <c r="AD136" s="57"/>
      <c r="AE136" s="119">
        <v>9.05667572334239E-4</v>
      </c>
      <c r="AF136" s="57"/>
      <c r="AG136" s="57"/>
      <c r="AH136" s="57"/>
      <c r="AI136" s="57"/>
      <c r="AJ136" s="1"/>
    </row>
    <row r="137" spans="2:36" ht="12" customHeight="1" x14ac:dyDescent="0.2">
      <c r="B137" s="146">
        <v>2007</v>
      </c>
      <c r="C137" s="57"/>
      <c r="D137" s="57"/>
      <c r="E137" s="57"/>
      <c r="F137" s="57"/>
      <c r="G137" s="57"/>
      <c r="H137" s="57"/>
      <c r="I137" s="145">
        <v>4644552.88</v>
      </c>
      <c r="J137" s="57"/>
      <c r="K137" s="57"/>
      <c r="L137" s="57"/>
      <c r="M137" s="57"/>
      <c r="N137" s="57"/>
      <c r="O137" s="57"/>
      <c r="P137" s="57"/>
      <c r="Q137" s="57"/>
      <c r="R137" s="57"/>
      <c r="S137" s="119">
        <v>1.5866165362526078E-3</v>
      </c>
      <c r="T137" s="57"/>
      <c r="U137" s="57"/>
      <c r="V137" s="57"/>
      <c r="W137" s="57"/>
      <c r="X137" s="57"/>
      <c r="Y137" s="57"/>
      <c r="Z137" s="57"/>
      <c r="AA137" s="58">
        <v>18</v>
      </c>
      <c r="AB137" s="57"/>
      <c r="AC137" s="57"/>
      <c r="AD137" s="57"/>
      <c r="AE137" s="119">
        <v>4.29000429000429E-4</v>
      </c>
      <c r="AF137" s="57"/>
      <c r="AG137" s="57"/>
      <c r="AH137" s="57"/>
      <c r="AI137" s="57"/>
      <c r="AJ137" s="1"/>
    </row>
    <row r="138" spans="2:36" ht="12" customHeight="1" x14ac:dyDescent="0.2">
      <c r="B138" s="146">
        <v>2008</v>
      </c>
      <c r="C138" s="57"/>
      <c r="D138" s="57"/>
      <c r="E138" s="57"/>
      <c r="F138" s="57"/>
      <c r="G138" s="57"/>
      <c r="H138" s="57"/>
      <c r="I138" s="145">
        <v>2460840.1399999987</v>
      </c>
      <c r="J138" s="57"/>
      <c r="K138" s="57"/>
      <c r="L138" s="57"/>
      <c r="M138" s="57"/>
      <c r="N138" s="57"/>
      <c r="O138" s="57"/>
      <c r="P138" s="57"/>
      <c r="Q138" s="57"/>
      <c r="R138" s="57"/>
      <c r="S138" s="119">
        <v>8.4064274001724372E-4</v>
      </c>
      <c r="T138" s="57"/>
      <c r="U138" s="57"/>
      <c r="V138" s="57"/>
      <c r="W138" s="57"/>
      <c r="X138" s="57"/>
      <c r="Y138" s="57"/>
      <c r="Z138" s="57"/>
      <c r="AA138" s="58">
        <v>32</v>
      </c>
      <c r="AB138" s="57"/>
      <c r="AC138" s="57"/>
      <c r="AD138" s="57"/>
      <c r="AE138" s="119">
        <v>7.6266742933409602E-4</v>
      </c>
      <c r="AF138" s="57"/>
      <c r="AG138" s="57"/>
      <c r="AH138" s="57"/>
      <c r="AI138" s="57"/>
      <c r="AJ138" s="1"/>
    </row>
    <row r="139" spans="2:36" ht="12" customHeight="1" x14ac:dyDescent="0.2">
      <c r="B139" s="146">
        <v>2009</v>
      </c>
      <c r="C139" s="57"/>
      <c r="D139" s="57"/>
      <c r="E139" s="57"/>
      <c r="F139" s="57"/>
      <c r="G139" s="57"/>
      <c r="H139" s="57"/>
      <c r="I139" s="145">
        <v>7582918.740000003</v>
      </c>
      <c r="J139" s="57"/>
      <c r="K139" s="57"/>
      <c r="L139" s="57"/>
      <c r="M139" s="57"/>
      <c r="N139" s="57"/>
      <c r="O139" s="57"/>
      <c r="P139" s="57"/>
      <c r="Q139" s="57"/>
      <c r="R139" s="57"/>
      <c r="S139" s="119">
        <v>2.5903858943562711E-3</v>
      </c>
      <c r="T139" s="57"/>
      <c r="U139" s="57"/>
      <c r="V139" s="57"/>
      <c r="W139" s="57"/>
      <c r="X139" s="57"/>
      <c r="Y139" s="57"/>
      <c r="Z139" s="57"/>
      <c r="AA139" s="58">
        <v>173</v>
      </c>
      <c r="AB139" s="57"/>
      <c r="AC139" s="57"/>
      <c r="AD139" s="57"/>
      <c r="AE139" s="119">
        <v>4.1231707898374565E-3</v>
      </c>
      <c r="AF139" s="57"/>
      <c r="AG139" s="57"/>
      <c r="AH139" s="57"/>
      <c r="AI139" s="57"/>
      <c r="AJ139" s="1"/>
    </row>
    <row r="140" spans="2:36" ht="12" customHeight="1" x14ac:dyDescent="0.2">
      <c r="B140" s="146">
        <v>2010</v>
      </c>
      <c r="C140" s="57"/>
      <c r="D140" s="57"/>
      <c r="E140" s="57"/>
      <c r="F140" s="57"/>
      <c r="G140" s="57"/>
      <c r="H140" s="57"/>
      <c r="I140" s="145">
        <v>13332172.03999999</v>
      </c>
      <c r="J140" s="57"/>
      <c r="K140" s="57"/>
      <c r="L140" s="57"/>
      <c r="M140" s="57"/>
      <c r="N140" s="57"/>
      <c r="O140" s="57"/>
      <c r="P140" s="57"/>
      <c r="Q140" s="57"/>
      <c r="R140" s="57"/>
      <c r="S140" s="119">
        <v>4.554376959279802E-3</v>
      </c>
      <c r="T140" s="57"/>
      <c r="U140" s="57"/>
      <c r="V140" s="57"/>
      <c r="W140" s="57"/>
      <c r="X140" s="57"/>
      <c r="Y140" s="57"/>
      <c r="Z140" s="57"/>
      <c r="AA140" s="58">
        <v>303</v>
      </c>
      <c r="AB140" s="57"/>
      <c r="AC140" s="57"/>
      <c r="AD140" s="57"/>
      <c r="AE140" s="119">
        <v>7.2215072215072217E-3</v>
      </c>
      <c r="AF140" s="57"/>
      <c r="AG140" s="57"/>
      <c r="AH140" s="57"/>
      <c r="AI140" s="57"/>
      <c r="AJ140" s="1"/>
    </row>
    <row r="141" spans="2:36" ht="12" customHeight="1" x14ac:dyDescent="0.2">
      <c r="B141" s="146">
        <v>2011</v>
      </c>
      <c r="C141" s="57"/>
      <c r="D141" s="57"/>
      <c r="E141" s="57"/>
      <c r="F141" s="57"/>
      <c r="G141" s="57"/>
      <c r="H141" s="57"/>
      <c r="I141" s="145">
        <v>5228175.5900000092</v>
      </c>
      <c r="J141" s="57"/>
      <c r="K141" s="57"/>
      <c r="L141" s="57"/>
      <c r="M141" s="57"/>
      <c r="N141" s="57"/>
      <c r="O141" s="57"/>
      <c r="P141" s="57"/>
      <c r="Q141" s="57"/>
      <c r="R141" s="57"/>
      <c r="S141" s="119">
        <v>1.7859867375492663E-3</v>
      </c>
      <c r="T141" s="57"/>
      <c r="U141" s="57"/>
      <c r="V141" s="57"/>
      <c r="W141" s="57"/>
      <c r="X141" s="57"/>
      <c r="Y141" s="57"/>
      <c r="Z141" s="57"/>
      <c r="AA141" s="58">
        <v>382</v>
      </c>
      <c r="AB141" s="57"/>
      <c r="AC141" s="57"/>
      <c r="AD141" s="57"/>
      <c r="AE141" s="119">
        <v>9.1043424376757703E-3</v>
      </c>
      <c r="AF141" s="57"/>
      <c r="AG141" s="57"/>
      <c r="AH141" s="57"/>
      <c r="AI141" s="57"/>
      <c r="AJ141" s="1"/>
    </row>
    <row r="142" spans="2:36" ht="12" customHeight="1" x14ac:dyDescent="0.2">
      <c r="B142" s="146">
        <v>2012</v>
      </c>
      <c r="C142" s="57"/>
      <c r="D142" s="57"/>
      <c r="E142" s="57"/>
      <c r="F142" s="57"/>
      <c r="G142" s="57"/>
      <c r="H142" s="57"/>
      <c r="I142" s="145">
        <v>2004993.5199999996</v>
      </c>
      <c r="J142" s="57"/>
      <c r="K142" s="57"/>
      <c r="L142" s="57"/>
      <c r="M142" s="57"/>
      <c r="N142" s="57"/>
      <c r="O142" s="57"/>
      <c r="P142" s="57"/>
      <c r="Q142" s="57"/>
      <c r="R142" s="57"/>
      <c r="S142" s="119">
        <v>6.8492187646517291E-4</v>
      </c>
      <c r="T142" s="57"/>
      <c r="U142" s="57"/>
      <c r="V142" s="57"/>
      <c r="W142" s="57"/>
      <c r="X142" s="57"/>
      <c r="Y142" s="57"/>
      <c r="Z142" s="57"/>
      <c r="AA142" s="58">
        <v>88</v>
      </c>
      <c r="AB142" s="57"/>
      <c r="AC142" s="57"/>
      <c r="AD142" s="57"/>
      <c r="AE142" s="119">
        <v>2.0973354306687642E-3</v>
      </c>
      <c r="AF142" s="57"/>
      <c r="AG142" s="57"/>
      <c r="AH142" s="57"/>
      <c r="AI142" s="57"/>
      <c r="AJ142" s="1"/>
    </row>
    <row r="143" spans="2:36" ht="12" customHeight="1" x14ac:dyDescent="0.2">
      <c r="B143" s="146">
        <v>2013</v>
      </c>
      <c r="C143" s="57"/>
      <c r="D143" s="57"/>
      <c r="E143" s="57"/>
      <c r="F143" s="57"/>
      <c r="G143" s="57"/>
      <c r="H143" s="57"/>
      <c r="I143" s="145">
        <v>6821366.5799999982</v>
      </c>
      <c r="J143" s="57"/>
      <c r="K143" s="57"/>
      <c r="L143" s="57"/>
      <c r="M143" s="57"/>
      <c r="N143" s="57"/>
      <c r="O143" s="57"/>
      <c r="P143" s="57"/>
      <c r="Q143" s="57"/>
      <c r="R143" s="57"/>
      <c r="S143" s="119">
        <v>2.330233565059312E-3</v>
      </c>
      <c r="T143" s="57"/>
      <c r="U143" s="57"/>
      <c r="V143" s="57"/>
      <c r="W143" s="57"/>
      <c r="X143" s="57"/>
      <c r="Y143" s="57"/>
      <c r="Z143" s="57"/>
      <c r="AA143" s="58">
        <v>177</v>
      </c>
      <c r="AB143" s="57"/>
      <c r="AC143" s="57"/>
      <c r="AD143" s="57"/>
      <c r="AE143" s="119">
        <v>4.2185042185042187E-3</v>
      </c>
      <c r="AF143" s="57"/>
      <c r="AG143" s="57"/>
      <c r="AH143" s="57"/>
      <c r="AI143" s="57"/>
      <c r="AJ143" s="1"/>
    </row>
    <row r="144" spans="2:36" ht="12" customHeight="1" x14ac:dyDescent="0.2">
      <c r="B144" s="146">
        <v>2014</v>
      </c>
      <c r="C144" s="57"/>
      <c r="D144" s="57"/>
      <c r="E144" s="57"/>
      <c r="F144" s="57"/>
      <c r="G144" s="57"/>
      <c r="H144" s="57"/>
      <c r="I144" s="145">
        <v>45812997.230000012</v>
      </c>
      <c r="J144" s="57"/>
      <c r="K144" s="57"/>
      <c r="L144" s="57"/>
      <c r="M144" s="57"/>
      <c r="N144" s="57"/>
      <c r="O144" s="57"/>
      <c r="P144" s="57"/>
      <c r="Q144" s="57"/>
      <c r="R144" s="57"/>
      <c r="S144" s="119">
        <v>1.5650087502160796E-2</v>
      </c>
      <c r="T144" s="57"/>
      <c r="U144" s="57"/>
      <c r="V144" s="57"/>
      <c r="W144" s="57"/>
      <c r="X144" s="57"/>
      <c r="Y144" s="57"/>
      <c r="Z144" s="57"/>
      <c r="AA144" s="58">
        <v>1080</v>
      </c>
      <c r="AB144" s="57"/>
      <c r="AC144" s="57"/>
      <c r="AD144" s="57"/>
      <c r="AE144" s="119">
        <v>2.5740025740025738E-2</v>
      </c>
      <c r="AF144" s="57"/>
      <c r="AG144" s="57"/>
      <c r="AH144" s="57"/>
      <c r="AI144" s="57"/>
      <c r="AJ144" s="1"/>
    </row>
    <row r="145" spans="2:36" ht="12" customHeight="1" x14ac:dyDescent="0.2">
      <c r="B145" s="146">
        <v>2015</v>
      </c>
      <c r="C145" s="57"/>
      <c r="D145" s="57"/>
      <c r="E145" s="57"/>
      <c r="F145" s="57"/>
      <c r="G145" s="57"/>
      <c r="H145" s="57"/>
      <c r="I145" s="145">
        <v>451296672.90999848</v>
      </c>
      <c r="J145" s="57"/>
      <c r="K145" s="57"/>
      <c r="L145" s="57"/>
      <c r="M145" s="57"/>
      <c r="N145" s="57"/>
      <c r="O145" s="57"/>
      <c r="P145" s="57"/>
      <c r="Q145" s="57"/>
      <c r="R145" s="57"/>
      <c r="S145" s="119">
        <v>0.15416656511289153</v>
      </c>
      <c r="T145" s="57"/>
      <c r="U145" s="57"/>
      <c r="V145" s="57"/>
      <c r="W145" s="57"/>
      <c r="X145" s="57"/>
      <c r="Y145" s="57"/>
      <c r="Z145" s="57"/>
      <c r="AA145" s="58">
        <v>7970</v>
      </c>
      <c r="AB145" s="57"/>
      <c r="AC145" s="57"/>
      <c r="AD145" s="57"/>
      <c r="AE145" s="119">
        <v>0.18995185661852329</v>
      </c>
      <c r="AF145" s="57"/>
      <c r="AG145" s="57"/>
      <c r="AH145" s="57"/>
      <c r="AI145" s="57"/>
      <c r="AJ145" s="1"/>
    </row>
    <row r="146" spans="2:36" ht="12" customHeight="1" x14ac:dyDescent="0.2">
      <c r="B146" s="146">
        <v>2016</v>
      </c>
      <c r="C146" s="57"/>
      <c r="D146" s="57"/>
      <c r="E146" s="57"/>
      <c r="F146" s="57"/>
      <c r="G146" s="57"/>
      <c r="H146" s="57"/>
      <c r="I146" s="145">
        <v>717339882.94000196</v>
      </c>
      <c r="J146" s="57"/>
      <c r="K146" s="57"/>
      <c r="L146" s="57"/>
      <c r="M146" s="57"/>
      <c r="N146" s="57"/>
      <c r="O146" s="57"/>
      <c r="P146" s="57"/>
      <c r="Q146" s="57"/>
      <c r="R146" s="57"/>
      <c r="S146" s="119">
        <v>0.24504906065061682</v>
      </c>
      <c r="T146" s="57"/>
      <c r="U146" s="57"/>
      <c r="V146" s="57"/>
      <c r="W146" s="57"/>
      <c r="X146" s="57"/>
      <c r="Y146" s="57"/>
      <c r="Z146" s="57"/>
      <c r="AA146" s="58">
        <v>11920</v>
      </c>
      <c r="AB146" s="57"/>
      <c r="AC146" s="57"/>
      <c r="AD146" s="57"/>
      <c r="AE146" s="119">
        <v>0.28409361742695077</v>
      </c>
      <c r="AF146" s="57"/>
      <c r="AG146" s="57"/>
      <c r="AH146" s="57"/>
      <c r="AI146" s="57"/>
      <c r="AJ146" s="1"/>
    </row>
    <row r="147" spans="2:36" ht="12" customHeight="1" x14ac:dyDescent="0.2">
      <c r="B147" s="146">
        <v>2017</v>
      </c>
      <c r="C147" s="57"/>
      <c r="D147" s="57"/>
      <c r="E147" s="57"/>
      <c r="F147" s="57"/>
      <c r="G147" s="57"/>
      <c r="H147" s="57"/>
      <c r="I147" s="145">
        <v>412811277.53000087</v>
      </c>
      <c r="J147" s="57"/>
      <c r="K147" s="57"/>
      <c r="L147" s="57"/>
      <c r="M147" s="57"/>
      <c r="N147" s="57"/>
      <c r="O147" s="57"/>
      <c r="P147" s="57"/>
      <c r="Q147" s="57"/>
      <c r="R147" s="57"/>
      <c r="S147" s="119">
        <v>0.14101964520655086</v>
      </c>
      <c r="T147" s="57"/>
      <c r="U147" s="57"/>
      <c r="V147" s="57"/>
      <c r="W147" s="57"/>
      <c r="X147" s="57"/>
      <c r="Y147" s="57"/>
      <c r="Z147" s="57"/>
      <c r="AA147" s="58">
        <v>5592</v>
      </c>
      <c r="AB147" s="57"/>
      <c r="AC147" s="57"/>
      <c r="AD147" s="57"/>
      <c r="AE147" s="119">
        <v>0.13327613327613327</v>
      </c>
      <c r="AF147" s="57"/>
      <c r="AG147" s="57"/>
      <c r="AH147" s="57"/>
      <c r="AI147" s="57"/>
      <c r="AJ147" s="1"/>
    </row>
    <row r="148" spans="2:36" ht="12" customHeight="1" x14ac:dyDescent="0.2">
      <c r="B148" s="146">
        <v>2018</v>
      </c>
      <c r="C148" s="57"/>
      <c r="D148" s="57"/>
      <c r="E148" s="57"/>
      <c r="F148" s="57"/>
      <c r="G148" s="57"/>
      <c r="H148" s="57"/>
      <c r="I148" s="145">
        <v>342144411.90999961</v>
      </c>
      <c r="J148" s="57"/>
      <c r="K148" s="57"/>
      <c r="L148" s="57"/>
      <c r="M148" s="57"/>
      <c r="N148" s="57"/>
      <c r="O148" s="57"/>
      <c r="P148" s="57"/>
      <c r="Q148" s="57"/>
      <c r="R148" s="57"/>
      <c r="S148" s="119">
        <v>0.11687927681056547</v>
      </c>
      <c r="T148" s="57"/>
      <c r="U148" s="57"/>
      <c r="V148" s="57"/>
      <c r="W148" s="57"/>
      <c r="X148" s="57"/>
      <c r="Y148" s="57"/>
      <c r="Z148" s="57"/>
      <c r="AA148" s="58">
        <v>4008</v>
      </c>
      <c r="AB148" s="57"/>
      <c r="AC148" s="57"/>
      <c r="AD148" s="57"/>
      <c r="AE148" s="119">
        <v>9.552409552409552E-2</v>
      </c>
      <c r="AF148" s="57"/>
      <c r="AG148" s="57"/>
      <c r="AH148" s="57"/>
      <c r="AI148" s="57"/>
      <c r="AJ148" s="1"/>
    </row>
    <row r="149" spans="2:36" ht="12" customHeight="1" x14ac:dyDescent="0.2">
      <c r="B149" s="146">
        <v>2019</v>
      </c>
      <c r="C149" s="57"/>
      <c r="D149" s="57"/>
      <c r="E149" s="57"/>
      <c r="F149" s="57"/>
      <c r="G149" s="57"/>
      <c r="H149" s="57"/>
      <c r="I149" s="145">
        <v>519313220.07000035</v>
      </c>
      <c r="J149" s="57"/>
      <c r="K149" s="57"/>
      <c r="L149" s="57"/>
      <c r="M149" s="57"/>
      <c r="N149" s="57"/>
      <c r="O149" s="57"/>
      <c r="P149" s="57"/>
      <c r="Q149" s="57"/>
      <c r="R149" s="57"/>
      <c r="S149" s="119">
        <v>0.17740156345418812</v>
      </c>
      <c r="T149" s="57"/>
      <c r="U149" s="57"/>
      <c r="V149" s="57"/>
      <c r="W149" s="57"/>
      <c r="X149" s="57"/>
      <c r="Y149" s="57"/>
      <c r="Z149" s="57"/>
      <c r="AA149" s="58">
        <v>6073</v>
      </c>
      <c r="AB149" s="57"/>
      <c r="AC149" s="57"/>
      <c r="AD149" s="57"/>
      <c r="AE149" s="119">
        <v>0.1447399780733114</v>
      </c>
      <c r="AF149" s="57"/>
      <c r="AG149" s="57"/>
      <c r="AH149" s="57"/>
      <c r="AI149" s="57"/>
      <c r="AJ149" s="1"/>
    </row>
    <row r="150" spans="2:36" ht="12" customHeight="1" x14ac:dyDescent="0.2">
      <c r="B150" s="146">
        <v>2020</v>
      </c>
      <c r="C150" s="57"/>
      <c r="D150" s="57"/>
      <c r="E150" s="57"/>
      <c r="F150" s="57"/>
      <c r="G150" s="57"/>
      <c r="H150" s="57"/>
      <c r="I150" s="145">
        <v>273759860.36999977</v>
      </c>
      <c r="J150" s="57"/>
      <c r="K150" s="57"/>
      <c r="L150" s="57"/>
      <c r="M150" s="57"/>
      <c r="N150" s="57"/>
      <c r="O150" s="57"/>
      <c r="P150" s="57"/>
      <c r="Q150" s="57"/>
      <c r="R150" s="57"/>
      <c r="S150" s="119">
        <v>9.3518565219833732E-2</v>
      </c>
      <c r="T150" s="57"/>
      <c r="U150" s="57"/>
      <c r="V150" s="57"/>
      <c r="W150" s="57"/>
      <c r="X150" s="57"/>
      <c r="Y150" s="57"/>
      <c r="Z150" s="57"/>
      <c r="AA150" s="58">
        <v>2830</v>
      </c>
      <c r="AB150" s="57"/>
      <c r="AC150" s="57"/>
      <c r="AD150" s="57"/>
      <c r="AE150" s="119">
        <v>6.7448400781734114E-2</v>
      </c>
      <c r="AF150" s="57"/>
      <c r="AG150" s="57"/>
      <c r="AH150" s="57"/>
      <c r="AI150" s="57"/>
      <c r="AJ150" s="1"/>
    </row>
    <row r="151" spans="2:36" ht="12" customHeight="1" x14ac:dyDescent="0.2">
      <c r="B151" s="146">
        <v>2021</v>
      </c>
      <c r="C151" s="57"/>
      <c r="D151" s="57"/>
      <c r="E151" s="57"/>
      <c r="F151" s="57"/>
      <c r="G151" s="57"/>
      <c r="H151" s="57"/>
      <c r="I151" s="145">
        <v>116905568.12000014</v>
      </c>
      <c r="J151" s="57"/>
      <c r="K151" s="57"/>
      <c r="L151" s="57"/>
      <c r="M151" s="57"/>
      <c r="N151" s="57"/>
      <c r="O151" s="57"/>
      <c r="P151" s="57"/>
      <c r="Q151" s="57"/>
      <c r="R151" s="57"/>
      <c r="S151" s="119">
        <v>3.9935880234654129E-2</v>
      </c>
      <c r="T151" s="57"/>
      <c r="U151" s="57"/>
      <c r="V151" s="57"/>
      <c r="W151" s="57"/>
      <c r="X151" s="57"/>
      <c r="Y151" s="57"/>
      <c r="Z151" s="57"/>
      <c r="AA151" s="58">
        <v>1065</v>
      </c>
      <c r="AB151" s="57"/>
      <c r="AC151" s="57"/>
      <c r="AD151" s="57"/>
      <c r="AE151" s="119">
        <v>2.5382525382525382E-2</v>
      </c>
      <c r="AF151" s="57"/>
      <c r="AG151" s="57"/>
      <c r="AH151" s="57"/>
      <c r="AI151" s="57"/>
      <c r="AJ151" s="1"/>
    </row>
    <row r="152" spans="2:36" ht="12" customHeight="1" x14ac:dyDescent="0.2">
      <c r="B152" s="140"/>
      <c r="C152" s="141"/>
      <c r="D152" s="141"/>
      <c r="E152" s="141"/>
      <c r="F152" s="141"/>
      <c r="G152" s="141"/>
      <c r="H152" s="141"/>
      <c r="I152" s="142">
        <v>2927331698.5400014</v>
      </c>
      <c r="J152" s="141"/>
      <c r="K152" s="141"/>
      <c r="L152" s="141"/>
      <c r="M152" s="141"/>
      <c r="N152" s="141"/>
      <c r="O152" s="141"/>
      <c r="P152" s="141"/>
      <c r="Q152" s="141"/>
      <c r="R152" s="141"/>
      <c r="S152" s="143">
        <v>0.99999999999999256</v>
      </c>
      <c r="T152" s="141"/>
      <c r="U152" s="141"/>
      <c r="V152" s="141"/>
      <c r="W152" s="141"/>
      <c r="X152" s="141"/>
      <c r="Y152" s="141"/>
      <c r="Z152" s="141"/>
      <c r="AA152" s="144">
        <v>41958</v>
      </c>
      <c r="AB152" s="141"/>
      <c r="AC152" s="141"/>
      <c r="AD152" s="141"/>
      <c r="AE152" s="143">
        <v>1</v>
      </c>
      <c r="AF152" s="141"/>
      <c r="AG152" s="141"/>
      <c r="AH152" s="141"/>
      <c r="AI152" s="141"/>
      <c r="AJ152" s="1"/>
    </row>
    <row r="153" spans="2:36" ht="9"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
      <c r="B154" s="69" t="s">
        <v>1039</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1"/>
    </row>
    <row r="155" spans="2:36" ht="8.2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
      <c r="B156" s="64" t="s">
        <v>1087</v>
      </c>
      <c r="C156" s="65"/>
      <c r="D156" s="65"/>
      <c r="E156" s="65"/>
      <c r="F156" s="65"/>
      <c r="G156" s="65"/>
      <c r="H156" s="64" t="s">
        <v>1049</v>
      </c>
      <c r="I156" s="65"/>
      <c r="J156" s="65"/>
      <c r="K156" s="65"/>
      <c r="L156" s="65"/>
      <c r="M156" s="65"/>
      <c r="N156" s="65"/>
      <c r="O156" s="65"/>
      <c r="P156" s="65"/>
      <c r="Q156" s="65"/>
      <c r="R156" s="65"/>
      <c r="S156" s="65"/>
      <c r="T156" s="64" t="s">
        <v>1050</v>
      </c>
      <c r="U156" s="65"/>
      <c r="V156" s="65"/>
      <c r="W156" s="65"/>
      <c r="X156" s="65"/>
      <c r="Y156" s="65"/>
      <c r="Z156" s="65"/>
      <c r="AA156" s="64" t="s">
        <v>1088</v>
      </c>
      <c r="AB156" s="65"/>
      <c r="AC156" s="65"/>
      <c r="AD156" s="65"/>
      <c r="AE156" s="65"/>
      <c r="AF156" s="64" t="s">
        <v>1050</v>
      </c>
      <c r="AG156" s="65"/>
      <c r="AH156" s="65"/>
      <c r="AI156" s="65"/>
      <c r="AJ156" s="1"/>
    </row>
    <row r="157" spans="2:36" ht="10.5" customHeight="1" x14ac:dyDescent="0.2">
      <c r="B157" s="56" t="s">
        <v>1089</v>
      </c>
      <c r="C157" s="57"/>
      <c r="D157" s="57"/>
      <c r="E157" s="57"/>
      <c r="F157" s="57"/>
      <c r="G157" s="57"/>
      <c r="H157" s="145">
        <v>617723768.83999956</v>
      </c>
      <c r="I157" s="57"/>
      <c r="J157" s="57"/>
      <c r="K157" s="57"/>
      <c r="L157" s="57"/>
      <c r="M157" s="57"/>
      <c r="N157" s="57"/>
      <c r="O157" s="57"/>
      <c r="P157" s="57"/>
      <c r="Q157" s="57"/>
      <c r="R157" s="57"/>
      <c r="S157" s="57"/>
      <c r="T157" s="119">
        <v>0.21101939665671926</v>
      </c>
      <c r="U157" s="57"/>
      <c r="V157" s="57"/>
      <c r="W157" s="57"/>
      <c r="X157" s="57"/>
      <c r="Y157" s="57"/>
      <c r="Z157" s="57"/>
      <c r="AA157" s="58">
        <v>12749</v>
      </c>
      <c r="AB157" s="57"/>
      <c r="AC157" s="57"/>
      <c r="AD157" s="57"/>
      <c r="AE157" s="57"/>
      <c r="AF157" s="119">
        <v>0.53207295188013859</v>
      </c>
      <c r="AG157" s="57"/>
      <c r="AH157" s="57"/>
      <c r="AI157" s="57"/>
      <c r="AJ157" s="1"/>
    </row>
    <row r="158" spans="2:36" ht="10.5" customHeight="1" x14ac:dyDescent="0.2">
      <c r="B158" s="56" t="s">
        <v>1090</v>
      </c>
      <c r="C158" s="57"/>
      <c r="D158" s="57"/>
      <c r="E158" s="57"/>
      <c r="F158" s="57"/>
      <c r="G158" s="57"/>
      <c r="H158" s="145">
        <v>1023270653.5299987</v>
      </c>
      <c r="I158" s="57"/>
      <c r="J158" s="57"/>
      <c r="K158" s="57"/>
      <c r="L158" s="57"/>
      <c r="M158" s="57"/>
      <c r="N158" s="57"/>
      <c r="O158" s="57"/>
      <c r="P158" s="57"/>
      <c r="Q158" s="57"/>
      <c r="R158" s="57"/>
      <c r="S158" s="57"/>
      <c r="T158" s="119">
        <v>0.34955746697251738</v>
      </c>
      <c r="U158" s="57"/>
      <c r="V158" s="57"/>
      <c r="W158" s="57"/>
      <c r="X158" s="57"/>
      <c r="Y158" s="57"/>
      <c r="Z158" s="57"/>
      <c r="AA158" s="58">
        <v>7095</v>
      </c>
      <c r="AB158" s="57"/>
      <c r="AC158" s="57"/>
      <c r="AD158" s="57"/>
      <c r="AE158" s="57"/>
      <c r="AF158" s="119">
        <v>0.29610617253036181</v>
      </c>
      <c r="AG158" s="57"/>
      <c r="AH158" s="57"/>
      <c r="AI158" s="57"/>
      <c r="AJ158" s="1"/>
    </row>
    <row r="159" spans="2:36" ht="10.5" customHeight="1" x14ac:dyDescent="0.2">
      <c r="B159" s="56" t="s">
        <v>1091</v>
      </c>
      <c r="C159" s="57"/>
      <c r="D159" s="57"/>
      <c r="E159" s="57"/>
      <c r="F159" s="57"/>
      <c r="G159" s="57"/>
      <c r="H159" s="145">
        <v>667286374.64000022</v>
      </c>
      <c r="I159" s="57"/>
      <c r="J159" s="57"/>
      <c r="K159" s="57"/>
      <c r="L159" s="57"/>
      <c r="M159" s="57"/>
      <c r="N159" s="57"/>
      <c r="O159" s="57"/>
      <c r="P159" s="57"/>
      <c r="Q159" s="57"/>
      <c r="R159" s="57"/>
      <c r="S159" s="57"/>
      <c r="T159" s="119">
        <v>0.22795038053692659</v>
      </c>
      <c r="U159" s="57"/>
      <c r="V159" s="57"/>
      <c r="W159" s="57"/>
      <c r="X159" s="57"/>
      <c r="Y159" s="57"/>
      <c r="Z159" s="57"/>
      <c r="AA159" s="58">
        <v>2778</v>
      </c>
      <c r="AB159" s="57"/>
      <c r="AC159" s="57"/>
      <c r="AD159" s="57"/>
      <c r="AE159" s="57"/>
      <c r="AF159" s="119">
        <v>0.11593839989983723</v>
      </c>
      <c r="AG159" s="57"/>
      <c r="AH159" s="57"/>
      <c r="AI159" s="57"/>
      <c r="AJ159" s="1"/>
    </row>
    <row r="160" spans="2:36" ht="10.5" customHeight="1" x14ac:dyDescent="0.2">
      <c r="B160" s="56" t="s">
        <v>1092</v>
      </c>
      <c r="C160" s="57"/>
      <c r="D160" s="57"/>
      <c r="E160" s="57"/>
      <c r="F160" s="57"/>
      <c r="G160" s="57"/>
      <c r="H160" s="145">
        <v>261268894.19000009</v>
      </c>
      <c r="I160" s="57"/>
      <c r="J160" s="57"/>
      <c r="K160" s="57"/>
      <c r="L160" s="57"/>
      <c r="M160" s="57"/>
      <c r="N160" s="57"/>
      <c r="O160" s="57"/>
      <c r="P160" s="57"/>
      <c r="Q160" s="57"/>
      <c r="R160" s="57"/>
      <c r="S160" s="57"/>
      <c r="T160" s="119">
        <v>8.9251550932990448E-2</v>
      </c>
      <c r="U160" s="57"/>
      <c r="V160" s="57"/>
      <c r="W160" s="57"/>
      <c r="X160" s="57"/>
      <c r="Y160" s="57"/>
      <c r="Z160" s="57"/>
      <c r="AA160" s="58">
        <v>771</v>
      </c>
      <c r="AB160" s="57"/>
      <c r="AC160" s="57"/>
      <c r="AD160" s="57"/>
      <c r="AE160" s="57"/>
      <c r="AF160" s="119">
        <v>3.2177288093151374E-2</v>
      </c>
      <c r="AG160" s="57"/>
      <c r="AH160" s="57"/>
      <c r="AI160" s="57"/>
      <c r="AJ160" s="1"/>
    </row>
    <row r="161" spans="2:36" ht="10.5" customHeight="1" x14ac:dyDescent="0.2">
      <c r="B161" s="56" t="s">
        <v>1093</v>
      </c>
      <c r="C161" s="57"/>
      <c r="D161" s="57"/>
      <c r="E161" s="57"/>
      <c r="F161" s="57"/>
      <c r="G161" s="57"/>
      <c r="H161" s="145">
        <v>357782007.33999991</v>
      </c>
      <c r="I161" s="57"/>
      <c r="J161" s="57"/>
      <c r="K161" s="57"/>
      <c r="L161" s="57"/>
      <c r="M161" s="57"/>
      <c r="N161" s="57"/>
      <c r="O161" s="57"/>
      <c r="P161" s="57"/>
      <c r="Q161" s="57"/>
      <c r="R161" s="57"/>
      <c r="S161" s="57"/>
      <c r="T161" s="119">
        <v>0.12222120490084643</v>
      </c>
      <c r="U161" s="57"/>
      <c r="V161" s="57"/>
      <c r="W161" s="57"/>
      <c r="X161" s="57"/>
      <c r="Y161" s="57"/>
      <c r="Z161" s="57"/>
      <c r="AA161" s="58">
        <v>568</v>
      </c>
      <c r="AB161" s="57"/>
      <c r="AC161" s="57"/>
      <c r="AD161" s="57"/>
      <c r="AE161" s="57"/>
      <c r="AF161" s="119">
        <v>2.3705187596510996E-2</v>
      </c>
      <c r="AG161" s="57"/>
      <c r="AH161" s="57"/>
      <c r="AI161" s="57"/>
      <c r="AJ161" s="1"/>
    </row>
    <row r="162" spans="2:36" ht="12" customHeight="1" x14ac:dyDescent="0.2">
      <c r="B162" s="140"/>
      <c r="C162" s="141"/>
      <c r="D162" s="141"/>
      <c r="E162" s="141"/>
      <c r="F162" s="141"/>
      <c r="G162" s="141"/>
      <c r="H162" s="142">
        <v>2927331698.5399981</v>
      </c>
      <c r="I162" s="141"/>
      <c r="J162" s="141"/>
      <c r="K162" s="141"/>
      <c r="L162" s="141"/>
      <c r="M162" s="141"/>
      <c r="N162" s="141"/>
      <c r="O162" s="141"/>
      <c r="P162" s="141"/>
      <c r="Q162" s="141"/>
      <c r="R162" s="141"/>
      <c r="S162" s="141"/>
      <c r="T162" s="143">
        <v>1.0000000000000009</v>
      </c>
      <c r="U162" s="141"/>
      <c r="V162" s="141"/>
      <c r="W162" s="141"/>
      <c r="X162" s="141"/>
      <c r="Y162" s="141"/>
      <c r="Z162" s="141"/>
      <c r="AA162" s="144">
        <v>23961</v>
      </c>
      <c r="AB162" s="141"/>
      <c r="AC162" s="141"/>
      <c r="AD162" s="141"/>
      <c r="AE162" s="141"/>
      <c r="AF162" s="143">
        <v>1</v>
      </c>
      <c r="AG162" s="141"/>
      <c r="AH162" s="141"/>
      <c r="AI162" s="141"/>
      <c r="AJ162" s="1"/>
    </row>
    <row r="163" spans="2:36" ht="9"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
      <c r="B164" s="69" t="s">
        <v>1040</v>
      </c>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1"/>
    </row>
    <row r="165" spans="2:36" ht="8.2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
      <c r="B166" s="64"/>
      <c r="C166" s="65"/>
      <c r="D166" s="65"/>
      <c r="E166" s="65"/>
      <c r="F166" s="65"/>
      <c r="G166" s="64" t="s">
        <v>1049</v>
      </c>
      <c r="H166" s="65"/>
      <c r="I166" s="65"/>
      <c r="J166" s="65"/>
      <c r="K166" s="65"/>
      <c r="L166" s="65"/>
      <c r="M166" s="65"/>
      <c r="N166" s="65"/>
      <c r="O166" s="65"/>
      <c r="P166" s="65"/>
      <c r="Q166" s="65"/>
      <c r="R166" s="65"/>
      <c r="S166" s="64" t="s">
        <v>1050</v>
      </c>
      <c r="T166" s="65"/>
      <c r="U166" s="65"/>
      <c r="V166" s="65"/>
      <c r="W166" s="65"/>
      <c r="X166" s="65"/>
      <c r="Y166" s="65"/>
      <c r="Z166" s="64" t="s">
        <v>1051</v>
      </c>
      <c r="AA166" s="65"/>
      <c r="AB166" s="65"/>
      <c r="AC166" s="65"/>
      <c r="AD166" s="65"/>
      <c r="AE166" s="65"/>
      <c r="AF166" s="64" t="s">
        <v>1050</v>
      </c>
      <c r="AG166" s="65"/>
      <c r="AH166" s="65"/>
      <c r="AI166" s="65"/>
      <c r="AJ166" s="1"/>
    </row>
    <row r="167" spans="2:36" ht="11.25" customHeight="1" x14ac:dyDescent="0.2">
      <c r="B167" s="56" t="s">
        <v>1094</v>
      </c>
      <c r="C167" s="57"/>
      <c r="D167" s="57"/>
      <c r="E167" s="57"/>
      <c r="F167" s="57"/>
      <c r="G167" s="145">
        <v>3013984.3400000003</v>
      </c>
      <c r="H167" s="57"/>
      <c r="I167" s="57"/>
      <c r="J167" s="57"/>
      <c r="K167" s="57"/>
      <c r="L167" s="57"/>
      <c r="M167" s="57"/>
      <c r="N167" s="57"/>
      <c r="O167" s="57"/>
      <c r="P167" s="57"/>
      <c r="Q167" s="57"/>
      <c r="R167" s="57"/>
      <c r="S167" s="119">
        <v>1.0296012377084614E-3</v>
      </c>
      <c r="T167" s="57"/>
      <c r="U167" s="57"/>
      <c r="V167" s="57"/>
      <c r="W167" s="57"/>
      <c r="X167" s="57"/>
      <c r="Y167" s="57"/>
      <c r="Z167" s="58">
        <v>72</v>
      </c>
      <c r="AA167" s="57"/>
      <c r="AB167" s="57"/>
      <c r="AC167" s="57"/>
      <c r="AD167" s="57"/>
      <c r="AE167" s="57"/>
      <c r="AF167" s="119">
        <v>1.716001716001716E-3</v>
      </c>
      <c r="AG167" s="57"/>
      <c r="AH167" s="57"/>
      <c r="AI167" s="57"/>
      <c r="AJ167" s="1"/>
    </row>
    <row r="168" spans="2:36" ht="11.25" customHeight="1" x14ac:dyDescent="0.2">
      <c r="B168" s="56" t="s">
        <v>1095</v>
      </c>
      <c r="C168" s="57"/>
      <c r="D168" s="57"/>
      <c r="E168" s="57"/>
      <c r="F168" s="57"/>
      <c r="G168" s="145">
        <v>67242495.199999988</v>
      </c>
      <c r="H168" s="57"/>
      <c r="I168" s="57"/>
      <c r="J168" s="57"/>
      <c r="K168" s="57"/>
      <c r="L168" s="57"/>
      <c r="M168" s="57"/>
      <c r="N168" s="57"/>
      <c r="O168" s="57"/>
      <c r="P168" s="57"/>
      <c r="Q168" s="57"/>
      <c r="R168" s="57"/>
      <c r="S168" s="119">
        <v>2.2970575980008328E-2</v>
      </c>
      <c r="T168" s="57"/>
      <c r="U168" s="57"/>
      <c r="V168" s="57"/>
      <c r="W168" s="57"/>
      <c r="X168" s="57"/>
      <c r="Y168" s="57"/>
      <c r="Z168" s="58">
        <v>812</v>
      </c>
      <c r="AA168" s="57"/>
      <c r="AB168" s="57"/>
      <c r="AC168" s="57"/>
      <c r="AD168" s="57"/>
      <c r="AE168" s="57"/>
      <c r="AF168" s="119">
        <v>1.9352686019352687E-2</v>
      </c>
      <c r="AG168" s="57"/>
      <c r="AH168" s="57"/>
      <c r="AI168" s="57"/>
      <c r="AJ168" s="1"/>
    </row>
    <row r="169" spans="2:36" ht="11.25" customHeight="1" x14ac:dyDescent="0.2">
      <c r="B169" s="56" t="s">
        <v>1096</v>
      </c>
      <c r="C169" s="57"/>
      <c r="D169" s="57"/>
      <c r="E169" s="57"/>
      <c r="F169" s="57"/>
      <c r="G169" s="145">
        <v>674651551.14999962</v>
      </c>
      <c r="H169" s="57"/>
      <c r="I169" s="57"/>
      <c r="J169" s="57"/>
      <c r="K169" s="57"/>
      <c r="L169" s="57"/>
      <c r="M169" s="57"/>
      <c r="N169" s="57"/>
      <c r="O169" s="57"/>
      <c r="P169" s="57"/>
      <c r="Q169" s="57"/>
      <c r="R169" s="57"/>
      <c r="S169" s="119">
        <v>0.23046638393813712</v>
      </c>
      <c r="T169" s="57"/>
      <c r="U169" s="57"/>
      <c r="V169" s="57"/>
      <c r="W169" s="57"/>
      <c r="X169" s="57"/>
      <c r="Y169" s="57"/>
      <c r="Z169" s="58">
        <v>8950</v>
      </c>
      <c r="AA169" s="57"/>
      <c r="AB169" s="57"/>
      <c r="AC169" s="57"/>
      <c r="AD169" s="57"/>
      <c r="AE169" s="57"/>
      <c r="AF169" s="119">
        <v>0.21330854664187998</v>
      </c>
      <c r="AG169" s="57"/>
      <c r="AH169" s="57"/>
      <c r="AI169" s="57"/>
      <c r="AJ169" s="1"/>
    </row>
    <row r="170" spans="2:36" ht="11.25" customHeight="1" x14ac:dyDescent="0.2">
      <c r="B170" s="56" t="s">
        <v>1097</v>
      </c>
      <c r="C170" s="57"/>
      <c r="D170" s="57"/>
      <c r="E170" s="57"/>
      <c r="F170" s="57"/>
      <c r="G170" s="145">
        <v>1821689811.3600039</v>
      </c>
      <c r="H170" s="57"/>
      <c r="I170" s="57"/>
      <c r="J170" s="57"/>
      <c r="K170" s="57"/>
      <c r="L170" s="57"/>
      <c r="M170" s="57"/>
      <c r="N170" s="57"/>
      <c r="O170" s="57"/>
      <c r="P170" s="57"/>
      <c r="Q170" s="57"/>
      <c r="R170" s="57"/>
      <c r="S170" s="119">
        <v>0.62230385858512893</v>
      </c>
      <c r="T170" s="57"/>
      <c r="U170" s="57"/>
      <c r="V170" s="57"/>
      <c r="W170" s="57"/>
      <c r="X170" s="57"/>
      <c r="Y170" s="57"/>
      <c r="Z170" s="58">
        <v>26306</v>
      </c>
      <c r="AA170" s="57"/>
      <c r="AB170" s="57"/>
      <c r="AC170" s="57"/>
      <c r="AD170" s="57"/>
      <c r="AE170" s="57"/>
      <c r="AF170" s="119">
        <v>0.62696029362696026</v>
      </c>
      <c r="AG170" s="57"/>
      <c r="AH170" s="57"/>
      <c r="AI170" s="57"/>
      <c r="AJ170" s="1"/>
    </row>
    <row r="171" spans="2:36" ht="11.25" customHeight="1" x14ac:dyDescent="0.2">
      <c r="B171" s="56" t="s">
        <v>1098</v>
      </c>
      <c r="C171" s="57"/>
      <c r="D171" s="57"/>
      <c r="E171" s="57"/>
      <c r="F171" s="57"/>
      <c r="G171" s="145">
        <v>230601469.62000012</v>
      </c>
      <c r="H171" s="57"/>
      <c r="I171" s="57"/>
      <c r="J171" s="57"/>
      <c r="K171" s="57"/>
      <c r="L171" s="57"/>
      <c r="M171" s="57"/>
      <c r="N171" s="57"/>
      <c r="O171" s="57"/>
      <c r="P171" s="57"/>
      <c r="Q171" s="57"/>
      <c r="R171" s="57"/>
      <c r="S171" s="119">
        <v>7.8775312594405261E-2</v>
      </c>
      <c r="T171" s="57"/>
      <c r="U171" s="57"/>
      <c r="V171" s="57"/>
      <c r="W171" s="57"/>
      <c r="X171" s="57"/>
      <c r="Y171" s="57"/>
      <c r="Z171" s="58">
        <v>3405</v>
      </c>
      <c r="AA171" s="57"/>
      <c r="AB171" s="57"/>
      <c r="AC171" s="57"/>
      <c r="AD171" s="57"/>
      <c r="AE171" s="57"/>
      <c r="AF171" s="119">
        <v>8.1152581152581157E-2</v>
      </c>
      <c r="AG171" s="57"/>
      <c r="AH171" s="57"/>
      <c r="AI171" s="57"/>
      <c r="AJ171" s="1"/>
    </row>
    <row r="172" spans="2:36" ht="11.25" customHeight="1" x14ac:dyDescent="0.2">
      <c r="B172" s="56" t="s">
        <v>1099</v>
      </c>
      <c r="C172" s="57"/>
      <c r="D172" s="57"/>
      <c r="E172" s="57"/>
      <c r="F172" s="57"/>
      <c r="G172" s="145">
        <v>101598523.31999986</v>
      </c>
      <c r="H172" s="57"/>
      <c r="I172" s="57"/>
      <c r="J172" s="57"/>
      <c r="K172" s="57"/>
      <c r="L172" s="57"/>
      <c r="M172" s="57"/>
      <c r="N172" s="57"/>
      <c r="O172" s="57"/>
      <c r="P172" s="57"/>
      <c r="Q172" s="57"/>
      <c r="R172" s="57"/>
      <c r="S172" s="119">
        <v>3.470687089224353E-2</v>
      </c>
      <c r="T172" s="57"/>
      <c r="U172" s="57"/>
      <c r="V172" s="57"/>
      <c r="W172" s="57"/>
      <c r="X172" s="57"/>
      <c r="Y172" s="57"/>
      <c r="Z172" s="58">
        <v>1647</v>
      </c>
      <c r="AA172" s="57"/>
      <c r="AB172" s="57"/>
      <c r="AC172" s="57"/>
      <c r="AD172" s="57"/>
      <c r="AE172" s="57"/>
      <c r="AF172" s="119">
        <v>3.9253539253539256E-2</v>
      </c>
      <c r="AG172" s="57"/>
      <c r="AH172" s="57"/>
      <c r="AI172" s="57"/>
      <c r="AJ172" s="1"/>
    </row>
    <row r="173" spans="2:36" ht="11.25" customHeight="1" x14ac:dyDescent="0.2">
      <c r="B173" s="56" t="s">
        <v>1100</v>
      </c>
      <c r="C173" s="57"/>
      <c r="D173" s="57"/>
      <c r="E173" s="57"/>
      <c r="F173" s="57"/>
      <c r="G173" s="145">
        <v>18262683.649999999</v>
      </c>
      <c r="H173" s="57"/>
      <c r="I173" s="57"/>
      <c r="J173" s="57"/>
      <c r="K173" s="57"/>
      <c r="L173" s="57"/>
      <c r="M173" s="57"/>
      <c r="N173" s="57"/>
      <c r="O173" s="57"/>
      <c r="P173" s="57"/>
      <c r="Q173" s="57"/>
      <c r="R173" s="57"/>
      <c r="S173" s="119">
        <v>6.2386792925135364E-3</v>
      </c>
      <c r="T173" s="57"/>
      <c r="U173" s="57"/>
      <c r="V173" s="57"/>
      <c r="W173" s="57"/>
      <c r="X173" s="57"/>
      <c r="Y173" s="57"/>
      <c r="Z173" s="58">
        <v>402</v>
      </c>
      <c r="AA173" s="57"/>
      <c r="AB173" s="57"/>
      <c r="AC173" s="57"/>
      <c r="AD173" s="57"/>
      <c r="AE173" s="57"/>
      <c r="AF173" s="119">
        <v>9.5810095810095804E-3</v>
      </c>
      <c r="AG173" s="57"/>
      <c r="AH173" s="57"/>
      <c r="AI173" s="57"/>
      <c r="AJ173" s="1"/>
    </row>
    <row r="174" spans="2:36" ht="11.25" customHeight="1" x14ac:dyDescent="0.2">
      <c r="B174" s="56" t="s">
        <v>1101</v>
      </c>
      <c r="C174" s="57"/>
      <c r="D174" s="57"/>
      <c r="E174" s="57"/>
      <c r="F174" s="57"/>
      <c r="G174" s="145">
        <v>6358253.8699999992</v>
      </c>
      <c r="H174" s="57"/>
      <c r="I174" s="57"/>
      <c r="J174" s="57"/>
      <c r="K174" s="57"/>
      <c r="L174" s="57"/>
      <c r="M174" s="57"/>
      <c r="N174" s="57"/>
      <c r="O174" s="57"/>
      <c r="P174" s="57"/>
      <c r="Q174" s="57"/>
      <c r="R174" s="57"/>
      <c r="S174" s="119">
        <v>2.1720305468530114E-3</v>
      </c>
      <c r="T174" s="57"/>
      <c r="U174" s="57"/>
      <c r="V174" s="57"/>
      <c r="W174" s="57"/>
      <c r="X174" s="57"/>
      <c r="Y174" s="57"/>
      <c r="Z174" s="58">
        <v>198</v>
      </c>
      <c r="AA174" s="57"/>
      <c r="AB174" s="57"/>
      <c r="AC174" s="57"/>
      <c r="AD174" s="57"/>
      <c r="AE174" s="57"/>
      <c r="AF174" s="119">
        <v>4.7190047190047192E-3</v>
      </c>
      <c r="AG174" s="57"/>
      <c r="AH174" s="57"/>
      <c r="AI174" s="57"/>
      <c r="AJ174" s="1"/>
    </row>
    <row r="175" spans="2:36" ht="11.25" customHeight="1" x14ac:dyDescent="0.2">
      <c r="B175" s="56" t="s">
        <v>1102</v>
      </c>
      <c r="C175" s="57"/>
      <c r="D175" s="57"/>
      <c r="E175" s="57"/>
      <c r="F175" s="57"/>
      <c r="G175" s="145">
        <v>2868862.3</v>
      </c>
      <c r="H175" s="57"/>
      <c r="I175" s="57"/>
      <c r="J175" s="57"/>
      <c r="K175" s="57"/>
      <c r="L175" s="57"/>
      <c r="M175" s="57"/>
      <c r="N175" s="57"/>
      <c r="O175" s="57"/>
      <c r="P175" s="57"/>
      <c r="Q175" s="57"/>
      <c r="R175" s="57"/>
      <c r="S175" s="119">
        <v>9.8002638424297289E-4</v>
      </c>
      <c r="T175" s="57"/>
      <c r="U175" s="57"/>
      <c r="V175" s="57"/>
      <c r="W175" s="57"/>
      <c r="X175" s="57"/>
      <c r="Y175" s="57"/>
      <c r="Z175" s="58">
        <v>93</v>
      </c>
      <c r="AA175" s="57"/>
      <c r="AB175" s="57"/>
      <c r="AC175" s="57"/>
      <c r="AD175" s="57"/>
      <c r="AE175" s="57"/>
      <c r="AF175" s="119">
        <v>2.2165022165022163E-3</v>
      </c>
      <c r="AG175" s="57"/>
      <c r="AH175" s="57"/>
      <c r="AI175" s="57"/>
      <c r="AJ175" s="1"/>
    </row>
    <row r="176" spans="2:36" ht="11.25" customHeight="1" x14ac:dyDescent="0.2">
      <c r="B176" s="56" t="s">
        <v>1103</v>
      </c>
      <c r="C176" s="57"/>
      <c r="D176" s="57"/>
      <c r="E176" s="57"/>
      <c r="F176" s="57"/>
      <c r="G176" s="145">
        <v>777298.59000000008</v>
      </c>
      <c r="H176" s="57"/>
      <c r="I176" s="57"/>
      <c r="J176" s="57"/>
      <c r="K176" s="57"/>
      <c r="L176" s="57"/>
      <c r="M176" s="57"/>
      <c r="N176" s="57"/>
      <c r="O176" s="57"/>
      <c r="P176" s="57"/>
      <c r="Q176" s="57"/>
      <c r="R176" s="57"/>
      <c r="S176" s="119">
        <v>2.6553143614974517E-4</v>
      </c>
      <c r="T176" s="57"/>
      <c r="U176" s="57"/>
      <c r="V176" s="57"/>
      <c r="W176" s="57"/>
      <c r="X176" s="57"/>
      <c r="Y176" s="57"/>
      <c r="Z176" s="58">
        <v>48</v>
      </c>
      <c r="AA176" s="57"/>
      <c r="AB176" s="57"/>
      <c r="AC176" s="57"/>
      <c r="AD176" s="57"/>
      <c r="AE176" s="57"/>
      <c r="AF176" s="119">
        <v>1.1440011440011441E-3</v>
      </c>
      <c r="AG176" s="57"/>
      <c r="AH176" s="57"/>
      <c r="AI176" s="57"/>
      <c r="AJ176" s="1"/>
    </row>
    <row r="177" spans="2:36" ht="11.25" customHeight="1" x14ac:dyDescent="0.2">
      <c r="B177" s="56" t="s">
        <v>1104</v>
      </c>
      <c r="C177" s="57"/>
      <c r="D177" s="57"/>
      <c r="E177" s="57"/>
      <c r="F177" s="57"/>
      <c r="G177" s="145">
        <v>182105.51999999996</v>
      </c>
      <c r="H177" s="57"/>
      <c r="I177" s="57"/>
      <c r="J177" s="57"/>
      <c r="K177" s="57"/>
      <c r="L177" s="57"/>
      <c r="M177" s="57"/>
      <c r="N177" s="57"/>
      <c r="O177" s="57"/>
      <c r="P177" s="57"/>
      <c r="Q177" s="57"/>
      <c r="R177" s="57"/>
      <c r="S177" s="119">
        <v>6.2208707025180791E-5</v>
      </c>
      <c r="T177" s="57"/>
      <c r="U177" s="57"/>
      <c r="V177" s="57"/>
      <c r="W177" s="57"/>
      <c r="X177" s="57"/>
      <c r="Y177" s="57"/>
      <c r="Z177" s="58">
        <v>13</v>
      </c>
      <c r="AA177" s="57"/>
      <c r="AB177" s="57"/>
      <c r="AC177" s="57"/>
      <c r="AD177" s="57"/>
      <c r="AE177" s="57"/>
      <c r="AF177" s="119">
        <v>3.0983364316697652E-4</v>
      </c>
      <c r="AG177" s="57"/>
      <c r="AH177" s="57"/>
      <c r="AI177" s="57"/>
      <c r="AJ177" s="1"/>
    </row>
    <row r="178" spans="2:36" ht="11.25" customHeight="1" x14ac:dyDescent="0.2">
      <c r="B178" s="56" t="s">
        <v>1105</v>
      </c>
      <c r="C178" s="57"/>
      <c r="D178" s="57"/>
      <c r="E178" s="57"/>
      <c r="F178" s="57"/>
      <c r="G178" s="145">
        <v>81712.72</v>
      </c>
      <c r="H178" s="57"/>
      <c r="I178" s="57"/>
      <c r="J178" s="57"/>
      <c r="K178" s="57"/>
      <c r="L178" s="57"/>
      <c r="M178" s="57"/>
      <c r="N178" s="57"/>
      <c r="O178" s="57"/>
      <c r="P178" s="57"/>
      <c r="Q178" s="57"/>
      <c r="R178" s="57"/>
      <c r="S178" s="119">
        <v>2.7913720894954929E-5</v>
      </c>
      <c r="T178" s="57"/>
      <c r="U178" s="57"/>
      <c r="V178" s="57"/>
      <c r="W178" s="57"/>
      <c r="X178" s="57"/>
      <c r="Y178" s="57"/>
      <c r="Z178" s="58">
        <v>11</v>
      </c>
      <c r="AA178" s="57"/>
      <c r="AB178" s="57"/>
      <c r="AC178" s="57"/>
      <c r="AD178" s="57"/>
      <c r="AE178" s="57"/>
      <c r="AF178" s="119">
        <v>2.6216692883359552E-4</v>
      </c>
      <c r="AG178" s="57"/>
      <c r="AH178" s="57"/>
      <c r="AI178" s="57"/>
      <c r="AJ178" s="1"/>
    </row>
    <row r="179" spans="2:36" ht="11.25" customHeight="1" x14ac:dyDescent="0.2">
      <c r="B179" s="56" t="s">
        <v>1106</v>
      </c>
      <c r="C179" s="57"/>
      <c r="D179" s="57"/>
      <c r="E179" s="57"/>
      <c r="F179" s="57"/>
      <c r="G179" s="145">
        <v>2946.9</v>
      </c>
      <c r="H179" s="57"/>
      <c r="I179" s="57"/>
      <c r="J179" s="57"/>
      <c r="K179" s="57"/>
      <c r="L179" s="57"/>
      <c r="M179" s="57"/>
      <c r="N179" s="57"/>
      <c r="O179" s="57"/>
      <c r="P179" s="57"/>
      <c r="Q179" s="57"/>
      <c r="R179" s="57"/>
      <c r="S179" s="119">
        <v>1.0066846888139652E-6</v>
      </c>
      <c r="T179" s="57"/>
      <c r="U179" s="57"/>
      <c r="V179" s="57"/>
      <c r="W179" s="57"/>
      <c r="X179" s="57"/>
      <c r="Y179" s="57"/>
      <c r="Z179" s="58">
        <v>1</v>
      </c>
      <c r="AA179" s="57"/>
      <c r="AB179" s="57"/>
      <c r="AC179" s="57"/>
      <c r="AD179" s="57"/>
      <c r="AE179" s="57"/>
      <c r="AF179" s="119">
        <v>2.3833357166690501E-5</v>
      </c>
      <c r="AG179" s="57"/>
      <c r="AH179" s="57"/>
      <c r="AI179" s="57"/>
      <c r="AJ179" s="1"/>
    </row>
    <row r="180" spans="2:36" ht="11.25" customHeight="1" x14ac:dyDescent="0.2">
      <c r="B180" s="140"/>
      <c r="C180" s="141"/>
      <c r="D180" s="141"/>
      <c r="E180" s="141"/>
      <c r="F180" s="141"/>
      <c r="G180" s="142">
        <v>2927331698.5400038</v>
      </c>
      <c r="H180" s="141"/>
      <c r="I180" s="141"/>
      <c r="J180" s="141"/>
      <c r="K180" s="141"/>
      <c r="L180" s="141"/>
      <c r="M180" s="141"/>
      <c r="N180" s="141"/>
      <c r="O180" s="141"/>
      <c r="P180" s="141"/>
      <c r="Q180" s="141"/>
      <c r="R180" s="141"/>
      <c r="S180" s="143">
        <v>0.99999999999999167</v>
      </c>
      <c r="T180" s="141"/>
      <c r="U180" s="141"/>
      <c r="V180" s="141"/>
      <c r="W180" s="141"/>
      <c r="X180" s="141"/>
      <c r="Y180" s="141"/>
      <c r="Z180" s="144">
        <v>41958</v>
      </c>
      <c r="AA180" s="141"/>
      <c r="AB180" s="141"/>
      <c r="AC180" s="141"/>
      <c r="AD180" s="141"/>
      <c r="AE180" s="141"/>
      <c r="AF180" s="143">
        <v>1</v>
      </c>
      <c r="AG180" s="141"/>
      <c r="AH180" s="141"/>
      <c r="AI180" s="141"/>
      <c r="AJ180" s="1"/>
    </row>
    <row r="181" spans="2:36" ht="9"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
      <c r="B182" s="69" t="s">
        <v>1041</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1"/>
    </row>
    <row r="183" spans="2:36" ht="8.2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
      <c r="B184" s="64"/>
      <c r="C184" s="65"/>
      <c r="D184" s="65"/>
      <c r="E184" s="65"/>
      <c r="F184" s="64" t="s">
        <v>1049</v>
      </c>
      <c r="G184" s="65"/>
      <c r="H184" s="65"/>
      <c r="I184" s="65"/>
      <c r="J184" s="65"/>
      <c r="K184" s="65"/>
      <c r="L184" s="65"/>
      <c r="M184" s="65"/>
      <c r="N184" s="65"/>
      <c r="O184" s="65"/>
      <c r="P184" s="65"/>
      <c r="Q184" s="65"/>
      <c r="R184" s="64" t="s">
        <v>1050</v>
      </c>
      <c r="S184" s="65"/>
      <c r="T184" s="65"/>
      <c r="U184" s="65"/>
      <c r="V184" s="65"/>
      <c r="W184" s="65"/>
      <c r="X184" s="65"/>
      <c r="Y184" s="64" t="s">
        <v>1051</v>
      </c>
      <c r="Z184" s="65"/>
      <c r="AA184" s="65"/>
      <c r="AB184" s="65"/>
      <c r="AC184" s="65"/>
      <c r="AD184" s="65"/>
      <c r="AE184" s="65"/>
      <c r="AF184" s="64" t="s">
        <v>1050</v>
      </c>
      <c r="AG184" s="65"/>
      <c r="AH184" s="65"/>
      <c r="AI184" s="65"/>
      <c r="AJ184" s="1"/>
    </row>
    <row r="185" spans="2:36" ht="11.25" customHeight="1" x14ac:dyDescent="0.2">
      <c r="B185" s="56" t="s">
        <v>897</v>
      </c>
      <c r="C185" s="57"/>
      <c r="D185" s="57"/>
      <c r="E185" s="57"/>
      <c r="F185" s="145">
        <v>2748129850.5700035</v>
      </c>
      <c r="G185" s="57"/>
      <c r="H185" s="57"/>
      <c r="I185" s="57"/>
      <c r="J185" s="57"/>
      <c r="K185" s="57"/>
      <c r="L185" s="57"/>
      <c r="M185" s="57"/>
      <c r="N185" s="57"/>
      <c r="O185" s="57"/>
      <c r="P185" s="57"/>
      <c r="Q185" s="57"/>
      <c r="R185" s="119">
        <v>0.93878321064217751</v>
      </c>
      <c r="S185" s="57"/>
      <c r="T185" s="57"/>
      <c r="U185" s="57"/>
      <c r="V185" s="57"/>
      <c r="W185" s="57"/>
      <c r="X185" s="57"/>
      <c r="Y185" s="58">
        <v>39749</v>
      </c>
      <c r="Z185" s="57"/>
      <c r="AA185" s="57"/>
      <c r="AB185" s="57"/>
      <c r="AC185" s="57"/>
      <c r="AD185" s="57"/>
      <c r="AE185" s="57"/>
      <c r="AF185" s="119">
        <v>0.94735211401878072</v>
      </c>
      <c r="AG185" s="57"/>
      <c r="AH185" s="57"/>
      <c r="AI185" s="57"/>
      <c r="AJ185" s="1"/>
    </row>
    <row r="186" spans="2:36" ht="11.25" customHeight="1" x14ac:dyDescent="0.2">
      <c r="B186" s="56" t="s">
        <v>1107</v>
      </c>
      <c r="C186" s="57"/>
      <c r="D186" s="57"/>
      <c r="E186" s="57"/>
      <c r="F186" s="145">
        <v>2679386.36</v>
      </c>
      <c r="G186" s="57"/>
      <c r="H186" s="57"/>
      <c r="I186" s="57"/>
      <c r="J186" s="57"/>
      <c r="K186" s="57"/>
      <c r="L186" s="57"/>
      <c r="M186" s="57"/>
      <c r="N186" s="57"/>
      <c r="O186" s="57"/>
      <c r="P186" s="57"/>
      <c r="Q186" s="57"/>
      <c r="R186" s="119">
        <v>9.1529988259831784E-4</v>
      </c>
      <c r="S186" s="57"/>
      <c r="T186" s="57"/>
      <c r="U186" s="57"/>
      <c r="V186" s="57"/>
      <c r="W186" s="57"/>
      <c r="X186" s="57"/>
      <c r="Y186" s="58">
        <v>57</v>
      </c>
      <c r="Z186" s="57"/>
      <c r="AA186" s="57"/>
      <c r="AB186" s="57"/>
      <c r="AC186" s="57"/>
      <c r="AD186" s="57"/>
      <c r="AE186" s="57"/>
      <c r="AF186" s="119">
        <v>1.3585013585013584E-3</v>
      </c>
      <c r="AG186" s="57"/>
      <c r="AH186" s="57"/>
      <c r="AI186" s="57"/>
      <c r="AJ186" s="1"/>
    </row>
    <row r="187" spans="2:36" ht="11.25" customHeight="1" x14ac:dyDescent="0.2">
      <c r="B187" s="56" t="s">
        <v>1108</v>
      </c>
      <c r="C187" s="57"/>
      <c r="D187" s="57"/>
      <c r="E187" s="57"/>
      <c r="F187" s="145">
        <v>176522461.61000016</v>
      </c>
      <c r="G187" s="57"/>
      <c r="H187" s="57"/>
      <c r="I187" s="57"/>
      <c r="J187" s="57"/>
      <c r="K187" s="57"/>
      <c r="L187" s="57"/>
      <c r="M187" s="57"/>
      <c r="N187" s="57"/>
      <c r="O187" s="57"/>
      <c r="P187" s="57"/>
      <c r="Q187" s="57"/>
      <c r="R187" s="119">
        <v>6.0301489475224179E-2</v>
      </c>
      <c r="S187" s="57"/>
      <c r="T187" s="57"/>
      <c r="U187" s="57"/>
      <c r="V187" s="57"/>
      <c r="W187" s="57"/>
      <c r="X187" s="57"/>
      <c r="Y187" s="58">
        <v>2152</v>
      </c>
      <c r="Z187" s="57"/>
      <c r="AA187" s="57"/>
      <c r="AB187" s="57"/>
      <c r="AC187" s="57"/>
      <c r="AD187" s="57"/>
      <c r="AE187" s="57"/>
      <c r="AF187" s="119">
        <v>5.1289384622717954E-2</v>
      </c>
      <c r="AG187" s="57"/>
      <c r="AH187" s="57"/>
      <c r="AI187" s="57"/>
      <c r="AJ187" s="1"/>
    </row>
    <row r="188" spans="2:36" ht="12.75" customHeight="1" x14ac:dyDescent="0.2">
      <c r="B188" s="140"/>
      <c r="C188" s="141"/>
      <c r="D188" s="141"/>
      <c r="E188" s="141"/>
      <c r="F188" s="142">
        <v>2927331698.5400038</v>
      </c>
      <c r="G188" s="141"/>
      <c r="H188" s="141"/>
      <c r="I188" s="141"/>
      <c r="J188" s="141"/>
      <c r="K188" s="141"/>
      <c r="L188" s="141"/>
      <c r="M188" s="141"/>
      <c r="N188" s="141"/>
      <c r="O188" s="141"/>
      <c r="P188" s="141"/>
      <c r="Q188" s="141"/>
      <c r="R188" s="143">
        <v>0.99999999999999167</v>
      </c>
      <c r="S188" s="141"/>
      <c r="T188" s="141"/>
      <c r="U188" s="141"/>
      <c r="V188" s="141"/>
      <c r="W188" s="141"/>
      <c r="X188" s="141"/>
      <c r="Y188" s="144">
        <v>41958</v>
      </c>
      <c r="Z188" s="141"/>
      <c r="AA188" s="141"/>
      <c r="AB188" s="141"/>
      <c r="AC188" s="141"/>
      <c r="AD188" s="141"/>
      <c r="AE188" s="141"/>
      <c r="AF188" s="143">
        <v>1</v>
      </c>
      <c r="AG188" s="141"/>
      <c r="AH188" s="141"/>
      <c r="AI188" s="141"/>
      <c r="AJ188" s="1"/>
    </row>
    <row r="189" spans="2:36" ht="9"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
      <c r="B190" s="69" t="s">
        <v>1042</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1"/>
    </row>
    <row r="191" spans="2:36" ht="8.2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
      <c r="B192" s="64"/>
      <c r="C192" s="65"/>
      <c r="D192" s="65"/>
      <c r="E192" s="65"/>
      <c r="F192" s="64" t="s">
        <v>1049</v>
      </c>
      <c r="G192" s="65"/>
      <c r="H192" s="65"/>
      <c r="I192" s="65"/>
      <c r="J192" s="65"/>
      <c r="K192" s="65"/>
      <c r="L192" s="65"/>
      <c r="M192" s="65"/>
      <c r="N192" s="65"/>
      <c r="O192" s="65"/>
      <c r="P192" s="65"/>
      <c r="Q192" s="65"/>
      <c r="R192" s="64" t="s">
        <v>1050</v>
      </c>
      <c r="S192" s="65"/>
      <c r="T192" s="65"/>
      <c r="U192" s="65"/>
      <c r="V192" s="65"/>
      <c r="W192" s="65"/>
      <c r="X192" s="65"/>
      <c r="Y192" s="64" t="s">
        <v>1051</v>
      </c>
      <c r="Z192" s="65"/>
      <c r="AA192" s="65"/>
      <c r="AB192" s="65"/>
      <c r="AC192" s="65"/>
      <c r="AD192" s="65"/>
      <c r="AE192" s="65"/>
      <c r="AF192" s="64" t="s">
        <v>1050</v>
      </c>
      <c r="AG192" s="65"/>
      <c r="AH192" s="65"/>
      <c r="AI192" s="65"/>
      <c r="AJ192" s="65"/>
    </row>
    <row r="193" spans="2:36" ht="12" customHeight="1" x14ac:dyDescent="0.2">
      <c r="B193" s="56" t="s">
        <v>1109</v>
      </c>
      <c r="C193" s="57"/>
      <c r="D193" s="57"/>
      <c r="E193" s="57"/>
      <c r="F193" s="145">
        <v>18105561.689999998</v>
      </c>
      <c r="G193" s="57"/>
      <c r="H193" s="57"/>
      <c r="I193" s="57"/>
      <c r="J193" s="57"/>
      <c r="K193" s="57"/>
      <c r="L193" s="57"/>
      <c r="M193" s="57"/>
      <c r="N193" s="57"/>
      <c r="O193" s="57"/>
      <c r="P193" s="57"/>
      <c r="Q193" s="57"/>
      <c r="R193" s="119">
        <v>6.1850051700769269E-3</v>
      </c>
      <c r="S193" s="57"/>
      <c r="T193" s="57"/>
      <c r="U193" s="57"/>
      <c r="V193" s="57"/>
      <c r="W193" s="57"/>
      <c r="X193" s="57"/>
      <c r="Y193" s="58">
        <v>337</v>
      </c>
      <c r="Z193" s="57"/>
      <c r="AA193" s="57"/>
      <c r="AB193" s="57"/>
      <c r="AC193" s="57"/>
      <c r="AD193" s="57"/>
      <c r="AE193" s="57"/>
      <c r="AF193" s="119">
        <v>8.0318413651746991E-3</v>
      </c>
      <c r="AG193" s="57"/>
      <c r="AH193" s="57"/>
      <c r="AI193" s="57"/>
      <c r="AJ193" s="57"/>
    </row>
    <row r="194" spans="2:36" ht="12" customHeight="1" x14ac:dyDescent="0.2">
      <c r="B194" s="56" t="s">
        <v>1110</v>
      </c>
      <c r="C194" s="57"/>
      <c r="D194" s="57"/>
      <c r="E194" s="57"/>
      <c r="F194" s="145">
        <v>34365088.459999986</v>
      </c>
      <c r="G194" s="57"/>
      <c r="H194" s="57"/>
      <c r="I194" s="57"/>
      <c r="J194" s="57"/>
      <c r="K194" s="57"/>
      <c r="L194" s="57"/>
      <c r="M194" s="57"/>
      <c r="N194" s="57"/>
      <c r="O194" s="57"/>
      <c r="P194" s="57"/>
      <c r="Q194" s="57"/>
      <c r="R194" s="119">
        <v>1.1739389997088285E-2</v>
      </c>
      <c r="S194" s="57"/>
      <c r="T194" s="57"/>
      <c r="U194" s="57"/>
      <c r="V194" s="57"/>
      <c r="W194" s="57"/>
      <c r="X194" s="57"/>
      <c r="Y194" s="58">
        <v>554</v>
      </c>
      <c r="Z194" s="57"/>
      <c r="AA194" s="57"/>
      <c r="AB194" s="57"/>
      <c r="AC194" s="57"/>
      <c r="AD194" s="57"/>
      <c r="AE194" s="57"/>
      <c r="AF194" s="119">
        <v>1.3203679870346537E-2</v>
      </c>
      <c r="AG194" s="57"/>
      <c r="AH194" s="57"/>
      <c r="AI194" s="57"/>
      <c r="AJ194" s="57"/>
    </row>
    <row r="195" spans="2:36" ht="12" customHeight="1" x14ac:dyDescent="0.2">
      <c r="B195" s="56" t="s">
        <v>1111</v>
      </c>
      <c r="C195" s="57"/>
      <c r="D195" s="57"/>
      <c r="E195" s="57"/>
      <c r="F195" s="145">
        <v>20817494.170000002</v>
      </c>
      <c r="G195" s="57"/>
      <c r="H195" s="57"/>
      <c r="I195" s="57"/>
      <c r="J195" s="57"/>
      <c r="K195" s="57"/>
      <c r="L195" s="57"/>
      <c r="M195" s="57"/>
      <c r="N195" s="57"/>
      <c r="O195" s="57"/>
      <c r="P195" s="57"/>
      <c r="Q195" s="57"/>
      <c r="R195" s="119">
        <v>7.111423068449212E-3</v>
      </c>
      <c r="S195" s="57"/>
      <c r="T195" s="57"/>
      <c r="U195" s="57"/>
      <c r="V195" s="57"/>
      <c r="W195" s="57"/>
      <c r="X195" s="57"/>
      <c r="Y195" s="58">
        <v>194</v>
      </c>
      <c r="Z195" s="57"/>
      <c r="AA195" s="57"/>
      <c r="AB195" s="57"/>
      <c r="AC195" s="57"/>
      <c r="AD195" s="57"/>
      <c r="AE195" s="57"/>
      <c r="AF195" s="119">
        <v>4.623671290337957E-3</v>
      </c>
      <c r="AG195" s="57"/>
      <c r="AH195" s="57"/>
      <c r="AI195" s="57"/>
      <c r="AJ195" s="57"/>
    </row>
    <row r="196" spans="2:36" ht="12" customHeight="1" x14ac:dyDescent="0.2">
      <c r="B196" s="56" t="s">
        <v>1112</v>
      </c>
      <c r="C196" s="57"/>
      <c r="D196" s="57"/>
      <c r="E196" s="57"/>
      <c r="F196" s="145">
        <v>31054415.420000002</v>
      </c>
      <c r="G196" s="57"/>
      <c r="H196" s="57"/>
      <c r="I196" s="57"/>
      <c r="J196" s="57"/>
      <c r="K196" s="57"/>
      <c r="L196" s="57"/>
      <c r="M196" s="57"/>
      <c r="N196" s="57"/>
      <c r="O196" s="57"/>
      <c r="P196" s="57"/>
      <c r="Q196" s="57"/>
      <c r="R196" s="119">
        <v>1.0608437518538905E-2</v>
      </c>
      <c r="S196" s="57"/>
      <c r="T196" s="57"/>
      <c r="U196" s="57"/>
      <c r="V196" s="57"/>
      <c r="W196" s="57"/>
      <c r="X196" s="57"/>
      <c r="Y196" s="58">
        <v>307</v>
      </c>
      <c r="Z196" s="57"/>
      <c r="AA196" s="57"/>
      <c r="AB196" s="57"/>
      <c r="AC196" s="57"/>
      <c r="AD196" s="57"/>
      <c r="AE196" s="57"/>
      <c r="AF196" s="119">
        <v>7.3168406501739839E-3</v>
      </c>
      <c r="AG196" s="57"/>
      <c r="AH196" s="57"/>
      <c r="AI196" s="57"/>
      <c r="AJ196" s="57"/>
    </row>
    <row r="197" spans="2:36" ht="12" customHeight="1" x14ac:dyDescent="0.2">
      <c r="B197" s="56" t="s">
        <v>1113</v>
      </c>
      <c r="C197" s="57"/>
      <c r="D197" s="57"/>
      <c r="E197" s="57"/>
      <c r="F197" s="145">
        <v>12160362.859999998</v>
      </c>
      <c r="G197" s="57"/>
      <c r="H197" s="57"/>
      <c r="I197" s="57"/>
      <c r="J197" s="57"/>
      <c r="K197" s="57"/>
      <c r="L197" s="57"/>
      <c r="M197" s="57"/>
      <c r="N197" s="57"/>
      <c r="O197" s="57"/>
      <c r="P197" s="57"/>
      <c r="Q197" s="57"/>
      <c r="R197" s="119">
        <v>4.1540775396464065E-3</v>
      </c>
      <c r="S197" s="57"/>
      <c r="T197" s="57"/>
      <c r="U197" s="57"/>
      <c r="V197" s="57"/>
      <c r="W197" s="57"/>
      <c r="X197" s="57"/>
      <c r="Y197" s="58">
        <v>132</v>
      </c>
      <c r="Z197" s="57"/>
      <c r="AA197" s="57"/>
      <c r="AB197" s="57"/>
      <c r="AC197" s="57"/>
      <c r="AD197" s="57"/>
      <c r="AE197" s="57"/>
      <c r="AF197" s="119">
        <v>3.1460031460031459E-3</v>
      </c>
      <c r="AG197" s="57"/>
      <c r="AH197" s="57"/>
      <c r="AI197" s="57"/>
      <c r="AJ197" s="57"/>
    </row>
    <row r="198" spans="2:36" ht="12" customHeight="1" x14ac:dyDescent="0.2">
      <c r="B198" s="56" t="s">
        <v>1114</v>
      </c>
      <c r="C198" s="57"/>
      <c r="D198" s="57"/>
      <c r="E198" s="57"/>
      <c r="F198" s="145">
        <v>10756699.049999999</v>
      </c>
      <c r="G198" s="57"/>
      <c r="H198" s="57"/>
      <c r="I198" s="57"/>
      <c r="J198" s="57"/>
      <c r="K198" s="57"/>
      <c r="L198" s="57"/>
      <c r="M198" s="57"/>
      <c r="N198" s="57"/>
      <c r="O198" s="57"/>
      <c r="P198" s="57"/>
      <c r="Q198" s="57"/>
      <c r="R198" s="119">
        <v>3.6745747177762134E-3</v>
      </c>
      <c r="S198" s="57"/>
      <c r="T198" s="57"/>
      <c r="U198" s="57"/>
      <c r="V198" s="57"/>
      <c r="W198" s="57"/>
      <c r="X198" s="57"/>
      <c r="Y198" s="58">
        <v>112</v>
      </c>
      <c r="Z198" s="57"/>
      <c r="AA198" s="57"/>
      <c r="AB198" s="57"/>
      <c r="AC198" s="57"/>
      <c r="AD198" s="57"/>
      <c r="AE198" s="57"/>
      <c r="AF198" s="119">
        <v>2.6693360026693361E-3</v>
      </c>
      <c r="AG198" s="57"/>
      <c r="AH198" s="57"/>
      <c r="AI198" s="57"/>
      <c r="AJ198" s="57"/>
    </row>
    <row r="199" spans="2:36" ht="12" customHeight="1" x14ac:dyDescent="0.2">
      <c r="B199" s="56" t="s">
        <v>1115</v>
      </c>
      <c r="C199" s="57"/>
      <c r="D199" s="57"/>
      <c r="E199" s="57"/>
      <c r="F199" s="145">
        <v>3650482.77</v>
      </c>
      <c r="G199" s="57"/>
      <c r="H199" s="57"/>
      <c r="I199" s="57"/>
      <c r="J199" s="57"/>
      <c r="K199" s="57"/>
      <c r="L199" s="57"/>
      <c r="M199" s="57"/>
      <c r="N199" s="57"/>
      <c r="O199" s="57"/>
      <c r="P199" s="57"/>
      <c r="Q199" s="57"/>
      <c r="R199" s="119">
        <v>1.247034209283719E-3</v>
      </c>
      <c r="S199" s="57"/>
      <c r="T199" s="57"/>
      <c r="U199" s="57"/>
      <c r="V199" s="57"/>
      <c r="W199" s="57"/>
      <c r="X199" s="57"/>
      <c r="Y199" s="58">
        <v>39</v>
      </c>
      <c r="Z199" s="57"/>
      <c r="AA199" s="57"/>
      <c r="AB199" s="57"/>
      <c r="AC199" s="57"/>
      <c r="AD199" s="57"/>
      <c r="AE199" s="57"/>
      <c r="AF199" s="119">
        <v>9.2950092950092955E-4</v>
      </c>
      <c r="AG199" s="57"/>
      <c r="AH199" s="57"/>
      <c r="AI199" s="57"/>
      <c r="AJ199" s="57"/>
    </row>
    <row r="200" spans="2:36" ht="12" customHeight="1" x14ac:dyDescent="0.2">
      <c r="B200" s="56" t="s">
        <v>1116</v>
      </c>
      <c r="C200" s="57"/>
      <c r="D200" s="57"/>
      <c r="E200" s="57"/>
      <c r="F200" s="145">
        <v>3182544.6700000009</v>
      </c>
      <c r="G200" s="57"/>
      <c r="H200" s="57"/>
      <c r="I200" s="57"/>
      <c r="J200" s="57"/>
      <c r="K200" s="57"/>
      <c r="L200" s="57"/>
      <c r="M200" s="57"/>
      <c r="N200" s="57"/>
      <c r="O200" s="57"/>
      <c r="P200" s="57"/>
      <c r="Q200" s="57"/>
      <c r="R200" s="119">
        <v>1.0871827991297614E-3</v>
      </c>
      <c r="S200" s="57"/>
      <c r="T200" s="57"/>
      <c r="U200" s="57"/>
      <c r="V200" s="57"/>
      <c r="W200" s="57"/>
      <c r="X200" s="57"/>
      <c r="Y200" s="58">
        <v>34</v>
      </c>
      <c r="Z200" s="57"/>
      <c r="AA200" s="57"/>
      <c r="AB200" s="57"/>
      <c r="AC200" s="57"/>
      <c r="AD200" s="57"/>
      <c r="AE200" s="57"/>
      <c r="AF200" s="119">
        <v>8.1033414366747701E-4</v>
      </c>
      <c r="AG200" s="57"/>
      <c r="AH200" s="57"/>
      <c r="AI200" s="57"/>
      <c r="AJ200" s="57"/>
    </row>
    <row r="201" spans="2:36" ht="12" customHeight="1" x14ac:dyDescent="0.2">
      <c r="B201" s="56" t="s">
        <v>1117</v>
      </c>
      <c r="C201" s="57"/>
      <c r="D201" s="57"/>
      <c r="E201" s="57"/>
      <c r="F201" s="145">
        <v>6248232.9899999974</v>
      </c>
      <c r="G201" s="57"/>
      <c r="H201" s="57"/>
      <c r="I201" s="57"/>
      <c r="J201" s="57"/>
      <c r="K201" s="57"/>
      <c r="L201" s="57"/>
      <c r="M201" s="57"/>
      <c r="N201" s="57"/>
      <c r="O201" s="57"/>
      <c r="P201" s="57"/>
      <c r="Q201" s="57"/>
      <c r="R201" s="119">
        <v>2.1344465313296338E-3</v>
      </c>
      <c r="S201" s="57"/>
      <c r="T201" s="57"/>
      <c r="U201" s="57"/>
      <c r="V201" s="57"/>
      <c r="W201" s="57"/>
      <c r="X201" s="57"/>
      <c r="Y201" s="58">
        <v>66</v>
      </c>
      <c r="Z201" s="57"/>
      <c r="AA201" s="57"/>
      <c r="AB201" s="57"/>
      <c r="AC201" s="57"/>
      <c r="AD201" s="57"/>
      <c r="AE201" s="57"/>
      <c r="AF201" s="119">
        <v>1.5730015730015729E-3</v>
      </c>
      <c r="AG201" s="57"/>
      <c r="AH201" s="57"/>
      <c r="AI201" s="57"/>
      <c r="AJ201" s="57"/>
    </row>
    <row r="202" spans="2:36" ht="12" customHeight="1" x14ac:dyDescent="0.2">
      <c r="B202" s="56" t="s">
        <v>1118</v>
      </c>
      <c r="C202" s="57"/>
      <c r="D202" s="57"/>
      <c r="E202" s="57"/>
      <c r="F202" s="145">
        <v>155613.00999999998</v>
      </c>
      <c r="G202" s="57"/>
      <c r="H202" s="57"/>
      <c r="I202" s="57"/>
      <c r="J202" s="57"/>
      <c r="K202" s="57"/>
      <c r="L202" s="57"/>
      <c r="M202" s="57"/>
      <c r="N202" s="57"/>
      <c r="O202" s="57"/>
      <c r="P202" s="57"/>
      <c r="Q202" s="57"/>
      <c r="R202" s="119">
        <v>5.3158653007314266E-5</v>
      </c>
      <c r="S202" s="57"/>
      <c r="T202" s="57"/>
      <c r="U202" s="57"/>
      <c r="V202" s="57"/>
      <c r="W202" s="57"/>
      <c r="X202" s="57"/>
      <c r="Y202" s="58">
        <v>5</v>
      </c>
      <c r="Z202" s="57"/>
      <c r="AA202" s="57"/>
      <c r="AB202" s="57"/>
      <c r="AC202" s="57"/>
      <c r="AD202" s="57"/>
      <c r="AE202" s="57"/>
      <c r="AF202" s="119">
        <v>1.191667858334525E-4</v>
      </c>
      <c r="AG202" s="57"/>
      <c r="AH202" s="57"/>
      <c r="AI202" s="57"/>
      <c r="AJ202" s="57"/>
    </row>
    <row r="203" spans="2:36" ht="12" customHeight="1" x14ac:dyDescent="0.2">
      <c r="B203" s="56" t="s">
        <v>1119</v>
      </c>
      <c r="C203" s="57"/>
      <c r="D203" s="57"/>
      <c r="E203" s="57"/>
      <c r="F203" s="145">
        <v>131708.13</v>
      </c>
      <c r="G203" s="57"/>
      <c r="H203" s="57"/>
      <c r="I203" s="57"/>
      <c r="J203" s="57"/>
      <c r="K203" s="57"/>
      <c r="L203" s="57"/>
      <c r="M203" s="57"/>
      <c r="N203" s="57"/>
      <c r="O203" s="57"/>
      <c r="P203" s="57"/>
      <c r="Q203" s="57"/>
      <c r="R203" s="119">
        <v>4.4992554163127102E-5</v>
      </c>
      <c r="S203" s="57"/>
      <c r="T203" s="57"/>
      <c r="U203" s="57"/>
      <c r="V203" s="57"/>
      <c r="W203" s="57"/>
      <c r="X203" s="57"/>
      <c r="Y203" s="58">
        <v>1</v>
      </c>
      <c r="Z203" s="57"/>
      <c r="AA203" s="57"/>
      <c r="AB203" s="57"/>
      <c r="AC203" s="57"/>
      <c r="AD203" s="57"/>
      <c r="AE203" s="57"/>
      <c r="AF203" s="119">
        <v>2.3833357166690501E-5</v>
      </c>
      <c r="AG203" s="57"/>
      <c r="AH203" s="57"/>
      <c r="AI203" s="57"/>
      <c r="AJ203" s="57"/>
    </row>
    <row r="204" spans="2:36" ht="12" customHeight="1" x14ac:dyDescent="0.2">
      <c r="B204" s="56" t="s">
        <v>1120</v>
      </c>
      <c r="C204" s="57"/>
      <c r="D204" s="57"/>
      <c r="E204" s="57"/>
      <c r="F204" s="145">
        <v>4184527.41</v>
      </c>
      <c r="G204" s="57"/>
      <c r="H204" s="57"/>
      <c r="I204" s="57"/>
      <c r="J204" s="57"/>
      <c r="K204" s="57"/>
      <c r="L204" s="57"/>
      <c r="M204" s="57"/>
      <c r="N204" s="57"/>
      <c r="O204" s="57"/>
      <c r="P204" s="57"/>
      <c r="Q204" s="57"/>
      <c r="R204" s="119">
        <v>1.4294681440053471E-3</v>
      </c>
      <c r="S204" s="57"/>
      <c r="T204" s="57"/>
      <c r="U204" s="57"/>
      <c r="V204" s="57"/>
      <c r="W204" s="57"/>
      <c r="X204" s="57"/>
      <c r="Y204" s="58">
        <v>47</v>
      </c>
      <c r="Z204" s="57"/>
      <c r="AA204" s="57"/>
      <c r="AB204" s="57"/>
      <c r="AC204" s="57"/>
      <c r="AD204" s="57"/>
      <c r="AE204" s="57"/>
      <c r="AF204" s="119">
        <v>1.1201677868344535E-3</v>
      </c>
      <c r="AG204" s="57"/>
      <c r="AH204" s="57"/>
      <c r="AI204" s="57"/>
      <c r="AJ204" s="57"/>
    </row>
    <row r="205" spans="2:36" ht="12" customHeight="1" x14ac:dyDescent="0.2">
      <c r="B205" s="56" t="s">
        <v>1121</v>
      </c>
      <c r="C205" s="57"/>
      <c r="D205" s="57"/>
      <c r="E205" s="57"/>
      <c r="F205" s="145">
        <v>21239302.140000004</v>
      </c>
      <c r="G205" s="57"/>
      <c r="H205" s="57"/>
      <c r="I205" s="57"/>
      <c r="J205" s="57"/>
      <c r="K205" s="57"/>
      <c r="L205" s="57"/>
      <c r="M205" s="57"/>
      <c r="N205" s="57"/>
      <c r="O205" s="57"/>
      <c r="P205" s="57"/>
      <c r="Q205" s="57"/>
      <c r="R205" s="119">
        <v>7.2555160560017944E-3</v>
      </c>
      <c r="S205" s="57"/>
      <c r="T205" s="57"/>
      <c r="U205" s="57"/>
      <c r="V205" s="57"/>
      <c r="W205" s="57"/>
      <c r="X205" s="57"/>
      <c r="Y205" s="58">
        <v>225</v>
      </c>
      <c r="Z205" s="57"/>
      <c r="AA205" s="57"/>
      <c r="AB205" s="57"/>
      <c r="AC205" s="57"/>
      <c r="AD205" s="57"/>
      <c r="AE205" s="57"/>
      <c r="AF205" s="119">
        <v>5.3625053625053626E-3</v>
      </c>
      <c r="AG205" s="57"/>
      <c r="AH205" s="57"/>
      <c r="AI205" s="57"/>
      <c r="AJ205" s="57"/>
    </row>
    <row r="206" spans="2:36" ht="12" customHeight="1" x14ac:dyDescent="0.2">
      <c r="B206" s="56" t="s">
        <v>1122</v>
      </c>
      <c r="C206" s="57"/>
      <c r="D206" s="57"/>
      <c r="E206" s="57"/>
      <c r="F206" s="145">
        <v>3571754.7500000005</v>
      </c>
      <c r="G206" s="57"/>
      <c r="H206" s="57"/>
      <c r="I206" s="57"/>
      <c r="J206" s="57"/>
      <c r="K206" s="57"/>
      <c r="L206" s="57"/>
      <c r="M206" s="57"/>
      <c r="N206" s="57"/>
      <c r="O206" s="57"/>
      <c r="P206" s="57"/>
      <c r="Q206" s="57"/>
      <c r="R206" s="119">
        <v>1.2201400858609223E-3</v>
      </c>
      <c r="S206" s="57"/>
      <c r="T206" s="57"/>
      <c r="U206" s="57"/>
      <c r="V206" s="57"/>
      <c r="W206" s="57"/>
      <c r="X206" s="57"/>
      <c r="Y206" s="58">
        <v>23</v>
      </c>
      <c r="Z206" s="57"/>
      <c r="AA206" s="57"/>
      <c r="AB206" s="57"/>
      <c r="AC206" s="57"/>
      <c r="AD206" s="57"/>
      <c r="AE206" s="57"/>
      <c r="AF206" s="119">
        <v>5.4816721483388149E-4</v>
      </c>
      <c r="AG206" s="57"/>
      <c r="AH206" s="57"/>
      <c r="AI206" s="57"/>
      <c r="AJ206" s="57"/>
    </row>
    <row r="207" spans="2:36" ht="12" customHeight="1" x14ac:dyDescent="0.2">
      <c r="B207" s="56" t="s">
        <v>1123</v>
      </c>
      <c r="C207" s="57"/>
      <c r="D207" s="57"/>
      <c r="E207" s="57"/>
      <c r="F207" s="145">
        <v>691759.42</v>
      </c>
      <c r="G207" s="57"/>
      <c r="H207" s="57"/>
      <c r="I207" s="57"/>
      <c r="J207" s="57"/>
      <c r="K207" s="57"/>
      <c r="L207" s="57"/>
      <c r="M207" s="57"/>
      <c r="N207" s="57"/>
      <c r="O207" s="57"/>
      <c r="P207" s="57"/>
      <c r="Q207" s="57"/>
      <c r="R207" s="119">
        <v>2.363105692276049E-4</v>
      </c>
      <c r="S207" s="57"/>
      <c r="T207" s="57"/>
      <c r="U207" s="57"/>
      <c r="V207" s="57"/>
      <c r="W207" s="57"/>
      <c r="X207" s="57"/>
      <c r="Y207" s="58">
        <v>5</v>
      </c>
      <c r="Z207" s="57"/>
      <c r="AA207" s="57"/>
      <c r="AB207" s="57"/>
      <c r="AC207" s="57"/>
      <c r="AD207" s="57"/>
      <c r="AE207" s="57"/>
      <c r="AF207" s="119">
        <v>1.191667858334525E-4</v>
      </c>
      <c r="AG207" s="57"/>
      <c r="AH207" s="57"/>
      <c r="AI207" s="57"/>
      <c r="AJ207" s="57"/>
    </row>
    <row r="208" spans="2:36" ht="12" customHeight="1" x14ac:dyDescent="0.2">
      <c r="B208" s="56" t="s">
        <v>1124</v>
      </c>
      <c r="C208" s="57"/>
      <c r="D208" s="57"/>
      <c r="E208" s="57"/>
      <c r="F208" s="145">
        <v>2757016151.6000042</v>
      </c>
      <c r="G208" s="57"/>
      <c r="H208" s="57"/>
      <c r="I208" s="57"/>
      <c r="J208" s="57"/>
      <c r="K208" s="57"/>
      <c r="L208" s="57"/>
      <c r="M208" s="57"/>
      <c r="N208" s="57"/>
      <c r="O208" s="57"/>
      <c r="P208" s="57"/>
      <c r="Q208" s="57"/>
      <c r="R208" s="119">
        <v>0.94181884238641478</v>
      </c>
      <c r="S208" s="57"/>
      <c r="T208" s="57"/>
      <c r="U208" s="57"/>
      <c r="V208" s="57"/>
      <c r="W208" s="57"/>
      <c r="X208" s="57"/>
      <c r="Y208" s="58">
        <v>39877</v>
      </c>
      <c r="Z208" s="57"/>
      <c r="AA208" s="57"/>
      <c r="AB208" s="57"/>
      <c r="AC208" s="57"/>
      <c r="AD208" s="57"/>
      <c r="AE208" s="57"/>
      <c r="AF208" s="119">
        <v>0.95040278373611708</v>
      </c>
      <c r="AG208" s="57"/>
      <c r="AH208" s="57"/>
      <c r="AI208" s="57"/>
      <c r="AJ208" s="57"/>
    </row>
    <row r="209" spans="2:36" ht="12.75" customHeight="1" x14ac:dyDescent="0.2">
      <c r="B209" s="140"/>
      <c r="C209" s="141"/>
      <c r="D209" s="141"/>
      <c r="E209" s="141"/>
      <c r="F209" s="142">
        <v>2927331698.5400043</v>
      </c>
      <c r="G209" s="141"/>
      <c r="H209" s="141"/>
      <c r="I209" s="141"/>
      <c r="J209" s="141"/>
      <c r="K209" s="141"/>
      <c r="L209" s="141"/>
      <c r="M209" s="141"/>
      <c r="N209" s="141"/>
      <c r="O209" s="141"/>
      <c r="P209" s="141"/>
      <c r="Q209" s="141"/>
      <c r="R209" s="143">
        <v>0.99999999999999156</v>
      </c>
      <c r="S209" s="141"/>
      <c r="T209" s="141"/>
      <c r="U209" s="141"/>
      <c r="V209" s="141"/>
      <c r="W209" s="141"/>
      <c r="X209" s="141"/>
      <c r="Y209" s="144">
        <v>41958</v>
      </c>
      <c r="Z209" s="141"/>
      <c r="AA209" s="141"/>
      <c r="AB209" s="141"/>
      <c r="AC209" s="141"/>
      <c r="AD209" s="141"/>
      <c r="AE209" s="141"/>
      <c r="AF209" s="143">
        <v>1</v>
      </c>
      <c r="AG209" s="141"/>
      <c r="AH209" s="141"/>
      <c r="AI209" s="141"/>
      <c r="AJ209" s="141"/>
    </row>
    <row r="210" spans="2:36" ht="9"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8.75" customHeight="1" x14ac:dyDescent="0.2">
      <c r="B211" s="69" t="s">
        <v>1043</v>
      </c>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1"/>
    </row>
    <row r="212" spans="2:36" ht="8.2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ht="12" customHeight="1" x14ac:dyDescent="0.2">
      <c r="B213" s="64"/>
      <c r="C213" s="65"/>
      <c r="D213" s="65"/>
      <c r="E213" s="64" t="s">
        <v>1049</v>
      </c>
      <c r="F213" s="65"/>
      <c r="G213" s="65"/>
      <c r="H213" s="65"/>
      <c r="I213" s="65"/>
      <c r="J213" s="65"/>
      <c r="K213" s="65"/>
      <c r="L213" s="65"/>
      <c r="M213" s="65"/>
      <c r="N213" s="65"/>
      <c r="O213" s="65"/>
      <c r="P213" s="65"/>
      <c r="Q213" s="64" t="s">
        <v>1050</v>
      </c>
      <c r="R213" s="65"/>
      <c r="S213" s="65"/>
      <c r="T213" s="65"/>
      <c r="U213" s="65"/>
      <c r="V213" s="65"/>
      <c r="W213" s="65"/>
      <c r="X213" s="64" t="s">
        <v>1051</v>
      </c>
      <c r="Y213" s="65"/>
      <c r="Z213" s="65"/>
      <c r="AA213" s="65"/>
      <c r="AB213" s="65"/>
      <c r="AC213" s="65"/>
      <c r="AD213" s="65"/>
      <c r="AE213" s="64" t="s">
        <v>1050</v>
      </c>
      <c r="AF213" s="65"/>
      <c r="AG213" s="65"/>
      <c r="AH213" s="65"/>
      <c r="AI213" s="65"/>
      <c r="AJ213" s="1"/>
    </row>
    <row r="214" spans="2:36" ht="12" customHeight="1" x14ac:dyDescent="0.2">
      <c r="B214" s="56" t="s">
        <v>1125</v>
      </c>
      <c r="C214" s="57"/>
      <c r="D214" s="57"/>
      <c r="E214" s="145">
        <v>2927331698.5400047</v>
      </c>
      <c r="F214" s="57"/>
      <c r="G214" s="57"/>
      <c r="H214" s="57"/>
      <c r="I214" s="57"/>
      <c r="J214" s="57"/>
      <c r="K214" s="57"/>
      <c r="L214" s="57"/>
      <c r="M214" s="57"/>
      <c r="N214" s="57"/>
      <c r="O214" s="57"/>
      <c r="P214" s="57"/>
      <c r="Q214" s="119">
        <v>1</v>
      </c>
      <c r="R214" s="57"/>
      <c r="S214" s="57"/>
      <c r="T214" s="57"/>
      <c r="U214" s="57"/>
      <c r="V214" s="57"/>
      <c r="W214" s="57"/>
      <c r="X214" s="58">
        <v>41958</v>
      </c>
      <c r="Y214" s="57"/>
      <c r="Z214" s="57"/>
      <c r="AA214" s="57"/>
      <c r="AB214" s="57"/>
      <c r="AC214" s="57"/>
      <c r="AD214" s="57"/>
      <c r="AE214" s="119">
        <v>1</v>
      </c>
      <c r="AF214" s="57"/>
      <c r="AG214" s="57"/>
      <c r="AH214" s="57"/>
      <c r="AI214" s="57"/>
      <c r="AJ214" s="1"/>
    </row>
    <row r="215" spans="2:36" ht="12" customHeight="1" x14ac:dyDescent="0.2">
      <c r="B215" s="140"/>
      <c r="C215" s="141"/>
      <c r="D215" s="141"/>
      <c r="E215" s="142">
        <v>2927331698.5400047</v>
      </c>
      <c r="F215" s="141"/>
      <c r="G215" s="141"/>
      <c r="H215" s="141"/>
      <c r="I215" s="141"/>
      <c r="J215" s="141"/>
      <c r="K215" s="141"/>
      <c r="L215" s="141"/>
      <c r="M215" s="141"/>
      <c r="N215" s="141"/>
      <c r="O215" s="141"/>
      <c r="P215" s="141"/>
      <c r="Q215" s="143">
        <v>0.99999999999999134</v>
      </c>
      <c r="R215" s="141"/>
      <c r="S215" s="141"/>
      <c r="T215" s="141"/>
      <c r="U215" s="141"/>
      <c r="V215" s="141"/>
      <c r="W215" s="141"/>
      <c r="X215" s="144">
        <v>41958</v>
      </c>
      <c r="Y215" s="141"/>
      <c r="Z215" s="141"/>
      <c r="AA215" s="141"/>
      <c r="AB215" s="141"/>
      <c r="AC215" s="141"/>
      <c r="AD215" s="141"/>
      <c r="AE215" s="143">
        <v>1</v>
      </c>
      <c r="AF215" s="141"/>
      <c r="AG215" s="141"/>
      <c r="AH215" s="141"/>
      <c r="AI215" s="141"/>
      <c r="AJ215" s="1"/>
    </row>
    <row r="216" spans="2:36" ht="17.100000000000001"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8.75" customHeight="1" x14ac:dyDescent="0.2">
      <c r="B217" s="69" t="s">
        <v>1044</v>
      </c>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1"/>
    </row>
    <row r="218" spans="2:36" ht="6.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ht="13.5" customHeight="1" x14ac:dyDescent="0.2">
      <c r="B219" s="64"/>
      <c r="C219" s="65"/>
      <c r="D219" s="64" t="s">
        <v>1049</v>
      </c>
      <c r="E219" s="65"/>
      <c r="F219" s="65"/>
      <c r="G219" s="65"/>
      <c r="H219" s="65"/>
      <c r="I219" s="65"/>
      <c r="J219" s="65"/>
      <c r="K219" s="65"/>
      <c r="L219" s="65"/>
      <c r="M219" s="65"/>
      <c r="N219" s="65"/>
      <c r="O219" s="65"/>
      <c r="P219" s="64" t="s">
        <v>1050</v>
      </c>
      <c r="Q219" s="65"/>
      <c r="R219" s="65"/>
      <c r="S219" s="65"/>
      <c r="T219" s="65"/>
      <c r="U219" s="65"/>
      <c r="V219" s="65"/>
      <c r="W219" s="64" t="s">
        <v>1051</v>
      </c>
      <c r="X219" s="65"/>
      <c r="Y219" s="65"/>
      <c r="Z219" s="65"/>
      <c r="AA219" s="65"/>
      <c r="AB219" s="65"/>
      <c r="AC219" s="65"/>
      <c r="AD219" s="64" t="s">
        <v>1050</v>
      </c>
      <c r="AE219" s="65"/>
      <c r="AF219" s="65"/>
      <c r="AG219" s="65"/>
      <c r="AH219" s="65"/>
      <c r="AI219" s="65"/>
      <c r="AJ219" s="1"/>
    </row>
    <row r="220" spans="2:36" ht="12" customHeight="1" x14ac:dyDescent="0.2">
      <c r="B220" s="56" t="s">
        <v>1126</v>
      </c>
      <c r="C220" s="57"/>
      <c r="D220" s="145">
        <v>2784642607.6499977</v>
      </c>
      <c r="E220" s="57"/>
      <c r="F220" s="57"/>
      <c r="G220" s="57"/>
      <c r="H220" s="57"/>
      <c r="I220" s="57"/>
      <c r="J220" s="57"/>
      <c r="K220" s="57"/>
      <c r="L220" s="57"/>
      <c r="M220" s="57"/>
      <c r="N220" s="57"/>
      <c r="O220" s="57"/>
      <c r="P220" s="119">
        <v>0.95125626147485576</v>
      </c>
      <c r="Q220" s="57"/>
      <c r="R220" s="57"/>
      <c r="S220" s="57"/>
      <c r="T220" s="57"/>
      <c r="U220" s="57"/>
      <c r="V220" s="57"/>
      <c r="W220" s="58">
        <v>40360</v>
      </c>
      <c r="X220" s="57"/>
      <c r="Y220" s="57"/>
      <c r="Z220" s="57"/>
      <c r="AA220" s="57"/>
      <c r="AB220" s="57"/>
      <c r="AC220" s="57"/>
      <c r="AD220" s="119">
        <v>0.96191429524762861</v>
      </c>
      <c r="AE220" s="57"/>
      <c r="AF220" s="57"/>
      <c r="AG220" s="57"/>
      <c r="AH220" s="57"/>
      <c r="AI220" s="57"/>
      <c r="AJ220" s="1"/>
    </row>
    <row r="221" spans="2:36" ht="12" customHeight="1" x14ac:dyDescent="0.2">
      <c r="B221" s="56" t="s">
        <v>1127</v>
      </c>
      <c r="C221" s="57"/>
      <c r="D221" s="145">
        <v>98249986.829999998</v>
      </c>
      <c r="E221" s="57"/>
      <c r="F221" s="57"/>
      <c r="G221" s="57"/>
      <c r="H221" s="57"/>
      <c r="I221" s="57"/>
      <c r="J221" s="57"/>
      <c r="K221" s="57"/>
      <c r="L221" s="57"/>
      <c r="M221" s="57"/>
      <c r="N221" s="57"/>
      <c r="O221" s="57"/>
      <c r="P221" s="119">
        <v>3.3562983955320827E-2</v>
      </c>
      <c r="Q221" s="57"/>
      <c r="R221" s="57"/>
      <c r="S221" s="57"/>
      <c r="T221" s="57"/>
      <c r="U221" s="57"/>
      <c r="V221" s="57"/>
      <c r="W221" s="58">
        <v>599</v>
      </c>
      <c r="X221" s="57"/>
      <c r="Y221" s="57"/>
      <c r="Z221" s="57"/>
      <c r="AA221" s="57"/>
      <c r="AB221" s="57"/>
      <c r="AC221" s="57"/>
      <c r="AD221" s="119">
        <v>1.427618094284761E-2</v>
      </c>
      <c r="AE221" s="57"/>
      <c r="AF221" s="57"/>
      <c r="AG221" s="57"/>
      <c r="AH221" s="57"/>
      <c r="AI221" s="57"/>
      <c r="AJ221" s="1"/>
    </row>
    <row r="222" spans="2:36" ht="12" customHeight="1" x14ac:dyDescent="0.2">
      <c r="B222" s="56" t="s">
        <v>1128</v>
      </c>
      <c r="C222" s="57"/>
      <c r="D222" s="145">
        <v>44439104.059999958</v>
      </c>
      <c r="E222" s="57"/>
      <c r="F222" s="57"/>
      <c r="G222" s="57"/>
      <c r="H222" s="57"/>
      <c r="I222" s="57"/>
      <c r="J222" s="57"/>
      <c r="K222" s="57"/>
      <c r="L222" s="57"/>
      <c r="M222" s="57"/>
      <c r="N222" s="57"/>
      <c r="O222" s="57"/>
      <c r="P222" s="119">
        <v>1.5180754569823398E-2</v>
      </c>
      <c r="Q222" s="57"/>
      <c r="R222" s="57"/>
      <c r="S222" s="57"/>
      <c r="T222" s="57"/>
      <c r="U222" s="57"/>
      <c r="V222" s="57"/>
      <c r="W222" s="58">
        <v>999</v>
      </c>
      <c r="X222" s="57"/>
      <c r="Y222" s="57"/>
      <c r="Z222" s="57"/>
      <c r="AA222" s="57"/>
      <c r="AB222" s="57"/>
      <c r="AC222" s="57"/>
      <c r="AD222" s="119">
        <v>2.3809523809523808E-2</v>
      </c>
      <c r="AE222" s="57"/>
      <c r="AF222" s="57"/>
      <c r="AG222" s="57"/>
      <c r="AH222" s="57"/>
      <c r="AI222" s="57"/>
      <c r="AJ222" s="1"/>
    </row>
    <row r="223" spans="2:36" ht="12" customHeight="1" x14ac:dyDescent="0.2">
      <c r="B223" s="140"/>
      <c r="C223" s="141"/>
      <c r="D223" s="142">
        <v>2927331698.5399976</v>
      </c>
      <c r="E223" s="141"/>
      <c r="F223" s="141"/>
      <c r="G223" s="141"/>
      <c r="H223" s="141"/>
      <c r="I223" s="141"/>
      <c r="J223" s="141"/>
      <c r="K223" s="141"/>
      <c r="L223" s="141"/>
      <c r="M223" s="141"/>
      <c r="N223" s="141"/>
      <c r="O223" s="141"/>
      <c r="P223" s="143">
        <v>0.99999999999999378</v>
      </c>
      <c r="Q223" s="141"/>
      <c r="R223" s="141"/>
      <c r="S223" s="141"/>
      <c r="T223" s="141"/>
      <c r="U223" s="141"/>
      <c r="V223" s="141"/>
      <c r="W223" s="144">
        <v>41958</v>
      </c>
      <c r="X223" s="141"/>
      <c r="Y223" s="141"/>
      <c r="Z223" s="141"/>
      <c r="AA223" s="141"/>
      <c r="AB223" s="141"/>
      <c r="AC223" s="141"/>
      <c r="AD223" s="143">
        <v>1</v>
      </c>
      <c r="AE223" s="141"/>
      <c r="AF223" s="141"/>
      <c r="AG223" s="141"/>
      <c r="AH223" s="141"/>
      <c r="AI223" s="141"/>
      <c r="AJ223" s="1"/>
    </row>
    <row r="224" spans="2:36" ht="9"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8.75" customHeight="1" x14ac:dyDescent="0.2">
      <c r="B225" s="69" t="s">
        <v>1045</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1"/>
    </row>
    <row r="226" spans="2:36" ht="8.2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ht="12.75" customHeight="1" x14ac:dyDescent="0.2">
      <c r="B227" s="6"/>
      <c r="C227" s="64" t="s">
        <v>1049</v>
      </c>
      <c r="D227" s="65"/>
      <c r="E227" s="65"/>
      <c r="F227" s="65"/>
      <c r="G227" s="65"/>
      <c r="H227" s="65"/>
      <c r="I227" s="65"/>
      <c r="J227" s="65"/>
      <c r="K227" s="65"/>
      <c r="L227" s="65"/>
      <c r="M227" s="65"/>
      <c r="N227" s="65"/>
      <c r="O227" s="64" t="s">
        <v>1050</v>
      </c>
      <c r="P227" s="65"/>
      <c r="Q227" s="65"/>
      <c r="R227" s="65"/>
      <c r="S227" s="65"/>
      <c r="T227" s="65"/>
      <c r="U227" s="65"/>
      <c r="V227" s="64" t="s">
        <v>1051</v>
      </c>
      <c r="W227" s="65"/>
      <c r="X227" s="65"/>
      <c r="Y227" s="65"/>
      <c r="Z227" s="65"/>
      <c r="AA227" s="65"/>
      <c r="AB227" s="65"/>
      <c r="AC227" s="64" t="s">
        <v>1050</v>
      </c>
      <c r="AD227" s="65"/>
      <c r="AE227" s="65"/>
      <c r="AF227" s="65"/>
      <c r="AG227" s="65"/>
      <c r="AH227" s="65"/>
      <c r="AI227" s="1"/>
      <c r="AJ227" s="1"/>
    </row>
    <row r="228" spans="2:36" ht="12" customHeight="1" x14ac:dyDescent="0.2">
      <c r="B228" s="9" t="s">
        <v>86</v>
      </c>
      <c r="C228" s="145">
        <v>42103.08</v>
      </c>
      <c r="D228" s="57"/>
      <c r="E228" s="57"/>
      <c r="F228" s="57"/>
      <c r="G228" s="57"/>
      <c r="H228" s="57"/>
      <c r="I228" s="57"/>
      <c r="J228" s="57"/>
      <c r="K228" s="57"/>
      <c r="L228" s="57"/>
      <c r="M228" s="57"/>
      <c r="N228" s="57"/>
      <c r="O228" s="119">
        <v>1.4382750004380719E-5</v>
      </c>
      <c r="P228" s="57"/>
      <c r="Q228" s="57"/>
      <c r="R228" s="57"/>
      <c r="S228" s="57"/>
      <c r="T228" s="57"/>
      <c r="U228" s="57"/>
      <c r="V228" s="58">
        <v>48</v>
      </c>
      <c r="W228" s="57"/>
      <c r="X228" s="57"/>
      <c r="Y228" s="57"/>
      <c r="Z228" s="57"/>
      <c r="AA228" s="57"/>
      <c r="AB228" s="57"/>
      <c r="AC228" s="119">
        <v>1.1440011440011441E-3</v>
      </c>
      <c r="AD228" s="57"/>
      <c r="AE228" s="57"/>
      <c r="AF228" s="57"/>
      <c r="AG228" s="57"/>
      <c r="AH228" s="57"/>
      <c r="AI228" s="1"/>
      <c r="AJ228" s="1"/>
    </row>
    <row r="229" spans="2:36" ht="12" customHeight="1" x14ac:dyDescent="0.2">
      <c r="B229" s="9" t="s">
        <v>1129</v>
      </c>
      <c r="C229" s="145">
        <v>53415965.229999922</v>
      </c>
      <c r="D229" s="57"/>
      <c r="E229" s="57"/>
      <c r="F229" s="57"/>
      <c r="G229" s="57"/>
      <c r="H229" s="57"/>
      <c r="I229" s="57"/>
      <c r="J229" s="57"/>
      <c r="K229" s="57"/>
      <c r="L229" s="57"/>
      <c r="M229" s="57"/>
      <c r="N229" s="57"/>
      <c r="O229" s="119">
        <v>1.8247322384627958E-2</v>
      </c>
      <c r="P229" s="57"/>
      <c r="Q229" s="57"/>
      <c r="R229" s="57"/>
      <c r="S229" s="57"/>
      <c r="T229" s="57"/>
      <c r="U229" s="57"/>
      <c r="V229" s="58">
        <v>2806</v>
      </c>
      <c r="W229" s="57"/>
      <c r="X229" s="57"/>
      <c r="Y229" s="57"/>
      <c r="Z229" s="57"/>
      <c r="AA229" s="57"/>
      <c r="AB229" s="57"/>
      <c r="AC229" s="119">
        <v>6.6876400209733539E-2</v>
      </c>
      <c r="AD229" s="57"/>
      <c r="AE229" s="57"/>
      <c r="AF229" s="57"/>
      <c r="AG229" s="57"/>
      <c r="AH229" s="57"/>
      <c r="AI229" s="1"/>
      <c r="AJ229" s="1"/>
    </row>
    <row r="230" spans="2:36" ht="12" customHeight="1" x14ac:dyDescent="0.2">
      <c r="B230" s="9" t="s">
        <v>1130</v>
      </c>
      <c r="C230" s="145">
        <v>182551185.79999989</v>
      </c>
      <c r="D230" s="57"/>
      <c r="E230" s="57"/>
      <c r="F230" s="57"/>
      <c r="G230" s="57"/>
      <c r="H230" s="57"/>
      <c r="I230" s="57"/>
      <c r="J230" s="57"/>
      <c r="K230" s="57"/>
      <c r="L230" s="57"/>
      <c r="M230" s="57"/>
      <c r="N230" s="57"/>
      <c r="O230" s="119">
        <v>6.2360950038920046E-2</v>
      </c>
      <c r="P230" s="57"/>
      <c r="Q230" s="57"/>
      <c r="R230" s="57"/>
      <c r="S230" s="57"/>
      <c r="T230" s="57"/>
      <c r="U230" s="57"/>
      <c r="V230" s="58">
        <v>5268</v>
      </c>
      <c r="W230" s="57"/>
      <c r="X230" s="57"/>
      <c r="Y230" s="57"/>
      <c r="Z230" s="57"/>
      <c r="AA230" s="57"/>
      <c r="AB230" s="57"/>
      <c r="AC230" s="119">
        <v>0.12555412555412557</v>
      </c>
      <c r="AD230" s="57"/>
      <c r="AE230" s="57"/>
      <c r="AF230" s="57"/>
      <c r="AG230" s="57"/>
      <c r="AH230" s="57"/>
      <c r="AI230" s="1"/>
      <c r="AJ230" s="1"/>
    </row>
    <row r="231" spans="2:36" ht="12" customHeight="1" x14ac:dyDescent="0.2">
      <c r="B231" s="9" t="s">
        <v>1131</v>
      </c>
      <c r="C231" s="145">
        <v>285098708.49999958</v>
      </c>
      <c r="D231" s="57"/>
      <c r="E231" s="57"/>
      <c r="F231" s="57"/>
      <c r="G231" s="57"/>
      <c r="H231" s="57"/>
      <c r="I231" s="57"/>
      <c r="J231" s="57"/>
      <c r="K231" s="57"/>
      <c r="L231" s="57"/>
      <c r="M231" s="57"/>
      <c r="N231" s="57"/>
      <c r="O231" s="119">
        <v>9.7392006735072728E-2</v>
      </c>
      <c r="P231" s="57"/>
      <c r="Q231" s="57"/>
      <c r="R231" s="57"/>
      <c r="S231" s="57"/>
      <c r="T231" s="57"/>
      <c r="U231" s="57"/>
      <c r="V231" s="58">
        <v>5718</v>
      </c>
      <c r="W231" s="57"/>
      <c r="X231" s="57"/>
      <c r="Y231" s="57"/>
      <c r="Z231" s="57"/>
      <c r="AA231" s="57"/>
      <c r="AB231" s="57"/>
      <c r="AC231" s="119">
        <v>0.13627913627913629</v>
      </c>
      <c r="AD231" s="57"/>
      <c r="AE231" s="57"/>
      <c r="AF231" s="57"/>
      <c r="AG231" s="57"/>
      <c r="AH231" s="57"/>
      <c r="AI231" s="1"/>
      <c r="AJ231" s="1"/>
    </row>
    <row r="232" spans="2:36" ht="12" customHeight="1" x14ac:dyDescent="0.2">
      <c r="B232" s="9" t="s">
        <v>1132</v>
      </c>
      <c r="C232" s="145">
        <v>320069988.38999951</v>
      </c>
      <c r="D232" s="57"/>
      <c r="E232" s="57"/>
      <c r="F232" s="57"/>
      <c r="G232" s="57"/>
      <c r="H232" s="57"/>
      <c r="I232" s="57"/>
      <c r="J232" s="57"/>
      <c r="K232" s="57"/>
      <c r="L232" s="57"/>
      <c r="M232" s="57"/>
      <c r="N232" s="57"/>
      <c r="O232" s="119">
        <v>0.10933847658932321</v>
      </c>
      <c r="P232" s="57"/>
      <c r="Q232" s="57"/>
      <c r="R232" s="57"/>
      <c r="S232" s="57"/>
      <c r="T232" s="57"/>
      <c r="U232" s="57"/>
      <c r="V232" s="58">
        <v>5265</v>
      </c>
      <c r="W232" s="57"/>
      <c r="X232" s="57"/>
      <c r="Y232" s="57"/>
      <c r="Z232" s="57"/>
      <c r="AA232" s="57"/>
      <c r="AB232" s="57"/>
      <c r="AC232" s="119">
        <v>0.12548262548262548</v>
      </c>
      <c r="AD232" s="57"/>
      <c r="AE232" s="57"/>
      <c r="AF232" s="57"/>
      <c r="AG232" s="57"/>
      <c r="AH232" s="57"/>
      <c r="AI232" s="1"/>
      <c r="AJ232" s="1"/>
    </row>
    <row r="233" spans="2:36" ht="12" customHeight="1" x14ac:dyDescent="0.2">
      <c r="B233" s="9" t="s">
        <v>1133</v>
      </c>
      <c r="C233" s="145">
        <v>375967534.9700014</v>
      </c>
      <c r="D233" s="57"/>
      <c r="E233" s="57"/>
      <c r="F233" s="57"/>
      <c r="G233" s="57"/>
      <c r="H233" s="57"/>
      <c r="I233" s="57"/>
      <c r="J233" s="57"/>
      <c r="K233" s="57"/>
      <c r="L233" s="57"/>
      <c r="M233" s="57"/>
      <c r="N233" s="57"/>
      <c r="O233" s="119">
        <v>0.12843352707775288</v>
      </c>
      <c r="P233" s="57"/>
      <c r="Q233" s="57"/>
      <c r="R233" s="57"/>
      <c r="S233" s="57"/>
      <c r="T233" s="57"/>
      <c r="U233" s="57"/>
      <c r="V233" s="58">
        <v>5290</v>
      </c>
      <c r="W233" s="57"/>
      <c r="X233" s="57"/>
      <c r="Y233" s="57"/>
      <c r="Z233" s="57"/>
      <c r="AA233" s="57"/>
      <c r="AB233" s="57"/>
      <c r="AC233" s="119">
        <v>0.12607845941179274</v>
      </c>
      <c r="AD233" s="57"/>
      <c r="AE233" s="57"/>
      <c r="AF233" s="57"/>
      <c r="AG233" s="57"/>
      <c r="AH233" s="57"/>
      <c r="AI233" s="1"/>
      <c r="AJ233" s="1"/>
    </row>
    <row r="234" spans="2:36" ht="12" customHeight="1" x14ac:dyDescent="0.2">
      <c r="B234" s="9" t="s">
        <v>1134</v>
      </c>
      <c r="C234" s="145">
        <v>383107142.84999931</v>
      </c>
      <c r="D234" s="57"/>
      <c r="E234" s="57"/>
      <c r="F234" s="57"/>
      <c r="G234" s="57"/>
      <c r="H234" s="57"/>
      <c r="I234" s="57"/>
      <c r="J234" s="57"/>
      <c r="K234" s="57"/>
      <c r="L234" s="57"/>
      <c r="M234" s="57"/>
      <c r="N234" s="57"/>
      <c r="O234" s="119">
        <v>0.1308724744247716</v>
      </c>
      <c r="P234" s="57"/>
      <c r="Q234" s="57"/>
      <c r="R234" s="57"/>
      <c r="S234" s="57"/>
      <c r="T234" s="57"/>
      <c r="U234" s="57"/>
      <c r="V234" s="58">
        <v>4718</v>
      </c>
      <c r="W234" s="57"/>
      <c r="X234" s="57"/>
      <c r="Y234" s="57"/>
      <c r="Z234" s="57"/>
      <c r="AA234" s="57"/>
      <c r="AB234" s="57"/>
      <c r="AC234" s="119">
        <v>0.11244577911244578</v>
      </c>
      <c r="AD234" s="57"/>
      <c r="AE234" s="57"/>
      <c r="AF234" s="57"/>
      <c r="AG234" s="57"/>
      <c r="AH234" s="57"/>
      <c r="AI234" s="1"/>
      <c r="AJ234" s="1"/>
    </row>
    <row r="235" spans="2:36" ht="12" customHeight="1" x14ac:dyDescent="0.2">
      <c r="B235" s="9" t="s">
        <v>1135</v>
      </c>
      <c r="C235" s="145">
        <v>387045763.82999903</v>
      </c>
      <c r="D235" s="57"/>
      <c r="E235" s="57"/>
      <c r="F235" s="57"/>
      <c r="G235" s="57"/>
      <c r="H235" s="57"/>
      <c r="I235" s="57"/>
      <c r="J235" s="57"/>
      <c r="K235" s="57"/>
      <c r="L235" s="57"/>
      <c r="M235" s="57"/>
      <c r="N235" s="57"/>
      <c r="O235" s="119">
        <v>0.13221793895889461</v>
      </c>
      <c r="P235" s="57"/>
      <c r="Q235" s="57"/>
      <c r="R235" s="57"/>
      <c r="S235" s="57"/>
      <c r="T235" s="57"/>
      <c r="U235" s="57"/>
      <c r="V235" s="58">
        <v>4329</v>
      </c>
      <c r="W235" s="57"/>
      <c r="X235" s="57"/>
      <c r="Y235" s="57"/>
      <c r="Z235" s="57"/>
      <c r="AA235" s="57"/>
      <c r="AB235" s="57"/>
      <c r="AC235" s="119">
        <v>0.10317460317460317</v>
      </c>
      <c r="AD235" s="57"/>
      <c r="AE235" s="57"/>
      <c r="AF235" s="57"/>
      <c r="AG235" s="57"/>
      <c r="AH235" s="57"/>
      <c r="AI235" s="1"/>
      <c r="AJ235" s="1"/>
    </row>
    <row r="236" spans="2:36" ht="12" customHeight="1" x14ac:dyDescent="0.2">
      <c r="B236" s="9" t="s">
        <v>1136</v>
      </c>
      <c r="C236" s="145">
        <v>404377256.90000099</v>
      </c>
      <c r="D236" s="57"/>
      <c r="E236" s="57"/>
      <c r="F236" s="57"/>
      <c r="G236" s="57"/>
      <c r="H236" s="57"/>
      <c r="I236" s="57"/>
      <c r="J236" s="57"/>
      <c r="K236" s="57"/>
      <c r="L236" s="57"/>
      <c r="M236" s="57"/>
      <c r="N236" s="57"/>
      <c r="O236" s="119">
        <v>0.13813851607649494</v>
      </c>
      <c r="P236" s="57"/>
      <c r="Q236" s="57"/>
      <c r="R236" s="57"/>
      <c r="S236" s="57"/>
      <c r="T236" s="57"/>
      <c r="U236" s="57"/>
      <c r="V236" s="58">
        <v>3913</v>
      </c>
      <c r="W236" s="57"/>
      <c r="X236" s="57"/>
      <c r="Y236" s="57"/>
      <c r="Z236" s="57"/>
      <c r="AA236" s="57"/>
      <c r="AB236" s="57"/>
      <c r="AC236" s="119">
        <v>9.325992659325992E-2</v>
      </c>
      <c r="AD236" s="57"/>
      <c r="AE236" s="57"/>
      <c r="AF236" s="57"/>
      <c r="AG236" s="57"/>
      <c r="AH236" s="57"/>
      <c r="AI236" s="1"/>
      <c r="AJ236" s="1"/>
    </row>
    <row r="237" spans="2:36" ht="12" customHeight="1" x14ac:dyDescent="0.2">
      <c r="B237" s="9" t="s">
        <v>1137</v>
      </c>
      <c r="C237" s="145">
        <v>366110365.31999999</v>
      </c>
      <c r="D237" s="57"/>
      <c r="E237" s="57"/>
      <c r="F237" s="57"/>
      <c r="G237" s="57"/>
      <c r="H237" s="57"/>
      <c r="I237" s="57"/>
      <c r="J237" s="57"/>
      <c r="K237" s="57"/>
      <c r="L237" s="57"/>
      <c r="M237" s="57"/>
      <c r="N237" s="57"/>
      <c r="O237" s="119">
        <v>0.12506623882172174</v>
      </c>
      <c r="P237" s="57"/>
      <c r="Q237" s="57"/>
      <c r="R237" s="57"/>
      <c r="S237" s="57"/>
      <c r="T237" s="57"/>
      <c r="U237" s="57"/>
      <c r="V237" s="58">
        <v>3234</v>
      </c>
      <c r="W237" s="57"/>
      <c r="X237" s="57"/>
      <c r="Y237" s="57"/>
      <c r="Z237" s="57"/>
      <c r="AA237" s="57"/>
      <c r="AB237" s="57"/>
      <c r="AC237" s="119">
        <v>7.7077077077077075E-2</v>
      </c>
      <c r="AD237" s="57"/>
      <c r="AE237" s="57"/>
      <c r="AF237" s="57"/>
      <c r="AG237" s="57"/>
      <c r="AH237" s="57"/>
      <c r="AI237" s="1"/>
      <c r="AJ237" s="1"/>
    </row>
    <row r="238" spans="2:36" ht="12" customHeight="1" x14ac:dyDescent="0.2">
      <c r="B238" s="9" t="s">
        <v>1138</v>
      </c>
      <c r="C238" s="145">
        <v>140136726.83999991</v>
      </c>
      <c r="D238" s="57"/>
      <c r="E238" s="57"/>
      <c r="F238" s="57"/>
      <c r="G238" s="57"/>
      <c r="H238" s="57"/>
      <c r="I238" s="57"/>
      <c r="J238" s="57"/>
      <c r="K238" s="57"/>
      <c r="L238" s="57"/>
      <c r="M238" s="57"/>
      <c r="N238" s="57"/>
      <c r="O238" s="119">
        <v>4.7871830482993365E-2</v>
      </c>
      <c r="P238" s="57"/>
      <c r="Q238" s="57"/>
      <c r="R238" s="57"/>
      <c r="S238" s="57"/>
      <c r="T238" s="57"/>
      <c r="U238" s="57"/>
      <c r="V238" s="58">
        <v>1075</v>
      </c>
      <c r="W238" s="57"/>
      <c r="X238" s="57"/>
      <c r="Y238" s="57"/>
      <c r="Z238" s="57"/>
      <c r="AA238" s="57"/>
      <c r="AB238" s="57"/>
      <c r="AC238" s="119">
        <v>2.5620858954192288E-2</v>
      </c>
      <c r="AD238" s="57"/>
      <c r="AE238" s="57"/>
      <c r="AF238" s="57"/>
      <c r="AG238" s="57"/>
      <c r="AH238" s="57"/>
      <c r="AI238" s="1"/>
      <c r="AJ238" s="1"/>
    </row>
    <row r="239" spans="2:36" ht="12" customHeight="1" x14ac:dyDescent="0.2">
      <c r="B239" s="9" t="s">
        <v>1139</v>
      </c>
      <c r="C239" s="145">
        <v>9595361.6300000008</v>
      </c>
      <c r="D239" s="57"/>
      <c r="E239" s="57"/>
      <c r="F239" s="57"/>
      <c r="G239" s="57"/>
      <c r="H239" s="57"/>
      <c r="I239" s="57"/>
      <c r="J239" s="57"/>
      <c r="K239" s="57"/>
      <c r="L239" s="57"/>
      <c r="M239" s="57"/>
      <c r="N239" s="57"/>
      <c r="O239" s="119">
        <v>3.2778525353944908E-3</v>
      </c>
      <c r="P239" s="57"/>
      <c r="Q239" s="57"/>
      <c r="R239" s="57"/>
      <c r="S239" s="57"/>
      <c r="T239" s="57"/>
      <c r="U239" s="57"/>
      <c r="V239" s="58">
        <v>80</v>
      </c>
      <c r="W239" s="57"/>
      <c r="X239" s="57"/>
      <c r="Y239" s="57"/>
      <c r="Z239" s="57"/>
      <c r="AA239" s="57"/>
      <c r="AB239" s="57"/>
      <c r="AC239" s="119">
        <v>1.90666857333524E-3</v>
      </c>
      <c r="AD239" s="57"/>
      <c r="AE239" s="57"/>
      <c r="AF239" s="57"/>
      <c r="AG239" s="57"/>
      <c r="AH239" s="57"/>
      <c r="AI239" s="1"/>
      <c r="AJ239" s="1"/>
    </row>
    <row r="240" spans="2:36" ht="12" customHeight="1" x14ac:dyDescent="0.2">
      <c r="B240" s="9" t="s">
        <v>1140</v>
      </c>
      <c r="C240" s="145">
        <v>5306044.75</v>
      </c>
      <c r="D240" s="57"/>
      <c r="E240" s="57"/>
      <c r="F240" s="57"/>
      <c r="G240" s="57"/>
      <c r="H240" s="57"/>
      <c r="I240" s="57"/>
      <c r="J240" s="57"/>
      <c r="K240" s="57"/>
      <c r="L240" s="57"/>
      <c r="M240" s="57"/>
      <c r="N240" s="57"/>
      <c r="O240" s="119">
        <v>1.8125874675037263E-3</v>
      </c>
      <c r="P240" s="57"/>
      <c r="Q240" s="57"/>
      <c r="R240" s="57"/>
      <c r="S240" s="57"/>
      <c r="T240" s="57"/>
      <c r="U240" s="57"/>
      <c r="V240" s="58">
        <v>46</v>
      </c>
      <c r="W240" s="57"/>
      <c r="X240" s="57"/>
      <c r="Y240" s="57"/>
      <c r="Z240" s="57"/>
      <c r="AA240" s="57"/>
      <c r="AB240" s="57"/>
      <c r="AC240" s="119">
        <v>1.096334429667763E-3</v>
      </c>
      <c r="AD240" s="57"/>
      <c r="AE240" s="57"/>
      <c r="AF240" s="57"/>
      <c r="AG240" s="57"/>
      <c r="AH240" s="57"/>
      <c r="AI240" s="1"/>
      <c r="AJ240" s="1"/>
    </row>
    <row r="241" spans="2:36" ht="12" customHeight="1" x14ac:dyDescent="0.2">
      <c r="B241" s="9" t="s">
        <v>1141</v>
      </c>
      <c r="C241" s="145">
        <v>14507550.449999999</v>
      </c>
      <c r="D241" s="57"/>
      <c r="E241" s="57"/>
      <c r="F241" s="57"/>
      <c r="G241" s="57"/>
      <c r="H241" s="57"/>
      <c r="I241" s="57"/>
      <c r="J241" s="57"/>
      <c r="K241" s="57"/>
      <c r="L241" s="57"/>
      <c r="M241" s="57"/>
      <c r="N241" s="57"/>
      <c r="O241" s="119">
        <v>4.9558956565242014E-3</v>
      </c>
      <c r="P241" s="57"/>
      <c r="Q241" s="57"/>
      <c r="R241" s="57"/>
      <c r="S241" s="57"/>
      <c r="T241" s="57"/>
      <c r="U241" s="57"/>
      <c r="V241" s="58">
        <v>168</v>
      </c>
      <c r="W241" s="57"/>
      <c r="X241" s="57"/>
      <c r="Y241" s="57"/>
      <c r="Z241" s="57"/>
      <c r="AA241" s="57"/>
      <c r="AB241" s="57"/>
      <c r="AC241" s="119">
        <v>4.004004004004004E-3</v>
      </c>
      <c r="AD241" s="57"/>
      <c r="AE241" s="57"/>
      <c r="AF241" s="57"/>
      <c r="AG241" s="57"/>
      <c r="AH241" s="57"/>
      <c r="AI241" s="1"/>
      <c r="AJ241" s="1"/>
    </row>
    <row r="242" spans="2:36" ht="12.75" customHeight="1" x14ac:dyDescent="0.2">
      <c r="B242" s="20"/>
      <c r="C242" s="142">
        <v>2927331698.54</v>
      </c>
      <c r="D242" s="141"/>
      <c r="E242" s="141"/>
      <c r="F242" s="141"/>
      <c r="G242" s="141"/>
      <c r="H242" s="141"/>
      <c r="I242" s="141"/>
      <c r="J242" s="141"/>
      <c r="K242" s="141"/>
      <c r="L242" s="141"/>
      <c r="M242" s="141"/>
      <c r="N242" s="141"/>
      <c r="O242" s="143">
        <v>0.99999999999999301</v>
      </c>
      <c r="P242" s="141"/>
      <c r="Q242" s="141"/>
      <c r="R242" s="141"/>
      <c r="S242" s="141"/>
      <c r="T242" s="141"/>
      <c r="U242" s="141"/>
      <c r="V242" s="144">
        <v>41958</v>
      </c>
      <c r="W242" s="141"/>
      <c r="X242" s="141"/>
      <c r="Y242" s="141"/>
      <c r="Z242" s="141"/>
      <c r="AA242" s="141"/>
      <c r="AB242" s="141"/>
      <c r="AC242" s="143">
        <v>1</v>
      </c>
      <c r="AD242" s="141"/>
      <c r="AE242" s="141"/>
      <c r="AF242" s="141"/>
      <c r="AG242" s="141"/>
      <c r="AH242" s="141"/>
      <c r="AI242" s="1"/>
      <c r="AJ242" s="1"/>
    </row>
    <row r="243" spans="2:36" ht="9"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8.75" customHeight="1" x14ac:dyDescent="0.2">
      <c r="B244" s="69" t="s">
        <v>1046</v>
      </c>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1"/>
    </row>
    <row r="245" spans="2:36" ht="8.2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ht="13.5" customHeight="1" x14ac:dyDescent="0.2">
      <c r="B246" s="64"/>
      <c r="C246" s="65"/>
      <c r="D246" s="64" t="s">
        <v>1049</v>
      </c>
      <c r="E246" s="65"/>
      <c r="F246" s="65"/>
      <c r="G246" s="65"/>
      <c r="H246" s="65"/>
      <c r="I246" s="65"/>
      <c r="J246" s="65"/>
      <c r="K246" s="65"/>
      <c r="L246" s="65"/>
      <c r="M246" s="65"/>
      <c r="N246" s="65"/>
      <c r="O246" s="65"/>
      <c r="P246" s="64" t="s">
        <v>1050</v>
      </c>
      <c r="Q246" s="65"/>
      <c r="R246" s="65"/>
      <c r="S246" s="65"/>
      <c r="T246" s="65"/>
      <c r="U246" s="65"/>
      <c r="V246" s="65"/>
      <c r="W246" s="64" t="s">
        <v>1051</v>
      </c>
      <c r="X246" s="65"/>
      <c r="Y246" s="65"/>
      <c r="Z246" s="65"/>
      <c r="AA246" s="65"/>
      <c r="AB246" s="65"/>
      <c r="AC246" s="65"/>
      <c r="AD246" s="64" t="s">
        <v>1050</v>
      </c>
      <c r="AE246" s="65"/>
      <c r="AF246" s="65"/>
      <c r="AG246" s="65"/>
      <c r="AH246" s="65"/>
      <c r="AI246" s="65"/>
      <c r="AJ246" s="1"/>
    </row>
    <row r="247" spans="2:36" ht="11.25" customHeight="1" x14ac:dyDescent="0.2">
      <c r="B247" s="56" t="s">
        <v>1142</v>
      </c>
      <c r="C247" s="57"/>
      <c r="D247" s="145">
        <v>15868720.5</v>
      </c>
      <c r="E247" s="57"/>
      <c r="F247" s="57"/>
      <c r="G247" s="57"/>
      <c r="H247" s="57"/>
      <c r="I247" s="57"/>
      <c r="J247" s="57"/>
      <c r="K247" s="57"/>
      <c r="L247" s="57"/>
      <c r="M247" s="57"/>
      <c r="N247" s="57"/>
      <c r="O247" s="57"/>
      <c r="P247" s="119">
        <v>5.4208822689668151E-3</v>
      </c>
      <c r="Q247" s="57"/>
      <c r="R247" s="57"/>
      <c r="S247" s="57"/>
      <c r="T247" s="57"/>
      <c r="U247" s="57"/>
      <c r="V247" s="57"/>
      <c r="W247" s="58">
        <v>1323</v>
      </c>
      <c r="X247" s="57"/>
      <c r="Y247" s="57"/>
      <c r="Z247" s="57"/>
      <c r="AA247" s="57"/>
      <c r="AB247" s="57"/>
      <c r="AC247" s="57"/>
      <c r="AD247" s="119">
        <v>3.1531531531531529E-2</v>
      </c>
      <c r="AE247" s="57"/>
      <c r="AF247" s="57"/>
      <c r="AG247" s="57"/>
      <c r="AH247" s="57"/>
      <c r="AI247" s="57"/>
      <c r="AJ247" s="1"/>
    </row>
    <row r="248" spans="2:36" ht="11.25" customHeight="1" x14ac:dyDescent="0.2">
      <c r="B248" s="56" t="s">
        <v>1143</v>
      </c>
      <c r="C248" s="57"/>
      <c r="D248" s="145">
        <v>84310227.239999861</v>
      </c>
      <c r="E248" s="57"/>
      <c r="F248" s="57"/>
      <c r="G248" s="57"/>
      <c r="H248" s="57"/>
      <c r="I248" s="57"/>
      <c r="J248" s="57"/>
      <c r="K248" s="57"/>
      <c r="L248" s="57"/>
      <c r="M248" s="57"/>
      <c r="N248" s="57"/>
      <c r="O248" s="57"/>
      <c r="P248" s="119">
        <v>2.8801050213082914E-2</v>
      </c>
      <c r="Q248" s="57"/>
      <c r="R248" s="57"/>
      <c r="S248" s="57"/>
      <c r="T248" s="57"/>
      <c r="U248" s="57"/>
      <c r="V248" s="57"/>
      <c r="W248" s="58">
        <v>3183</v>
      </c>
      <c r="X248" s="57"/>
      <c r="Y248" s="57"/>
      <c r="Z248" s="57"/>
      <c r="AA248" s="57"/>
      <c r="AB248" s="57"/>
      <c r="AC248" s="57"/>
      <c r="AD248" s="119">
        <v>7.5861575861575867E-2</v>
      </c>
      <c r="AE248" s="57"/>
      <c r="AF248" s="57"/>
      <c r="AG248" s="57"/>
      <c r="AH248" s="57"/>
      <c r="AI248" s="57"/>
      <c r="AJ248" s="1"/>
    </row>
    <row r="249" spans="2:36" ht="11.25" customHeight="1" x14ac:dyDescent="0.2">
      <c r="B249" s="56" t="s">
        <v>1144</v>
      </c>
      <c r="C249" s="57"/>
      <c r="D249" s="145">
        <v>213881375.4100005</v>
      </c>
      <c r="E249" s="57"/>
      <c r="F249" s="57"/>
      <c r="G249" s="57"/>
      <c r="H249" s="57"/>
      <c r="I249" s="57"/>
      <c r="J249" s="57"/>
      <c r="K249" s="57"/>
      <c r="L249" s="57"/>
      <c r="M249" s="57"/>
      <c r="N249" s="57"/>
      <c r="O249" s="57"/>
      <c r="P249" s="119">
        <v>7.306359423384555E-2</v>
      </c>
      <c r="Q249" s="57"/>
      <c r="R249" s="57"/>
      <c r="S249" s="57"/>
      <c r="T249" s="57"/>
      <c r="U249" s="57"/>
      <c r="V249" s="57"/>
      <c r="W249" s="58">
        <v>5498</v>
      </c>
      <c r="X249" s="57"/>
      <c r="Y249" s="57"/>
      <c r="Z249" s="57"/>
      <c r="AA249" s="57"/>
      <c r="AB249" s="57"/>
      <c r="AC249" s="57"/>
      <c r="AD249" s="119">
        <v>0.13103579770246437</v>
      </c>
      <c r="AE249" s="57"/>
      <c r="AF249" s="57"/>
      <c r="AG249" s="57"/>
      <c r="AH249" s="57"/>
      <c r="AI249" s="57"/>
      <c r="AJ249" s="1"/>
    </row>
    <row r="250" spans="2:36" ht="11.25" customHeight="1" x14ac:dyDescent="0.2">
      <c r="B250" s="56" t="s">
        <v>1145</v>
      </c>
      <c r="C250" s="57"/>
      <c r="D250" s="145">
        <v>435969787.36000043</v>
      </c>
      <c r="E250" s="57"/>
      <c r="F250" s="57"/>
      <c r="G250" s="57"/>
      <c r="H250" s="57"/>
      <c r="I250" s="57"/>
      <c r="J250" s="57"/>
      <c r="K250" s="57"/>
      <c r="L250" s="57"/>
      <c r="M250" s="57"/>
      <c r="N250" s="57"/>
      <c r="O250" s="57"/>
      <c r="P250" s="119">
        <v>0.14893077801106011</v>
      </c>
      <c r="Q250" s="57"/>
      <c r="R250" s="57"/>
      <c r="S250" s="57"/>
      <c r="T250" s="57"/>
      <c r="U250" s="57"/>
      <c r="V250" s="57"/>
      <c r="W250" s="58">
        <v>6958</v>
      </c>
      <c r="X250" s="57"/>
      <c r="Y250" s="57"/>
      <c r="Z250" s="57"/>
      <c r="AA250" s="57"/>
      <c r="AB250" s="57"/>
      <c r="AC250" s="57"/>
      <c r="AD250" s="119">
        <v>0.16583249916583251</v>
      </c>
      <c r="AE250" s="57"/>
      <c r="AF250" s="57"/>
      <c r="AG250" s="57"/>
      <c r="AH250" s="57"/>
      <c r="AI250" s="57"/>
      <c r="AJ250" s="1"/>
    </row>
    <row r="251" spans="2:36" ht="11.25" customHeight="1" x14ac:dyDescent="0.2">
      <c r="B251" s="56" t="s">
        <v>1146</v>
      </c>
      <c r="C251" s="57"/>
      <c r="D251" s="145">
        <v>531862064.66999978</v>
      </c>
      <c r="E251" s="57"/>
      <c r="F251" s="57"/>
      <c r="G251" s="57"/>
      <c r="H251" s="57"/>
      <c r="I251" s="57"/>
      <c r="J251" s="57"/>
      <c r="K251" s="57"/>
      <c r="L251" s="57"/>
      <c r="M251" s="57"/>
      <c r="N251" s="57"/>
      <c r="O251" s="57"/>
      <c r="P251" s="119">
        <v>0.18168834947377663</v>
      </c>
      <c r="Q251" s="57"/>
      <c r="R251" s="57"/>
      <c r="S251" s="57"/>
      <c r="T251" s="57"/>
      <c r="U251" s="57"/>
      <c r="V251" s="57"/>
      <c r="W251" s="58">
        <v>5809</v>
      </c>
      <c r="X251" s="57"/>
      <c r="Y251" s="57"/>
      <c r="Z251" s="57"/>
      <c r="AA251" s="57"/>
      <c r="AB251" s="57"/>
      <c r="AC251" s="57"/>
      <c r="AD251" s="119">
        <v>0.13844797178130511</v>
      </c>
      <c r="AE251" s="57"/>
      <c r="AF251" s="57"/>
      <c r="AG251" s="57"/>
      <c r="AH251" s="57"/>
      <c r="AI251" s="57"/>
      <c r="AJ251" s="1"/>
    </row>
    <row r="252" spans="2:36" ht="11.25" customHeight="1" x14ac:dyDescent="0.2">
      <c r="B252" s="56" t="s">
        <v>1147</v>
      </c>
      <c r="C252" s="57"/>
      <c r="D252" s="145">
        <v>89447617.169999957</v>
      </c>
      <c r="E252" s="57"/>
      <c r="F252" s="57"/>
      <c r="G252" s="57"/>
      <c r="H252" s="57"/>
      <c r="I252" s="57"/>
      <c r="J252" s="57"/>
      <c r="K252" s="57"/>
      <c r="L252" s="57"/>
      <c r="M252" s="57"/>
      <c r="N252" s="57"/>
      <c r="O252" s="57"/>
      <c r="P252" s="119">
        <v>3.055602384062309E-2</v>
      </c>
      <c r="Q252" s="57"/>
      <c r="R252" s="57"/>
      <c r="S252" s="57"/>
      <c r="T252" s="57"/>
      <c r="U252" s="57"/>
      <c r="V252" s="57"/>
      <c r="W252" s="58">
        <v>1803</v>
      </c>
      <c r="X252" s="57"/>
      <c r="Y252" s="57"/>
      <c r="Z252" s="57"/>
      <c r="AA252" s="57"/>
      <c r="AB252" s="57"/>
      <c r="AC252" s="57"/>
      <c r="AD252" s="119">
        <v>4.2971542971542973E-2</v>
      </c>
      <c r="AE252" s="57"/>
      <c r="AF252" s="57"/>
      <c r="AG252" s="57"/>
      <c r="AH252" s="57"/>
      <c r="AI252" s="57"/>
      <c r="AJ252" s="1"/>
    </row>
    <row r="253" spans="2:36" ht="11.25" customHeight="1" x14ac:dyDescent="0.2">
      <c r="B253" s="56" t="s">
        <v>1148</v>
      </c>
      <c r="C253" s="57"/>
      <c r="D253" s="145">
        <v>128596474.72999993</v>
      </c>
      <c r="E253" s="57"/>
      <c r="F253" s="57"/>
      <c r="G253" s="57"/>
      <c r="H253" s="57"/>
      <c r="I253" s="57"/>
      <c r="J253" s="57"/>
      <c r="K253" s="57"/>
      <c r="L253" s="57"/>
      <c r="M253" s="57"/>
      <c r="N253" s="57"/>
      <c r="O253" s="57"/>
      <c r="P253" s="119">
        <v>4.3929587751923391E-2</v>
      </c>
      <c r="Q253" s="57"/>
      <c r="R253" s="57"/>
      <c r="S253" s="57"/>
      <c r="T253" s="57"/>
      <c r="U253" s="57"/>
      <c r="V253" s="57"/>
      <c r="W253" s="58">
        <v>2011</v>
      </c>
      <c r="X253" s="57"/>
      <c r="Y253" s="57"/>
      <c r="Z253" s="57"/>
      <c r="AA253" s="57"/>
      <c r="AB253" s="57"/>
      <c r="AC253" s="57"/>
      <c r="AD253" s="119">
        <v>4.7928881262214597E-2</v>
      </c>
      <c r="AE253" s="57"/>
      <c r="AF253" s="57"/>
      <c r="AG253" s="57"/>
      <c r="AH253" s="57"/>
      <c r="AI253" s="57"/>
      <c r="AJ253" s="1"/>
    </row>
    <row r="254" spans="2:36" ht="11.25" customHeight="1" x14ac:dyDescent="0.2">
      <c r="B254" s="56" t="s">
        <v>1149</v>
      </c>
      <c r="C254" s="57"/>
      <c r="D254" s="145">
        <v>141968515.80000016</v>
      </c>
      <c r="E254" s="57"/>
      <c r="F254" s="57"/>
      <c r="G254" s="57"/>
      <c r="H254" s="57"/>
      <c r="I254" s="57"/>
      <c r="J254" s="57"/>
      <c r="K254" s="57"/>
      <c r="L254" s="57"/>
      <c r="M254" s="57"/>
      <c r="N254" s="57"/>
      <c r="O254" s="57"/>
      <c r="P254" s="119">
        <v>4.8497584291799456E-2</v>
      </c>
      <c r="Q254" s="57"/>
      <c r="R254" s="57"/>
      <c r="S254" s="57"/>
      <c r="T254" s="57"/>
      <c r="U254" s="57"/>
      <c r="V254" s="57"/>
      <c r="W254" s="58">
        <v>2021</v>
      </c>
      <c r="X254" s="57"/>
      <c r="Y254" s="57"/>
      <c r="Z254" s="57"/>
      <c r="AA254" s="57"/>
      <c r="AB254" s="57"/>
      <c r="AC254" s="57"/>
      <c r="AD254" s="119">
        <v>4.8167214833881498E-2</v>
      </c>
      <c r="AE254" s="57"/>
      <c r="AF254" s="57"/>
      <c r="AG254" s="57"/>
      <c r="AH254" s="57"/>
      <c r="AI254" s="57"/>
      <c r="AJ254" s="1"/>
    </row>
    <row r="255" spans="2:36" ht="11.25" customHeight="1" x14ac:dyDescent="0.2">
      <c r="B255" s="56" t="s">
        <v>1150</v>
      </c>
      <c r="C255" s="57"/>
      <c r="D255" s="145">
        <v>163924030.81999999</v>
      </c>
      <c r="E255" s="57"/>
      <c r="F255" s="57"/>
      <c r="G255" s="57"/>
      <c r="H255" s="57"/>
      <c r="I255" s="57"/>
      <c r="J255" s="57"/>
      <c r="K255" s="57"/>
      <c r="L255" s="57"/>
      <c r="M255" s="57"/>
      <c r="N255" s="57"/>
      <c r="O255" s="57"/>
      <c r="P255" s="119">
        <v>5.5997764415203335E-2</v>
      </c>
      <c r="Q255" s="57"/>
      <c r="R255" s="57"/>
      <c r="S255" s="57"/>
      <c r="T255" s="57"/>
      <c r="U255" s="57"/>
      <c r="V255" s="57"/>
      <c r="W255" s="58">
        <v>2159</v>
      </c>
      <c r="X255" s="57"/>
      <c r="Y255" s="57"/>
      <c r="Z255" s="57"/>
      <c r="AA255" s="57"/>
      <c r="AB255" s="57"/>
      <c r="AC255" s="57"/>
      <c r="AD255" s="119">
        <v>5.1456218122884791E-2</v>
      </c>
      <c r="AE255" s="57"/>
      <c r="AF255" s="57"/>
      <c r="AG255" s="57"/>
      <c r="AH255" s="57"/>
      <c r="AI255" s="57"/>
      <c r="AJ255" s="1"/>
    </row>
    <row r="256" spans="2:36" ht="11.25" customHeight="1" x14ac:dyDescent="0.2">
      <c r="B256" s="56" t="s">
        <v>1151</v>
      </c>
      <c r="C256" s="57"/>
      <c r="D256" s="145">
        <v>153174941.93999991</v>
      </c>
      <c r="E256" s="57"/>
      <c r="F256" s="57"/>
      <c r="G256" s="57"/>
      <c r="H256" s="57"/>
      <c r="I256" s="57"/>
      <c r="J256" s="57"/>
      <c r="K256" s="57"/>
      <c r="L256" s="57"/>
      <c r="M256" s="57"/>
      <c r="N256" s="57"/>
      <c r="O256" s="57"/>
      <c r="P256" s="119">
        <v>5.232578939257055E-2</v>
      </c>
      <c r="Q256" s="57"/>
      <c r="R256" s="57"/>
      <c r="S256" s="57"/>
      <c r="T256" s="57"/>
      <c r="U256" s="57"/>
      <c r="V256" s="57"/>
      <c r="W256" s="58">
        <v>1819</v>
      </c>
      <c r="X256" s="57"/>
      <c r="Y256" s="57"/>
      <c r="Z256" s="57"/>
      <c r="AA256" s="57"/>
      <c r="AB256" s="57"/>
      <c r="AC256" s="57"/>
      <c r="AD256" s="119">
        <v>4.3352876686210018E-2</v>
      </c>
      <c r="AE256" s="57"/>
      <c r="AF256" s="57"/>
      <c r="AG256" s="57"/>
      <c r="AH256" s="57"/>
      <c r="AI256" s="57"/>
      <c r="AJ256" s="1"/>
    </row>
    <row r="257" spans="2:36" ht="11.25" customHeight="1" x14ac:dyDescent="0.2">
      <c r="B257" s="56" t="s">
        <v>1152</v>
      </c>
      <c r="C257" s="57"/>
      <c r="D257" s="145">
        <v>458942046.85000014</v>
      </c>
      <c r="E257" s="57"/>
      <c r="F257" s="57"/>
      <c r="G257" s="57"/>
      <c r="H257" s="57"/>
      <c r="I257" s="57"/>
      <c r="J257" s="57"/>
      <c r="K257" s="57"/>
      <c r="L257" s="57"/>
      <c r="M257" s="57"/>
      <c r="N257" s="57"/>
      <c r="O257" s="57"/>
      <c r="P257" s="119">
        <v>0.15677828620477013</v>
      </c>
      <c r="Q257" s="57"/>
      <c r="R257" s="57"/>
      <c r="S257" s="57"/>
      <c r="T257" s="57"/>
      <c r="U257" s="57"/>
      <c r="V257" s="57"/>
      <c r="W257" s="58">
        <v>5076</v>
      </c>
      <c r="X257" s="57"/>
      <c r="Y257" s="57"/>
      <c r="Z257" s="57"/>
      <c r="AA257" s="57"/>
      <c r="AB257" s="57"/>
      <c r="AC257" s="57"/>
      <c r="AD257" s="119">
        <v>0.12097812097812098</v>
      </c>
      <c r="AE257" s="57"/>
      <c r="AF257" s="57"/>
      <c r="AG257" s="57"/>
      <c r="AH257" s="57"/>
      <c r="AI257" s="57"/>
      <c r="AJ257" s="1"/>
    </row>
    <row r="258" spans="2:36" ht="11.25" customHeight="1" x14ac:dyDescent="0.2">
      <c r="B258" s="56" t="s">
        <v>1153</v>
      </c>
      <c r="C258" s="57"/>
      <c r="D258" s="145">
        <v>199606743.25000006</v>
      </c>
      <c r="E258" s="57"/>
      <c r="F258" s="57"/>
      <c r="G258" s="57"/>
      <c r="H258" s="57"/>
      <c r="I258" s="57"/>
      <c r="J258" s="57"/>
      <c r="K258" s="57"/>
      <c r="L258" s="57"/>
      <c r="M258" s="57"/>
      <c r="N258" s="57"/>
      <c r="O258" s="57"/>
      <c r="P258" s="119">
        <v>6.818726533434985E-2</v>
      </c>
      <c r="Q258" s="57"/>
      <c r="R258" s="57"/>
      <c r="S258" s="57"/>
      <c r="T258" s="57"/>
      <c r="U258" s="57"/>
      <c r="V258" s="57"/>
      <c r="W258" s="58">
        <v>1937</v>
      </c>
      <c r="X258" s="57"/>
      <c r="Y258" s="57"/>
      <c r="Z258" s="57"/>
      <c r="AA258" s="57"/>
      <c r="AB258" s="57"/>
      <c r="AC258" s="57"/>
      <c r="AD258" s="119">
        <v>4.61652128318795E-2</v>
      </c>
      <c r="AE258" s="57"/>
      <c r="AF258" s="57"/>
      <c r="AG258" s="57"/>
      <c r="AH258" s="57"/>
      <c r="AI258" s="57"/>
      <c r="AJ258" s="1"/>
    </row>
    <row r="259" spans="2:36" ht="11.25" customHeight="1" x14ac:dyDescent="0.2">
      <c r="B259" s="56" t="s">
        <v>1154</v>
      </c>
      <c r="C259" s="57"/>
      <c r="D259" s="145">
        <v>79585574.090000033</v>
      </c>
      <c r="E259" s="57"/>
      <c r="F259" s="57"/>
      <c r="G259" s="57"/>
      <c r="H259" s="57"/>
      <c r="I259" s="57"/>
      <c r="J259" s="57"/>
      <c r="K259" s="57"/>
      <c r="L259" s="57"/>
      <c r="M259" s="57"/>
      <c r="N259" s="57"/>
      <c r="O259" s="57"/>
      <c r="P259" s="119">
        <v>2.7187070781795289E-2</v>
      </c>
      <c r="Q259" s="57"/>
      <c r="R259" s="57"/>
      <c r="S259" s="57"/>
      <c r="T259" s="57"/>
      <c r="U259" s="57"/>
      <c r="V259" s="57"/>
      <c r="W259" s="58">
        <v>692</v>
      </c>
      <c r="X259" s="57"/>
      <c r="Y259" s="57"/>
      <c r="Z259" s="57"/>
      <c r="AA259" s="57"/>
      <c r="AB259" s="57"/>
      <c r="AC259" s="57"/>
      <c r="AD259" s="119">
        <v>1.6492683159349826E-2</v>
      </c>
      <c r="AE259" s="57"/>
      <c r="AF259" s="57"/>
      <c r="AG259" s="57"/>
      <c r="AH259" s="57"/>
      <c r="AI259" s="57"/>
      <c r="AJ259" s="1"/>
    </row>
    <row r="260" spans="2:36" ht="11.25" customHeight="1" x14ac:dyDescent="0.2">
      <c r="B260" s="56" t="s">
        <v>1155</v>
      </c>
      <c r="C260" s="57"/>
      <c r="D260" s="145">
        <v>230193578.7099998</v>
      </c>
      <c r="E260" s="57"/>
      <c r="F260" s="57"/>
      <c r="G260" s="57"/>
      <c r="H260" s="57"/>
      <c r="I260" s="57"/>
      <c r="J260" s="57"/>
      <c r="K260" s="57"/>
      <c r="L260" s="57"/>
      <c r="M260" s="57"/>
      <c r="N260" s="57"/>
      <c r="O260" s="57"/>
      <c r="P260" s="119">
        <v>7.8635973786232785E-2</v>
      </c>
      <c r="Q260" s="57"/>
      <c r="R260" s="57"/>
      <c r="S260" s="57"/>
      <c r="T260" s="57"/>
      <c r="U260" s="57"/>
      <c r="V260" s="57"/>
      <c r="W260" s="58">
        <v>1669</v>
      </c>
      <c r="X260" s="57"/>
      <c r="Y260" s="57"/>
      <c r="Z260" s="57"/>
      <c r="AA260" s="57"/>
      <c r="AB260" s="57"/>
      <c r="AC260" s="57"/>
      <c r="AD260" s="119">
        <v>3.9777873111206445E-2</v>
      </c>
      <c r="AE260" s="57"/>
      <c r="AF260" s="57"/>
      <c r="AG260" s="57"/>
      <c r="AH260" s="57"/>
      <c r="AI260" s="57"/>
      <c r="AJ260" s="1"/>
    </row>
    <row r="261" spans="2:36" ht="11.25" customHeight="1" x14ac:dyDescent="0.2">
      <c r="B261" s="140"/>
      <c r="C261" s="141"/>
      <c r="D261" s="142">
        <v>2927331698.5400009</v>
      </c>
      <c r="E261" s="141"/>
      <c r="F261" s="141"/>
      <c r="G261" s="141"/>
      <c r="H261" s="141"/>
      <c r="I261" s="141"/>
      <c r="J261" s="141"/>
      <c r="K261" s="141"/>
      <c r="L261" s="141"/>
      <c r="M261" s="141"/>
      <c r="N261" s="141"/>
      <c r="O261" s="141"/>
      <c r="P261" s="143">
        <v>1</v>
      </c>
      <c r="Q261" s="141"/>
      <c r="R261" s="141"/>
      <c r="S261" s="141"/>
      <c r="T261" s="141"/>
      <c r="U261" s="141"/>
      <c r="V261" s="141"/>
      <c r="W261" s="144">
        <v>41958</v>
      </c>
      <c r="X261" s="141"/>
      <c r="Y261" s="141"/>
      <c r="Z261" s="141"/>
      <c r="AA261" s="141"/>
      <c r="AB261" s="141"/>
      <c r="AC261" s="141"/>
      <c r="AD261" s="143">
        <v>1</v>
      </c>
      <c r="AE261" s="141"/>
      <c r="AF261" s="141"/>
      <c r="AG261" s="141"/>
      <c r="AH261" s="141"/>
      <c r="AI261" s="141"/>
      <c r="AJ261" s="1"/>
    </row>
    <row r="262" spans="2:36" ht="9"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8.75" customHeight="1" x14ac:dyDescent="0.2">
      <c r="B263" s="69" t="s">
        <v>1047</v>
      </c>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1"/>
    </row>
    <row r="264" spans="2:36" ht="8.2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ht="10.5" customHeight="1" x14ac:dyDescent="0.2">
      <c r="B265" s="64" t="s">
        <v>1052</v>
      </c>
      <c r="C265" s="65"/>
      <c r="D265" s="64" t="s">
        <v>1049</v>
      </c>
      <c r="E265" s="65"/>
      <c r="F265" s="65"/>
      <c r="G265" s="65"/>
      <c r="H265" s="65"/>
      <c r="I265" s="65"/>
      <c r="J265" s="65"/>
      <c r="K265" s="65"/>
      <c r="L265" s="65"/>
      <c r="M265" s="65"/>
      <c r="N265" s="65"/>
      <c r="O265" s="65"/>
      <c r="P265" s="64" t="s">
        <v>1050</v>
      </c>
      <c r="Q265" s="65"/>
      <c r="R265" s="65"/>
      <c r="S265" s="65"/>
      <c r="T265" s="65"/>
      <c r="U265" s="65"/>
      <c r="V265" s="65"/>
      <c r="W265" s="64" t="s">
        <v>1051</v>
      </c>
      <c r="X265" s="65"/>
      <c r="Y265" s="65"/>
      <c r="Z265" s="65"/>
      <c r="AA265" s="65"/>
      <c r="AB265" s="65"/>
      <c r="AC265" s="65"/>
      <c r="AD265" s="64" t="s">
        <v>1050</v>
      </c>
      <c r="AE265" s="65"/>
      <c r="AF265" s="65"/>
      <c r="AG265" s="65"/>
      <c r="AH265" s="65"/>
      <c r="AI265" s="65"/>
      <c r="AJ265" s="1"/>
    </row>
    <row r="266" spans="2:36" ht="10.5" customHeight="1" x14ac:dyDescent="0.2">
      <c r="B266" s="56" t="s">
        <v>1156</v>
      </c>
      <c r="C266" s="57"/>
      <c r="D266" s="145">
        <v>38113754.740000032</v>
      </c>
      <c r="E266" s="57"/>
      <c r="F266" s="57"/>
      <c r="G266" s="57"/>
      <c r="H266" s="57"/>
      <c r="I266" s="57"/>
      <c r="J266" s="57"/>
      <c r="K266" s="57"/>
      <c r="L266" s="57"/>
      <c r="M266" s="57"/>
      <c r="N266" s="57"/>
      <c r="O266" s="57"/>
      <c r="P266" s="119">
        <v>1.3019964481308762E-2</v>
      </c>
      <c r="Q266" s="57"/>
      <c r="R266" s="57"/>
      <c r="S266" s="57"/>
      <c r="T266" s="57"/>
      <c r="U266" s="57"/>
      <c r="V266" s="57"/>
      <c r="W266" s="58">
        <v>1474</v>
      </c>
      <c r="X266" s="57"/>
      <c r="Y266" s="57"/>
      <c r="Z266" s="57"/>
      <c r="AA266" s="57"/>
      <c r="AB266" s="57"/>
      <c r="AC266" s="57"/>
      <c r="AD266" s="119">
        <v>3.5130368463701794E-2</v>
      </c>
      <c r="AE266" s="57"/>
      <c r="AF266" s="57"/>
      <c r="AG266" s="57"/>
      <c r="AH266" s="57"/>
      <c r="AI266" s="57"/>
      <c r="AJ266" s="1"/>
    </row>
    <row r="267" spans="2:36" ht="10.5" customHeight="1" x14ac:dyDescent="0.2">
      <c r="B267" s="56" t="s">
        <v>1054</v>
      </c>
      <c r="C267" s="57"/>
      <c r="D267" s="145">
        <v>96454118.310000151</v>
      </c>
      <c r="E267" s="57"/>
      <c r="F267" s="57"/>
      <c r="G267" s="57"/>
      <c r="H267" s="57"/>
      <c r="I267" s="57"/>
      <c r="J267" s="57"/>
      <c r="K267" s="57"/>
      <c r="L267" s="57"/>
      <c r="M267" s="57"/>
      <c r="N267" s="57"/>
      <c r="O267" s="57"/>
      <c r="P267" s="119">
        <v>3.2949500857079664E-2</v>
      </c>
      <c r="Q267" s="57"/>
      <c r="R267" s="57"/>
      <c r="S267" s="57"/>
      <c r="T267" s="57"/>
      <c r="U267" s="57"/>
      <c r="V267" s="57"/>
      <c r="W267" s="58">
        <v>3243</v>
      </c>
      <c r="X267" s="57"/>
      <c r="Y267" s="57"/>
      <c r="Z267" s="57"/>
      <c r="AA267" s="57"/>
      <c r="AB267" s="57"/>
      <c r="AC267" s="57"/>
      <c r="AD267" s="119">
        <v>7.729157729157729E-2</v>
      </c>
      <c r="AE267" s="57"/>
      <c r="AF267" s="57"/>
      <c r="AG267" s="57"/>
      <c r="AH267" s="57"/>
      <c r="AI267" s="57"/>
      <c r="AJ267" s="1"/>
    </row>
    <row r="268" spans="2:36" ht="10.5" customHeight="1" x14ac:dyDescent="0.2">
      <c r="B268" s="56" t="s">
        <v>1055</v>
      </c>
      <c r="C268" s="57"/>
      <c r="D268" s="145">
        <v>222966210.04999977</v>
      </c>
      <c r="E268" s="57"/>
      <c r="F268" s="57"/>
      <c r="G268" s="57"/>
      <c r="H268" s="57"/>
      <c r="I268" s="57"/>
      <c r="J268" s="57"/>
      <c r="K268" s="57"/>
      <c r="L268" s="57"/>
      <c r="M268" s="57"/>
      <c r="N268" s="57"/>
      <c r="O268" s="57"/>
      <c r="P268" s="119">
        <v>7.61670466524869E-2</v>
      </c>
      <c r="Q268" s="57"/>
      <c r="R268" s="57"/>
      <c r="S268" s="57"/>
      <c r="T268" s="57"/>
      <c r="U268" s="57"/>
      <c r="V268" s="57"/>
      <c r="W268" s="58">
        <v>6388</v>
      </c>
      <c r="X268" s="57"/>
      <c r="Y268" s="57"/>
      <c r="Z268" s="57"/>
      <c r="AA268" s="57"/>
      <c r="AB268" s="57"/>
      <c r="AC268" s="57"/>
      <c r="AD268" s="119">
        <v>0.15224748558081891</v>
      </c>
      <c r="AE268" s="57"/>
      <c r="AF268" s="57"/>
      <c r="AG268" s="57"/>
      <c r="AH268" s="57"/>
      <c r="AI268" s="57"/>
      <c r="AJ268" s="1"/>
    </row>
    <row r="269" spans="2:36" ht="10.5" customHeight="1" x14ac:dyDescent="0.2">
      <c r="B269" s="56" t="s">
        <v>1056</v>
      </c>
      <c r="C269" s="57"/>
      <c r="D269" s="145">
        <v>220284670.08999977</v>
      </c>
      <c r="E269" s="57"/>
      <c r="F269" s="57"/>
      <c r="G269" s="57"/>
      <c r="H269" s="57"/>
      <c r="I269" s="57"/>
      <c r="J269" s="57"/>
      <c r="K269" s="57"/>
      <c r="L269" s="57"/>
      <c r="M269" s="57"/>
      <c r="N269" s="57"/>
      <c r="O269" s="57"/>
      <c r="P269" s="119">
        <v>7.5251011082845973E-2</v>
      </c>
      <c r="Q269" s="57"/>
      <c r="R269" s="57"/>
      <c r="S269" s="57"/>
      <c r="T269" s="57"/>
      <c r="U269" s="57"/>
      <c r="V269" s="57"/>
      <c r="W269" s="58">
        <v>4434</v>
      </c>
      <c r="X269" s="57"/>
      <c r="Y269" s="57"/>
      <c r="Z269" s="57"/>
      <c r="AA269" s="57"/>
      <c r="AB269" s="57"/>
      <c r="AC269" s="57"/>
      <c r="AD269" s="119">
        <v>0.10567710567710567</v>
      </c>
      <c r="AE269" s="57"/>
      <c r="AF269" s="57"/>
      <c r="AG269" s="57"/>
      <c r="AH269" s="57"/>
      <c r="AI269" s="57"/>
      <c r="AJ269" s="1"/>
    </row>
    <row r="270" spans="2:36" ht="10.5" customHeight="1" x14ac:dyDescent="0.2">
      <c r="B270" s="56" t="s">
        <v>1057</v>
      </c>
      <c r="C270" s="57"/>
      <c r="D270" s="145">
        <v>255057890.49000064</v>
      </c>
      <c r="E270" s="57"/>
      <c r="F270" s="57"/>
      <c r="G270" s="57"/>
      <c r="H270" s="57"/>
      <c r="I270" s="57"/>
      <c r="J270" s="57"/>
      <c r="K270" s="57"/>
      <c r="L270" s="57"/>
      <c r="M270" s="57"/>
      <c r="N270" s="57"/>
      <c r="O270" s="57"/>
      <c r="P270" s="119">
        <v>8.7129822225889303E-2</v>
      </c>
      <c r="Q270" s="57"/>
      <c r="R270" s="57"/>
      <c r="S270" s="57"/>
      <c r="T270" s="57"/>
      <c r="U270" s="57"/>
      <c r="V270" s="57"/>
      <c r="W270" s="58">
        <v>4297</v>
      </c>
      <c r="X270" s="57"/>
      <c r="Y270" s="57"/>
      <c r="Z270" s="57"/>
      <c r="AA270" s="57"/>
      <c r="AB270" s="57"/>
      <c r="AC270" s="57"/>
      <c r="AD270" s="119">
        <v>0.10241193574526908</v>
      </c>
      <c r="AE270" s="57"/>
      <c r="AF270" s="57"/>
      <c r="AG270" s="57"/>
      <c r="AH270" s="57"/>
      <c r="AI270" s="57"/>
      <c r="AJ270" s="1"/>
    </row>
    <row r="271" spans="2:36" ht="10.5" customHeight="1" x14ac:dyDescent="0.2">
      <c r="B271" s="56" t="s">
        <v>1058</v>
      </c>
      <c r="C271" s="57"/>
      <c r="D271" s="145">
        <v>248286698.79999885</v>
      </c>
      <c r="E271" s="57"/>
      <c r="F271" s="57"/>
      <c r="G271" s="57"/>
      <c r="H271" s="57"/>
      <c r="I271" s="57"/>
      <c r="J271" s="57"/>
      <c r="K271" s="57"/>
      <c r="L271" s="57"/>
      <c r="M271" s="57"/>
      <c r="N271" s="57"/>
      <c r="O271" s="57"/>
      <c r="P271" s="119">
        <v>8.4816728805905864E-2</v>
      </c>
      <c r="Q271" s="57"/>
      <c r="R271" s="57"/>
      <c r="S271" s="57"/>
      <c r="T271" s="57"/>
      <c r="U271" s="57"/>
      <c r="V271" s="57"/>
      <c r="W271" s="58">
        <v>3532</v>
      </c>
      <c r="X271" s="57"/>
      <c r="Y271" s="57"/>
      <c r="Z271" s="57"/>
      <c r="AA271" s="57"/>
      <c r="AB271" s="57"/>
      <c r="AC271" s="57"/>
      <c r="AD271" s="119">
        <v>8.4179417512750848E-2</v>
      </c>
      <c r="AE271" s="57"/>
      <c r="AF271" s="57"/>
      <c r="AG271" s="57"/>
      <c r="AH271" s="57"/>
      <c r="AI271" s="57"/>
      <c r="AJ271" s="1"/>
    </row>
    <row r="272" spans="2:36" ht="10.5" customHeight="1" x14ac:dyDescent="0.2">
      <c r="B272" s="56" t="s">
        <v>1059</v>
      </c>
      <c r="C272" s="57"/>
      <c r="D272" s="145">
        <v>277085529.67999959</v>
      </c>
      <c r="E272" s="57"/>
      <c r="F272" s="57"/>
      <c r="G272" s="57"/>
      <c r="H272" s="57"/>
      <c r="I272" s="57"/>
      <c r="J272" s="57"/>
      <c r="K272" s="57"/>
      <c r="L272" s="57"/>
      <c r="M272" s="57"/>
      <c r="N272" s="57"/>
      <c r="O272" s="57"/>
      <c r="P272" s="119">
        <v>9.4654640544559909E-2</v>
      </c>
      <c r="Q272" s="57"/>
      <c r="R272" s="57"/>
      <c r="S272" s="57"/>
      <c r="T272" s="57"/>
      <c r="U272" s="57"/>
      <c r="V272" s="57"/>
      <c r="W272" s="58">
        <v>3481</v>
      </c>
      <c r="X272" s="57"/>
      <c r="Y272" s="57"/>
      <c r="Z272" s="57"/>
      <c r="AA272" s="57"/>
      <c r="AB272" s="57"/>
      <c r="AC272" s="57"/>
      <c r="AD272" s="119">
        <v>8.2963916297249626E-2</v>
      </c>
      <c r="AE272" s="57"/>
      <c r="AF272" s="57"/>
      <c r="AG272" s="57"/>
      <c r="AH272" s="57"/>
      <c r="AI272" s="57"/>
      <c r="AJ272" s="1"/>
    </row>
    <row r="273" spans="2:36" ht="10.5" customHeight="1" x14ac:dyDescent="0.2">
      <c r="B273" s="56" t="s">
        <v>1060</v>
      </c>
      <c r="C273" s="57"/>
      <c r="D273" s="145">
        <v>338582761.29999983</v>
      </c>
      <c r="E273" s="57"/>
      <c r="F273" s="57"/>
      <c r="G273" s="57"/>
      <c r="H273" s="57"/>
      <c r="I273" s="57"/>
      <c r="J273" s="57"/>
      <c r="K273" s="57"/>
      <c r="L273" s="57"/>
      <c r="M273" s="57"/>
      <c r="N273" s="57"/>
      <c r="O273" s="57"/>
      <c r="P273" s="119">
        <v>0.11566258838001425</v>
      </c>
      <c r="Q273" s="57"/>
      <c r="R273" s="57"/>
      <c r="S273" s="57"/>
      <c r="T273" s="57"/>
      <c r="U273" s="57"/>
      <c r="V273" s="57"/>
      <c r="W273" s="58">
        <v>3743</v>
      </c>
      <c r="X273" s="57"/>
      <c r="Y273" s="57"/>
      <c r="Z273" s="57"/>
      <c r="AA273" s="57"/>
      <c r="AB273" s="57"/>
      <c r="AC273" s="57"/>
      <c r="AD273" s="119">
        <v>8.9208255874922537E-2</v>
      </c>
      <c r="AE273" s="57"/>
      <c r="AF273" s="57"/>
      <c r="AG273" s="57"/>
      <c r="AH273" s="57"/>
      <c r="AI273" s="57"/>
      <c r="AJ273" s="1"/>
    </row>
    <row r="274" spans="2:36" ht="10.5" customHeight="1" x14ac:dyDescent="0.2">
      <c r="B274" s="56" t="s">
        <v>1061</v>
      </c>
      <c r="C274" s="57"/>
      <c r="D274" s="145">
        <v>281770254.05000001</v>
      </c>
      <c r="E274" s="57"/>
      <c r="F274" s="57"/>
      <c r="G274" s="57"/>
      <c r="H274" s="57"/>
      <c r="I274" s="57"/>
      <c r="J274" s="57"/>
      <c r="K274" s="57"/>
      <c r="L274" s="57"/>
      <c r="M274" s="57"/>
      <c r="N274" s="57"/>
      <c r="O274" s="57"/>
      <c r="P274" s="119">
        <v>9.6254979984172082E-2</v>
      </c>
      <c r="Q274" s="57"/>
      <c r="R274" s="57"/>
      <c r="S274" s="57"/>
      <c r="T274" s="57"/>
      <c r="U274" s="57"/>
      <c r="V274" s="57"/>
      <c r="W274" s="58">
        <v>2782</v>
      </c>
      <c r="X274" s="57"/>
      <c r="Y274" s="57"/>
      <c r="Z274" s="57"/>
      <c r="AA274" s="57"/>
      <c r="AB274" s="57"/>
      <c r="AC274" s="57"/>
      <c r="AD274" s="119">
        <v>6.6304399637732978E-2</v>
      </c>
      <c r="AE274" s="57"/>
      <c r="AF274" s="57"/>
      <c r="AG274" s="57"/>
      <c r="AH274" s="57"/>
      <c r="AI274" s="57"/>
      <c r="AJ274" s="1"/>
    </row>
    <row r="275" spans="2:36" ht="10.5" customHeight="1" x14ac:dyDescent="0.2">
      <c r="B275" s="56" t="s">
        <v>1062</v>
      </c>
      <c r="C275" s="57"/>
      <c r="D275" s="145">
        <v>282673944.45999962</v>
      </c>
      <c r="E275" s="57"/>
      <c r="F275" s="57"/>
      <c r="G275" s="57"/>
      <c r="H275" s="57"/>
      <c r="I275" s="57"/>
      <c r="J275" s="57"/>
      <c r="K275" s="57"/>
      <c r="L275" s="57"/>
      <c r="M275" s="57"/>
      <c r="N275" s="57"/>
      <c r="O275" s="57"/>
      <c r="P275" s="119">
        <v>9.656368788032553E-2</v>
      </c>
      <c r="Q275" s="57"/>
      <c r="R275" s="57"/>
      <c r="S275" s="57"/>
      <c r="T275" s="57"/>
      <c r="U275" s="57"/>
      <c r="V275" s="57"/>
      <c r="W275" s="58">
        <v>2935</v>
      </c>
      <c r="X275" s="57"/>
      <c r="Y275" s="57"/>
      <c r="Z275" s="57"/>
      <c r="AA275" s="57"/>
      <c r="AB275" s="57"/>
      <c r="AC275" s="57"/>
      <c r="AD275" s="119">
        <v>6.9950903284236615E-2</v>
      </c>
      <c r="AE275" s="57"/>
      <c r="AF275" s="57"/>
      <c r="AG275" s="57"/>
      <c r="AH275" s="57"/>
      <c r="AI275" s="57"/>
      <c r="AJ275" s="1"/>
    </row>
    <row r="276" spans="2:36" ht="10.5" customHeight="1" x14ac:dyDescent="0.2">
      <c r="B276" s="56" t="s">
        <v>1063</v>
      </c>
      <c r="C276" s="57"/>
      <c r="D276" s="145">
        <v>285894456.89000016</v>
      </c>
      <c r="E276" s="57"/>
      <c r="F276" s="57"/>
      <c r="G276" s="57"/>
      <c r="H276" s="57"/>
      <c r="I276" s="57"/>
      <c r="J276" s="57"/>
      <c r="K276" s="57"/>
      <c r="L276" s="57"/>
      <c r="M276" s="57"/>
      <c r="N276" s="57"/>
      <c r="O276" s="57"/>
      <c r="P276" s="119">
        <v>9.7663840770962004E-2</v>
      </c>
      <c r="Q276" s="57"/>
      <c r="R276" s="57"/>
      <c r="S276" s="57"/>
      <c r="T276" s="57"/>
      <c r="U276" s="57"/>
      <c r="V276" s="57"/>
      <c r="W276" s="58">
        <v>2638</v>
      </c>
      <c r="X276" s="57"/>
      <c r="Y276" s="57"/>
      <c r="Z276" s="57"/>
      <c r="AA276" s="57"/>
      <c r="AB276" s="57"/>
      <c r="AC276" s="57"/>
      <c r="AD276" s="119">
        <v>6.2872396205729542E-2</v>
      </c>
      <c r="AE276" s="57"/>
      <c r="AF276" s="57"/>
      <c r="AG276" s="57"/>
      <c r="AH276" s="57"/>
      <c r="AI276" s="57"/>
      <c r="AJ276" s="1"/>
    </row>
    <row r="277" spans="2:36" ht="10.5" customHeight="1" x14ac:dyDescent="0.2">
      <c r="B277" s="56" t="s">
        <v>1064</v>
      </c>
      <c r="C277" s="57"/>
      <c r="D277" s="145">
        <v>134100012.37000009</v>
      </c>
      <c r="E277" s="57"/>
      <c r="F277" s="57"/>
      <c r="G277" s="57"/>
      <c r="H277" s="57"/>
      <c r="I277" s="57"/>
      <c r="J277" s="57"/>
      <c r="K277" s="57"/>
      <c r="L277" s="57"/>
      <c r="M277" s="57"/>
      <c r="N277" s="57"/>
      <c r="O277" s="57"/>
      <c r="P277" s="119">
        <v>4.5809640375527733E-2</v>
      </c>
      <c r="Q277" s="57"/>
      <c r="R277" s="57"/>
      <c r="S277" s="57"/>
      <c r="T277" s="57"/>
      <c r="U277" s="57"/>
      <c r="V277" s="57"/>
      <c r="W277" s="58">
        <v>1181</v>
      </c>
      <c r="X277" s="57"/>
      <c r="Y277" s="57"/>
      <c r="Z277" s="57"/>
      <c r="AA277" s="57"/>
      <c r="AB277" s="57"/>
      <c r="AC277" s="57"/>
      <c r="AD277" s="119">
        <v>2.8147194813861482E-2</v>
      </c>
      <c r="AE277" s="57"/>
      <c r="AF277" s="57"/>
      <c r="AG277" s="57"/>
      <c r="AH277" s="57"/>
      <c r="AI277" s="57"/>
      <c r="AJ277" s="1"/>
    </row>
    <row r="278" spans="2:36" ht="10.5" customHeight="1" x14ac:dyDescent="0.2">
      <c r="B278" s="56" t="s">
        <v>1065</v>
      </c>
      <c r="C278" s="57"/>
      <c r="D278" s="145">
        <v>236698811.96999997</v>
      </c>
      <c r="E278" s="57"/>
      <c r="F278" s="57"/>
      <c r="G278" s="57"/>
      <c r="H278" s="57"/>
      <c r="I278" s="57"/>
      <c r="J278" s="57"/>
      <c r="K278" s="57"/>
      <c r="L278" s="57"/>
      <c r="M278" s="57"/>
      <c r="N278" s="57"/>
      <c r="O278" s="57"/>
      <c r="P278" s="119">
        <v>8.08582136722166E-2</v>
      </c>
      <c r="Q278" s="57"/>
      <c r="R278" s="57"/>
      <c r="S278" s="57"/>
      <c r="T278" s="57"/>
      <c r="U278" s="57"/>
      <c r="V278" s="57"/>
      <c r="W278" s="58">
        <v>1751</v>
      </c>
      <c r="X278" s="57"/>
      <c r="Y278" s="57"/>
      <c r="Z278" s="57"/>
      <c r="AA278" s="57"/>
      <c r="AB278" s="57"/>
      <c r="AC278" s="57"/>
      <c r="AD278" s="119">
        <v>4.1732208398875065E-2</v>
      </c>
      <c r="AE278" s="57"/>
      <c r="AF278" s="57"/>
      <c r="AG278" s="57"/>
      <c r="AH278" s="57"/>
      <c r="AI278" s="57"/>
      <c r="AJ278" s="1"/>
    </row>
    <row r="279" spans="2:36" ht="10.5" customHeight="1" x14ac:dyDescent="0.2">
      <c r="B279" s="56" t="s">
        <v>1066</v>
      </c>
      <c r="C279" s="57"/>
      <c r="D279" s="145">
        <v>7078188.8299999982</v>
      </c>
      <c r="E279" s="57"/>
      <c r="F279" s="57"/>
      <c r="G279" s="57"/>
      <c r="H279" s="57"/>
      <c r="I279" s="57"/>
      <c r="J279" s="57"/>
      <c r="K279" s="57"/>
      <c r="L279" s="57"/>
      <c r="M279" s="57"/>
      <c r="N279" s="57"/>
      <c r="O279" s="57"/>
      <c r="P279" s="119">
        <v>2.4179661066527692E-3</v>
      </c>
      <c r="Q279" s="57"/>
      <c r="R279" s="57"/>
      <c r="S279" s="57"/>
      <c r="T279" s="57"/>
      <c r="U279" s="57"/>
      <c r="V279" s="57"/>
      <c r="W279" s="58">
        <v>56</v>
      </c>
      <c r="X279" s="57"/>
      <c r="Y279" s="57"/>
      <c r="Z279" s="57"/>
      <c r="AA279" s="57"/>
      <c r="AB279" s="57"/>
      <c r="AC279" s="57"/>
      <c r="AD279" s="119">
        <v>1.3346680013346681E-3</v>
      </c>
      <c r="AE279" s="57"/>
      <c r="AF279" s="57"/>
      <c r="AG279" s="57"/>
      <c r="AH279" s="57"/>
      <c r="AI279" s="57"/>
      <c r="AJ279" s="1"/>
    </row>
    <row r="280" spans="2:36" ht="10.5" customHeight="1" x14ac:dyDescent="0.2">
      <c r="B280" s="56" t="s">
        <v>1067</v>
      </c>
      <c r="C280" s="57"/>
      <c r="D280" s="145">
        <v>1316217.78</v>
      </c>
      <c r="E280" s="57"/>
      <c r="F280" s="57"/>
      <c r="G280" s="57"/>
      <c r="H280" s="57"/>
      <c r="I280" s="57"/>
      <c r="J280" s="57"/>
      <c r="K280" s="57"/>
      <c r="L280" s="57"/>
      <c r="M280" s="57"/>
      <c r="N280" s="57"/>
      <c r="O280" s="57"/>
      <c r="P280" s="119">
        <v>4.4963055626954108E-4</v>
      </c>
      <c r="Q280" s="57"/>
      <c r="R280" s="57"/>
      <c r="S280" s="57"/>
      <c r="T280" s="57"/>
      <c r="U280" s="57"/>
      <c r="V280" s="57"/>
      <c r="W280" s="58">
        <v>14</v>
      </c>
      <c r="X280" s="57"/>
      <c r="Y280" s="57"/>
      <c r="Z280" s="57"/>
      <c r="AA280" s="57"/>
      <c r="AB280" s="57"/>
      <c r="AC280" s="57"/>
      <c r="AD280" s="119">
        <v>3.3366700033366702E-4</v>
      </c>
      <c r="AE280" s="57"/>
      <c r="AF280" s="57"/>
      <c r="AG280" s="57"/>
      <c r="AH280" s="57"/>
      <c r="AI280" s="57"/>
      <c r="AJ280" s="1"/>
    </row>
    <row r="281" spans="2:36" ht="10.5" customHeight="1" x14ac:dyDescent="0.2">
      <c r="B281" s="56" t="s">
        <v>1068</v>
      </c>
      <c r="C281" s="57"/>
      <c r="D281" s="145">
        <v>538988.58000000007</v>
      </c>
      <c r="E281" s="57"/>
      <c r="F281" s="57"/>
      <c r="G281" s="57"/>
      <c r="H281" s="57"/>
      <c r="I281" s="57"/>
      <c r="J281" s="57"/>
      <c r="K281" s="57"/>
      <c r="L281" s="57"/>
      <c r="M281" s="57"/>
      <c r="N281" s="57"/>
      <c r="O281" s="57"/>
      <c r="P281" s="119">
        <v>1.8412282430064884E-4</v>
      </c>
      <c r="Q281" s="57"/>
      <c r="R281" s="57"/>
      <c r="S281" s="57"/>
      <c r="T281" s="57"/>
      <c r="U281" s="57"/>
      <c r="V281" s="57"/>
      <c r="W281" s="58">
        <v>3</v>
      </c>
      <c r="X281" s="57"/>
      <c r="Y281" s="57"/>
      <c r="Z281" s="57"/>
      <c r="AA281" s="57"/>
      <c r="AB281" s="57"/>
      <c r="AC281" s="57"/>
      <c r="AD281" s="119">
        <v>7.1500071500071505E-5</v>
      </c>
      <c r="AE281" s="57"/>
      <c r="AF281" s="57"/>
      <c r="AG281" s="57"/>
      <c r="AH281" s="57"/>
      <c r="AI281" s="57"/>
      <c r="AJ281" s="1"/>
    </row>
    <row r="282" spans="2:36" ht="10.5" customHeight="1" x14ac:dyDescent="0.2">
      <c r="B282" s="56" t="s">
        <v>1069</v>
      </c>
      <c r="C282" s="57"/>
      <c r="D282" s="145">
        <v>204540.37</v>
      </c>
      <c r="E282" s="57"/>
      <c r="F282" s="57"/>
      <c r="G282" s="57"/>
      <c r="H282" s="57"/>
      <c r="I282" s="57"/>
      <c r="J282" s="57"/>
      <c r="K282" s="57"/>
      <c r="L282" s="57"/>
      <c r="M282" s="57"/>
      <c r="N282" s="57"/>
      <c r="O282" s="57"/>
      <c r="P282" s="119">
        <v>6.9872631824406553E-5</v>
      </c>
      <c r="Q282" s="57"/>
      <c r="R282" s="57"/>
      <c r="S282" s="57"/>
      <c r="T282" s="57"/>
      <c r="U282" s="57"/>
      <c r="V282" s="57"/>
      <c r="W282" s="58">
        <v>2</v>
      </c>
      <c r="X282" s="57"/>
      <c r="Y282" s="57"/>
      <c r="Z282" s="57"/>
      <c r="AA282" s="57"/>
      <c r="AB282" s="57"/>
      <c r="AC282" s="57"/>
      <c r="AD282" s="119">
        <v>4.7666714333381001E-5</v>
      </c>
      <c r="AE282" s="57"/>
      <c r="AF282" s="57"/>
      <c r="AG282" s="57"/>
      <c r="AH282" s="57"/>
      <c r="AI282" s="57"/>
      <c r="AJ282" s="1"/>
    </row>
    <row r="283" spans="2:36" ht="10.5" customHeight="1" x14ac:dyDescent="0.2">
      <c r="B283" s="56" t="s">
        <v>1070</v>
      </c>
      <c r="C283" s="57"/>
      <c r="D283" s="145">
        <v>224649.78</v>
      </c>
      <c r="E283" s="57"/>
      <c r="F283" s="57"/>
      <c r="G283" s="57"/>
      <c r="H283" s="57"/>
      <c r="I283" s="57"/>
      <c r="J283" s="57"/>
      <c r="K283" s="57"/>
      <c r="L283" s="57"/>
      <c r="M283" s="57"/>
      <c r="N283" s="57"/>
      <c r="O283" s="57"/>
      <c r="P283" s="119">
        <v>7.6742167658022385E-5</v>
      </c>
      <c r="Q283" s="57"/>
      <c r="R283" s="57"/>
      <c r="S283" s="57"/>
      <c r="T283" s="57"/>
      <c r="U283" s="57"/>
      <c r="V283" s="57"/>
      <c r="W283" s="58">
        <v>4</v>
      </c>
      <c r="X283" s="57"/>
      <c r="Y283" s="57"/>
      <c r="Z283" s="57"/>
      <c r="AA283" s="57"/>
      <c r="AB283" s="57"/>
      <c r="AC283" s="57"/>
      <c r="AD283" s="119">
        <v>9.5333428666762002E-5</v>
      </c>
      <c r="AE283" s="57"/>
      <c r="AF283" s="57"/>
      <c r="AG283" s="57"/>
      <c r="AH283" s="57"/>
      <c r="AI283" s="57"/>
      <c r="AJ283" s="1"/>
    </row>
    <row r="284" spans="2:36" ht="9.75" customHeight="1" x14ac:dyDescent="0.2">
      <c r="B284" s="140"/>
      <c r="C284" s="141"/>
      <c r="D284" s="142">
        <v>2927331698.5399985</v>
      </c>
      <c r="E284" s="141"/>
      <c r="F284" s="141"/>
      <c r="G284" s="141"/>
      <c r="H284" s="141"/>
      <c r="I284" s="141"/>
      <c r="J284" s="141"/>
      <c r="K284" s="141"/>
      <c r="L284" s="141"/>
      <c r="M284" s="141"/>
      <c r="N284" s="141"/>
      <c r="O284" s="141"/>
      <c r="P284" s="143">
        <v>0.99999999999999345</v>
      </c>
      <c r="Q284" s="141"/>
      <c r="R284" s="141"/>
      <c r="S284" s="141"/>
      <c r="T284" s="141"/>
      <c r="U284" s="141"/>
      <c r="V284" s="141"/>
      <c r="W284" s="144">
        <v>41958</v>
      </c>
      <c r="X284" s="141"/>
      <c r="Y284" s="141"/>
      <c r="Z284" s="141"/>
      <c r="AA284" s="141"/>
      <c r="AB284" s="141"/>
      <c r="AC284" s="141"/>
      <c r="AD284" s="143">
        <v>1</v>
      </c>
      <c r="AE284" s="141"/>
      <c r="AF284" s="141"/>
      <c r="AG284" s="141"/>
      <c r="AH284" s="141"/>
      <c r="AI284" s="141"/>
      <c r="AJ284" s="1"/>
    </row>
    <row r="285" spans="2:36" ht="9" customHeight="1"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ht="18.75" customHeight="1" x14ac:dyDescent="0.2">
      <c r="B286" s="69" t="s">
        <v>1048</v>
      </c>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1"/>
    </row>
    <row r="287" spans="2:36" ht="8.25" customHeight="1"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ht="12" customHeight="1" x14ac:dyDescent="0.2">
      <c r="B288" s="64" t="s">
        <v>1052</v>
      </c>
      <c r="C288" s="65"/>
      <c r="D288" s="64" t="s">
        <v>1049</v>
      </c>
      <c r="E288" s="65"/>
      <c r="F288" s="65"/>
      <c r="G288" s="65"/>
      <c r="H288" s="65"/>
      <c r="I288" s="65"/>
      <c r="J288" s="65"/>
      <c r="K288" s="65"/>
      <c r="L288" s="65"/>
      <c r="M288" s="65"/>
      <c r="N288" s="65"/>
      <c r="O288" s="65"/>
      <c r="P288" s="64" t="s">
        <v>1050</v>
      </c>
      <c r="Q288" s="65"/>
      <c r="R288" s="65"/>
      <c r="S288" s="65"/>
      <c r="T288" s="65"/>
      <c r="U288" s="65"/>
      <c r="V288" s="65"/>
      <c r="W288" s="64" t="s">
        <v>1051</v>
      </c>
      <c r="X288" s="65"/>
      <c r="Y288" s="65"/>
      <c r="Z288" s="65"/>
      <c r="AA288" s="65"/>
      <c r="AB288" s="65"/>
      <c r="AC288" s="65"/>
      <c r="AD288" s="65"/>
      <c r="AE288" s="64" t="s">
        <v>1050</v>
      </c>
      <c r="AF288" s="65"/>
      <c r="AG288" s="65"/>
      <c r="AH288" s="65"/>
      <c r="AI288" s="65"/>
      <c r="AJ288" s="1"/>
    </row>
    <row r="289" spans="2:36" ht="12" customHeight="1" x14ac:dyDescent="0.2">
      <c r="B289" s="56" t="s">
        <v>1124</v>
      </c>
      <c r="C289" s="57"/>
      <c r="D289" s="145">
        <v>2757016151.6000042</v>
      </c>
      <c r="E289" s="57"/>
      <c r="F289" s="57"/>
      <c r="G289" s="57"/>
      <c r="H289" s="57"/>
      <c r="I289" s="57"/>
      <c r="J289" s="57"/>
      <c r="K289" s="57"/>
      <c r="L289" s="57"/>
      <c r="M289" s="57"/>
      <c r="N289" s="57"/>
      <c r="O289" s="57"/>
      <c r="P289" s="119">
        <v>0.94181884238641478</v>
      </c>
      <c r="Q289" s="57"/>
      <c r="R289" s="57"/>
      <c r="S289" s="57"/>
      <c r="T289" s="57"/>
      <c r="U289" s="57"/>
      <c r="V289" s="57"/>
      <c r="W289" s="58">
        <v>39877</v>
      </c>
      <c r="X289" s="57"/>
      <c r="Y289" s="57"/>
      <c r="Z289" s="57"/>
      <c r="AA289" s="57"/>
      <c r="AB289" s="57"/>
      <c r="AC289" s="57"/>
      <c r="AD289" s="57"/>
      <c r="AE289" s="119">
        <v>0.95040278373611708</v>
      </c>
      <c r="AF289" s="57"/>
      <c r="AG289" s="57"/>
      <c r="AH289" s="57"/>
      <c r="AI289" s="57"/>
      <c r="AJ289" s="1"/>
    </row>
    <row r="290" spans="2:36" ht="12" customHeight="1" x14ac:dyDescent="0.2">
      <c r="B290" s="56" t="s">
        <v>1156</v>
      </c>
      <c r="C290" s="57"/>
      <c r="D290" s="145">
        <v>64407036.329999991</v>
      </c>
      <c r="E290" s="57"/>
      <c r="F290" s="57"/>
      <c r="G290" s="57"/>
      <c r="H290" s="57"/>
      <c r="I290" s="57"/>
      <c r="J290" s="57"/>
      <c r="K290" s="57"/>
      <c r="L290" s="57"/>
      <c r="M290" s="57"/>
      <c r="N290" s="57"/>
      <c r="O290" s="57"/>
      <c r="P290" s="119">
        <v>2.2001960475515215E-2</v>
      </c>
      <c r="Q290" s="57"/>
      <c r="R290" s="57"/>
      <c r="S290" s="57"/>
      <c r="T290" s="57"/>
      <c r="U290" s="57"/>
      <c r="V290" s="57"/>
      <c r="W290" s="58">
        <v>1001</v>
      </c>
      <c r="X290" s="57"/>
      <c r="Y290" s="57"/>
      <c r="Z290" s="57"/>
      <c r="AA290" s="57"/>
      <c r="AB290" s="57"/>
      <c r="AC290" s="57"/>
      <c r="AD290" s="57"/>
      <c r="AE290" s="119">
        <v>2.3857190523857191E-2</v>
      </c>
      <c r="AF290" s="57"/>
      <c r="AG290" s="57"/>
      <c r="AH290" s="57"/>
      <c r="AI290" s="57"/>
      <c r="AJ290" s="1"/>
    </row>
    <row r="291" spans="2:36" ht="12" customHeight="1" x14ac:dyDescent="0.2">
      <c r="B291" s="56" t="s">
        <v>1054</v>
      </c>
      <c r="C291" s="57"/>
      <c r="D291" s="145">
        <v>48338513.260000005</v>
      </c>
      <c r="E291" s="57"/>
      <c r="F291" s="57"/>
      <c r="G291" s="57"/>
      <c r="H291" s="57"/>
      <c r="I291" s="57"/>
      <c r="J291" s="57"/>
      <c r="K291" s="57"/>
      <c r="L291" s="57"/>
      <c r="M291" s="57"/>
      <c r="N291" s="57"/>
      <c r="O291" s="57"/>
      <c r="P291" s="119">
        <v>1.6512824045224753E-2</v>
      </c>
      <c r="Q291" s="57"/>
      <c r="R291" s="57"/>
      <c r="S291" s="57"/>
      <c r="T291" s="57"/>
      <c r="U291" s="57"/>
      <c r="V291" s="57"/>
      <c r="W291" s="58">
        <v>493</v>
      </c>
      <c r="X291" s="57"/>
      <c r="Y291" s="57"/>
      <c r="Z291" s="57"/>
      <c r="AA291" s="57"/>
      <c r="AB291" s="57"/>
      <c r="AC291" s="57"/>
      <c r="AD291" s="57"/>
      <c r="AE291" s="119">
        <v>1.1749845083178417E-2</v>
      </c>
      <c r="AF291" s="57"/>
      <c r="AG291" s="57"/>
      <c r="AH291" s="57"/>
      <c r="AI291" s="57"/>
      <c r="AJ291" s="1"/>
    </row>
    <row r="292" spans="2:36" ht="12" customHeight="1" x14ac:dyDescent="0.2">
      <c r="B292" s="56" t="s">
        <v>1055</v>
      </c>
      <c r="C292" s="57"/>
      <c r="D292" s="145">
        <v>17118431.850000005</v>
      </c>
      <c r="E292" s="57"/>
      <c r="F292" s="57"/>
      <c r="G292" s="57"/>
      <c r="H292" s="57"/>
      <c r="I292" s="57"/>
      <c r="J292" s="57"/>
      <c r="K292" s="57"/>
      <c r="L292" s="57"/>
      <c r="M292" s="57"/>
      <c r="N292" s="57"/>
      <c r="O292" s="57"/>
      <c r="P292" s="119">
        <v>5.8477936950355712E-3</v>
      </c>
      <c r="Q292" s="57"/>
      <c r="R292" s="57"/>
      <c r="S292" s="57"/>
      <c r="T292" s="57"/>
      <c r="U292" s="57"/>
      <c r="V292" s="57"/>
      <c r="W292" s="58">
        <v>173</v>
      </c>
      <c r="X292" s="57"/>
      <c r="Y292" s="57"/>
      <c r="Z292" s="57"/>
      <c r="AA292" s="57"/>
      <c r="AB292" s="57"/>
      <c r="AC292" s="57"/>
      <c r="AD292" s="57"/>
      <c r="AE292" s="119">
        <v>4.1231707898374565E-3</v>
      </c>
      <c r="AF292" s="57"/>
      <c r="AG292" s="57"/>
      <c r="AH292" s="57"/>
      <c r="AI292" s="57"/>
      <c r="AJ292" s="1"/>
    </row>
    <row r="293" spans="2:36" ht="12" customHeight="1" x14ac:dyDescent="0.2">
      <c r="B293" s="56" t="s">
        <v>1056</v>
      </c>
      <c r="C293" s="57"/>
      <c r="D293" s="145">
        <v>5036011.96</v>
      </c>
      <c r="E293" s="57"/>
      <c r="F293" s="57"/>
      <c r="G293" s="57"/>
      <c r="H293" s="57"/>
      <c r="I293" s="57"/>
      <c r="J293" s="57"/>
      <c r="K293" s="57"/>
      <c r="L293" s="57"/>
      <c r="M293" s="57"/>
      <c r="N293" s="57"/>
      <c r="O293" s="57"/>
      <c r="P293" s="119">
        <v>1.7203420994319476E-3</v>
      </c>
      <c r="Q293" s="57"/>
      <c r="R293" s="57"/>
      <c r="S293" s="57"/>
      <c r="T293" s="57"/>
      <c r="U293" s="57"/>
      <c r="V293" s="57"/>
      <c r="W293" s="58">
        <v>55</v>
      </c>
      <c r="X293" s="57"/>
      <c r="Y293" s="57"/>
      <c r="Z293" s="57"/>
      <c r="AA293" s="57"/>
      <c r="AB293" s="57"/>
      <c r="AC293" s="57"/>
      <c r="AD293" s="57"/>
      <c r="AE293" s="119">
        <v>1.3108346441679775E-3</v>
      </c>
      <c r="AF293" s="57"/>
      <c r="AG293" s="57"/>
      <c r="AH293" s="57"/>
      <c r="AI293" s="57"/>
      <c r="AJ293" s="1"/>
    </row>
    <row r="294" spans="2:36" ht="12" customHeight="1" x14ac:dyDescent="0.2">
      <c r="B294" s="56" t="s">
        <v>1057</v>
      </c>
      <c r="C294" s="57"/>
      <c r="D294" s="145">
        <v>5728209.8200000012</v>
      </c>
      <c r="E294" s="57"/>
      <c r="F294" s="57"/>
      <c r="G294" s="57"/>
      <c r="H294" s="57"/>
      <c r="I294" s="57"/>
      <c r="J294" s="57"/>
      <c r="K294" s="57"/>
      <c r="L294" s="57"/>
      <c r="M294" s="57"/>
      <c r="N294" s="57"/>
      <c r="O294" s="57"/>
      <c r="P294" s="119">
        <v>1.9568024432820253E-3</v>
      </c>
      <c r="Q294" s="57"/>
      <c r="R294" s="57"/>
      <c r="S294" s="57"/>
      <c r="T294" s="57"/>
      <c r="U294" s="57"/>
      <c r="V294" s="57"/>
      <c r="W294" s="58">
        <v>62</v>
      </c>
      <c r="X294" s="57"/>
      <c r="Y294" s="57"/>
      <c r="Z294" s="57"/>
      <c r="AA294" s="57"/>
      <c r="AB294" s="57"/>
      <c r="AC294" s="57"/>
      <c r="AD294" s="57"/>
      <c r="AE294" s="119">
        <v>1.4776681443348109E-3</v>
      </c>
      <c r="AF294" s="57"/>
      <c r="AG294" s="57"/>
      <c r="AH294" s="57"/>
      <c r="AI294" s="57"/>
      <c r="AJ294" s="1"/>
    </row>
    <row r="295" spans="2:36" ht="12" customHeight="1" x14ac:dyDescent="0.2">
      <c r="B295" s="56" t="s">
        <v>1060</v>
      </c>
      <c r="C295" s="57"/>
      <c r="D295" s="145">
        <v>3136334.99</v>
      </c>
      <c r="E295" s="57"/>
      <c r="F295" s="57"/>
      <c r="G295" s="57"/>
      <c r="H295" s="57"/>
      <c r="I295" s="57"/>
      <c r="J295" s="57"/>
      <c r="K295" s="57"/>
      <c r="L295" s="57"/>
      <c r="M295" s="57"/>
      <c r="N295" s="57"/>
      <c r="O295" s="57"/>
      <c r="P295" s="119">
        <v>1.0713972016099969E-3</v>
      </c>
      <c r="Q295" s="57"/>
      <c r="R295" s="57"/>
      <c r="S295" s="57"/>
      <c r="T295" s="57"/>
      <c r="U295" s="57"/>
      <c r="V295" s="57"/>
      <c r="W295" s="58">
        <v>19</v>
      </c>
      <c r="X295" s="57"/>
      <c r="Y295" s="57"/>
      <c r="Z295" s="57"/>
      <c r="AA295" s="57"/>
      <c r="AB295" s="57"/>
      <c r="AC295" s="57"/>
      <c r="AD295" s="57"/>
      <c r="AE295" s="119">
        <v>4.528337861671195E-4</v>
      </c>
      <c r="AF295" s="57"/>
      <c r="AG295" s="57"/>
      <c r="AH295" s="57"/>
      <c r="AI295" s="57"/>
      <c r="AJ295" s="1"/>
    </row>
    <row r="296" spans="2:36" ht="12" customHeight="1" x14ac:dyDescent="0.2">
      <c r="B296" s="56" t="s">
        <v>1059</v>
      </c>
      <c r="C296" s="57"/>
      <c r="D296" s="145">
        <v>26551008.729999993</v>
      </c>
      <c r="E296" s="57"/>
      <c r="F296" s="57"/>
      <c r="G296" s="57"/>
      <c r="H296" s="57"/>
      <c r="I296" s="57"/>
      <c r="J296" s="57"/>
      <c r="K296" s="57"/>
      <c r="L296" s="57"/>
      <c r="M296" s="57"/>
      <c r="N296" s="57"/>
      <c r="O296" s="57"/>
      <c r="P296" s="119">
        <v>9.0700376534856679E-3</v>
      </c>
      <c r="Q296" s="57"/>
      <c r="R296" s="57"/>
      <c r="S296" s="57"/>
      <c r="T296" s="57"/>
      <c r="U296" s="57"/>
      <c r="V296" s="57"/>
      <c r="W296" s="58">
        <v>278</v>
      </c>
      <c r="X296" s="57"/>
      <c r="Y296" s="57"/>
      <c r="Z296" s="57"/>
      <c r="AA296" s="57"/>
      <c r="AB296" s="57"/>
      <c r="AC296" s="57"/>
      <c r="AD296" s="57"/>
      <c r="AE296" s="119">
        <v>6.625673292339959E-3</v>
      </c>
      <c r="AF296" s="57"/>
      <c r="AG296" s="57"/>
      <c r="AH296" s="57"/>
      <c r="AI296" s="57"/>
      <c r="AJ296" s="1"/>
    </row>
    <row r="297" spans="2:36" ht="9.75" customHeight="1" x14ac:dyDescent="0.2">
      <c r="B297" s="140"/>
      <c r="C297" s="141"/>
      <c r="D297" s="142">
        <v>2927331698.5400043</v>
      </c>
      <c r="E297" s="141"/>
      <c r="F297" s="141"/>
      <c r="G297" s="141"/>
      <c r="H297" s="141"/>
      <c r="I297" s="141"/>
      <c r="J297" s="141"/>
      <c r="K297" s="141"/>
      <c r="L297" s="141"/>
      <c r="M297" s="141"/>
      <c r="N297" s="141"/>
      <c r="O297" s="141"/>
      <c r="P297" s="143">
        <v>0.99999999999999156</v>
      </c>
      <c r="Q297" s="141"/>
      <c r="R297" s="141"/>
      <c r="S297" s="141"/>
      <c r="T297" s="141"/>
      <c r="U297" s="141"/>
      <c r="V297" s="141"/>
      <c r="W297" s="144">
        <v>41958</v>
      </c>
      <c r="X297" s="141"/>
      <c r="Y297" s="141"/>
      <c r="Z297" s="141"/>
      <c r="AA297" s="141"/>
      <c r="AB297" s="141"/>
      <c r="AC297" s="141"/>
      <c r="AD297" s="141"/>
      <c r="AE297" s="143">
        <v>1</v>
      </c>
      <c r="AF297" s="141"/>
      <c r="AG297" s="141"/>
      <c r="AH297" s="141"/>
      <c r="AI297" s="141"/>
    </row>
  </sheetData>
  <mergeCells count="1228">
    <mergeCell ref="B154:AJ154"/>
    <mergeCell ref="B164:AJ164"/>
    <mergeCell ref="B182:AJ182"/>
    <mergeCell ref="B190:AJ190"/>
    <mergeCell ref="B92:H92"/>
    <mergeCell ref="I92:T92"/>
    <mergeCell ref="U92:AA92"/>
    <mergeCell ref="AB92:AE92"/>
    <mergeCell ref="N3:AJ3"/>
    <mergeCell ref="B5:AJ5"/>
    <mergeCell ref="B7:J8"/>
    <mergeCell ref="B9:AJ9"/>
    <mergeCell ref="B26:AJ26"/>
    <mergeCell ref="B53:AJ53"/>
    <mergeCell ref="L7:T7"/>
    <mergeCell ref="B11:H11"/>
    <mergeCell ref="I11:T11"/>
    <mergeCell ref="U11:AA11"/>
    <mergeCell ref="B13:H13"/>
    <mergeCell ref="I13:T13"/>
    <mergeCell ref="U13:AA13"/>
    <mergeCell ref="AB13:AG13"/>
    <mergeCell ref="AH13:AI13"/>
    <mergeCell ref="B14:H14"/>
    <mergeCell ref="I14:T14"/>
    <mergeCell ref="U14:AA14"/>
    <mergeCell ref="AB14:AG14"/>
    <mergeCell ref="AH14:AI14"/>
    <mergeCell ref="AB11:AG11"/>
    <mergeCell ref="AH11:AI11"/>
    <mergeCell ref="B12:H12"/>
    <mergeCell ref="I12:T12"/>
    <mergeCell ref="U12:AA12"/>
    <mergeCell ref="AB12:AG12"/>
    <mergeCell ref="AH12:AI12"/>
    <mergeCell ref="B17:H17"/>
    <mergeCell ref="I17:T17"/>
    <mergeCell ref="U17:AA17"/>
    <mergeCell ref="AB17:AG17"/>
    <mergeCell ref="AH17:AI17"/>
    <mergeCell ref="B18:H18"/>
    <mergeCell ref="I18:T18"/>
    <mergeCell ref="U18:AA18"/>
    <mergeCell ref="AB18:AG18"/>
    <mergeCell ref="AH18:AI18"/>
    <mergeCell ref="B15:H15"/>
    <mergeCell ref="I15:T15"/>
    <mergeCell ref="U15:AA15"/>
    <mergeCell ref="AB15:AG15"/>
    <mergeCell ref="AH15:AI15"/>
    <mergeCell ref="B16:H16"/>
    <mergeCell ref="I16:T16"/>
    <mergeCell ref="U16:AA16"/>
    <mergeCell ref="AB16:AG16"/>
    <mergeCell ref="AH16:AI16"/>
    <mergeCell ref="B21:H21"/>
    <mergeCell ref="I21:T21"/>
    <mergeCell ref="U21:AA21"/>
    <mergeCell ref="AB21:AG21"/>
    <mergeCell ref="AH21:AI21"/>
    <mergeCell ref="B22:H22"/>
    <mergeCell ref="I22:T22"/>
    <mergeCell ref="U22:AA22"/>
    <mergeCell ref="AB22:AG22"/>
    <mergeCell ref="AH22:AI22"/>
    <mergeCell ref="B19:H19"/>
    <mergeCell ref="I19:T19"/>
    <mergeCell ref="U19:AA19"/>
    <mergeCell ref="AB19:AG19"/>
    <mergeCell ref="AH19:AI19"/>
    <mergeCell ref="B20:H20"/>
    <mergeCell ref="I20:T20"/>
    <mergeCell ref="U20:AA20"/>
    <mergeCell ref="AB20:AG20"/>
    <mergeCell ref="AH20:AI20"/>
    <mergeCell ref="B28:I28"/>
    <mergeCell ref="J28:T28"/>
    <mergeCell ref="U28:AA28"/>
    <mergeCell ref="AB28:AF28"/>
    <mergeCell ref="AG28:AI28"/>
    <mergeCell ref="B29:I29"/>
    <mergeCell ref="J29:T29"/>
    <mergeCell ref="U29:AA29"/>
    <mergeCell ref="AB29:AF29"/>
    <mergeCell ref="AG29:AI29"/>
    <mergeCell ref="B23:H23"/>
    <mergeCell ref="I23:T23"/>
    <mergeCell ref="U23:AA23"/>
    <mergeCell ref="AB23:AG23"/>
    <mergeCell ref="AH23:AI23"/>
    <mergeCell ref="B24:H24"/>
    <mergeCell ref="I24:T24"/>
    <mergeCell ref="U24:AA24"/>
    <mergeCell ref="AB24:AG24"/>
    <mergeCell ref="AH24:AI24"/>
    <mergeCell ref="B32:I32"/>
    <mergeCell ref="J32:T32"/>
    <mergeCell ref="U32:AA32"/>
    <mergeCell ref="AB32:AF32"/>
    <mergeCell ref="AG32:AI32"/>
    <mergeCell ref="B33:I33"/>
    <mergeCell ref="J33:T33"/>
    <mergeCell ref="U33:AA33"/>
    <mergeCell ref="AB33:AF33"/>
    <mergeCell ref="AG33:AI33"/>
    <mergeCell ref="B30:I30"/>
    <mergeCell ref="J30:T30"/>
    <mergeCell ref="U30:AA30"/>
    <mergeCell ref="AB30:AF30"/>
    <mergeCell ref="AG30:AI30"/>
    <mergeCell ref="B31:I31"/>
    <mergeCell ref="J31:T31"/>
    <mergeCell ref="U31:AA31"/>
    <mergeCell ref="AB31:AF31"/>
    <mergeCell ref="AG31:AI31"/>
    <mergeCell ref="B36:I36"/>
    <mergeCell ref="J36:T36"/>
    <mergeCell ref="U36:AA36"/>
    <mergeCell ref="AB36:AF36"/>
    <mergeCell ref="AG36:AI36"/>
    <mergeCell ref="B37:I37"/>
    <mergeCell ref="J37:T37"/>
    <mergeCell ref="U37:AA37"/>
    <mergeCell ref="AB37:AF37"/>
    <mergeCell ref="AG37:AI37"/>
    <mergeCell ref="B34:I34"/>
    <mergeCell ref="J34:T34"/>
    <mergeCell ref="U34:AA34"/>
    <mergeCell ref="AB34:AF34"/>
    <mergeCell ref="AG34:AI34"/>
    <mergeCell ref="B35:I35"/>
    <mergeCell ref="J35:T35"/>
    <mergeCell ref="U35:AA35"/>
    <mergeCell ref="AB35:AF35"/>
    <mergeCell ref="AG35:AI35"/>
    <mergeCell ref="B40:I40"/>
    <mergeCell ref="J40:T40"/>
    <mergeCell ref="U40:AA40"/>
    <mergeCell ref="AB40:AF40"/>
    <mergeCell ref="AG40:AI40"/>
    <mergeCell ref="B41:I41"/>
    <mergeCell ref="J41:T41"/>
    <mergeCell ref="U41:AA41"/>
    <mergeCell ref="AB41:AF41"/>
    <mergeCell ref="AG41:AI41"/>
    <mergeCell ref="B38:I38"/>
    <mergeCell ref="J38:T38"/>
    <mergeCell ref="U38:AA38"/>
    <mergeCell ref="AB38:AF38"/>
    <mergeCell ref="AG38:AI38"/>
    <mergeCell ref="B39:I39"/>
    <mergeCell ref="J39:T39"/>
    <mergeCell ref="U39:AA39"/>
    <mergeCell ref="AB39:AF39"/>
    <mergeCell ref="AG39:AI39"/>
    <mergeCell ref="B44:I44"/>
    <mergeCell ref="J44:T44"/>
    <mergeCell ref="U44:AA44"/>
    <mergeCell ref="AB44:AF44"/>
    <mergeCell ref="AG44:AI44"/>
    <mergeCell ref="B45:I45"/>
    <mergeCell ref="J45:T45"/>
    <mergeCell ref="U45:AA45"/>
    <mergeCell ref="AB45:AF45"/>
    <mergeCell ref="AG45:AI45"/>
    <mergeCell ref="B42:I42"/>
    <mergeCell ref="J42:T42"/>
    <mergeCell ref="U42:AA42"/>
    <mergeCell ref="AB42:AF42"/>
    <mergeCell ref="AG42:AI42"/>
    <mergeCell ref="B43:I43"/>
    <mergeCell ref="J43:T43"/>
    <mergeCell ref="U43:AA43"/>
    <mergeCell ref="AB43:AF43"/>
    <mergeCell ref="AG43:AI43"/>
    <mergeCell ref="B48:I48"/>
    <mergeCell ref="J48:T48"/>
    <mergeCell ref="U48:AA48"/>
    <mergeCell ref="AB48:AF48"/>
    <mergeCell ref="AG48:AI48"/>
    <mergeCell ref="B49:I49"/>
    <mergeCell ref="J49:T49"/>
    <mergeCell ref="U49:AA49"/>
    <mergeCell ref="AB49:AF49"/>
    <mergeCell ref="AG49:AI49"/>
    <mergeCell ref="B46:I46"/>
    <mergeCell ref="J46:T46"/>
    <mergeCell ref="U46:AA46"/>
    <mergeCell ref="AB46:AF46"/>
    <mergeCell ref="AG46:AI46"/>
    <mergeCell ref="B47:I47"/>
    <mergeCell ref="J47:T47"/>
    <mergeCell ref="U47:AA47"/>
    <mergeCell ref="AB47:AF47"/>
    <mergeCell ref="AG47:AI47"/>
    <mergeCell ref="B55:I55"/>
    <mergeCell ref="J55:T55"/>
    <mergeCell ref="U55:AA55"/>
    <mergeCell ref="AB55:AE55"/>
    <mergeCell ref="AF55:AJ55"/>
    <mergeCell ref="B56:I56"/>
    <mergeCell ref="J56:T56"/>
    <mergeCell ref="U56:AA56"/>
    <mergeCell ref="AB56:AE56"/>
    <mergeCell ref="AF56:AJ56"/>
    <mergeCell ref="B50:I50"/>
    <mergeCell ref="J50:T50"/>
    <mergeCell ref="U50:AA50"/>
    <mergeCell ref="AB50:AF50"/>
    <mergeCell ref="AG50:AI50"/>
    <mergeCell ref="B51:I51"/>
    <mergeCell ref="J51:T51"/>
    <mergeCell ref="U51:AA51"/>
    <mergeCell ref="AB51:AF51"/>
    <mergeCell ref="AG51:AI51"/>
    <mergeCell ref="B59:I59"/>
    <mergeCell ref="J59:T59"/>
    <mergeCell ref="U59:AA59"/>
    <mergeCell ref="AB59:AE59"/>
    <mergeCell ref="AF59:AJ59"/>
    <mergeCell ref="B60:I60"/>
    <mergeCell ref="J60:T60"/>
    <mergeCell ref="U60:AA60"/>
    <mergeCell ref="AB60:AE60"/>
    <mergeCell ref="AF60:AJ60"/>
    <mergeCell ref="B57:I57"/>
    <mergeCell ref="J57:T57"/>
    <mergeCell ref="U57:AA57"/>
    <mergeCell ref="AB57:AE57"/>
    <mergeCell ref="AF57:AJ57"/>
    <mergeCell ref="B58:I58"/>
    <mergeCell ref="J58:T58"/>
    <mergeCell ref="U58:AA58"/>
    <mergeCell ref="AB58:AE58"/>
    <mergeCell ref="AF58:AJ58"/>
    <mergeCell ref="B63:I63"/>
    <mergeCell ref="J63:T63"/>
    <mergeCell ref="U63:AA63"/>
    <mergeCell ref="AB63:AE63"/>
    <mergeCell ref="AF63:AJ63"/>
    <mergeCell ref="B64:I64"/>
    <mergeCell ref="J64:T64"/>
    <mergeCell ref="U64:AA64"/>
    <mergeCell ref="AB64:AE64"/>
    <mergeCell ref="AF64:AJ64"/>
    <mergeCell ref="B61:I61"/>
    <mergeCell ref="J61:T61"/>
    <mergeCell ref="U61:AA61"/>
    <mergeCell ref="AB61:AE61"/>
    <mergeCell ref="AF61:AJ61"/>
    <mergeCell ref="B62:I62"/>
    <mergeCell ref="J62:T62"/>
    <mergeCell ref="U62:AA62"/>
    <mergeCell ref="AB62:AE62"/>
    <mergeCell ref="AF62:AJ62"/>
    <mergeCell ref="B67:I67"/>
    <mergeCell ref="J67:T67"/>
    <mergeCell ref="U67:AA67"/>
    <mergeCell ref="AB67:AE67"/>
    <mergeCell ref="AF67:AJ67"/>
    <mergeCell ref="B68:I68"/>
    <mergeCell ref="J68:T68"/>
    <mergeCell ref="U68:AA68"/>
    <mergeCell ref="AB68:AE68"/>
    <mergeCell ref="AF68:AJ68"/>
    <mergeCell ref="B65:I65"/>
    <mergeCell ref="J65:T65"/>
    <mergeCell ref="U65:AA65"/>
    <mergeCell ref="AB65:AE65"/>
    <mergeCell ref="AF65:AJ65"/>
    <mergeCell ref="B66:I66"/>
    <mergeCell ref="J66:T66"/>
    <mergeCell ref="U66:AA66"/>
    <mergeCell ref="AB66:AE66"/>
    <mergeCell ref="AF66:AJ66"/>
    <mergeCell ref="B71:I71"/>
    <mergeCell ref="J71:T71"/>
    <mergeCell ref="U71:AA71"/>
    <mergeCell ref="AB71:AE71"/>
    <mergeCell ref="AF71:AJ71"/>
    <mergeCell ref="B72:I72"/>
    <mergeCell ref="J72:T72"/>
    <mergeCell ref="U72:AA72"/>
    <mergeCell ref="AB72:AE72"/>
    <mergeCell ref="AF72:AJ72"/>
    <mergeCell ref="B69:I69"/>
    <mergeCell ref="J69:T69"/>
    <mergeCell ref="U69:AA69"/>
    <mergeCell ref="AB69:AE69"/>
    <mergeCell ref="AF69:AJ69"/>
    <mergeCell ref="B70:I70"/>
    <mergeCell ref="J70:T70"/>
    <mergeCell ref="U70:AA70"/>
    <mergeCell ref="AB70:AE70"/>
    <mergeCell ref="AF70:AJ70"/>
    <mergeCell ref="B75:I75"/>
    <mergeCell ref="J75:T75"/>
    <mergeCell ref="U75:AA75"/>
    <mergeCell ref="AB75:AE75"/>
    <mergeCell ref="AF75:AJ75"/>
    <mergeCell ref="B76:I76"/>
    <mergeCell ref="J76:T76"/>
    <mergeCell ref="U76:AA76"/>
    <mergeCell ref="AB76:AE76"/>
    <mergeCell ref="AF76:AJ76"/>
    <mergeCell ref="B73:I73"/>
    <mergeCell ref="J73:T73"/>
    <mergeCell ref="U73:AA73"/>
    <mergeCell ref="AB73:AE73"/>
    <mergeCell ref="AF73:AJ73"/>
    <mergeCell ref="B74:I74"/>
    <mergeCell ref="J74:T74"/>
    <mergeCell ref="U74:AA74"/>
    <mergeCell ref="AB74:AE74"/>
    <mergeCell ref="AF74:AJ74"/>
    <mergeCell ref="B79:I79"/>
    <mergeCell ref="J79:T79"/>
    <mergeCell ref="U79:AA79"/>
    <mergeCell ref="AB79:AE79"/>
    <mergeCell ref="AF79:AJ79"/>
    <mergeCell ref="B80:I80"/>
    <mergeCell ref="J80:T80"/>
    <mergeCell ref="U80:AA80"/>
    <mergeCell ref="AB80:AE80"/>
    <mergeCell ref="AF80:AJ80"/>
    <mergeCell ref="B77:I77"/>
    <mergeCell ref="J77:T77"/>
    <mergeCell ref="U77:AA77"/>
    <mergeCell ref="AB77:AE77"/>
    <mergeCell ref="AF77:AJ77"/>
    <mergeCell ref="B78:I78"/>
    <mergeCell ref="J78:T78"/>
    <mergeCell ref="U78:AA78"/>
    <mergeCell ref="AB78:AE78"/>
    <mergeCell ref="AF78:AJ78"/>
    <mergeCell ref="B83:I83"/>
    <mergeCell ref="J83:T83"/>
    <mergeCell ref="U83:AA83"/>
    <mergeCell ref="AB83:AE83"/>
    <mergeCell ref="AF83:AJ83"/>
    <mergeCell ref="B84:I84"/>
    <mergeCell ref="J84:T84"/>
    <mergeCell ref="U84:AA84"/>
    <mergeCell ref="AB84:AE84"/>
    <mergeCell ref="AF84:AJ84"/>
    <mergeCell ref="B81:I81"/>
    <mergeCell ref="J81:T81"/>
    <mergeCell ref="U81:AA81"/>
    <mergeCell ref="AB81:AE81"/>
    <mergeCell ref="AF81:AJ81"/>
    <mergeCell ref="B82:I82"/>
    <mergeCell ref="J82:T82"/>
    <mergeCell ref="U82:AA82"/>
    <mergeCell ref="AB82:AE82"/>
    <mergeCell ref="AF82:AJ82"/>
    <mergeCell ref="AF92:AJ92"/>
    <mergeCell ref="B93:H93"/>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85:I85"/>
    <mergeCell ref="J85:T85"/>
    <mergeCell ref="U85:AA85"/>
    <mergeCell ref="AB85:AE85"/>
    <mergeCell ref="AF85:AJ85"/>
    <mergeCell ref="B86:I86"/>
    <mergeCell ref="J86:T86"/>
    <mergeCell ref="U86:AA86"/>
    <mergeCell ref="AB86:AE86"/>
    <mergeCell ref="AF86:AJ86"/>
    <mergeCell ref="B89:AJ89"/>
    <mergeCell ref="B96:H96"/>
    <mergeCell ref="I96:T96"/>
    <mergeCell ref="U96:AA96"/>
    <mergeCell ref="AB96:AE96"/>
    <mergeCell ref="AF96:AJ96"/>
    <mergeCell ref="B97:H97"/>
    <mergeCell ref="I97:T97"/>
    <mergeCell ref="U97:AA97"/>
    <mergeCell ref="AB97:AE97"/>
    <mergeCell ref="AF97:AJ97"/>
    <mergeCell ref="B94:H94"/>
    <mergeCell ref="I94:T94"/>
    <mergeCell ref="U94:AA94"/>
    <mergeCell ref="AB94:AE94"/>
    <mergeCell ref="AF94:AJ94"/>
    <mergeCell ref="B95:H95"/>
    <mergeCell ref="I95:T95"/>
    <mergeCell ref="U95:AA95"/>
    <mergeCell ref="AB95:AE95"/>
    <mergeCell ref="AF95:AJ95"/>
    <mergeCell ref="B100:H100"/>
    <mergeCell ref="I100:T100"/>
    <mergeCell ref="U100:AA100"/>
    <mergeCell ref="AB100:AE100"/>
    <mergeCell ref="AF100:AJ100"/>
    <mergeCell ref="B101:H101"/>
    <mergeCell ref="I101:T101"/>
    <mergeCell ref="U101:AA101"/>
    <mergeCell ref="AB101:AE101"/>
    <mergeCell ref="AF101:AJ101"/>
    <mergeCell ref="B98:H98"/>
    <mergeCell ref="I98:T98"/>
    <mergeCell ref="U98:AA98"/>
    <mergeCell ref="AB98:AE98"/>
    <mergeCell ref="AF98:AJ98"/>
    <mergeCell ref="B99:H99"/>
    <mergeCell ref="I99:T99"/>
    <mergeCell ref="U99:AA99"/>
    <mergeCell ref="AB99:AE99"/>
    <mergeCell ref="AF99:AJ99"/>
    <mergeCell ref="B104:H104"/>
    <mergeCell ref="I104:T104"/>
    <mergeCell ref="U104:AA104"/>
    <mergeCell ref="AB104:AE104"/>
    <mergeCell ref="AF104:AJ104"/>
    <mergeCell ref="B105:H105"/>
    <mergeCell ref="I105:T105"/>
    <mergeCell ref="U105:AA105"/>
    <mergeCell ref="AB105:AE105"/>
    <mergeCell ref="AF105:AJ105"/>
    <mergeCell ref="B102:H102"/>
    <mergeCell ref="I102:T102"/>
    <mergeCell ref="U102:AA102"/>
    <mergeCell ref="AB102:AE102"/>
    <mergeCell ref="AF102:AJ102"/>
    <mergeCell ref="B103:H103"/>
    <mergeCell ref="I103:T103"/>
    <mergeCell ref="U103:AA103"/>
    <mergeCell ref="AB103:AE103"/>
    <mergeCell ref="AF103:AJ103"/>
    <mergeCell ref="B108:H108"/>
    <mergeCell ref="I108:T108"/>
    <mergeCell ref="U108:AA108"/>
    <mergeCell ref="AB108:AE108"/>
    <mergeCell ref="AF108:AJ108"/>
    <mergeCell ref="B109:H109"/>
    <mergeCell ref="I109:T109"/>
    <mergeCell ref="U109:AA109"/>
    <mergeCell ref="AB109:AE109"/>
    <mergeCell ref="AF109:AJ109"/>
    <mergeCell ref="B106:H106"/>
    <mergeCell ref="I106:T106"/>
    <mergeCell ref="U106:AA106"/>
    <mergeCell ref="AB106:AE106"/>
    <mergeCell ref="AF106:AJ106"/>
    <mergeCell ref="B107:H107"/>
    <mergeCell ref="I107:T107"/>
    <mergeCell ref="U107:AA107"/>
    <mergeCell ref="AB107:AE107"/>
    <mergeCell ref="AF107:AJ107"/>
    <mergeCell ref="B112:H112"/>
    <mergeCell ref="I112:T112"/>
    <mergeCell ref="U112:AA112"/>
    <mergeCell ref="AB112:AE112"/>
    <mergeCell ref="AF112:AJ112"/>
    <mergeCell ref="B113:H113"/>
    <mergeCell ref="I113:T113"/>
    <mergeCell ref="U113:AA113"/>
    <mergeCell ref="AB113:AE113"/>
    <mergeCell ref="AF113:AJ113"/>
    <mergeCell ref="B110:H110"/>
    <mergeCell ref="I110:T110"/>
    <mergeCell ref="U110:AA110"/>
    <mergeCell ref="AB110:AE110"/>
    <mergeCell ref="AF110:AJ110"/>
    <mergeCell ref="B111:H111"/>
    <mergeCell ref="I111:T111"/>
    <mergeCell ref="U111:AA111"/>
    <mergeCell ref="AB111:AE111"/>
    <mergeCell ref="AF111:AJ111"/>
    <mergeCell ref="B116:H116"/>
    <mergeCell ref="I116:T116"/>
    <mergeCell ref="U116:AA116"/>
    <mergeCell ref="AB116:AE116"/>
    <mergeCell ref="AF116:AJ116"/>
    <mergeCell ref="B117:H117"/>
    <mergeCell ref="I117:T117"/>
    <mergeCell ref="U117:AA117"/>
    <mergeCell ref="AB117:AE117"/>
    <mergeCell ref="AF117:AJ117"/>
    <mergeCell ref="B114:H114"/>
    <mergeCell ref="I114:T114"/>
    <mergeCell ref="U114:AA114"/>
    <mergeCell ref="AB114:AE114"/>
    <mergeCell ref="AF114:AJ114"/>
    <mergeCell ref="B115:H115"/>
    <mergeCell ref="I115:T115"/>
    <mergeCell ref="U115:AA115"/>
    <mergeCell ref="AB115:AE115"/>
    <mergeCell ref="AF115:AJ115"/>
    <mergeCell ref="B120:H120"/>
    <mergeCell ref="I120:T120"/>
    <mergeCell ref="U120:AA120"/>
    <mergeCell ref="AB120:AE120"/>
    <mergeCell ref="AF120:AJ120"/>
    <mergeCell ref="B121:H121"/>
    <mergeCell ref="I121:T121"/>
    <mergeCell ref="U121:AA121"/>
    <mergeCell ref="AB121:AE121"/>
    <mergeCell ref="AF121:AJ121"/>
    <mergeCell ref="B118:H118"/>
    <mergeCell ref="I118:T118"/>
    <mergeCell ref="U118:AA118"/>
    <mergeCell ref="AB118:AE118"/>
    <mergeCell ref="AF118:AJ118"/>
    <mergeCell ref="B119:H119"/>
    <mergeCell ref="I119:T119"/>
    <mergeCell ref="U119:AA119"/>
    <mergeCell ref="AB119:AE119"/>
    <mergeCell ref="AF119:AJ119"/>
    <mergeCell ref="B124:H124"/>
    <mergeCell ref="I124:T124"/>
    <mergeCell ref="U124:AA124"/>
    <mergeCell ref="AB124:AE124"/>
    <mergeCell ref="AF124:AJ124"/>
    <mergeCell ref="B128:H128"/>
    <mergeCell ref="I128:R128"/>
    <mergeCell ref="S128:Z128"/>
    <mergeCell ref="AA128:AD128"/>
    <mergeCell ref="AE128:AI128"/>
    <mergeCell ref="B122:H122"/>
    <mergeCell ref="I122:T122"/>
    <mergeCell ref="U122:AA122"/>
    <mergeCell ref="AB122:AE122"/>
    <mergeCell ref="AF122:AJ122"/>
    <mergeCell ref="B123:H123"/>
    <mergeCell ref="I123:T123"/>
    <mergeCell ref="U123:AA123"/>
    <mergeCell ref="AB123:AE123"/>
    <mergeCell ref="AF123:AJ123"/>
    <mergeCell ref="B126:AJ126"/>
    <mergeCell ref="B131:H131"/>
    <mergeCell ref="I131:R131"/>
    <mergeCell ref="S131:Z131"/>
    <mergeCell ref="AA131:AD131"/>
    <mergeCell ref="AE131:AI131"/>
    <mergeCell ref="B132:H132"/>
    <mergeCell ref="I132:R132"/>
    <mergeCell ref="S132:Z132"/>
    <mergeCell ref="AA132:AD132"/>
    <mergeCell ref="AE132:AI132"/>
    <mergeCell ref="B129:H129"/>
    <mergeCell ref="I129:R129"/>
    <mergeCell ref="S129:Z129"/>
    <mergeCell ref="AA129:AD129"/>
    <mergeCell ref="AE129:AI129"/>
    <mergeCell ref="B130:H130"/>
    <mergeCell ref="I130:R130"/>
    <mergeCell ref="S130:Z130"/>
    <mergeCell ref="AA130:AD130"/>
    <mergeCell ref="AE130:AI130"/>
    <mergeCell ref="B135:H135"/>
    <mergeCell ref="I135:R135"/>
    <mergeCell ref="S135:Z135"/>
    <mergeCell ref="AA135:AD135"/>
    <mergeCell ref="AE135:AI135"/>
    <mergeCell ref="B136:H136"/>
    <mergeCell ref="I136:R136"/>
    <mergeCell ref="S136:Z136"/>
    <mergeCell ref="AA136:AD136"/>
    <mergeCell ref="AE136:AI136"/>
    <mergeCell ref="B133:H133"/>
    <mergeCell ref="I133:R133"/>
    <mergeCell ref="S133:Z133"/>
    <mergeCell ref="AA133:AD133"/>
    <mergeCell ref="AE133:AI133"/>
    <mergeCell ref="B134:H134"/>
    <mergeCell ref="I134:R134"/>
    <mergeCell ref="S134:Z134"/>
    <mergeCell ref="AA134:AD134"/>
    <mergeCell ref="AE134:AI134"/>
    <mergeCell ref="B139:H139"/>
    <mergeCell ref="I139:R139"/>
    <mergeCell ref="S139:Z139"/>
    <mergeCell ref="AA139:AD139"/>
    <mergeCell ref="AE139:AI139"/>
    <mergeCell ref="B140:H140"/>
    <mergeCell ref="I140:R140"/>
    <mergeCell ref="S140:Z140"/>
    <mergeCell ref="AA140:AD140"/>
    <mergeCell ref="AE140:AI140"/>
    <mergeCell ref="B137:H137"/>
    <mergeCell ref="I137:R137"/>
    <mergeCell ref="S137:Z137"/>
    <mergeCell ref="AA137:AD137"/>
    <mergeCell ref="AE137:AI137"/>
    <mergeCell ref="B138:H138"/>
    <mergeCell ref="I138:R138"/>
    <mergeCell ref="S138:Z138"/>
    <mergeCell ref="AA138:AD138"/>
    <mergeCell ref="AE138:AI138"/>
    <mergeCell ref="B143:H143"/>
    <mergeCell ref="I143:R143"/>
    <mergeCell ref="S143:Z143"/>
    <mergeCell ref="AA143:AD143"/>
    <mergeCell ref="AE143:AI143"/>
    <mergeCell ref="B144:H144"/>
    <mergeCell ref="I144:R144"/>
    <mergeCell ref="S144:Z144"/>
    <mergeCell ref="AA144:AD144"/>
    <mergeCell ref="AE144:AI144"/>
    <mergeCell ref="B141:H141"/>
    <mergeCell ref="I141:R141"/>
    <mergeCell ref="S141:Z141"/>
    <mergeCell ref="AA141:AD141"/>
    <mergeCell ref="AE141:AI141"/>
    <mergeCell ref="B142:H142"/>
    <mergeCell ref="I142:R142"/>
    <mergeCell ref="S142:Z142"/>
    <mergeCell ref="AA142:AD142"/>
    <mergeCell ref="AE142:AI142"/>
    <mergeCell ref="B147:H147"/>
    <mergeCell ref="I147:R147"/>
    <mergeCell ref="S147:Z147"/>
    <mergeCell ref="AA147:AD147"/>
    <mergeCell ref="AE147:AI147"/>
    <mergeCell ref="B148:H148"/>
    <mergeCell ref="I148:R148"/>
    <mergeCell ref="S148:Z148"/>
    <mergeCell ref="AA148:AD148"/>
    <mergeCell ref="AE148:AI148"/>
    <mergeCell ref="B145:H145"/>
    <mergeCell ref="I145:R145"/>
    <mergeCell ref="S145:Z145"/>
    <mergeCell ref="AA145:AD145"/>
    <mergeCell ref="AE145:AI145"/>
    <mergeCell ref="B146:H146"/>
    <mergeCell ref="I146:R146"/>
    <mergeCell ref="S146:Z146"/>
    <mergeCell ref="AA146:AD146"/>
    <mergeCell ref="AE146:AI146"/>
    <mergeCell ref="B151:H151"/>
    <mergeCell ref="I151:R151"/>
    <mergeCell ref="S151:Z151"/>
    <mergeCell ref="AA151:AD151"/>
    <mergeCell ref="AE151:AI151"/>
    <mergeCell ref="B152:H152"/>
    <mergeCell ref="I152:R152"/>
    <mergeCell ref="S152:Z152"/>
    <mergeCell ref="AA152:AD152"/>
    <mergeCell ref="AE152:AI152"/>
    <mergeCell ref="B149:H149"/>
    <mergeCell ref="I149:R149"/>
    <mergeCell ref="S149:Z149"/>
    <mergeCell ref="AA149:AD149"/>
    <mergeCell ref="AE149:AI149"/>
    <mergeCell ref="B150:H150"/>
    <mergeCell ref="I150:R150"/>
    <mergeCell ref="S150:Z150"/>
    <mergeCell ref="AA150:AD150"/>
    <mergeCell ref="AE150:AI150"/>
    <mergeCell ref="B158:G158"/>
    <mergeCell ref="H158:S158"/>
    <mergeCell ref="T158:Z158"/>
    <mergeCell ref="AA158:AE158"/>
    <mergeCell ref="AF158:AI158"/>
    <mergeCell ref="B159:G159"/>
    <mergeCell ref="H159:S159"/>
    <mergeCell ref="T159:Z159"/>
    <mergeCell ref="AA159:AE159"/>
    <mergeCell ref="AF159:AI159"/>
    <mergeCell ref="B156:G156"/>
    <mergeCell ref="H156:S156"/>
    <mergeCell ref="T156:Z156"/>
    <mergeCell ref="AA156:AE156"/>
    <mergeCell ref="AF156:AI156"/>
    <mergeCell ref="B157:G157"/>
    <mergeCell ref="H157:S157"/>
    <mergeCell ref="T157:Z157"/>
    <mergeCell ref="AA157:AE157"/>
    <mergeCell ref="AF157:AI157"/>
    <mergeCell ref="B162:G162"/>
    <mergeCell ref="H162:S162"/>
    <mergeCell ref="T162:Z162"/>
    <mergeCell ref="AA162:AE162"/>
    <mergeCell ref="AF162:AI162"/>
    <mergeCell ref="B166:F166"/>
    <mergeCell ref="G166:R166"/>
    <mergeCell ref="S166:Y166"/>
    <mergeCell ref="Z166:AE166"/>
    <mergeCell ref="AF166:AI166"/>
    <mergeCell ref="B160:G160"/>
    <mergeCell ref="H160:S160"/>
    <mergeCell ref="T160:Z160"/>
    <mergeCell ref="AA160:AE160"/>
    <mergeCell ref="AF160:AI160"/>
    <mergeCell ref="B161:G161"/>
    <mergeCell ref="H161:S161"/>
    <mergeCell ref="T161:Z161"/>
    <mergeCell ref="AA161:AE161"/>
    <mergeCell ref="AF161:AI161"/>
    <mergeCell ref="B169:F169"/>
    <mergeCell ref="G169:R169"/>
    <mergeCell ref="S169:Y169"/>
    <mergeCell ref="Z169:AE169"/>
    <mergeCell ref="AF169:AI169"/>
    <mergeCell ref="B170:F170"/>
    <mergeCell ref="G170:R170"/>
    <mergeCell ref="S170:Y170"/>
    <mergeCell ref="Z170:AE170"/>
    <mergeCell ref="AF170:AI170"/>
    <mergeCell ref="B167:F167"/>
    <mergeCell ref="G167:R167"/>
    <mergeCell ref="S167:Y167"/>
    <mergeCell ref="Z167:AE167"/>
    <mergeCell ref="AF167:AI167"/>
    <mergeCell ref="B168:F168"/>
    <mergeCell ref="G168:R168"/>
    <mergeCell ref="S168:Y168"/>
    <mergeCell ref="Z168:AE168"/>
    <mergeCell ref="AF168:AI168"/>
    <mergeCell ref="B173:F173"/>
    <mergeCell ref="G173:R173"/>
    <mergeCell ref="S173:Y173"/>
    <mergeCell ref="Z173:AE173"/>
    <mergeCell ref="AF173:AI173"/>
    <mergeCell ref="B174:F174"/>
    <mergeCell ref="G174:R174"/>
    <mergeCell ref="S174:Y174"/>
    <mergeCell ref="Z174:AE174"/>
    <mergeCell ref="AF174:AI174"/>
    <mergeCell ref="B171:F171"/>
    <mergeCell ref="G171:R171"/>
    <mergeCell ref="S171:Y171"/>
    <mergeCell ref="Z171:AE171"/>
    <mergeCell ref="AF171:AI171"/>
    <mergeCell ref="B172:F172"/>
    <mergeCell ref="G172:R172"/>
    <mergeCell ref="S172:Y172"/>
    <mergeCell ref="Z172:AE172"/>
    <mergeCell ref="AF172:AI172"/>
    <mergeCell ref="B177:F177"/>
    <mergeCell ref="G177:R177"/>
    <mergeCell ref="S177:Y177"/>
    <mergeCell ref="Z177:AE177"/>
    <mergeCell ref="AF177:AI177"/>
    <mergeCell ref="B178:F178"/>
    <mergeCell ref="G178:R178"/>
    <mergeCell ref="S178:Y178"/>
    <mergeCell ref="Z178:AE178"/>
    <mergeCell ref="AF178:AI178"/>
    <mergeCell ref="B175:F175"/>
    <mergeCell ref="G175:R175"/>
    <mergeCell ref="S175:Y175"/>
    <mergeCell ref="Z175:AE175"/>
    <mergeCell ref="AF175:AI175"/>
    <mergeCell ref="B176:F176"/>
    <mergeCell ref="G176:R176"/>
    <mergeCell ref="S176:Y176"/>
    <mergeCell ref="Z176:AE176"/>
    <mergeCell ref="AF176:AI176"/>
    <mergeCell ref="B184:E184"/>
    <mergeCell ref="F184:Q184"/>
    <mergeCell ref="R184:X184"/>
    <mergeCell ref="Y184:AE184"/>
    <mergeCell ref="AF184:AI184"/>
    <mergeCell ref="B185:E185"/>
    <mergeCell ref="F185:Q185"/>
    <mergeCell ref="R185:X185"/>
    <mergeCell ref="Y185:AE185"/>
    <mergeCell ref="AF185:AI185"/>
    <mergeCell ref="B179:F179"/>
    <mergeCell ref="G179:R179"/>
    <mergeCell ref="S179:Y179"/>
    <mergeCell ref="Z179:AE179"/>
    <mergeCell ref="AF179:AI179"/>
    <mergeCell ref="B180:F180"/>
    <mergeCell ref="G180:R180"/>
    <mergeCell ref="S180:Y180"/>
    <mergeCell ref="Z180:AE180"/>
    <mergeCell ref="AF180:AI180"/>
    <mergeCell ref="B188:E188"/>
    <mergeCell ref="F188:Q188"/>
    <mergeCell ref="R188:X188"/>
    <mergeCell ref="Y188:AE188"/>
    <mergeCell ref="AF188:AI188"/>
    <mergeCell ref="B192:E192"/>
    <mergeCell ref="F192:Q192"/>
    <mergeCell ref="R192:X192"/>
    <mergeCell ref="Y192:AE192"/>
    <mergeCell ref="AF192:AJ192"/>
    <mergeCell ref="B186:E186"/>
    <mergeCell ref="F186:Q186"/>
    <mergeCell ref="R186:X186"/>
    <mergeCell ref="Y186:AE186"/>
    <mergeCell ref="AF186:AI186"/>
    <mergeCell ref="B187:E187"/>
    <mergeCell ref="F187:Q187"/>
    <mergeCell ref="R187:X187"/>
    <mergeCell ref="Y187:AE187"/>
    <mergeCell ref="AF187:AI187"/>
    <mergeCell ref="B195:E195"/>
    <mergeCell ref="F195:Q195"/>
    <mergeCell ref="R195:X195"/>
    <mergeCell ref="Y195:AE195"/>
    <mergeCell ref="AF195:AJ195"/>
    <mergeCell ref="B196:E196"/>
    <mergeCell ref="F196:Q196"/>
    <mergeCell ref="R196:X196"/>
    <mergeCell ref="Y196:AE196"/>
    <mergeCell ref="AF196:AJ196"/>
    <mergeCell ref="B193:E193"/>
    <mergeCell ref="F193:Q193"/>
    <mergeCell ref="R193:X193"/>
    <mergeCell ref="Y193:AE193"/>
    <mergeCell ref="AF193:AJ193"/>
    <mergeCell ref="B194:E194"/>
    <mergeCell ref="F194:Q194"/>
    <mergeCell ref="R194:X194"/>
    <mergeCell ref="Y194:AE194"/>
    <mergeCell ref="AF194:AJ194"/>
    <mergeCell ref="B199:E199"/>
    <mergeCell ref="F199:Q199"/>
    <mergeCell ref="R199:X199"/>
    <mergeCell ref="Y199:AE199"/>
    <mergeCell ref="AF199:AJ199"/>
    <mergeCell ref="B200:E200"/>
    <mergeCell ref="F200:Q200"/>
    <mergeCell ref="R200:X200"/>
    <mergeCell ref="Y200:AE200"/>
    <mergeCell ref="AF200:AJ200"/>
    <mergeCell ref="B197:E197"/>
    <mergeCell ref="F197:Q197"/>
    <mergeCell ref="R197:X197"/>
    <mergeCell ref="Y197:AE197"/>
    <mergeCell ref="AF197:AJ197"/>
    <mergeCell ref="B198:E198"/>
    <mergeCell ref="F198:Q198"/>
    <mergeCell ref="R198:X198"/>
    <mergeCell ref="Y198:AE198"/>
    <mergeCell ref="AF198:AJ198"/>
    <mergeCell ref="B203:E203"/>
    <mergeCell ref="F203:Q203"/>
    <mergeCell ref="R203:X203"/>
    <mergeCell ref="Y203:AE203"/>
    <mergeCell ref="AF203:AJ203"/>
    <mergeCell ref="B204:E204"/>
    <mergeCell ref="F204:Q204"/>
    <mergeCell ref="R204:X204"/>
    <mergeCell ref="Y204:AE204"/>
    <mergeCell ref="AF204:AJ204"/>
    <mergeCell ref="B201:E201"/>
    <mergeCell ref="F201:Q201"/>
    <mergeCell ref="R201:X201"/>
    <mergeCell ref="Y201:AE201"/>
    <mergeCell ref="AF201:AJ201"/>
    <mergeCell ref="B202:E202"/>
    <mergeCell ref="F202:Q202"/>
    <mergeCell ref="R202:X202"/>
    <mergeCell ref="Y202:AE202"/>
    <mergeCell ref="AF202:AJ202"/>
    <mergeCell ref="B207:E207"/>
    <mergeCell ref="F207:Q207"/>
    <mergeCell ref="R207:X207"/>
    <mergeCell ref="Y207:AE207"/>
    <mergeCell ref="AF207:AJ207"/>
    <mergeCell ref="B208:E208"/>
    <mergeCell ref="F208:Q208"/>
    <mergeCell ref="R208:X208"/>
    <mergeCell ref="Y208:AE208"/>
    <mergeCell ref="AF208:AJ208"/>
    <mergeCell ref="B205:E205"/>
    <mergeCell ref="F205:Q205"/>
    <mergeCell ref="R205:X205"/>
    <mergeCell ref="Y205:AE205"/>
    <mergeCell ref="AF205:AJ205"/>
    <mergeCell ref="B206:E206"/>
    <mergeCell ref="F206:Q206"/>
    <mergeCell ref="R206:X206"/>
    <mergeCell ref="Y206:AE206"/>
    <mergeCell ref="AF206:AJ206"/>
    <mergeCell ref="B219:C219"/>
    <mergeCell ref="D219:O219"/>
    <mergeCell ref="P219:V219"/>
    <mergeCell ref="W219:AC219"/>
    <mergeCell ref="AD219:AI219"/>
    <mergeCell ref="B220:C220"/>
    <mergeCell ref="D220:O220"/>
    <mergeCell ref="P220:V220"/>
    <mergeCell ref="W220:AC220"/>
    <mergeCell ref="AD220:AI220"/>
    <mergeCell ref="AE214:AI214"/>
    <mergeCell ref="B215:D215"/>
    <mergeCell ref="E215:P215"/>
    <mergeCell ref="Q215:W215"/>
    <mergeCell ref="X215:AD215"/>
    <mergeCell ref="AE215:AI215"/>
    <mergeCell ref="B209:E209"/>
    <mergeCell ref="F209:Q209"/>
    <mergeCell ref="R209:X209"/>
    <mergeCell ref="Y209:AE209"/>
    <mergeCell ref="AF209:AJ209"/>
    <mergeCell ref="B213:D213"/>
    <mergeCell ref="E213:P213"/>
    <mergeCell ref="Q213:W213"/>
    <mergeCell ref="X213:AD213"/>
    <mergeCell ref="AE213:AI213"/>
    <mergeCell ref="B211:AJ211"/>
    <mergeCell ref="B217:AJ217"/>
    <mergeCell ref="B214:D214"/>
    <mergeCell ref="E214:P214"/>
    <mergeCell ref="Q214:W214"/>
    <mergeCell ref="X214:AD214"/>
    <mergeCell ref="B223:C223"/>
    <mergeCell ref="D223:O223"/>
    <mergeCell ref="P223:V223"/>
    <mergeCell ref="W223:AC223"/>
    <mergeCell ref="AD223:AI223"/>
    <mergeCell ref="C227:N227"/>
    <mergeCell ref="O227:U227"/>
    <mergeCell ref="V227:AB227"/>
    <mergeCell ref="AC227:AH227"/>
    <mergeCell ref="B221:C221"/>
    <mergeCell ref="D221:O221"/>
    <mergeCell ref="P221:V221"/>
    <mergeCell ref="W221:AC221"/>
    <mergeCell ref="AD221:AI221"/>
    <mergeCell ref="B222:C222"/>
    <mergeCell ref="D222:O222"/>
    <mergeCell ref="P222:V222"/>
    <mergeCell ref="W222:AC222"/>
    <mergeCell ref="AD222:AI222"/>
    <mergeCell ref="B225:AJ225"/>
    <mergeCell ref="C232:N232"/>
    <mergeCell ref="O232:U232"/>
    <mergeCell ref="V232:AB232"/>
    <mergeCell ref="AC232:AH232"/>
    <mergeCell ref="C233:N233"/>
    <mergeCell ref="O233:U233"/>
    <mergeCell ref="V233:AB233"/>
    <mergeCell ref="AC233:AH23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C238:N238"/>
    <mergeCell ref="O238:U238"/>
    <mergeCell ref="V238:AB238"/>
    <mergeCell ref="AC238:AH238"/>
    <mergeCell ref="C239:N239"/>
    <mergeCell ref="O239:U239"/>
    <mergeCell ref="V239:AB239"/>
    <mergeCell ref="AC239:AH239"/>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42:N242"/>
    <mergeCell ref="O242:U242"/>
    <mergeCell ref="V242:AB242"/>
    <mergeCell ref="AC242:AH242"/>
    <mergeCell ref="B246:C246"/>
    <mergeCell ref="D246:O246"/>
    <mergeCell ref="P246:V246"/>
    <mergeCell ref="W246:AC246"/>
    <mergeCell ref="AD246:AI246"/>
    <mergeCell ref="C240:N240"/>
    <mergeCell ref="O240:U240"/>
    <mergeCell ref="V240:AB240"/>
    <mergeCell ref="AC240:AH240"/>
    <mergeCell ref="C241:N241"/>
    <mergeCell ref="O241:U241"/>
    <mergeCell ref="V241:AB241"/>
    <mergeCell ref="AC241:AH241"/>
    <mergeCell ref="B244:AJ244"/>
    <mergeCell ref="B249:C249"/>
    <mergeCell ref="D249:O249"/>
    <mergeCell ref="P249:V249"/>
    <mergeCell ref="W249:AC249"/>
    <mergeCell ref="AD249:AI249"/>
    <mergeCell ref="B250:C250"/>
    <mergeCell ref="D250:O250"/>
    <mergeCell ref="P250:V250"/>
    <mergeCell ref="W250:AC250"/>
    <mergeCell ref="AD250:AI250"/>
    <mergeCell ref="B247:C247"/>
    <mergeCell ref="D247:O247"/>
    <mergeCell ref="P247:V247"/>
    <mergeCell ref="W247:AC247"/>
    <mergeCell ref="AD247:AI247"/>
    <mergeCell ref="B248:C248"/>
    <mergeCell ref="D248:O248"/>
    <mergeCell ref="P248:V248"/>
    <mergeCell ref="W248:AC248"/>
    <mergeCell ref="AD248:AI248"/>
    <mergeCell ref="B253:C253"/>
    <mergeCell ref="D253:O253"/>
    <mergeCell ref="P253:V253"/>
    <mergeCell ref="W253:AC253"/>
    <mergeCell ref="AD253:AI253"/>
    <mergeCell ref="B254:C254"/>
    <mergeCell ref="D254:O254"/>
    <mergeCell ref="P254:V254"/>
    <mergeCell ref="W254:AC254"/>
    <mergeCell ref="AD254:AI254"/>
    <mergeCell ref="B251:C251"/>
    <mergeCell ref="D251:O251"/>
    <mergeCell ref="P251:V251"/>
    <mergeCell ref="W251:AC251"/>
    <mergeCell ref="AD251:AI251"/>
    <mergeCell ref="B252:C252"/>
    <mergeCell ref="D252:O252"/>
    <mergeCell ref="P252:V252"/>
    <mergeCell ref="W252:AC252"/>
    <mergeCell ref="AD252:AI252"/>
    <mergeCell ref="B257:C257"/>
    <mergeCell ref="D257:O257"/>
    <mergeCell ref="P257:V257"/>
    <mergeCell ref="W257:AC257"/>
    <mergeCell ref="AD257:AI257"/>
    <mergeCell ref="B258:C258"/>
    <mergeCell ref="D258:O258"/>
    <mergeCell ref="P258:V258"/>
    <mergeCell ref="W258:AC258"/>
    <mergeCell ref="AD258:AI258"/>
    <mergeCell ref="B255:C255"/>
    <mergeCell ref="D255:O255"/>
    <mergeCell ref="P255:V255"/>
    <mergeCell ref="W255:AC255"/>
    <mergeCell ref="AD255:AI255"/>
    <mergeCell ref="B256:C256"/>
    <mergeCell ref="D256:O256"/>
    <mergeCell ref="P256:V256"/>
    <mergeCell ref="W256:AC256"/>
    <mergeCell ref="AD256:AI256"/>
    <mergeCell ref="B261:C261"/>
    <mergeCell ref="D261:O261"/>
    <mergeCell ref="P261:V261"/>
    <mergeCell ref="W261:AC261"/>
    <mergeCell ref="AD261:AI261"/>
    <mergeCell ref="B265:C265"/>
    <mergeCell ref="D265:O265"/>
    <mergeCell ref="P265:V265"/>
    <mergeCell ref="W265:AC265"/>
    <mergeCell ref="AD265:AI265"/>
    <mergeCell ref="B259:C259"/>
    <mergeCell ref="D259:O259"/>
    <mergeCell ref="P259:V259"/>
    <mergeCell ref="W259:AC259"/>
    <mergeCell ref="AD259:AI259"/>
    <mergeCell ref="B260:C260"/>
    <mergeCell ref="D260:O260"/>
    <mergeCell ref="P260:V260"/>
    <mergeCell ref="W260:AC260"/>
    <mergeCell ref="AD260:AI260"/>
    <mergeCell ref="B263:AJ263"/>
    <mergeCell ref="B268:C268"/>
    <mergeCell ref="D268:O268"/>
    <mergeCell ref="P268:V268"/>
    <mergeCell ref="W268:AC268"/>
    <mergeCell ref="AD268:AI268"/>
    <mergeCell ref="B269:C269"/>
    <mergeCell ref="D269:O269"/>
    <mergeCell ref="P269:V269"/>
    <mergeCell ref="W269:AC269"/>
    <mergeCell ref="AD269:AI269"/>
    <mergeCell ref="B266:C266"/>
    <mergeCell ref="D266:O266"/>
    <mergeCell ref="P266:V266"/>
    <mergeCell ref="W266:AC266"/>
    <mergeCell ref="AD266:AI266"/>
    <mergeCell ref="B267:C267"/>
    <mergeCell ref="D267:O267"/>
    <mergeCell ref="P267:V267"/>
    <mergeCell ref="W267:AC267"/>
    <mergeCell ref="AD267:AI267"/>
    <mergeCell ref="B272:C272"/>
    <mergeCell ref="D272:O272"/>
    <mergeCell ref="P272:V272"/>
    <mergeCell ref="W272:AC272"/>
    <mergeCell ref="AD272:AI272"/>
    <mergeCell ref="B273:C273"/>
    <mergeCell ref="D273:O273"/>
    <mergeCell ref="P273:V273"/>
    <mergeCell ref="W273:AC273"/>
    <mergeCell ref="AD273:AI273"/>
    <mergeCell ref="B270:C270"/>
    <mergeCell ref="D270:O270"/>
    <mergeCell ref="P270:V270"/>
    <mergeCell ref="W270:AC270"/>
    <mergeCell ref="AD270:AI270"/>
    <mergeCell ref="B271:C271"/>
    <mergeCell ref="D271:O271"/>
    <mergeCell ref="P271:V271"/>
    <mergeCell ref="W271:AC271"/>
    <mergeCell ref="AD271:AI271"/>
    <mergeCell ref="B276:C276"/>
    <mergeCell ref="D276:O276"/>
    <mergeCell ref="P276:V276"/>
    <mergeCell ref="W276:AC276"/>
    <mergeCell ref="AD276:AI276"/>
    <mergeCell ref="B277:C277"/>
    <mergeCell ref="D277:O277"/>
    <mergeCell ref="P277:V277"/>
    <mergeCell ref="W277:AC277"/>
    <mergeCell ref="AD277:AI277"/>
    <mergeCell ref="B274:C274"/>
    <mergeCell ref="D274:O274"/>
    <mergeCell ref="P274:V274"/>
    <mergeCell ref="W274:AC274"/>
    <mergeCell ref="AD274:AI274"/>
    <mergeCell ref="B275:C275"/>
    <mergeCell ref="D275:O275"/>
    <mergeCell ref="P275:V275"/>
    <mergeCell ref="W275:AC275"/>
    <mergeCell ref="AD275:AI275"/>
    <mergeCell ref="B280:C280"/>
    <mergeCell ref="D280:O280"/>
    <mergeCell ref="P280:V280"/>
    <mergeCell ref="W280:AC280"/>
    <mergeCell ref="AD280:AI280"/>
    <mergeCell ref="B281:C281"/>
    <mergeCell ref="D281:O281"/>
    <mergeCell ref="P281:V281"/>
    <mergeCell ref="W281:AC281"/>
    <mergeCell ref="AD281:AI281"/>
    <mergeCell ref="B278:C278"/>
    <mergeCell ref="D278:O278"/>
    <mergeCell ref="P278:V278"/>
    <mergeCell ref="W278:AC278"/>
    <mergeCell ref="AD278:AI278"/>
    <mergeCell ref="B279:C279"/>
    <mergeCell ref="D279:O279"/>
    <mergeCell ref="P279:V279"/>
    <mergeCell ref="W279:AC279"/>
    <mergeCell ref="AD279:AI279"/>
    <mergeCell ref="B284:C284"/>
    <mergeCell ref="D284:O284"/>
    <mergeCell ref="P284:V284"/>
    <mergeCell ref="W284:AC284"/>
    <mergeCell ref="AD284:AI284"/>
    <mergeCell ref="B288:C288"/>
    <mergeCell ref="D288:O288"/>
    <mergeCell ref="P288:V288"/>
    <mergeCell ref="W288:AD288"/>
    <mergeCell ref="AE288:AI288"/>
    <mergeCell ref="B282:C282"/>
    <mergeCell ref="D282:O282"/>
    <mergeCell ref="P282:V282"/>
    <mergeCell ref="W282:AC282"/>
    <mergeCell ref="AD282:AI282"/>
    <mergeCell ref="B283:C283"/>
    <mergeCell ref="D283:O283"/>
    <mergeCell ref="P283:V283"/>
    <mergeCell ref="W283:AC283"/>
    <mergeCell ref="AD283:AI283"/>
    <mergeCell ref="B286:AJ286"/>
    <mergeCell ref="B291:C291"/>
    <mergeCell ref="D291:O291"/>
    <mergeCell ref="P291:V291"/>
    <mergeCell ref="W291:AD291"/>
    <mergeCell ref="AE291:AI291"/>
    <mergeCell ref="B292:C292"/>
    <mergeCell ref="D292:O292"/>
    <mergeCell ref="P292:V292"/>
    <mergeCell ref="W292:AD292"/>
    <mergeCell ref="AE292:AI292"/>
    <mergeCell ref="B289:C289"/>
    <mergeCell ref="D289:O289"/>
    <mergeCell ref="P289:V289"/>
    <mergeCell ref="W289:AD289"/>
    <mergeCell ref="AE289:AI289"/>
    <mergeCell ref="B290:C290"/>
    <mergeCell ref="D290:O290"/>
    <mergeCell ref="P290:V290"/>
    <mergeCell ref="W290:AD290"/>
    <mergeCell ref="AE290:AI290"/>
    <mergeCell ref="B297:C297"/>
    <mergeCell ref="D297:O297"/>
    <mergeCell ref="P297:V297"/>
    <mergeCell ref="W297:AD297"/>
    <mergeCell ref="AE297:AI297"/>
    <mergeCell ref="B295:C295"/>
    <mergeCell ref="D295:O295"/>
    <mergeCell ref="P295:V295"/>
    <mergeCell ref="W295:AD295"/>
    <mergeCell ref="AE295:AI295"/>
    <mergeCell ref="B296:C296"/>
    <mergeCell ref="D296:O296"/>
    <mergeCell ref="P296:V296"/>
    <mergeCell ref="W296:AD296"/>
    <mergeCell ref="AE296:AI296"/>
    <mergeCell ref="B293:C293"/>
    <mergeCell ref="D293:O293"/>
    <mergeCell ref="P293:V293"/>
    <mergeCell ref="W293:AD293"/>
    <mergeCell ref="AE293:AI293"/>
    <mergeCell ref="B294:C294"/>
    <mergeCell ref="D294:O294"/>
    <mergeCell ref="P294:V294"/>
    <mergeCell ref="W294:AD294"/>
    <mergeCell ref="AE294:AI294"/>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2" max="16383" man="1"/>
    <brk id="125" max="16383" man="1"/>
    <brk id="189" max="16383" man="1"/>
    <brk id="2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
    <row r="2" spans="1:18" ht="8.25" customHeight="1" x14ac:dyDescent="0.2">
      <c r="A2" s="1"/>
      <c r="B2" s="1"/>
      <c r="C2" s="1"/>
      <c r="D2" s="1"/>
      <c r="E2" s="1"/>
      <c r="F2" s="1"/>
      <c r="G2" s="1"/>
      <c r="H2" s="1"/>
      <c r="I2" s="1"/>
      <c r="J2" s="1"/>
      <c r="K2" s="1"/>
      <c r="L2" s="1"/>
      <c r="M2" s="1"/>
      <c r="N2" s="1"/>
      <c r="O2" s="1"/>
      <c r="P2" s="1"/>
      <c r="Q2" s="1"/>
      <c r="R2" s="1"/>
    </row>
    <row r="3" spans="1:18" ht="22.5" customHeight="1" x14ac:dyDescent="0.2">
      <c r="A3" s="1"/>
      <c r="B3" s="1"/>
      <c r="C3" s="1"/>
      <c r="D3" s="1"/>
      <c r="E3" s="1"/>
      <c r="F3" s="1"/>
      <c r="G3" s="1"/>
      <c r="H3" s="1"/>
      <c r="I3" s="1"/>
      <c r="J3" s="1"/>
      <c r="K3" s="40" t="s">
        <v>855</v>
      </c>
      <c r="L3" s="41"/>
      <c r="M3" s="41"/>
      <c r="N3" s="41"/>
      <c r="O3" s="41"/>
      <c r="P3" s="41"/>
      <c r="Q3" s="41"/>
      <c r="R3" s="41"/>
    </row>
    <row r="4" spans="1:18" ht="7.15" customHeight="1" x14ac:dyDescent="0.2">
      <c r="A4" s="1"/>
      <c r="B4" s="1"/>
      <c r="C4" s="1"/>
      <c r="D4" s="1"/>
      <c r="E4" s="1"/>
      <c r="F4" s="1"/>
      <c r="G4" s="1"/>
      <c r="H4" s="1"/>
      <c r="I4" s="1"/>
      <c r="J4" s="1"/>
      <c r="K4" s="1"/>
      <c r="L4" s="1"/>
      <c r="M4" s="1"/>
      <c r="N4" s="1"/>
      <c r="O4" s="1"/>
      <c r="P4" s="1"/>
      <c r="Q4" s="1"/>
      <c r="R4" s="1"/>
    </row>
    <row r="5" spans="1:18" ht="9.4" customHeight="1" x14ac:dyDescent="0.2">
      <c r="A5" s="1"/>
      <c r="B5" s="1"/>
      <c r="C5" s="1"/>
      <c r="D5" s="1"/>
      <c r="E5" s="1"/>
      <c r="F5" s="1"/>
      <c r="G5" s="1"/>
      <c r="H5" s="1"/>
      <c r="I5" s="1"/>
      <c r="J5" s="1"/>
      <c r="K5" s="1"/>
      <c r="L5" s="1"/>
      <c r="M5" s="1"/>
      <c r="N5" s="1"/>
      <c r="O5" s="1"/>
      <c r="P5" s="1"/>
      <c r="Q5" s="1"/>
      <c r="R5" s="1"/>
    </row>
    <row r="6" spans="1:18" ht="32.25" customHeight="1" x14ac:dyDescent="0.2">
      <c r="A6" s="1"/>
      <c r="B6" s="42" t="s">
        <v>1033</v>
      </c>
      <c r="C6" s="43"/>
      <c r="D6" s="43"/>
      <c r="E6" s="43"/>
      <c r="F6" s="43"/>
      <c r="G6" s="43"/>
      <c r="H6" s="43"/>
      <c r="I6" s="43"/>
      <c r="J6" s="43"/>
      <c r="K6" s="43"/>
      <c r="L6" s="43"/>
      <c r="M6" s="43"/>
      <c r="N6" s="43"/>
      <c r="O6" s="43"/>
      <c r="P6" s="43"/>
      <c r="Q6" s="43"/>
      <c r="R6" s="43"/>
    </row>
    <row r="7" spans="1:18" ht="6.75" customHeight="1" x14ac:dyDescent="0.2">
      <c r="A7" s="1"/>
      <c r="B7" s="1"/>
      <c r="C7" s="1"/>
      <c r="D7" s="1"/>
      <c r="E7" s="1"/>
      <c r="F7" s="1"/>
      <c r="G7" s="1"/>
      <c r="H7" s="1"/>
      <c r="I7" s="1"/>
      <c r="J7" s="1"/>
      <c r="K7" s="1"/>
      <c r="L7" s="1"/>
      <c r="M7" s="1"/>
      <c r="N7" s="1"/>
      <c r="O7" s="1"/>
      <c r="P7" s="1"/>
      <c r="Q7" s="1"/>
      <c r="R7" s="1"/>
    </row>
    <row r="8" spans="1:18" ht="5.25" customHeight="1" x14ac:dyDescent="0.2">
      <c r="A8" s="1"/>
      <c r="B8" s="47" t="s">
        <v>990</v>
      </c>
      <c r="C8" s="48"/>
      <c r="D8" s="48"/>
      <c r="E8" s="48"/>
      <c r="F8" s="48"/>
      <c r="G8" s="48"/>
      <c r="H8" s="1"/>
      <c r="I8" s="1"/>
      <c r="J8" s="1"/>
      <c r="K8" s="1"/>
      <c r="L8" s="1"/>
      <c r="M8" s="1"/>
      <c r="N8" s="1"/>
      <c r="O8" s="1"/>
      <c r="P8" s="1"/>
      <c r="Q8" s="1"/>
      <c r="R8" s="1"/>
    </row>
    <row r="9" spans="1:18" ht="24" customHeight="1" x14ac:dyDescent="0.2">
      <c r="A9" s="1"/>
      <c r="B9" s="48"/>
      <c r="C9" s="48"/>
      <c r="D9" s="48"/>
      <c r="E9" s="48"/>
      <c r="F9" s="48"/>
      <c r="G9" s="48"/>
      <c r="H9" s="1"/>
      <c r="I9" s="49">
        <v>44408</v>
      </c>
      <c r="J9" s="34"/>
      <c r="K9" s="34"/>
      <c r="L9" s="1"/>
      <c r="M9" s="1"/>
      <c r="N9" s="1"/>
      <c r="O9" s="1"/>
      <c r="P9" s="1"/>
      <c r="Q9" s="1"/>
      <c r="R9" s="1"/>
    </row>
    <row r="10" spans="1:18" ht="21" customHeight="1" x14ac:dyDescent="0.2">
      <c r="A10" s="1"/>
      <c r="B10" s="69" t="s">
        <v>1034</v>
      </c>
      <c r="C10" s="70"/>
      <c r="D10" s="70"/>
      <c r="E10" s="70"/>
      <c r="F10" s="70"/>
      <c r="G10" s="70"/>
      <c r="H10" s="70"/>
      <c r="I10" s="70"/>
      <c r="J10" s="70"/>
      <c r="K10" s="70"/>
      <c r="L10" s="70"/>
      <c r="M10" s="70"/>
      <c r="N10" s="70"/>
      <c r="O10" s="70"/>
      <c r="P10" s="70"/>
      <c r="Q10" s="70"/>
      <c r="R10" s="71"/>
    </row>
    <row r="11" spans="1:18" ht="7.5" customHeight="1" x14ac:dyDescent="0.2">
      <c r="A11" s="1"/>
      <c r="B11" s="1"/>
      <c r="C11" s="1"/>
      <c r="D11" s="1"/>
      <c r="E11" s="1"/>
      <c r="F11" s="1"/>
      <c r="G11" s="1"/>
      <c r="H11" s="1"/>
      <c r="I11" s="1"/>
      <c r="J11" s="1"/>
      <c r="K11" s="1"/>
      <c r="L11" s="1"/>
      <c r="M11" s="1"/>
      <c r="N11" s="1"/>
      <c r="O11" s="1"/>
      <c r="P11" s="1"/>
      <c r="Q11" s="1"/>
      <c r="R11" s="1"/>
    </row>
    <row r="12" spans="1:18" ht="216" customHeight="1" x14ac:dyDescent="0.2">
      <c r="A12" s="1"/>
      <c r="B12" s="1"/>
      <c r="C12" s="1"/>
      <c r="D12" s="1"/>
      <c r="E12" s="1"/>
      <c r="F12" s="1"/>
      <c r="G12" s="1"/>
      <c r="H12" s="1"/>
      <c r="I12" s="1"/>
      <c r="J12" s="1"/>
      <c r="K12" s="1"/>
      <c r="L12" s="1"/>
      <c r="M12" s="1"/>
      <c r="N12" s="1"/>
      <c r="O12" s="1"/>
      <c r="P12" s="1"/>
      <c r="Q12" s="1"/>
      <c r="R12" s="1"/>
    </row>
    <row r="13" spans="1:18" ht="9" customHeight="1" x14ac:dyDescent="0.2">
      <c r="A13" s="1"/>
      <c r="B13" s="1"/>
      <c r="C13" s="1"/>
      <c r="D13" s="1"/>
      <c r="E13" s="1"/>
      <c r="F13" s="1"/>
      <c r="G13" s="1"/>
      <c r="H13" s="1"/>
      <c r="I13" s="1"/>
      <c r="J13" s="1"/>
      <c r="K13" s="1"/>
      <c r="L13" s="1"/>
      <c r="M13" s="1"/>
      <c r="N13" s="1"/>
      <c r="O13" s="1"/>
      <c r="P13" s="1"/>
      <c r="Q13" s="1"/>
      <c r="R13" s="1"/>
    </row>
    <row r="14" spans="1:18" ht="18.75" customHeight="1" x14ac:dyDescent="0.2">
      <c r="A14" s="1"/>
      <c r="B14" s="69" t="s">
        <v>1035</v>
      </c>
      <c r="C14" s="70"/>
      <c r="D14" s="70"/>
      <c r="E14" s="70"/>
      <c r="F14" s="70"/>
      <c r="G14" s="70"/>
      <c r="H14" s="70"/>
      <c r="I14" s="70"/>
      <c r="J14" s="70"/>
      <c r="K14" s="70"/>
      <c r="L14" s="70"/>
      <c r="M14" s="70"/>
      <c r="N14" s="70"/>
      <c r="O14" s="70"/>
      <c r="P14" s="70"/>
      <c r="Q14" s="70"/>
      <c r="R14" s="71"/>
    </row>
    <row r="15" spans="1:18" ht="342.4" customHeight="1" x14ac:dyDescent="0.2">
      <c r="A15" s="1"/>
      <c r="B15" s="1"/>
      <c r="C15" s="1"/>
      <c r="D15" s="1"/>
      <c r="E15" s="1"/>
      <c r="F15" s="1"/>
      <c r="G15" s="1"/>
      <c r="H15" s="1"/>
      <c r="I15" s="1"/>
      <c r="J15" s="1"/>
      <c r="K15" s="1"/>
      <c r="L15" s="1"/>
      <c r="M15" s="1"/>
      <c r="N15" s="1"/>
      <c r="O15" s="1"/>
      <c r="P15" s="1"/>
      <c r="Q15" s="1"/>
      <c r="R15" s="1"/>
    </row>
    <row r="16" spans="1:18" ht="13.35" customHeight="1" x14ac:dyDescent="0.2">
      <c r="A16" s="1"/>
      <c r="B16" s="1"/>
      <c r="C16" s="1"/>
      <c r="D16" s="1"/>
      <c r="E16" s="1"/>
      <c r="F16" s="1"/>
      <c r="G16" s="1"/>
      <c r="H16" s="1"/>
      <c r="I16" s="1"/>
      <c r="J16" s="1"/>
      <c r="K16" s="1"/>
      <c r="L16" s="1"/>
      <c r="M16" s="1"/>
      <c r="N16" s="1"/>
      <c r="O16" s="1"/>
      <c r="P16" s="1"/>
      <c r="Q16" s="1"/>
      <c r="R16" s="1"/>
    </row>
    <row r="17" spans="1:18" ht="18.75" customHeight="1" x14ac:dyDescent="0.2">
      <c r="A17" s="1"/>
      <c r="B17" s="69" t="s">
        <v>1036</v>
      </c>
      <c r="C17" s="70"/>
      <c r="D17" s="70"/>
      <c r="E17" s="70"/>
      <c r="F17" s="70"/>
      <c r="G17" s="70"/>
      <c r="H17" s="70"/>
      <c r="I17" s="70"/>
      <c r="J17" s="70"/>
      <c r="K17" s="70"/>
      <c r="L17" s="70"/>
      <c r="M17" s="70"/>
      <c r="N17" s="70"/>
      <c r="O17" s="70"/>
      <c r="P17" s="70"/>
      <c r="Q17" s="70"/>
      <c r="R17" s="71"/>
    </row>
    <row r="18" spans="1:18" ht="332.45" customHeight="1" x14ac:dyDescent="0.2">
      <c r="A18" s="1"/>
      <c r="B18" s="1"/>
      <c r="C18" s="1"/>
      <c r="D18" s="1"/>
      <c r="E18" s="1"/>
      <c r="F18" s="1"/>
      <c r="G18" s="1"/>
      <c r="H18" s="1"/>
      <c r="I18" s="1"/>
      <c r="J18" s="1"/>
      <c r="K18" s="1"/>
      <c r="L18" s="1"/>
      <c r="M18" s="1"/>
      <c r="N18" s="1"/>
      <c r="O18" s="1"/>
      <c r="P18" s="1"/>
      <c r="Q18" s="1"/>
      <c r="R18" s="1"/>
    </row>
    <row r="19" spans="1:18" ht="9" customHeight="1" x14ac:dyDescent="0.2">
      <c r="A19" s="1"/>
      <c r="B19" s="1"/>
      <c r="C19" s="1"/>
      <c r="D19" s="1"/>
      <c r="E19" s="1"/>
      <c r="F19" s="1"/>
      <c r="G19" s="1"/>
      <c r="H19" s="1"/>
      <c r="I19" s="1"/>
      <c r="J19" s="1"/>
      <c r="K19" s="1"/>
      <c r="L19" s="1"/>
      <c r="M19" s="1"/>
      <c r="N19" s="1"/>
      <c r="O19" s="1"/>
      <c r="P19" s="1"/>
      <c r="Q19" s="1"/>
      <c r="R19" s="1"/>
    </row>
    <row r="20" spans="1:18" ht="18.75" customHeight="1" x14ac:dyDescent="0.2">
      <c r="A20" s="1"/>
      <c r="B20" s="69" t="s">
        <v>1037</v>
      </c>
      <c r="C20" s="70"/>
      <c r="D20" s="70"/>
      <c r="E20" s="70"/>
      <c r="F20" s="70"/>
      <c r="G20" s="70"/>
      <c r="H20" s="70"/>
      <c r="I20" s="70"/>
      <c r="J20" s="70"/>
      <c r="K20" s="70"/>
      <c r="L20" s="70"/>
      <c r="M20" s="70"/>
      <c r="N20" s="70"/>
      <c r="O20" s="70"/>
      <c r="P20" s="70"/>
      <c r="Q20" s="70"/>
      <c r="R20" s="71"/>
    </row>
    <row r="21" spans="1:18" ht="334.5" customHeight="1" x14ac:dyDescent="0.2">
      <c r="A21" s="1"/>
      <c r="B21" s="1"/>
      <c r="C21" s="1"/>
      <c r="D21" s="1"/>
      <c r="E21" s="1"/>
      <c r="F21" s="1"/>
      <c r="G21" s="1"/>
      <c r="H21" s="1"/>
      <c r="I21" s="1"/>
      <c r="J21" s="1"/>
      <c r="K21" s="1"/>
      <c r="L21" s="1"/>
      <c r="M21" s="1"/>
      <c r="N21" s="1"/>
      <c r="O21" s="1"/>
      <c r="P21" s="1"/>
      <c r="Q21" s="1"/>
      <c r="R21" s="1"/>
    </row>
    <row r="22" spans="1:18" ht="19.149999999999999" customHeight="1" x14ac:dyDescent="0.2">
      <c r="A22" s="1"/>
      <c r="B22" s="1"/>
      <c r="C22" s="1"/>
      <c r="D22" s="1"/>
      <c r="E22" s="1"/>
      <c r="F22" s="1"/>
      <c r="G22" s="1"/>
      <c r="H22" s="1"/>
      <c r="I22" s="1"/>
      <c r="J22" s="1"/>
      <c r="K22" s="1"/>
      <c r="L22" s="1"/>
      <c r="M22" s="1"/>
      <c r="N22" s="1"/>
      <c r="O22" s="1"/>
      <c r="P22" s="1"/>
      <c r="Q22" s="1"/>
      <c r="R22" s="1"/>
    </row>
    <row r="23" spans="1:18" ht="18.75" customHeight="1" x14ac:dyDescent="0.2">
      <c r="A23" s="1"/>
      <c r="B23" s="69" t="s">
        <v>1038</v>
      </c>
      <c r="C23" s="70"/>
      <c r="D23" s="70"/>
      <c r="E23" s="70"/>
      <c r="F23" s="70"/>
      <c r="G23" s="70"/>
      <c r="H23" s="70"/>
      <c r="I23" s="70"/>
      <c r="J23" s="70"/>
      <c r="K23" s="70"/>
      <c r="L23" s="70"/>
      <c r="M23" s="70"/>
      <c r="N23" s="70"/>
      <c r="O23" s="70"/>
      <c r="P23" s="70"/>
      <c r="Q23" s="70"/>
      <c r="R23" s="71"/>
    </row>
    <row r="24" spans="1:18" ht="335.1" customHeight="1" x14ac:dyDescent="0.2">
      <c r="A24" s="1"/>
      <c r="B24" s="1"/>
      <c r="C24" s="1"/>
      <c r="D24" s="1"/>
      <c r="E24" s="1"/>
      <c r="F24" s="1"/>
      <c r="G24" s="1"/>
      <c r="H24" s="1"/>
      <c r="I24" s="1"/>
      <c r="J24" s="1"/>
      <c r="K24" s="1"/>
      <c r="L24" s="1"/>
      <c r="M24" s="1"/>
      <c r="N24" s="1"/>
      <c r="O24" s="1"/>
      <c r="P24" s="1"/>
      <c r="Q24" s="1"/>
      <c r="R24" s="1"/>
    </row>
    <row r="25" spans="1:18" ht="21.75" customHeight="1" x14ac:dyDescent="0.2">
      <c r="A25" s="1"/>
      <c r="B25" s="69" t="s">
        <v>1039</v>
      </c>
      <c r="C25" s="70"/>
      <c r="D25" s="70"/>
      <c r="E25" s="70"/>
      <c r="F25" s="70"/>
      <c r="G25" s="70"/>
      <c r="H25" s="70"/>
      <c r="I25" s="70"/>
      <c r="J25" s="70"/>
      <c r="K25" s="70"/>
      <c r="L25" s="70"/>
      <c r="M25" s="70"/>
      <c r="N25" s="70"/>
      <c r="O25" s="70"/>
      <c r="P25" s="70"/>
      <c r="Q25" s="70"/>
      <c r="R25" s="71"/>
    </row>
    <row r="26" spans="1:18" ht="329.45" customHeight="1" x14ac:dyDescent="0.2">
      <c r="A26" s="1"/>
      <c r="B26" s="1"/>
      <c r="C26" s="1"/>
      <c r="D26" s="1"/>
      <c r="E26" s="1"/>
      <c r="F26" s="1"/>
      <c r="G26" s="1"/>
      <c r="H26" s="1"/>
      <c r="I26" s="1"/>
      <c r="J26" s="1"/>
      <c r="K26" s="1"/>
      <c r="L26" s="1"/>
      <c r="M26" s="1"/>
      <c r="N26" s="1"/>
      <c r="O26" s="1"/>
      <c r="P26" s="1"/>
      <c r="Q26" s="1"/>
      <c r="R26" s="1"/>
    </row>
    <row r="27" spans="1:18" ht="26.1" customHeight="1" x14ac:dyDescent="0.2">
      <c r="A27" s="1"/>
      <c r="B27" s="1"/>
      <c r="C27" s="1"/>
      <c r="D27" s="1"/>
      <c r="E27" s="1"/>
      <c r="F27" s="1"/>
      <c r="G27" s="1"/>
      <c r="H27" s="1"/>
      <c r="I27" s="1"/>
      <c r="J27" s="1"/>
      <c r="K27" s="1"/>
      <c r="L27" s="1"/>
      <c r="M27" s="1"/>
      <c r="N27" s="1"/>
      <c r="O27" s="1"/>
      <c r="P27" s="1"/>
      <c r="Q27" s="1"/>
      <c r="R27" s="1"/>
    </row>
    <row r="28" spans="1:18" ht="19.899999999999999" customHeight="1" x14ac:dyDescent="0.2">
      <c r="A28" s="1"/>
      <c r="B28" s="69" t="s">
        <v>1040</v>
      </c>
      <c r="C28" s="70"/>
      <c r="D28" s="70"/>
      <c r="E28" s="70"/>
      <c r="F28" s="70"/>
      <c r="G28" s="70"/>
      <c r="H28" s="70"/>
      <c r="I28" s="70"/>
      <c r="J28" s="70"/>
      <c r="K28" s="70"/>
      <c r="L28" s="70"/>
      <c r="M28" s="70"/>
      <c r="N28" s="70"/>
      <c r="O28" s="70"/>
      <c r="P28" s="70"/>
      <c r="Q28" s="70"/>
      <c r="R28" s="71"/>
    </row>
    <row r="29" spans="1:18" ht="254.25" customHeight="1" x14ac:dyDescent="0.2">
      <c r="A29" s="1"/>
      <c r="B29" s="1"/>
      <c r="C29" s="1"/>
      <c r="D29" s="1"/>
      <c r="E29" s="1"/>
      <c r="F29" s="1"/>
      <c r="G29" s="1"/>
      <c r="H29" s="1"/>
      <c r="I29" s="1"/>
      <c r="J29" s="1"/>
      <c r="K29" s="1"/>
      <c r="L29" s="1"/>
      <c r="M29" s="1"/>
      <c r="N29" s="1"/>
      <c r="O29" s="1"/>
      <c r="P29" s="1"/>
      <c r="Q29" s="1"/>
      <c r="R29" s="1"/>
    </row>
    <row r="30" spans="1:18" ht="18.75" customHeight="1" x14ac:dyDescent="0.2">
      <c r="A30" s="1"/>
      <c r="B30" s="69" t="s">
        <v>1041</v>
      </c>
      <c r="C30" s="70"/>
      <c r="D30" s="70"/>
      <c r="E30" s="70"/>
      <c r="F30" s="70"/>
      <c r="G30" s="70"/>
      <c r="H30" s="70"/>
      <c r="I30" s="70"/>
      <c r="J30" s="70"/>
      <c r="K30" s="70"/>
      <c r="L30" s="70"/>
      <c r="M30" s="70"/>
      <c r="N30" s="70"/>
      <c r="O30" s="70"/>
      <c r="P30" s="70"/>
      <c r="Q30" s="70"/>
      <c r="R30" s="71"/>
    </row>
    <row r="31" spans="1:18" ht="162.75" customHeight="1" x14ac:dyDescent="0.2">
      <c r="A31" s="1"/>
      <c r="B31" s="1"/>
      <c r="C31" s="1"/>
      <c r="D31" s="1"/>
      <c r="E31" s="1"/>
      <c r="F31" s="1"/>
      <c r="G31" s="1"/>
      <c r="H31" s="1"/>
      <c r="I31" s="1"/>
      <c r="J31" s="1"/>
      <c r="K31" s="1"/>
      <c r="L31" s="1"/>
      <c r="M31" s="1"/>
      <c r="N31" s="1"/>
      <c r="O31" s="1"/>
      <c r="P31" s="1"/>
      <c r="Q31" s="1"/>
      <c r="R31" s="1"/>
    </row>
    <row r="32" spans="1:18" ht="9" customHeight="1" x14ac:dyDescent="0.2">
      <c r="A32" s="1"/>
      <c r="B32" s="1"/>
      <c r="C32" s="1"/>
      <c r="D32" s="1"/>
      <c r="E32" s="1"/>
      <c r="F32" s="1"/>
      <c r="G32" s="1"/>
      <c r="H32" s="1"/>
      <c r="I32" s="1"/>
      <c r="J32" s="1"/>
      <c r="K32" s="1"/>
      <c r="L32" s="1"/>
      <c r="M32" s="1"/>
      <c r="N32" s="1"/>
      <c r="O32" s="1"/>
      <c r="P32" s="1"/>
      <c r="Q32" s="1"/>
      <c r="R32" s="1"/>
    </row>
    <row r="33" spans="1:18" ht="18.75" customHeight="1" x14ac:dyDescent="0.2">
      <c r="A33" s="1"/>
      <c r="B33" s="69" t="s">
        <v>1042</v>
      </c>
      <c r="C33" s="70"/>
      <c r="D33" s="70"/>
      <c r="E33" s="70"/>
      <c r="F33" s="70"/>
      <c r="G33" s="70"/>
      <c r="H33" s="70"/>
      <c r="I33" s="70"/>
      <c r="J33" s="70"/>
      <c r="K33" s="70"/>
      <c r="L33" s="70"/>
      <c r="M33" s="70"/>
      <c r="N33" s="70"/>
      <c r="O33" s="70"/>
      <c r="P33" s="70"/>
      <c r="Q33" s="70"/>
      <c r="R33" s="71"/>
    </row>
    <row r="34" spans="1:18" ht="8.25" customHeight="1" x14ac:dyDescent="0.2">
      <c r="A34" s="1"/>
      <c r="B34" s="1"/>
      <c r="C34" s="1"/>
      <c r="D34" s="1"/>
      <c r="E34" s="1"/>
      <c r="F34" s="1"/>
      <c r="G34" s="1"/>
      <c r="H34" s="1"/>
      <c r="I34" s="1"/>
      <c r="J34" s="1"/>
      <c r="K34" s="1"/>
      <c r="L34" s="1"/>
      <c r="M34" s="1"/>
      <c r="N34" s="1"/>
      <c r="O34" s="1"/>
      <c r="P34" s="1"/>
      <c r="Q34" s="1"/>
      <c r="R34" s="1"/>
    </row>
    <row r="35" spans="1:18" ht="219.75" customHeight="1" x14ac:dyDescent="0.2">
      <c r="A35" s="1"/>
      <c r="B35" s="1"/>
      <c r="C35" s="1"/>
      <c r="D35" s="1"/>
      <c r="E35" s="1"/>
      <c r="F35" s="1"/>
      <c r="G35" s="1"/>
      <c r="H35" s="1"/>
      <c r="I35" s="1"/>
      <c r="J35" s="1"/>
      <c r="K35" s="1"/>
      <c r="L35" s="1"/>
      <c r="M35" s="1"/>
      <c r="N35" s="1"/>
      <c r="O35" s="1"/>
      <c r="P35" s="1"/>
      <c r="Q35" s="1"/>
      <c r="R35" s="1"/>
    </row>
    <row r="36" spans="1:18" ht="22.7" customHeight="1" x14ac:dyDescent="0.2">
      <c r="A36" s="1"/>
      <c r="B36" s="1"/>
      <c r="C36" s="1"/>
      <c r="D36" s="1"/>
      <c r="E36" s="1"/>
      <c r="F36" s="1"/>
      <c r="G36" s="1"/>
      <c r="H36" s="1"/>
      <c r="I36" s="1"/>
      <c r="J36" s="1"/>
      <c r="K36" s="1"/>
      <c r="L36" s="1"/>
      <c r="M36" s="1"/>
      <c r="N36" s="1"/>
      <c r="O36" s="1"/>
      <c r="P36" s="1"/>
      <c r="Q36" s="1"/>
      <c r="R36" s="1"/>
    </row>
    <row r="37" spans="1:18" ht="18.75" customHeight="1" x14ac:dyDescent="0.2">
      <c r="A37" s="1"/>
      <c r="B37" s="69" t="s">
        <v>1043</v>
      </c>
      <c r="C37" s="70"/>
      <c r="D37" s="70"/>
      <c r="E37" s="70"/>
      <c r="F37" s="70"/>
      <c r="G37" s="70"/>
      <c r="H37" s="70"/>
      <c r="I37" s="70"/>
      <c r="J37" s="70"/>
      <c r="K37" s="70"/>
      <c r="L37" s="70"/>
      <c r="M37" s="70"/>
      <c r="N37" s="70"/>
      <c r="O37" s="70"/>
      <c r="P37" s="70"/>
      <c r="Q37" s="70"/>
      <c r="R37" s="71"/>
    </row>
    <row r="38" spans="1:18" ht="178.35" customHeight="1" x14ac:dyDescent="0.2">
      <c r="A38" s="1"/>
      <c r="B38" s="1"/>
      <c r="C38" s="1"/>
      <c r="D38" s="1"/>
      <c r="E38" s="1"/>
      <c r="F38" s="1"/>
      <c r="G38" s="1"/>
      <c r="H38" s="1"/>
      <c r="I38" s="1"/>
      <c r="J38" s="1"/>
      <c r="K38" s="1"/>
      <c r="L38" s="1"/>
      <c r="M38" s="1"/>
      <c r="N38" s="1"/>
      <c r="O38" s="1"/>
      <c r="P38" s="1"/>
      <c r="Q38" s="1"/>
      <c r="R38" s="1"/>
    </row>
    <row r="39" spans="1:18" ht="22.35" customHeight="1" x14ac:dyDescent="0.2">
      <c r="A39" s="1"/>
      <c r="B39" s="69" t="s">
        <v>1044</v>
      </c>
      <c r="C39" s="70"/>
      <c r="D39" s="70"/>
      <c r="E39" s="70"/>
      <c r="F39" s="70"/>
      <c r="G39" s="70"/>
      <c r="H39" s="70"/>
      <c r="I39" s="70"/>
      <c r="J39" s="70"/>
      <c r="K39" s="70"/>
      <c r="L39" s="70"/>
      <c r="M39" s="70"/>
      <c r="N39" s="70"/>
      <c r="O39" s="70"/>
      <c r="P39" s="70"/>
      <c r="Q39" s="70"/>
      <c r="R39" s="71"/>
    </row>
    <row r="40" spans="1:18" ht="8.25" customHeight="1" x14ac:dyDescent="0.2">
      <c r="A40" s="1"/>
      <c r="B40" s="1"/>
      <c r="C40" s="1"/>
      <c r="D40" s="1"/>
      <c r="E40" s="1"/>
      <c r="F40" s="1"/>
      <c r="G40" s="1"/>
      <c r="H40" s="1"/>
      <c r="I40" s="1"/>
      <c r="J40" s="1"/>
      <c r="K40" s="1"/>
      <c r="L40" s="1"/>
      <c r="M40" s="1"/>
      <c r="N40" s="1"/>
      <c r="O40" s="1"/>
      <c r="P40" s="1"/>
      <c r="Q40" s="1"/>
      <c r="R40" s="1"/>
    </row>
    <row r="41" spans="1:18" ht="170.85" customHeight="1" x14ac:dyDescent="0.2">
      <c r="A41" s="1"/>
      <c r="B41" s="1"/>
      <c r="C41" s="1"/>
      <c r="D41" s="1"/>
      <c r="E41" s="1"/>
      <c r="F41" s="1"/>
      <c r="G41" s="1"/>
      <c r="H41" s="1"/>
      <c r="I41" s="1"/>
      <c r="J41" s="1"/>
      <c r="K41" s="1"/>
      <c r="L41" s="1"/>
      <c r="M41" s="1"/>
      <c r="N41" s="1"/>
      <c r="O41" s="1"/>
      <c r="P41" s="1"/>
      <c r="Q41" s="1"/>
      <c r="R41" s="1"/>
    </row>
    <row r="42" spans="1:18" ht="9" customHeight="1" x14ac:dyDescent="0.2">
      <c r="A42" s="1"/>
      <c r="B42" s="1"/>
      <c r="C42" s="1"/>
      <c r="D42" s="1"/>
      <c r="E42" s="1"/>
      <c r="F42" s="1"/>
      <c r="G42" s="1"/>
      <c r="H42" s="1"/>
      <c r="I42" s="1"/>
      <c r="J42" s="1"/>
      <c r="K42" s="1"/>
      <c r="L42" s="1"/>
      <c r="M42" s="1"/>
      <c r="N42" s="1"/>
      <c r="O42" s="1"/>
      <c r="P42" s="1"/>
      <c r="Q42" s="1"/>
      <c r="R42" s="1"/>
    </row>
    <row r="43" spans="1:18" ht="18.75" customHeight="1" x14ac:dyDescent="0.2">
      <c r="A43" s="1"/>
      <c r="B43" s="69" t="s">
        <v>1045</v>
      </c>
      <c r="C43" s="70"/>
      <c r="D43" s="70"/>
      <c r="E43" s="70"/>
      <c r="F43" s="70"/>
      <c r="G43" s="70"/>
      <c r="H43" s="70"/>
      <c r="I43" s="70"/>
      <c r="J43" s="70"/>
      <c r="K43" s="70"/>
      <c r="L43" s="70"/>
      <c r="M43" s="70"/>
      <c r="N43" s="70"/>
      <c r="O43" s="70"/>
      <c r="P43" s="70"/>
      <c r="Q43" s="70"/>
      <c r="R43" s="71"/>
    </row>
    <row r="44" spans="1:18" ht="8.25" customHeight="1" x14ac:dyDescent="0.2">
      <c r="A44" s="1"/>
      <c r="B44" s="1"/>
      <c r="C44" s="1"/>
      <c r="D44" s="1"/>
      <c r="E44" s="1"/>
      <c r="F44" s="1"/>
      <c r="G44" s="1"/>
      <c r="H44" s="1"/>
      <c r="I44" s="1"/>
      <c r="J44" s="1"/>
      <c r="K44" s="1"/>
      <c r="L44" s="1"/>
      <c r="M44" s="1"/>
      <c r="N44" s="1"/>
      <c r="O44" s="1"/>
      <c r="P44" s="1"/>
      <c r="Q44" s="1"/>
      <c r="R44" s="1"/>
    </row>
    <row r="45" spans="1:18" ht="287.85000000000002" customHeight="1" x14ac:dyDescent="0.2">
      <c r="A45" s="1"/>
      <c r="B45" s="1"/>
      <c r="C45" s="1"/>
      <c r="D45" s="1"/>
      <c r="E45" s="1"/>
      <c r="F45" s="1"/>
      <c r="G45" s="1"/>
      <c r="H45" s="1"/>
      <c r="I45" s="1"/>
      <c r="J45" s="1"/>
      <c r="K45" s="1"/>
      <c r="L45" s="1"/>
      <c r="M45" s="1"/>
      <c r="N45" s="1"/>
      <c r="O45" s="1"/>
      <c r="P45" s="1"/>
      <c r="Q45" s="1"/>
      <c r="R45" s="1"/>
    </row>
    <row r="46" spans="1:18" ht="14.1" customHeight="1" x14ac:dyDescent="0.2">
      <c r="A46" s="1"/>
      <c r="B46" s="1"/>
      <c r="C46" s="1"/>
      <c r="D46" s="1"/>
      <c r="E46" s="1"/>
      <c r="F46" s="1"/>
      <c r="G46" s="1"/>
      <c r="H46" s="1"/>
      <c r="I46" s="1"/>
      <c r="J46" s="1"/>
      <c r="K46" s="1"/>
      <c r="L46" s="1"/>
      <c r="M46" s="1"/>
      <c r="N46" s="1"/>
      <c r="O46" s="1"/>
      <c r="P46" s="1"/>
      <c r="Q46" s="1"/>
      <c r="R46" s="1"/>
    </row>
    <row r="47" spans="1:18" ht="18.75" customHeight="1" x14ac:dyDescent="0.2">
      <c r="A47" s="1"/>
      <c r="B47" s="69" t="s">
        <v>1046</v>
      </c>
      <c r="C47" s="70"/>
      <c r="D47" s="70"/>
      <c r="E47" s="70"/>
      <c r="F47" s="70"/>
      <c r="G47" s="70"/>
      <c r="H47" s="70"/>
      <c r="I47" s="70"/>
      <c r="J47" s="70"/>
      <c r="K47" s="70"/>
      <c r="L47" s="70"/>
      <c r="M47" s="70"/>
      <c r="N47" s="70"/>
      <c r="O47" s="70"/>
      <c r="P47" s="70"/>
      <c r="Q47" s="70"/>
      <c r="R47" s="71"/>
    </row>
    <row r="48" spans="1:18" ht="260.85000000000002" customHeight="1" x14ac:dyDescent="0.2">
      <c r="A48" s="1"/>
      <c r="B48" s="1"/>
      <c r="C48" s="1"/>
      <c r="D48" s="1"/>
      <c r="E48" s="1"/>
      <c r="F48" s="1"/>
      <c r="G48" s="1"/>
      <c r="H48" s="1"/>
      <c r="I48" s="1"/>
      <c r="J48" s="1"/>
      <c r="K48" s="1"/>
      <c r="L48" s="1"/>
      <c r="M48" s="1"/>
      <c r="N48" s="1"/>
      <c r="O48" s="1"/>
      <c r="P48" s="1"/>
      <c r="Q48" s="1"/>
      <c r="R48" s="1"/>
    </row>
    <row r="49" spans="1:18" ht="9" customHeight="1" x14ac:dyDescent="0.2">
      <c r="A49" s="1"/>
      <c r="B49" s="1"/>
      <c r="C49" s="1"/>
      <c r="D49" s="1"/>
      <c r="E49" s="1"/>
      <c r="F49" s="1"/>
      <c r="G49" s="1"/>
      <c r="H49" s="1"/>
      <c r="I49" s="1"/>
      <c r="J49" s="1"/>
      <c r="K49" s="1"/>
      <c r="L49" s="1"/>
      <c r="M49" s="1"/>
      <c r="N49" s="1"/>
      <c r="O49" s="1"/>
      <c r="P49" s="1"/>
      <c r="Q49" s="1"/>
      <c r="R49" s="1"/>
    </row>
    <row r="50" spans="1:18" ht="18.75" customHeight="1" x14ac:dyDescent="0.2">
      <c r="A50" s="1"/>
      <c r="B50" s="69" t="s">
        <v>1047</v>
      </c>
      <c r="C50" s="70"/>
      <c r="D50" s="70"/>
      <c r="E50" s="70"/>
      <c r="F50" s="70"/>
      <c r="G50" s="70"/>
      <c r="H50" s="70"/>
      <c r="I50" s="70"/>
      <c r="J50" s="70"/>
      <c r="K50" s="70"/>
      <c r="L50" s="70"/>
      <c r="M50" s="70"/>
      <c r="N50" s="70"/>
      <c r="O50" s="70"/>
      <c r="P50" s="70"/>
      <c r="Q50" s="70"/>
      <c r="R50" s="71"/>
    </row>
    <row r="51" spans="1:18" ht="13.7" customHeight="1" x14ac:dyDescent="0.2">
      <c r="A51" s="1"/>
      <c r="B51" s="1"/>
      <c r="C51" s="1"/>
      <c r="D51" s="1"/>
      <c r="E51" s="1"/>
      <c r="F51" s="1"/>
      <c r="G51" s="1"/>
      <c r="H51" s="1"/>
      <c r="I51" s="1"/>
      <c r="J51" s="1"/>
      <c r="K51" s="1"/>
      <c r="L51" s="1"/>
      <c r="M51" s="1"/>
      <c r="N51" s="1"/>
      <c r="O51" s="1"/>
      <c r="P51" s="1"/>
      <c r="Q51" s="1"/>
      <c r="R51" s="1"/>
    </row>
    <row r="52" spans="1:18" ht="343.35" customHeight="1" x14ac:dyDescent="0.2">
      <c r="A52" s="1"/>
      <c r="B52" s="1"/>
      <c r="C52" s="1"/>
      <c r="D52" s="1"/>
      <c r="E52" s="1"/>
      <c r="F52" s="1"/>
      <c r="G52" s="1"/>
      <c r="H52" s="1"/>
      <c r="I52" s="1"/>
      <c r="J52" s="1"/>
      <c r="K52" s="1"/>
      <c r="L52" s="1"/>
      <c r="M52" s="1"/>
      <c r="N52" s="1"/>
      <c r="O52" s="1"/>
      <c r="P52" s="1"/>
      <c r="Q52" s="1"/>
      <c r="R52" s="1"/>
    </row>
    <row r="53" spans="1:18" ht="73.7" customHeight="1" x14ac:dyDescent="0.2">
      <c r="A53" s="1"/>
      <c r="B53" s="1"/>
      <c r="C53" s="1"/>
      <c r="D53" s="1"/>
      <c r="E53" s="1"/>
      <c r="F53" s="1"/>
      <c r="G53" s="1"/>
      <c r="H53" s="1"/>
      <c r="I53" s="1"/>
      <c r="J53" s="1"/>
      <c r="K53" s="1"/>
      <c r="L53" s="1"/>
      <c r="M53" s="1"/>
      <c r="N53" s="1"/>
      <c r="O53" s="1"/>
      <c r="P53" s="1"/>
      <c r="Q53" s="1"/>
      <c r="R53" s="1"/>
    </row>
    <row r="54" spans="1:18" ht="18.75" customHeight="1" x14ac:dyDescent="0.2">
      <c r="A54" s="1"/>
      <c r="B54" s="69" t="s">
        <v>1048</v>
      </c>
      <c r="C54" s="70"/>
      <c r="D54" s="70"/>
      <c r="E54" s="70"/>
      <c r="F54" s="70"/>
      <c r="G54" s="70"/>
      <c r="H54" s="70"/>
      <c r="I54" s="70"/>
      <c r="J54" s="70"/>
      <c r="K54" s="70"/>
      <c r="L54" s="70"/>
      <c r="M54" s="70"/>
      <c r="N54" s="70"/>
      <c r="O54" s="70"/>
      <c r="P54" s="70"/>
      <c r="Q54" s="70"/>
      <c r="R54" s="71"/>
    </row>
    <row r="55" spans="1:18" ht="6.75" customHeight="1" x14ac:dyDescent="0.2">
      <c r="A55" s="1"/>
      <c r="B55" s="1"/>
      <c r="C55" s="1"/>
      <c r="D55" s="1"/>
      <c r="E55" s="1"/>
      <c r="F55" s="1"/>
      <c r="G55" s="1"/>
      <c r="H55" s="1"/>
      <c r="I55" s="1"/>
      <c r="J55" s="1"/>
      <c r="K55" s="1"/>
      <c r="L55" s="1"/>
      <c r="M55" s="1"/>
      <c r="N55" s="1"/>
      <c r="O55" s="1"/>
      <c r="P55" s="1"/>
      <c r="Q55" s="1"/>
      <c r="R55" s="1"/>
    </row>
    <row r="56" spans="1:18" ht="407.85" customHeight="1" x14ac:dyDescent="0.2"/>
  </sheetData>
  <mergeCells count="19">
    <mergeCell ref="B17:R17"/>
    <mergeCell ref="I9:K9"/>
    <mergeCell ref="K3:R3"/>
    <mergeCell ref="B6:R6"/>
    <mergeCell ref="B8:G9"/>
    <mergeCell ref="B10:R10"/>
    <mergeCell ref="B14:R14"/>
    <mergeCell ref="B54:R54"/>
    <mergeCell ref="B20:R20"/>
    <mergeCell ref="B23:R23"/>
    <mergeCell ref="B25:R25"/>
    <mergeCell ref="B28:R28"/>
    <mergeCell ref="B30:R30"/>
    <mergeCell ref="B33:R33"/>
    <mergeCell ref="B37:R37"/>
    <mergeCell ref="B39:R39"/>
    <mergeCell ref="B43:R43"/>
    <mergeCell ref="B47:R47"/>
    <mergeCell ref="B50:R50"/>
  </mergeCells>
  <pageMargins left="0.44196078431372554" right="0.44196078431372554" top="0.44196078431372554" bottom="0.39529411764705885" header="0.50980392156862753" footer="0.50980392156862753"/>
  <pageSetup paperSize="9" scale="89" orientation="portrait" r:id="rId1"/>
  <headerFooter alignWithMargins="0">
    <oddFooter>&amp;R&amp;1#&amp;"Calibri"&amp;10&amp;K0000FFClassification : Internal</oddFooter>
  </headerFooter>
  <rowBreaks count="6" manualBreakCount="6">
    <brk id="16" max="17" man="1"/>
    <brk id="22" max="17" man="1"/>
    <brk id="27" max="17" man="1"/>
    <brk id="36" max="17" man="1"/>
    <brk id="46" max="17" man="1"/>
    <brk id="53"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1157</v>
      </c>
    </row>
    <row r="2" spans="1:4" x14ac:dyDescent="0.2">
      <c r="A2" t="s">
        <v>62</v>
      </c>
      <c r="B2">
        <v>4104204.0799999996</v>
      </c>
      <c r="C2">
        <v>53</v>
      </c>
      <c r="D2">
        <v>1.2631679298345964E-3</v>
      </c>
    </row>
    <row r="3" spans="1:4" x14ac:dyDescent="0.2">
      <c r="A3" t="s">
        <v>483</v>
      </c>
      <c r="B3">
        <v>75631574.659999952</v>
      </c>
      <c r="C3">
        <v>1089</v>
      </c>
      <c r="D3">
        <v>2.5954525954525954E-2</v>
      </c>
    </row>
    <row r="4" spans="1:4" x14ac:dyDescent="0.2">
      <c r="A4" t="s">
        <v>549</v>
      </c>
      <c r="B4">
        <v>111264970.5</v>
      </c>
      <c r="C4">
        <v>1672</v>
      </c>
      <c r="D4">
        <v>3.9849373182706517E-2</v>
      </c>
    </row>
    <row r="5" spans="1:4" x14ac:dyDescent="0.2">
      <c r="A5" t="s">
        <v>547</v>
      </c>
      <c r="B5">
        <v>165872505.33000001</v>
      </c>
      <c r="C5">
        <v>1984</v>
      </c>
      <c r="D5">
        <v>4.728538061871395E-2</v>
      </c>
    </row>
    <row r="6" spans="1:4" x14ac:dyDescent="0.2">
      <c r="A6" t="s">
        <v>545</v>
      </c>
      <c r="B6">
        <v>185909681.9500002</v>
      </c>
      <c r="C6">
        <v>2892</v>
      </c>
      <c r="D6">
        <v>6.8926068926068923E-2</v>
      </c>
    </row>
    <row r="7" spans="1:4" x14ac:dyDescent="0.2">
      <c r="A7" t="s">
        <v>541</v>
      </c>
      <c r="B7">
        <v>196522792.40999997</v>
      </c>
      <c r="C7">
        <v>3264</v>
      </c>
      <c r="D7">
        <v>7.7792077792077793E-2</v>
      </c>
    </row>
    <row r="8" spans="1:4" x14ac:dyDescent="0.2">
      <c r="A8" t="s">
        <v>543</v>
      </c>
      <c r="B8">
        <v>237636166.95999941</v>
      </c>
      <c r="C8">
        <v>3552</v>
      </c>
      <c r="D8">
        <v>8.4656084656084651E-2</v>
      </c>
    </row>
    <row r="9" spans="1:4" x14ac:dyDescent="0.2">
      <c r="A9" t="s">
        <v>537</v>
      </c>
      <c r="B9">
        <v>297740506.71000004</v>
      </c>
      <c r="C9">
        <v>3214</v>
      </c>
      <c r="D9">
        <v>7.6600409933743271E-2</v>
      </c>
    </row>
    <row r="10" spans="1:4" x14ac:dyDescent="0.2">
      <c r="A10" t="s">
        <v>539</v>
      </c>
      <c r="B10">
        <v>319703121.36000025</v>
      </c>
      <c r="C10">
        <v>5195</v>
      </c>
      <c r="D10">
        <v>0.12381429048095714</v>
      </c>
    </row>
    <row r="11" spans="1:4" x14ac:dyDescent="0.2">
      <c r="A11" t="s">
        <v>533</v>
      </c>
      <c r="B11">
        <v>404563879.76999968</v>
      </c>
      <c r="C11">
        <v>5507</v>
      </c>
      <c r="D11">
        <v>0.13125029791696458</v>
      </c>
    </row>
    <row r="12" spans="1:4" x14ac:dyDescent="0.2">
      <c r="A12" t="s">
        <v>535</v>
      </c>
      <c r="B12">
        <v>438366590.25999922</v>
      </c>
      <c r="C12">
        <v>6673</v>
      </c>
      <c r="D12">
        <v>0.15903999237332569</v>
      </c>
    </row>
    <row r="13" spans="1:4" x14ac:dyDescent="0.2">
      <c r="A13" t="s">
        <v>531</v>
      </c>
      <c r="B13">
        <v>490015704.55000013</v>
      </c>
      <c r="C13">
        <v>6863</v>
      </c>
      <c r="D13">
        <v>0.16356833023499689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75" x14ac:dyDescent="0.2"/>
  <sheetData>
    <row r="2" spans="1:2" x14ac:dyDescent="0.2">
      <c r="A2" t="s">
        <v>1053</v>
      </c>
      <c r="B2">
        <v>7.4665581512000201E-2</v>
      </c>
    </row>
    <row r="3" spans="1:2" x14ac:dyDescent="0.2">
      <c r="A3" t="s">
        <v>1054</v>
      </c>
      <c r="B3">
        <v>0.15366079288327453</v>
      </c>
    </row>
    <row r="4" spans="1:2" x14ac:dyDescent="0.2">
      <c r="A4" t="s">
        <v>1055</v>
      </c>
      <c r="B4">
        <v>0.11383278603043029</v>
      </c>
    </row>
    <row r="5" spans="1:2" x14ac:dyDescent="0.2">
      <c r="A5" t="s">
        <v>1056</v>
      </c>
      <c r="B5">
        <v>0.135707190639904</v>
      </c>
    </row>
    <row r="6" spans="1:2" x14ac:dyDescent="0.2">
      <c r="A6" t="s">
        <v>1057</v>
      </c>
      <c r="B6">
        <v>0.22270109965848581</v>
      </c>
    </row>
    <row r="7" spans="1:2" x14ac:dyDescent="0.2">
      <c r="A7" t="s">
        <v>1058</v>
      </c>
      <c r="B7">
        <v>0.18337228693547894</v>
      </c>
    </row>
    <row r="8" spans="1:2" x14ac:dyDescent="0.2">
      <c r="A8" t="s">
        <v>1059</v>
      </c>
      <c r="B8">
        <v>9.7039573049298208E-2</v>
      </c>
    </row>
    <row r="9" spans="1:2" x14ac:dyDescent="0.2">
      <c r="A9" t="s">
        <v>1060</v>
      </c>
      <c r="B9">
        <v>3.6266230080092637E-3</v>
      </c>
    </row>
    <row r="10" spans="1:2" x14ac:dyDescent="0.2">
      <c r="A10" t="s">
        <v>1061</v>
      </c>
      <c r="B10">
        <v>1.7442173268395092E-3</v>
      </c>
    </row>
    <row r="11" spans="1:2" x14ac:dyDescent="0.2">
      <c r="A11" t="s">
        <v>1062</v>
      </c>
      <c r="B11">
        <v>8.7245541776963167E-4</v>
      </c>
    </row>
    <row r="12" spans="1:2" x14ac:dyDescent="0.2">
      <c r="A12" t="s">
        <v>1063</v>
      </c>
      <c r="B12">
        <v>2.2941047074881865E-3</v>
      </c>
    </row>
    <row r="13" spans="1:2" x14ac:dyDescent="0.2">
      <c r="A13" t="s">
        <v>1064</v>
      </c>
      <c r="B13">
        <v>5.469473902798728E-3</v>
      </c>
    </row>
    <row r="14" spans="1:2" x14ac:dyDescent="0.2">
      <c r="A14" t="s">
        <v>1065</v>
      </c>
      <c r="B14">
        <v>7.1559178997199549E-4</v>
      </c>
    </row>
    <row r="15" spans="1:2" x14ac:dyDescent="0.2">
      <c r="A15" t="s">
        <v>1066</v>
      </c>
      <c r="B15">
        <v>1.9663793627729023E-3</v>
      </c>
    </row>
    <row r="16" spans="1:2" x14ac:dyDescent="0.2">
      <c r="A16" t="s">
        <v>1067</v>
      </c>
      <c r="B16">
        <v>4.2563214159209336E-4</v>
      </c>
    </row>
    <row r="17" spans="1:2" x14ac:dyDescent="0.2">
      <c r="A17" t="s">
        <v>1068</v>
      </c>
      <c r="B17">
        <v>8.0990642474252717E-4</v>
      </c>
    </row>
    <row r="18" spans="1:2" x14ac:dyDescent="0.2">
      <c r="A18" t="s">
        <v>1069</v>
      </c>
      <c r="B18">
        <v>7.7847180117530555E-4</v>
      </c>
    </row>
    <row r="19" spans="1:2" x14ac:dyDescent="0.2">
      <c r="A19" t="s">
        <v>1070</v>
      </c>
      <c r="B19">
        <v>1.6775247924412484E-4</v>
      </c>
    </row>
    <row r="20" spans="1:2" x14ac:dyDescent="0.2">
      <c r="A20" t="s">
        <v>1071</v>
      </c>
      <c r="B20">
        <v>1.3338719359843825E-4</v>
      </c>
    </row>
    <row r="21" spans="1:2" x14ac:dyDescent="0.2">
      <c r="A21" t="s">
        <v>1072</v>
      </c>
      <c r="B21">
        <v>1.8548700861976496E-6</v>
      </c>
    </row>
    <row r="22" spans="1:2" x14ac:dyDescent="0.2">
      <c r="A22" t="s">
        <v>1073</v>
      </c>
      <c r="B22">
        <v>1.3049979959241717E-5</v>
      </c>
    </row>
    <row r="23" spans="1:2" x14ac:dyDescent="0.2">
      <c r="A23" t="s">
        <v>1074</v>
      </c>
      <c r="B23">
        <v>1.7888850800924863E-6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1075</v>
      </c>
      <c r="B2">
        <v>1.7934421311457206E-4</v>
      </c>
    </row>
    <row r="3" spans="1:2" x14ac:dyDescent="0.2">
      <c r="A3" t="s">
        <v>1053</v>
      </c>
      <c r="B3">
        <v>4.9619057407277725E-3</v>
      </c>
    </row>
    <row r="4" spans="1:2" x14ac:dyDescent="0.2">
      <c r="A4" t="s">
        <v>1054</v>
      </c>
      <c r="B4">
        <v>6.860393907535723E-3</v>
      </c>
    </row>
    <row r="5" spans="1:2" x14ac:dyDescent="0.2">
      <c r="A5" t="s">
        <v>1055</v>
      </c>
      <c r="B5">
        <v>9.4511649956848711E-3</v>
      </c>
    </row>
    <row r="6" spans="1:2" x14ac:dyDescent="0.2">
      <c r="A6" t="s">
        <v>1056</v>
      </c>
      <c r="B6">
        <v>2.7347134788287597E-2</v>
      </c>
    </row>
    <row r="7" spans="1:2" x14ac:dyDescent="0.2">
      <c r="A7" t="s">
        <v>1057</v>
      </c>
      <c r="B7">
        <v>3.8651782453089131E-2</v>
      </c>
    </row>
    <row r="8" spans="1:2" x14ac:dyDescent="0.2">
      <c r="A8" t="s">
        <v>1058</v>
      </c>
      <c r="B8">
        <v>3.6265266448263188E-2</v>
      </c>
    </row>
    <row r="9" spans="1:2" x14ac:dyDescent="0.2">
      <c r="A9" t="s">
        <v>1059</v>
      </c>
      <c r="B9">
        <v>3.798773204808388E-2</v>
      </c>
    </row>
    <row r="10" spans="1:2" x14ac:dyDescent="0.2">
      <c r="A10" t="s">
        <v>1060</v>
      </c>
      <c r="B10">
        <v>4.2271312213001302E-2</v>
      </c>
    </row>
    <row r="11" spans="1:2" x14ac:dyDescent="0.2">
      <c r="A11" t="s">
        <v>1061</v>
      </c>
      <c r="B11">
        <v>4.8757251681176228E-2</v>
      </c>
    </row>
    <row r="12" spans="1:2" x14ac:dyDescent="0.2">
      <c r="A12" t="s">
        <v>1062</v>
      </c>
      <c r="B12">
        <v>4.5984074834135351E-2</v>
      </c>
    </row>
    <row r="13" spans="1:2" x14ac:dyDescent="0.2">
      <c r="A13" t="s">
        <v>1063</v>
      </c>
      <c r="B13">
        <v>4.4126212794547398E-2</v>
      </c>
    </row>
    <row r="14" spans="1:2" x14ac:dyDescent="0.2">
      <c r="A14" t="s">
        <v>1064</v>
      </c>
      <c r="B14">
        <v>4.1613809371434149E-2</v>
      </c>
    </row>
    <row r="15" spans="1:2" x14ac:dyDescent="0.2">
      <c r="A15" t="s">
        <v>1065</v>
      </c>
      <c r="B15">
        <v>4.4986385791429218E-2</v>
      </c>
    </row>
    <row r="16" spans="1:2" x14ac:dyDescent="0.2">
      <c r="A16" t="s">
        <v>1066</v>
      </c>
      <c r="B16">
        <v>6.3644501770305395E-2</v>
      </c>
    </row>
    <row r="17" spans="1:2" x14ac:dyDescent="0.2">
      <c r="A17" t="s">
        <v>1067</v>
      </c>
      <c r="B17">
        <v>5.6308885208400154E-2</v>
      </c>
    </row>
    <row r="18" spans="1:2" x14ac:dyDescent="0.2">
      <c r="A18" t="s">
        <v>1068</v>
      </c>
      <c r="B18">
        <v>6.0606196881783113E-2</v>
      </c>
    </row>
    <row r="19" spans="1:2" x14ac:dyDescent="0.2">
      <c r="A19" t="s">
        <v>1069</v>
      </c>
      <c r="B19">
        <v>5.681159052216217E-2</v>
      </c>
    </row>
    <row r="20" spans="1:2" x14ac:dyDescent="0.2">
      <c r="A20" t="s">
        <v>1070</v>
      </c>
      <c r="B20">
        <v>3.7884976234607085E-2</v>
      </c>
    </row>
    <row r="21" spans="1:2" x14ac:dyDescent="0.2">
      <c r="A21" t="s">
        <v>1071</v>
      </c>
      <c r="B21">
        <v>6.7194206761093569E-2</v>
      </c>
    </row>
    <row r="22" spans="1:2" x14ac:dyDescent="0.2">
      <c r="A22" t="s">
        <v>1072</v>
      </c>
      <c r="B22">
        <v>5.5854220654785139E-2</v>
      </c>
    </row>
    <row r="23" spans="1:2" x14ac:dyDescent="0.2">
      <c r="A23" t="s">
        <v>1073</v>
      </c>
      <c r="B23">
        <v>4.8471528549623721E-2</v>
      </c>
    </row>
    <row r="24" spans="1:2" x14ac:dyDescent="0.2">
      <c r="A24" t="s">
        <v>1076</v>
      </c>
      <c r="B24">
        <v>2.6095567409767598E-2</v>
      </c>
    </row>
    <row r="25" spans="1:2" x14ac:dyDescent="0.2">
      <c r="A25" t="s">
        <v>1074</v>
      </c>
      <c r="B25">
        <v>2.7273276697621585E-2</v>
      </c>
    </row>
    <row r="26" spans="1:2" x14ac:dyDescent="0.2">
      <c r="A26" t="s">
        <v>1077</v>
      </c>
      <c r="B26">
        <v>4.4653796792209988E-2</v>
      </c>
    </row>
    <row r="27" spans="1:2" x14ac:dyDescent="0.2">
      <c r="A27" t="s">
        <v>1078</v>
      </c>
      <c r="B27">
        <v>2.4759835899754508E-2</v>
      </c>
    </row>
    <row r="28" spans="1:2" x14ac:dyDescent="0.2">
      <c r="A28" t="s">
        <v>1079</v>
      </c>
      <c r="B28">
        <v>3.3108573260877308E-4</v>
      </c>
    </row>
    <row r="29" spans="1:2" x14ac:dyDescent="0.2">
      <c r="A29" t="s">
        <v>1080</v>
      </c>
      <c r="B29">
        <v>8.2435403586261069E-5</v>
      </c>
    </row>
    <row r="30" spans="1:2" x14ac:dyDescent="0.2">
      <c r="A30" t="s">
        <v>1081</v>
      </c>
      <c r="B30">
        <v>1.8354919268902183E-4</v>
      </c>
    </row>
    <row r="31" spans="1:2" x14ac:dyDescent="0.2">
      <c r="A31" t="s">
        <v>1082</v>
      </c>
      <c r="B31">
        <v>1.7139334099044339E-4</v>
      </c>
    </row>
    <row r="32" spans="1:2" x14ac:dyDescent="0.2">
      <c r="A32" t="s">
        <v>1083</v>
      </c>
      <c r="B32">
        <v>2.291816675010233E-4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75" x14ac:dyDescent="0.2"/>
  <sheetData>
    <row r="2" spans="1:2" x14ac:dyDescent="0.2">
      <c r="A2" t="s">
        <v>1053</v>
      </c>
      <c r="B2">
        <v>0</v>
      </c>
    </row>
    <row r="3" spans="1:2" x14ac:dyDescent="0.2">
      <c r="A3" t="s">
        <v>1054</v>
      </c>
      <c r="B3">
        <v>1.613590777005506E-3</v>
      </c>
    </row>
    <row r="4" spans="1:2" x14ac:dyDescent="0.2">
      <c r="A4" t="s">
        <v>1055</v>
      </c>
      <c r="B4">
        <v>1.8009807746178672E-3</v>
      </c>
    </row>
    <row r="5" spans="1:2" x14ac:dyDescent="0.2">
      <c r="A5" t="s">
        <v>1056</v>
      </c>
      <c r="B5">
        <v>6.7173467256229796E-4</v>
      </c>
    </row>
    <row r="6" spans="1:2" x14ac:dyDescent="0.2">
      <c r="A6" t="s">
        <v>1057</v>
      </c>
      <c r="B6">
        <v>1.1899135799121354E-2</v>
      </c>
    </row>
    <row r="7" spans="1:2" x14ac:dyDescent="0.2">
      <c r="A7" t="s">
        <v>1058</v>
      </c>
      <c r="B7">
        <v>1.2673653934914036E-3</v>
      </c>
    </row>
    <row r="8" spans="1:2" x14ac:dyDescent="0.2">
      <c r="A8" t="s">
        <v>1059</v>
      </c>
      <c r="B8">
        <v>3.5875208761746379E-3</v>
      </c>
    </row>
    <row r="9" spans="1:2" x14ac:dyDescent="0.2">
      <c r="A9" t="s">
        <v>1060</v>
      </c>
      <c r="B9">
        <v>5.3975026464819021E-3</v>
      </c>
    </row>
    <row r="10" spans="1:2" x14ac:dyDescent="0.2">
      <c r="A10" t="s">
        <v>1061</v>
      </c>
      <c r="B10">
        <v>9.9328329702103712E-3</v>
      </c>
    </row>
    <row r="11" spans="1:2" x14ac:dyDescent="0.2">
      <c r="A11" t="s">
        <v>1062</v>
      </c>
      <c r="B11">
        <v>0.11616603659557975</v>
      </c>
    </row>
    <row r="12" spans="1:2" x14ac:dyDescent="0.2">
      <c r="A12" t="s">
        <v>1063</v>
      </c>
      <c r="B12">
        <v>1.830606091435653E-2</v>
      </c>
    </row>
    <row r="13" spans="1:2" x14ac:dyDescent="0.2">
      <c r="A13" t="s">
        <v>1064</v>
      </c>
      <c r="B13">
        <v>2.047606654889679E-2</v>
      </c>
    </row>
    <row r="14" spans="1:2" x14ac:dyDescent="0.2">
      <c r="A14" t="s">
        <v>1065</v>
      </c>
      <c r="B14">
        <v>6.6171199371294676E-2</v>
      </c>
    </row>
    <row r="15" spans="1:2" x14ac:dyDescent="0.2">
      <c r="A15" t="s">
        <v>1066</v>
      </c>
      <c r="B15">
        <v>8.8894538336665545E-3</v>
      </c>
    </row>
    <row r="16" spans="1:2" x14ac:dyDescent="0.2">
      <c r="A16" t="s">
        <v>1067</v>
      </c>
      <c r="B16">
        <v>0.14218835991411388</v>
      </c>
    </row>
    <row r="17" spans="1:2" x14ac:dyDescent="0.2">
      <c r="A17" t="s">
        <v>1068</v>
      </c>
      <c r="B17">
        <v>1.1118402522075969E-2</v>
      </c>
    </row>
    <row r="18" spans="1:2" x14ac:dyDescent="0.2">
      <c r="A18" t="s">
        <v>1069</v>
      </c>
      <c r="B18">
        <v>1.4914695926592633E-2</v>
      </c>
    </row>
    <row r="19" spans="1:2" x14ac:dyDescent="0.2">
      <c r="A19" t="s">
        <v>1070</v>
      </c>
      <c r="B19">
        <v>6.830696802816312E-2</v>
      </c>
    </row>
    <row r="20" spans="1:2" x14ac:dyDescent="0.2">
      <c r="A20" t="s">
        <v>1071</v>
      </c>
      <c r="B20">
        <v>9.5804917201516883E-3</v>
      </c>
    </row>
    <row r="21" spans="1:2" x14ac:dyDescent="0.2">
      <c r="A21" t="s">
        <v>1072</v>
      </c>
      <c r="B21">
        <v>0.22972075999976094</v>
      </c>
    </row>
    <row r="22" spans="1:2" x14ac:dyDescent="0.2">
      <c r="A22" t="s">
        <v>1073</v>
      </c>
      <c r="B22">
        <v>1.5360395052745904E-2</v>
      </c>
    </row>
    <row r="23" spans="1:2" x14ac:dyDescent="0.2">
      <c r="A23" t="s">
        <v>1076</v>
      </c>
      <c r="B23">
        <v>5.6901831549556504E-3</v>
      </c>
    </row>
    <row r="24" spans="1:2" x14ac:dyDescent="0.2">
      <c r="A24" t="s">
        <v>1074</v>
      </c>
      <c r="B24">
        <v>7.7569375692290547E-3</v>
      </c>
    </row>
    <row r="25" spans="1:2" x14ac:dyDescent="0.2">
      <c r="A25" t="s">
        <v>1077</v>
      </c>
      <c r="B25">
        <v>5.4602169368001378E-3</v>
      </c>
    </row>
    <row r="26" spans="1:2" x14ac:dyDescent="0.2">
      <c r="A26" t="s">
        <v>1078</v>
      </c>
      <c r="B26">
        <v>0.1976372264504736</v>
      </c>
    </row>
    <row r="27" spans="1:2" x14ac:dyDescent="0.2">
      <c r="A27" t="s">
        <v>1079</v>
      </c>
      <c r="B27">
        <v>2.136230732963711E-2</v>
      </c>
    </row>
    <row r="28" spans="1:2" x14ac:dyDescent="0.2">
      <c r="A28" t="s">
        <v>1080</v>
      </c>
      <c r="B28">
        <v>3.0395821916723011E-4</v>
      </c>
    </row>
    <row r="29" spans="1:2" x14ac:dyDescent="0.2">
      <c r="A29" t="s">
        <v>1081</v>
      </c>
      <c r="B29">
        <v>1.768070219914398E-4</v>
      </c>
    </row>
    <row r="30" spans="1:2" x14ac:dyDescent="0.2">
      <c r="A30" t="s">
        <v>1082</v>
      </c>
      <c r="B30">
        <v>1.9002610133912699E-4</v>
      </c>
    </row>
    <row r="31" spans="1:2" x14ac:dyDescent="0.2">
      <c r="A31" t="s">
        <v>1083</v>
      </c>
      <c r="B31">
        <v>3.3272620915688555E-3</v>
      </c>
    </row>
    <row r="32" spans="1:2" x14ac:dyDescent="0.2">
      <c r="A32" t="s">
        <v>1084</v>
      </c>
      <c r="B32">
        <v>6.3268985230601968E-4</v>
      </c>
    </row>
    <row r="33" spans="1:2" x14ac:dyDescent="0.2">
      <c r="A33" t="s">
        <v>1085</v>
      </c>
      <c r="B33">
        <v>9.283093546779599E-5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75" x14ac:dyDescent="0.2"/>
  <sheetData>
    <row r="2" spans="1:2" x14ac:dyDescent="0.2">
      <c r="A2">
        <v>1999</v>
      </c>
      <c r="B2">
        <v>1.7888850800924848E-6</v>
      </c>
    </row>
    <row r="3" spans="1:2" x14ac:dyDescent="0.2">
      <c r="A3">
        <v>2000</v>
      </c>
      <c r="B3">
        <v>1.3049979959241707E-5</v>
      </c>
    </row>
    <row r="4" spans="1:2" x14ac:dyDescent="0.2">
      <c r="A4">
        <v>2001</v>
      </c>
      <c r="B4">
        <v>0</v>
      </c>
    </row>
    <row r="5" spans="1:2" x14ac:dyDescent="0.2">
      <c r="A5">
        <v>2002</v>
      </c>
      <c r="B5">
        <v>9.5948873897715528E-5</v>
      </c>
    </row>
    <row r="6" spans="1:2" x14ac:dyDescent="0.2">
      <c r="A6">
        <v>2003</v>
      </c>
      <c r="B6">
        <v>9.8484145183747634E-5</v>
      </c>
    </row>
    <row r="7" spans="1:2" x14ac:dyDescent="0.2">
      <c r="A7">
        <v>2004</v>
      </c>
      <c r="B7">
        <v>2.8664759802194783E-4</v>
      </c>
    </row>
    <row r="8" spans="1:2" x14ac:dyDescent="0.2">
      <c r="A8">
        <v>2005</v>
      </c>
      <c r="B8">
        <v>1.0057961424284302E-3</v>
      </c>
    </row>
    <row r="9" spans="1:2" x14ac:dyDescent="0.2">
      <c r="A9">
        <v>2006</v>
      </c>
      <c r="B9">
        <v>5.0447587498763291E-4</v>
      </c>
    </row>
    <row r="10" spans="1:2" x14ac:dyDescent="0.2">
      <c r="A10">
        <v>2007</v>
      </c>
      <c r="B10">
        <v>1.5866165362526078E-3</v>
      </c>
    </row>
    <row r="11" spans="1:2" x14ac:dyDescent="0.2">
      <c r="A11">
        <v>2008</v>
      </c>
      <c r="B11">
        <v>8.4064274001724372E-4</v>
      </c>
    </row>
    <row r="12" spans="1:2" x14ac:dyDescent="0.2">
      <c r="A12">
        <v>2009</v>
      </c>
      <c r="B12">
        <v>2.5903858943562711E-3</v>
      </c>
    </row>
    <row r="13" spans="1:2" x14ac:dyDescent="0.2">
      <c r="A13">
        <v>2010</v>
      </c>
      <c r="B13">
        <v>4.554376959279802E-3</v>
      </c>
    </row>
    <row r="14" spans="1:2" x14ac:dyDescent="0.2">
      <c r="A14">
        <v>2011</v>
      </c>
      <c r="B14">
        <v>1.7859867375492663E-3</v>
      </c>
    </row>
    <row r="15" spans="1:2" x14ac:dyDescent="0.2">
      <c r="A15">
        <v>2012</v>
      </c>
      <c r="B15">
        <v>6.8492187646517291E-4</v>
      </c>
    </row>
    <row r="16" spans="1:2" x14ac:dyDescent="0.2">
      <c r="A16">
        <v>2013</v>
      </c>
      <c r="B16">
        <v>2.330233565059312E-3</v>
      </c>
    </row>
    <row r="17" spans="1:2" x14ac:dyDescent="0.2">
      <c r="A17">
        <v>2014</v>
      </c>
      <c r="B17">
        <v>1.5650087502160796E-2</v>
      </c>
    </row>
    <row r="18" spans="1:2" x14ac:dyDescent="0.2">
      <c r="A18">
        <v>2015</v>
      </c>
      <c r="B18">
        <v>0.15416656511289153</v>
      </c>
    </row>
    <row r="19" spans="1:2" x14ac:dyDescent="0.2">
      <c r="A19">
        <v>2016</v>
      </c>
      <c r="B19">
        <v>0.24504906065061682</v>
      </c>
    </row>
    <row r="20" spans="1:2" x14ac:dyDescent="0.2">
      <c r="A20">
        <v>2017</v>
      </c>
      <c r="B20">
        <v>0.14101964520655086</v>
      </c>
    </row>
    <row r="21" spans="1:2" x14ac:dyDescent="0.2">
      <c r="A21">
        <v>2018</v>
      </c>
      <c r="B21">
        <v>0.11687927681056547</v>
      </c>
    </row>
    <row r="22" spans="1:2" x14ac:dyDescent="0.2">
      <c r="A22">
        <v>2019</v>
      </c>
      <c r="B22">
        <v>0.17740156345418812</v>
      </c>
    </row>
    <row r="23" spans="1:2" x14ac:dyDescent="0.2">
      <c r="A23">
        <v>2020</v>
      </c>
      <c r="B23">
        <v>9.3518565219833732E-2</v>
      </c>
    </row>
    <row r="24" spans="1:2" x14ac:dyDescent="0.2">
      <c r="A24">
        <v>2021</v>
      </c>
      <c r="B24">
        <v>3.9935880234654129E-2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1158</v>
      </c>
      <c r="C1" t="s">
        <v>1159</v>
      </c>
    </row>
    <row r="2" spans="1:3" x14ac:dyDescent="0.2">
      <c r="A2" t="s">
        <v>1089</v>
      </c>
      <c r="B2">
        <v>0.21101939665671951</v>
      </c>
      <c r="C2">
        <v>0.53207295188013859</v>
      </c>
    </row>
    <row r="3" spans="1:3" x14ac:dyDescent="0.2">
      <c r="A3" t="s">
        <v>1090</v>
      </c>
      <c r="B3">
        <v>0.34955746697251688</v>
      </c>
      <c r="C3">
        <v>0.29610617253036181</v>
      </c>
    </row>
    <row r="4" spans="1:3" x14ac:dyDescent="0.2">
      <c r="A4" t="s">
        <v>1091</v>
      </c>
      <c r="B4">
        <v>0.22795038053692676</v>
      </c>
      <c r="C4">
        <v>0.11593839989983723</v>
      </c>
    </row>
    <row r="5" spans="1:3" x14ac:dyDescent="0.2">
      <c r="A5" t="s">
        <v>1092</v>
      </c>
      <c r="B5">
        <v>8.9251550932990392E-2</v>
      </c>
      <c r="C5">
        <v>3.2177288093151374E-2</v>
      </c>
    </row>
    <row r="6" spans="1:3" x14ac:dyDescent="0.2">
      <c r="A6" t="s">
        <v>1093</v>
      </c>
      <c r="B6">
        <v>0.12222120490084643</v>
      </c>
      <c r="C6">
        <v>2.3705187596510996E-2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75" x14ac:dyDescent="0.2"/>
  <sheetData>
    <row r="2" spans="1:2" x14ac:dyDescent="0.2">
      <c r="A2" t="s">
        <v>1094</v>
      </c>
      <c r="B2">
        <v>1.0296012377084673E-3</v>
      </c>
    </row>
    <row r="3" spans="1:2" x14ac:dyDescent="0.2">
      <c r="A3" t="s">
        <v>1095</v>
      </c>
      <c r="B3">
        <v>2.2970575980008456E-2</v>
      </c>
    </row>
    <row r="4" spans="1:2" x14ac:dyDescent="0.2">
      <c r="A4" t="s">
        <v>1096</v>
      </c>
      <c r="B4">
        <v>0.23046638393813865</v>
      </c>
    </row>
    <row r="5" spans="1:2" x14ac:dyDescent="0.2">
      <c r="A5" t="s">
        <v>1097</v>
      </c>
      <c r="B5">
        <v>0.62230385858512682</v>
      </c>
    </row>
    <row r="6" spans="1:2" x14ac:dyDescent="0.2">
      <c r="A6" t="s">
        <v>1098</v>
      </c>
      <c r="B6">
        <v>7.877531259440558E-2</v>
      </c>
    </row>
    <row r="7" spans="1:2" x14ac:dyDescent="0.2">
      <c r="A7" t="s">
        <v>1099</v>
      </c>
      <c r="B7">
        <v>3.4706870892243703E-2</v>
      </c>
    </row>
    <row r="8" spans="1:2" x14ac:dyDescent="0.2">
      <c r="A8" t="s">
        <v>1100</v>
      </c>
      <c r="B8">
        <v>6.2386792925135754E-3</v>
      </c>
    </row>
    <row r="9" spans="1:2" x14ac:dyDescent="0.2">
      <c r="A9" t="s">
        <v>1101</v>
      </c>
      <c r="B9">
        <v>2.1720305468530239E-3</v>
      </c>
    </row>
    <row r="10" spans="1:2" x14ac:dyDescent="0.2">
      <c r="A10" t="s">
        <v>1102</v>
      </c>
      <c r="B10">
        <v>9.8002638424297874E-4</v>
      </c>
    </row>
    <row r="11" spans="1:2" x14ac:dyDescent="0.2">
      <c r="A11" t="s">
        <v>1103</v>
      </c>
      <c r="B11">
        <v>2.6553143614974669E-4</v>
      </c>
    </row>
    <row r="12" spans="1:2" x14ac:dyDescent="0.2">
      <c r="A12" t="s">
        <v>1104</v>
      </c>
      <c r="B12">
        <v>6.2208707025181157E-5</v>
      </c>
    </row>
    <row r="13" spans="1:2" x14ac:dyDescent="0.2">
      <c r="A13" t="s">
        <v>1105</v>
      </c>
      <c r="B13">
        <v>2.7913720894955085E-5</v>
      </c>
    </row>
    <row r="14" spans="1:2" x14ac:dyDescent="0.2">
      <c r="A14" t="s">
        <v>1106</v>
      </c>
      <c r="B14">
        <v>1.0066846888139711E-6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1157</v>
      </c>
    </row>
    <row r="2" spans="1:4" x14ac:dyDescent="0.2">
      <c r="A2" t="s">
        <v>1108</v>
      </c>
      <c r="B2">
        <v>176522461.61000016</v>
      </c>
      <c r="C2">
        <v>2152</v>
      </c>
      <c r="D2">
        <v>5.1289384622717954E-2</v>
      </c>
    </row>
    <row r="3" spans="1:4" x14ac:dyDescent="0.2">
      <c r="A3" t="s">
        <v>1107</v>
      </c>
      <c r="B3">
        <v>2679386.36</v>
      </c>
      <c r="C3">
        <v>57</v>
      </c>
      <c r="D3">
        <v>1.3585013585013584E-3</v>
      </c>
    </row>
    <row r="4" spans="1:4" x14ac:dyDescent="0.2">
      <c r="A4" t="s">
        <v>897</v>
      </c>
      <c r="B4">
        <v>2748129850.5700035</v>
      </c>
      <c r="C4">
        <v>39749</v>
      </c>
      <c r="D4">
        <v>0.94735211401878072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1109</v>
      </c>
      <c r="B2">
        <v>6.1850051700769269E-3</v>
      </c>
    </row>
    <row r="3" spans="1:2" x14ac:dyDescent="0.2">
      <c r="A3" t="s">
        <v>1110</v>
      </c>
      <c r="B3">
        <v>1.1739389997088285E-2</v>
      </c>
    </row>
    <row r="4" spans="1:2" x14ac:dyDescent="0.2">
      <c r="A4" t="s">
        <v>1111</v>
      </c>
      <c r="B4">
        <v>7.111423068449212E-3</v>
      </c>
    </row>
    <row r="5" spans="1:2" x14ac:dyDescent="0.2">
      <c r="A5" t="s">
        <v>1112</v>
      </c>
      <c r="B5">
        <v>1.0608437518538905E-2</v>
      </c>
    </row>
    <row r="6" spans="1:2" x14ac:dyDescent="0.2">
      <c r="A6" t="s">
        <v>1113</v>
      </c>
      <c r="B6">
        <v>4.1540775396464065E-3</v>
      </c>
    </row>
    <row r="7" spans="1:2" x14ac:dyDescent="0.2">
      <c r="A7" t="s">
        <v>1114</v>
      </c>
      <c r="B7">
        <v>3.6745747177762134E-3</v>
      </c>
    </row>
    <row r="8" spans="1:2" x14ac:dyDescent="0.2">
      <c r="A8" t="s">
        <v>1115</v>
      </c>
      <c r="B8">
        <v>1.247034209283719E-3</v>
      </c>
    </row>
    <row r="9" spans="1:2" x14ac:dyDescent="0.2">
      <c r="A9" t="s">
        <v>1116</v>
      </c>
      <c r="B9">
        <v>1.0871827991297614E-3</v>
      </c>
    </row>
    <row r="10" spans="1:2" x14ac:dyDescent="0.2">
      <c r="A10" t="s">
        <v>1117</v>
      </c>
      <c r="B10">
        <v>2.1344465313296338E-3</v>
      </c>
    </row>
    <row r="11" spans="1:2" x14ac:dyDescent="0.2">
      <c r="A11" t="s">
        <v>1118</v>
      </c>
      <c r="B11">
        <v>5.3158653007314266E-5</v>
      </c>
    </row>
    <row r="12" spans="1:2" x14ac:dyDescent="0.2">
      <c r="A12" t="s">
        <v>1119</v>
      </c>
      <c r="B12">
        <v>4.4992554163127102E-5</v>
      </c>
    </row>
    <row r="13" spans="1:2" x14ac:dyDescent="0.2">
      <c r="A13" t="s">
        <v>1120</v>
      </c>
      <c r="B13">
        <v>1.4294681440053471E-3</v>
      </c>
    </row>
    <row r="14" spans="1:2" x14ac:dyDescent="0.2">
      <c r="A14" t="s">
        <v>1121</v>
      </c>
      <c r="B14">
        <v>7.2555160560017944E-3</v>
      </c>
    </row>
    <row r="15" spans="1:2" x14ac:dyDescent="0.2">
      <c r="A15" t="s">
        <v>1122</v>
      </c>
      <c r="B15">
        <v>1.2201400858609223E-3</v>
      </c>
    </row>
    <row r="16" spans="1:2" x14ac:dyDescent="0.2">
      <c r="A16" t="s">
        <v>1123</v>
      </c>
      <c r="B16">
        <v>2.363105692276049E-4</v>
      </c>
    </row>
    <row r="17" spans="1:2" x14ac:dyDescent="0.2">
      <c r="A17" t="s">
        <v>1124</v>
      </c>
      <c r="B17">
        <v>0.94181884238641478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75" x14ac:dyDescent="0.2"/>
  <sheetData>
    <row r="2" spans="1:2" x14ac:dyDescent="0.2">
      <c r="A2" t="s">
        <v>1125</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1157</v>
      </c>
    </row>
    <row r="2" spans="1:4" x14ac:dyDescent="0.2">
      <c r="A2" t="s">
        <v>1128</v>
      </c>
      <c r="B2">
        <v>44439104.059999958</v>
      </c>
      <c r="C2">
        <v>999</v>
      </c>
      <c r="D2">
        <v>2.3809523809523808E-2</v>
      </c>
    </row>
    <row r="3" spans="1:4" x14ac:dyDescent="0.2">
      <c r="A3" t="s">
        <v>1127</v>
      </c>
      <c r="B3">
        <v>98249986.829999998</v>
      </c>
      <c r="C3">
        <v>599</v>
      </c>
      <c r="D3">
        <v>1.427618094284761E-2</v>
      </c>
    </row>
    <row r="4" spans="1:4" x14ac:dyDescent="0.2">
      <c r="A4" t="s">
        <v>1126</v>
      </c>
      <c r="B4">
        <v>2784642607.6499977</v>
      </c>
      <c r="C4">
        <v>40360</v>
      </c>
      <c r="D4">
        <v>0.96191429524762861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1.4382750004380738E-5</v>
      </c>
    </row>
    <row r="3" spans="1:2" x14ac:dyDescent="0.2">
      <c r="A3" t="s">
        <v>1129</v>
      </c>
      <c r="B3">
        <v>1.8247322384628051E-2</v>
      </c>
    </row>
    <row r="4" spans="1:2" x14ac:dyDescent="0.2">
      <c r="A4" t="s">
        <v>1130</v>
      </c>
      <c r="B4">
        <v>6.2360950038920109E-2</v>
      </c>
    </row>
    <row r="5" spans="1:2" x14ac:dyDescent="0.2">
      <c r="A5" t="s">
        <v>1131</v>
      </c>
      <c r="B5">
        <v>9.7392006735072742E-2</v>
      </c>
    </row>
    <row r="6" spans="1:2" x14ac:dyDescent="0.2">
      <c r="A6" t="s">
        <v>1132</v>
      </c>
      <c r="B6">
        <v>0.10933847658932377</v>
      </c>
    </row>
    <row r="7" spans="1:2" x14ac:dyDescent="0.2">
      <c r="A7" t="s">
        <v>1133</v>
      </c>
      <c r="B7">
        <v>0.12843352707775235</v>
      </c>
    </row>
    <row r="8" spans="1:2" x14ac:dyDescent="0.2">
      <c r="A8" t="s">
        <v>1134</v>
      </c>
      <c r="B8">
        <v>0.13087247442477129</v>
      </c>
    </row>
    <row r="9" spans="1:2" x14ac:dyDescent="0.2">
      <c r="A9" t="s">
        <v>1135</v>
      </c>
      <c r="B9">
        <v>0.13221793895889503</v>
      </c>
    </row>
    <row r="10" spans="1:2" x14ac:dyDescent="0.2">
      <c r="A10" t="s">
        <v>1136</v>
      </c>
      <c r="B10">
        <v>0.13813851607649463</v>
      </c>
    </row>
    <row r="11" spans="1:2" x14ac:dyDescent="0.2">
      <c r="A11" t="s">
        <v>1137</v>
      </c>
      <c r="B11">
        <v>0.12506623882172177</v>
      </c>
    </row>
    <row r="12" spans="1:2" x14ac:dyDescent="0.2">
      <c r="A12" t="s">
        <v>1138</v>
      </c>
      <c r="B12">
        <v>4.7871830482993441E-2</v>
      </c>
    </row>
    <row r="13" spans="1:2" x14ac:dyDescent="0.2">
      <c r="A13" t="s">
        <v>1139</v>
      </c>
      <c r="B13">
        <v>3.2778525353944965E-3</v>
      </c>
    </row>
    <row r="14" spans="1:2" x14ac:dyDescent="0.2">
      <c r="A14" t="s">
        <v>1140</v>
      </c>
      <c r="B14">
        <v>1.8125874675037287E-3</v>
      </c>
    </row>
    <row r="15" spans="1:2" x14ac:dyDescent="0.2">
      <c r="A15" t="s">
        <v>1141</v>
      </c>
      <c r="B15">
        <v>4.9558956565242066E-3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1142</v>
      </c>
      <c r="B2">
        <v>5.4208822689668186E-3</v>
      </c>
    </row>
    <row r="3" spans="1:2" x14ac:dyDescent="0.2">
      <c r="A3" t="s">
        <v>1143</v>
      </c>
      <c r="B3">
        <v>2.8801050213082897E-2</v>
      </c>
    </row>
    <row r="4" spans="1:2" x14ac:dyDescent="0.2">
      <c r="A4" t="s">
        <v>1144</v>
      </c>
      <c r="B4">
        <v>7.3063594233845175E-2</v>
      </c>
    </row>
    <row r="5" spans="1:2" x14ac:dyDescent="0.2">
      <c r="A5" t="s">
        <v>1145</v>
      </c>
      <c r="B5">
        <v>0.14893077801106036</v>
      </c>
    </row>
    <row r="6" spans="1:2" x14ac:dyDescent="0.2">
      <c r="A6" t="s">
        <v>1146</v>
      </c>
      <c r="B6">
        <v>0.18168834947377688</v>
      </c>
    </row>
    <row r="7" spans="1:2" x14ac:dyDescent="0.2">
      <c r="A7" t="s">
        <v>1147</v>
      </c>
      <c r="B7">
        <v>3.0556023840623097E-2</v>
      </c>
    </row>
    <row r="8" spans="1:2" x14ac:dyDescent="0.2">
      <c r="A8" t="s">
        <v>1148</v>
      </c>
      <c r="B8">
        <v>4.3929587751923398E-2</v>
      </c>
    </row>
    <row r="9" spans="1:2" x14ac:dyDescent="0.2">
      <c r="A9" t="s">
        <v>1149</v>
      </c>
      <c r="B9">
        <v>4.849758429179938E-2</v>
      </c>
    </row>
    <row r="10" spans="1:2" x14ac:dyDescent="0.2">
      <c r="A10" t="s">
        <v>1150</v>
      </c>
      <c r="B10">
        <v>5.5997764415203342E-2</v>
      </c>
    </row>
    <row r="11" spans="1:2" x14ac:dyDescent="0.2">
      <c r="A11" t="s">
        <v>1151</v>
      </c>
      <c r="B11">
        <v>5.2325789392570592E-2</v>
      </c>
    </row>
    <row r="12" spans="1:2" x14ac:dyDescent="0.2">
      <c r="A12" t="s">
        <v>1152</v>
      </c>
      <c r="B12">
        <v>0.15677828620477005</v>
      </c>
    </row>
    <row r="13" spans="1:2" x14ac:dyDescent="0.2">
      <c r="A13" t="s">
        <v>1153</v>
      </c>
      <c r="B13">
        <v>6.8187265334349781E-2</v>
      </c>
    </row>
    <row r="14" spans="1:2" x14ac:dyDescent="0.2">
      <c r="A14" t="s">
        <v>1154</v>
      </c>
      <c r="B14">
        <v>2.7187070781795289E-2</v>
      </c>
    </row>
    <row r="15" spans="1:2" x14ac:dyDescent="0.2">
      <c r="A15" t="s">
        <v>1155</v>
      </c>
      <c r="B15">
        <v>7.8635973786232827E-2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75" x14ac:dyDescent="0.2"/>
  <sheetData>
    <row r="2" spans="1:2" x14ac:dyDescent="0.2">
      <c r="A2" t="s">
        <v>1156</v>
      </c>
      <c r="B2">
        <v>1.3019964481308748E-2</v>
      </c>
    </row>
    <row r="3" spans="1:2" x14ac:dyDescent="0.2">
      <c r="A3" t="s">
        <v>1054</v>
      </c>
      <c r="B3">
        <v>3.2949500857079587E-2</v>
      </c>
    </row>
    <row r="4" spans="1:2" x14ac:dyDescent="0.2">
      <c r="A4" t="s">
        <v>1055</v>
      </c>
      <c r="B4">
        <v>7.6167046652486997E-2</v>
      </c>
    </row>
    <row r="5" spans="1:2" x14ac:dyDescent="0.2">
      <c r="A5" t="s">
        <v>1056</v>
      </c>
      <c r="B5">
        <v>7.5251011082846084E-2</v>
      </c>
    </row>
    <row r="6" spans="1:2" x14ac:dyDescent="0.2">
      <c r="A6" t="s">
        <v>1057</v>
      </c>
      <c r="B6">
        <v>8.7129822225889178E-2</v>
      </c>
    </row>
    <row r="7" spans="1:2" x14ac:dyDescent="0.2">
      <c r="A7" t="s">
        <v>1058</v>
      </c>
      <c r="B7">
        <v>8.4816728805906003E-2</v>
      </c>
    </row>
    <row r="8" spans="1:2" x14ac:dyDescent="0.2">
      <c r="A8" t="s">
        <v>1059</v>
      </c>
      <c r="B8">
        <v>9.465464054456002E-2</v>
      </c>
    </row>
    <row r="9" spans="1:2" x14ac:dyDescent="0.2">
      <c r="A9" t="s">
        <v>1060</v>
      </c>
      <c r="B9">
        <v>0.11566258838001416</v>
      </c>
    </row>
    <row r="10" spans="1:2" x14ac:dyDescent="0.2">
      <c r="A10" t="s">
        <v>1061</v>
      </c>
      <c r="B10">
        <v>9.6254979984172082E-2</v>
      </c>
    </row>
    <row r="11" spans="1:2" x14ac:dyDescent="0.2">
      <c r="A11" t="s">
        <v>1062</v>
      </c>
      <c r="B11">
        <v>9.6563687880325669E-2</v>
      </c>
    </row>
    <row r="12" spans="1:2" x14ac:dyDescent="0.2">
      <c r="A12" t="s">
        <v>1063</v>
      </c>
      <c r="B12">
        <v>9.7663840770961741E-2</v>
      </c>
    </row>
    <row r="13" spans="1:2" x14ac:dyDescent="0.2">
      <c r="A13" t="s">
        <v>1064</v>
      </c>
      <c r="B13">
        <v>4.5809640375527712E-2</v>
      </c>
    </row>
    <row r="14" spans="1:2" x14ac:dyDescent="0.2">
      <c r="A14" t="s">
        <v>1065</v>
      </c>
      <c r="B14">
        <v>8.0858213672216614E-2</v>
      </c>
    </row>
    <row r="15" spans="1:2" x14ac:dyDescent="0.2">
      <c r="A15" t="s">
        <v>1066</v>
      </c>
      <c r="B15">
        <v>2.4179661066527709E-3</v>
      </c>
    </row>
    <row r="16" spans="1:2" x14ac:dyDescent="0.2">
      <c r="A16" t="s">
        <v>1067</v>
      </c>
      <c r="B16">
        <v>4.4963055626954092E-4</v>
      </c>
    </row>
    <row r="17" spans="1:2" x14ac:dyDescent="0.2">
      <c r="A17" t="s">
        <v>1068</v>
      </c>
      <c r="B17">
        <v>1.8412282430064881E-4</v>
      </c>
    </row>
    <row r="18" spans="1:2" x14ac:dyDescent="0.2">
      <c r="A18" t="s">
        <v>1069</v>
      </c>
      <c r="B18">
        <v>6.987263182440654E-5</v>
      </c>
    </row>
    <row r="19" spans="1:2" x14ac:dyDescent="0.2">
      <c r="A19" t="s">
        <v>1070</v>
      </c>
      <c r="B19">
        <v>7.6742167658022371E-5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1124</v>
      </c>
      <c r="B2">
        <v>0.94181884238641533</v>
      </c>
    </row>
    <row r="3" spans="1:2" x14ac:dyDescent="0.2">
      <c r="A3" t="s">
        <v>1156</v>
      </c>
      <c r="B3">
        <v>2.2001960475515038E-2</v>
      </c>
    </row>
    <row r="4" spans="1:2" x14ac:dyDescent="0.2">
      <c r="A4" t="s">
        <v>1054</v>
      </c>
      <c r="B4">
        <v>1.6512824045224618E-2</v>
      </c>
    </row>
    <row r="5" spans="1:2" x14ac:dyDescent="0.2">
      <c r="A5" t="s">
        <v>1055</v>
      </c>
      <c r="B5">
        <v>5.8477936950355166E-3</v>
      </c>
    </row>
    <row r="6" spans="1:2" x14ac:dyDescent="0.2">
      <c r="A6" t="s">
        <v>1056</v>
      </c>
      <c r="B6">
        <v>1.7203420994319324E-3</v>
      </c>
    </row>
    <row r="7" spans="1:2" x14ac:dyDescent="0.2">
      <c r="A7" t="s">
        <v>1057</v>
      </c>
      <c r="B7">
        <v>1.9568024432820076E-3</v>
      </c>
    </row>
    <row r="8" spans="1:2" x14ac:dyDescent="0.2">
      <c r="A8" t="s">
        <v>1060</v>
      </c>
      <c r="B8">
        <v>1.0713972016099878E-3</v>
      </c>
    </row>
    <row r="9" spans="1:2" x14ac:dyDescent="0.2">
      <c r="A9" t="s">
        <v>1059</v>
      </c>
      <c r="B9">
        <v>9.0700376534855881E-3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
    <row r="2" spans="2:13" ht="8.25" customHeight="1" x14ac:dyDescent="0.2">
      <c r="B2" s="1"/>
      <c r="C2" s="1"/>
      <c r="D2" s="1"/>
      <c r="E2" s="1"/>
      <c r="F2" s="1"/>
      <c r="G2" s="1"/>
      <c r="H2" s="1"/>
      <c r="I2" s="1"/>
      <c r="J2" s="1"/>
      <c r="K2" s="1"/>
      <c r="L2" s="1"/>
      <c r="M2" s="1"/>
    </row>
    <row r="3" spans="2:13" ht="22.5" customHeight="1" x14ac:dyDescent="0.2">
      <c r="B3" s="1"/>
      <c r="C3" s="1"/>
      <c r="D3" s="1"/>
      <c r="E3" s="1"/>
      <c r="F3" s="1"/>
      <c r="G3" s="40" t="s">
        <v>855</v>
      </c>
      <c r="H3" s="41"/>
      <c r="I3" s="41"/>
      <c r="J3" s="41"/>
      <c r="K3" s="41"/>
      <c r="L3" s="41"/>
      <c r="M3" s="41"/>
    </row>
    <row r="4" spans="2:13" ht="7.15" customHeight="1" x14ac:dyDescent="0.2">
      <c r="B4" s="1"/>
      <c r="C4" s="1"/>
      <c r="D4" s="1"/>
      <c r="E4" s="1"/>
      <c r="F4" s="1"/>
      <c r="G4" s="1"/>
      <c r="H4" s="1"/>
      <c r="I4" s="1"/>
      <c r="J4" s="1"/>
      <c r="K4" s="1"/>
      <c r="L4" s="1"/>
      <c r="M4" s="1"/>
    </row>
    <row r="5" spans="2:13" ht="8.4499999999999993" customHeight="1" x14ac:dyDescent="0.2">
      <c r="B5" s="1"/>
      <c r="C5" s="1"/>
      <c r="D5" s="1"/>
      <c r="E5" s="1"/>
      <c r="F5" s="1"/>
      <c r="G5" s="1"/>
      <c r="H5" s="1"/>
      <c r="I5" s="1"/>
      <c r="J5" s="1"/>
      <c r="K5" s="1"/>
      <c r="L5" s="1"/>
      <c r="M5" s="1"/>
    </row>
    <row r="6" spans="2:13" ht="32.25" customHeight="1" x14ac:dyDescent="0.2">
      <c r="B6" s="42" t="s">
        <v>1164</v>
      </c>
      <c r="C6" s="43"/>
      <c r="D6" s="43"/>
      <c r="E6" s="43"/>
      <c r="F6" s="43"/>
      <c r="G6" s="43"/>
      <c r="H6" s="43"/>
      <c r="I6" s="43"/>
      <c r="J6" s="43"/>
      <c r="K6" s="43"/>
      <c r="L6" s="43"/>
      <c r="M6" s="43"/>
    </row>
    <row r="7" spans="2:13" ht="14.45" customHeight="1" x14ac:dyDescent="0.2">
      <c r="B7" s="1"/>
      <c r="C7" s="1"/>
      <c r="D7" s="1"/>
      <c r="E7" s="1"/>
      <c r="F7" s="1"/>
      <c r="G7" s="1"/>
      <c r="H7" s="1"/>
      <c r="I7" s="1"/>
      <c r="J7" s="1"/>
      <c r="K7" s="1"/>
      <c r="L7" s="1"/>
      <c r="M7" s="1"/>
    </row>
    <row r="8" spans="2:13" ht="21" customHeight="1" x14ac:dyDescent="0.2">
      <c r="B8" s="47" t="s">
        <v>990</v>
      </c>
      <c r="C8" s="48"/>
      <c r="D8" s="1"/>
      <c r="E8" s="49">
        <v>44408</v>
      </c>
      <c r="F8" s="34"/>
      <c r="G8" s="34"/>
      <c r="H8" s="34"/>
      <c r="I8" s="1"/>
      <c r="J8" s="1"/>
      <c r="K8" s="1"/>
      <c r="L8" s="1"/>
      <c r="M8" s="1"/>
    </row>
    <row r="9" spans="2:13" ht="14.1" customHeight="1" x14ac:dyDescent="0.2">
      <c r="B9" s="1"/>
      <c r="C9" s="1"/>
      <c r="D9" s="1"/>
      <c r="E9" s="1"/>
      <c r="F9" s="1"/>
      <c r="G9" s="1"/>
      <c r="H9" s="1"/>
      <c r="I9" s="1"/>
      <c r="J9" s="1"/>
      <c r="K9" s="1"/>
      <c r="L9" s="1"/>
      <c r="M9" s="1"/>
    </row>
    <row r="10" spans="2:13" ht="18.75" customHeight="1" x14ac:dyDescent="0.2">
      <c r="B10" s="154" t="s">
        <v>1165</v>
      </c>
      <c r="C10" s="70"/>
      <c r="D10" s="70"/>
      <c r="E10" s="70"/>
      <c r="F10" s="70"/>
      <c r="G10" s="70"/>
      <c r="H10" s="70"/>
      <c r="I10" s="70"/>
      <c r="J10" s="70"/>
      <c r="K10" s="70"/>
      <c r="L10" s="70"/>
      <c r="M10" s="71"/>
    </row>
    <row r="11" spans="2:13" ht="15.2" customHeight="1" x14ac:dyDescent="0.2">
      <c r="B11" s="1"/>
      <c r="C11" s="1"/>
      <c r="D11" s="1"/>
      <c r="E11" s="1"/>
      <c r="F11" s="1"/>
      <c r="G11" s="1"/>
      <c r="H11" s="1"/>
      <c r="I11" s="1"/>
      <c r="J11" s="1"/>
      <c r="K11" s="1"/>
      <c r="L11" s="1"/>
      <c r="M11" s="1"/>
    </row>
    <row r="12" spans="2:13" ht="15" customHeight="1" x14ac:dyDescent="0.2">
      <c r="B12" s="3"/>
      <c r="C12" s="35" t="s">
        <v>1049</v>
      </c>
      <c r="D12" s="32"/>
      <c r="E12" s="32"/>
      <c r="F12" s="32"/>
      <c r="G12" s="32"/>
      <c r="H12" s="35" t="s">
        <v>1050</v>
      </c>
      <c r="I12" s="32"/>
      <c r="J12" s="4" t="s">
        <v>1051</v>
      </c>
      <c r="K12" s="35" t="s">
        <v>1050</v>
      </c>
      <c r="L12" s="32"/>
      <c r="M12" s="1"/>
    </row>
    <row r="13" spans="2:13" ht="15" customHeight="1" x14ac:dyDescent="0.2">
      <c r="B13" s="5" t="s">
        <v>1166</v>
      </c>
      <c r="C13" s="149">
        <v>2923001429.6000042</v>
      </c>
      <c r="D13" s="34"/>
      <c r="E13" s="34"/>
      <c r="F13" s="34"/>
      <c r="G13" s="34"/>
      <c r="H13" s="150">
        <v>0.99852074537977376</v>
      </c>
      <c r="I13" s="34"/>
      <c r="J13" s="21">
        <v>41911</v>
      </c>
      <c r="K13" s="150">
        <v>0.99887983221316556</v>
      </c>
      <c r="L13" s="34"/>
      <c r="M13" s="1"/>
    </row>
    <row r="14" spans="2:13" ht="17.850000000000001" customHeight="1" x14ac:dyDescent="0.2">
      <c r="B14" s="5" t="s">
        <v>1160</v>
      </c>
      <c r="C14" s="149">
        <v>2438342.71</v>
      </c>
      <c r="D14" s="34"/>
      <c r="E14" s="34"/>
      <c r="F14" s="34"/>
      <c r="G14" s="34"/>
      <c r="H14" s="150">
        <v>8.3295743738781439E-4</v>
      </c>
      <c r="I14" s="34"/>
      <c r="J14" s="21">
        <v>22</v>
      </c>
      <c r="K14" s="150">
        <v>5.2433385766719105E-4</v>
      </c>
      <c r="L14" s="34"/>
      <c r="M14" s="1"/>
    </row>
    <row r="15" spans="2:13" ht="17.100000000000001" customHeight="1" x14ac:dyDescent="0.2">
      <c r="B15" s="5" t="s">
        <v>1161</v>
      </c>
      <c r="C15" s="149">
        <v>477008.27</v>
      </c>
      <c r="D15" s="34"/>
      <c r="E15" s="34"/>
      <c r="F15" s="34"/>
      <c r="G15" s="34"/>
      <c r="H15" s="150">
        <v>1.6294985301389182E-4</v>
      </c>
      <c r="I15" s="34"/>
      <c r="J15" s="21">
        <v>7</v>
      </c>
      <c r="K15" s="150">
        <v>1.6683350016683351E-4</v>
      </c>
      <c r="L15" s="34"/>
      <c r="M15" s="1"/>
    </row>
    <row r="16" spans="2:13" ht="17.100000000000001" customHeight="1" x14ac:dyDescent="0.2">
      <c r="B16" s="5" t="s">
        <v>1162</v>
      </c>
      <c r="C16" s="149">
        <v>514290.82</v>
      </c>
      <c r="D16" s="34"/>
      <c r="E16" s="34"/>
      <c r="F16" s="34"/>
      <c r="G16" s="34"/>
      <c r="H16" s="150">
        <v>1.7568587128561502E-4</v>
      </c>
      <c r="I16" s="34"/>
      <c r="J16" s="21">
        <v>10</v>
      </c>
      <c r="K16" s="150">
        <v>2.38333571666905E-4</v>
      </c>
      <c r="L16" s="34"/>
      <c r="M16" s="1"/>
    </row>
    <row r="17" spans="2:13" ht="17.100000000000001" customHeight="1" x14ac:dyDescent="0.2">
      <c r="B17" s="5" t="s">
        <v>1163</v>
      </c>
      <c r="C17" s="149">
        <v>900627.14000000013</v>
      </c>
      <c r="D17" s="34"/>
      <c r="E17" s="34"/>
      <c r="F17" s="34"/>
      <c r="G17" s="34"/>
      <c r="H17" s="150">
        <v>3.0766145853890919E-4</v>
      </c>
      <c r="I17" s="34"/>
      <c r="J17" s="21">
        <v>8</v>
      </c>
      <c r="K17" s="150">
        <v>1.90666857333524E-4</v>
      </c>
      <c r="L17" s="34"/>
      <c r="M17" s="1"/>
    </row>
    <row r="18" spans="2:13" ht="17.100000000000001" customHeight="1" x14ac:dyDescent="0.2">
      <c r="B18" s="22" t="s">
        <v>64</v>
      </c>
      <c r="C18" s="151">
        <v>2927331698.5400043</v>
      </c>
      <c r="D18" s="152"/>
      <c r="E18" s="152"/>
      <c r="F18" s="152"/>
      <c r="G18" s="152"/>
      <c r="H18" s="153">
        <v>0.99999999999999156</v>
      </c>
      <c r="I18" s="152"/>
      <c r="J18" s="23">
        <v>41958</v>
      </c>
      <c r="K18" s="153">
        <v>1</v>
      </c>
      <c r="L18" s="152"/>
      <c r="M18" s="1"/>
    </row>
    <row r="19" spans="2:13" ht="8.4499999999999993" customHeight="1" x14ac:dyDescent="0.2">
      <c r="B19" s="1"/>
      <c r="C19" s="1"/>
      <c r="D19" s="1"/>
      <c r="E19" s="1"/>
      <c r="F19" s="1"/>
      <c r="G19" s="1"/>
      <c r="H19" s="1"/>
      <c r="I19" s="1"/>
      <c r="J19" s="1"/>
      <c r="K19" s="1"/>
      <c r="L19" s="1"/>
      <c r="M19" s="1"/>
    </row>
    <row r="20" spans="2:13" ht="341.1" customHeight="1" x14ac:dyDescent="0.2"/>
  </sheetData>
  <mergeCells count="26">
    <mergeCell ref="C12:G12"/>
    <mergeCell ref="H12:I12"/>
    <mergeCell ref="K12:L12"/>
    <mergeCell ref="G3:M3"/>
    <mergeCell ref="B6:M6"/>
    <mergeCell ref="B8:C8"/>
    <mergeCell ref="B10:M10"/>
    <mergeCell ref="E8:H8"/>
    <mergeCell ref="C13:G13"/>
    <mergeCell ref="H13:I13"/>
    <mergeCell ref="K13:L13"/>
    <mergeCell ref="C14:G14"/>
    <mergeCell ref="H14:I14"/>
    <mergeCell ref="K14:L14"/>
    <mergeCell ref="C15:G15"/>
    <mergeCell ref="H15:I15"/>
    <mergeCell ref="K15:L15"/>
    <mergeCell ref="C16:G16"/>
    <mergeCell ref="H16:I16"/>
    <mergeCell ref="K16:L16"/>
    <mergeCell ref="C17:G17"/>
    <mergeCell ref="H17:I17"/>
    <mergeCell ref="K17:L17"/>
    <mergeCell ref="C18:G18"/>
    <mergeCell ref="H18:I18"/>
    <mergeCell ref="K18:L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75" x14ac:dyDescent="0.2"/>
  <sheetData>
    <row r="1" spans="1:3" x14ac:dyDescent="0.2">
      <c r="B1" t="s">
        <v>1157</v>
      </c>
    </row>
    <row r="2" spans="1:3" x14ac:dyDescent="0.2">
      <c r="A2" t="s">
        <v>1160</v>
      </c>
      <c r="B2">
        <v>2438342.71</v>
      </c>
      <c r="C2">
        <v>22</v>
      </c>
    </row>
    <row r="3" spans="1:3" x14ac:dyDescent="0.2">
      <c r="A3" t="s">
        <v>1161</v>
      </c>
      <c r="B3">
        <v>477008.27</v>
      </c>
      <c r="C3">
        <v>7</v>
      </c>
    </row>
    <row r="4" spans="1:3" x14ac:dyDescent="0.2">
      <c r="A4" t="s">
        <v>1162</v>
      </c>
      <c r="B4">
        <v>514290.82000000007</v>
      </c>
      <c r="C4">
        <v>10</v>
      </c>
    </row>
    <row r="5" spans="1:3" x14ac:dyDescent="0.2">
      <c r="A5" t="s">
        <v>1163</v>
      </c>
      <c r="B5">
        <v>900627.14000000013</v>
      </c>
      <c r="C5">
        <v>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6"/>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0" t="s">
        <v>855</v>
      </c>
      <c r="L2" s="41"/>
      <c r="M2" s="41"/>
      <c r="N2" s="41"/>
      <c r="O2" s="41"/>
      <c r="P2" s="41"/>
    </row>
    <row r="3" spans="2:16" ht="6.4" customHeight="1" x14ac:dyDescent="0.2">
      <c r="B3" s="1"/>
      <c r="C3" s="1"/>
      <c r="D3" s="1"/>
      <c r="E3" s="1"/>
      <c r="F3" s="1"/>
      <c r="G3" s="1"/>
      <c r="H3" s="1"/>
      <c r="I3" s="1"/>
      <c r="J3" s="1"/>
      <c r="K3" s="1"/>
      <c r="L3" s="1"/>
      <c r="M3" s="1"/>
      <c r="N3" s="1"/>
      <c r="O3" s="1"/>
      <c r="P3" s="1"/>
    </row>
    <row r="4" spans="2:16" ht="33.4" customHeight="1" x14ac:dyDescent="0.2">
      <c r="B4" s="42" t="s">
        <v>1167</v>
      </c>
      <c r="C4" s="43"/>
      <c r="D4" s="43"/>
      <c r="E4" s="43"/>
      <c r="F4" s="43"/>
      <c r="G4" s="43"/>
      <c r="H4" s="43"/>
      <c r="I4" s="43"/>
      <c r="J4" s="43"/>
      <c r="K4" s="43"/>
      <c r="L4" s="43"/>
      <c r="M4" s="43"/>
      <c r="N4" s="43"/>
      <c r="O4" s="43"/>
      <c r="P4" s="43"/>
    </row>
    <row r="5" spans="2:16" ht="4.5" customHeight="1" x14ac:dyDescent="0.2">
      <c r="B5" s="1"/>
      <c r="C5" s="1"/>
      <c r="D5" s="1"/>
      <c r="E5" s="1"/>
      <c r="F5" s="1"/>
      <c r="G5" s="1"/>
      <c r="H5" s="1"/>
      <c r="I5" s="1"/>
      <c r="J5" s="1"/>
      <c r="K5" s="1"/>
      <c r="L5" s="1"/>
      <c r="M5" s="1"/>
      <c r="N5" s="1"/>
      <c r="O5" s="1"/>
      <c r="P5" s="1"/>
    </row>
    <row r="6" spans="2:16" ht="20.25" customHeight="1" x14ac:dyDescent="0.2">
      <c r="B6" s="47" t="s">
        <v>990</v>
      </c>
      <c r="C6" s="48"/>
      <c r="D6" s="48"/>
      <c r="E6" s="48"/>
      <c r="F6" s="48"/>
      <c r="G6" s="1"/>
      <c r="H6" s="169">
        <v>44378</v>
      </c>
      <c r="I6" s="34"/>
      <c r="J6" s="34"/>
      <c r="K6" s="34"/>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0" t="s">
        <v>1168</v>
      </c>
      <c r="C8" s="161"/>
      <c r="D8" s="162"/>
      <c r="E8" s="163" t="s">
        <v>1169</v>
      </c>
      <c r="F8" s="164"/>
      <c r="G8" s="164"/>
      <c r="H8" s="165"/>
      <c r="I8" s="166" t="s">
        <v>1170</v>
      </c>
      <c r="J8" s="167"/>
      <c r="K8" s="167"/>
      <c r="L8" s="167"/>
      <c r="M8" s="167"/>
      <c r="N8" s="167"/>
      <c r="O8" s="168"/>
      <c r="P8" s="1"/>
    </row>
    <row r="9" spans="2:16" ht="22.5" customHeight="1" x14ac:dyDescent="0.2">
      <c r="B9" s="24" t="s">
        <v>1171</v>
      </c>
      <c r="C9" s="4" t="s">
        <v>1172</v>
      </c>
      <c r="D9" s="4" t="s">
        <v>1173</v>
      </c>
      <c r="E9" s="24" t="s">
        <v>1174</v>
      </c>
      <c r="F9" s="159" t="s">
        <v>1175</v>
      </c>
      <c r="G9" s="32"/>
      <c r="H9" s="32"/>
      <c r="I9" s="35" t="s">
        <v>1176</v>
      </c>
      <c r="J9" s="32"/>
      <c r="K9" s="32"/>
      <c r="L9" s="32"/>
      <c r="M9" s="4" t="s">
        <v>1177</v>
      </c>
      <c r="N9" s="4" t="s">
        <v>1178</v>
      </c>
      <c r="O9" s="4" t="s">
        <v>1179</v>
      </c>
      <c r="P9" s="1"/>
    </row>
    <row r="10" spans="2:16" ht="11.25" customHeight="1" x14ac:dyDescent="0.2">
      <c r="B10" s="25">
        <v>44378</v>
      </c>
      <c r="C10" s="26">
        <v>44409</v>
      </c>
      <c r="D10" s="10">
        <v>1</v>
      </c>
      <c r="E10" s="27">
        <v>31</v>
      </c>
      <c r="F10" s="158">
        <v>2250000000</v>
      </c>
      <c r="G10" s="57"/>
      <c r="H10" s="57"/>
      <c r="I10" s="58">
        <v>2905498954.6268249</v>
      </c>
      <c r="J10" s="57"/>
      <c r="K10" s="57"/>
      <c r="L10" s="57"/>
      <c r="M10" s="10">
        <v>2900571013.3872843</v>
      </c>
      <c r="N10" s="10">
        <v>2893194264.3494215</v>
      </c>
      <c r="O10" s="10">
        <v>2880940009.9477172</v>
      </c>
      <c r="P10" s="1"/>
    </row>
    <row r="11" spans="2:16" ht="11.25" customHeight="1" x14ac:dyDescent="0.2">
      <c r="B11" s="25">
        <v>44378</v>
      </c>
      <c r="C11" s="26">
        <v>44440</v>
      </c>
      <c r="D11" s="10">
        <v>2</v>
      </c>
      <c r="E11" s="27">
        <v>62</v>
      </c>
      <c r="F11" s="158">
        <v>2250000000</v>
      </c>
      <c r="G11" s="57"/>
      <c r="H11" s="57"/>
      <c r="I11" s="58">
        <v>2884356569.938036</v>
      </c>
      <c r="J11" s="57"/>
      <c r="K11" s="57"/>
      <c r="L11" s="57"/>
      <c r="M11" s="10">
        <v>2874580702.8903923</v>
      </c>
      <c r="N11" s="10">
        <v>2859977994.7200565</v>
      </c>
      <c r="O11" s="10">
        <v>2835802171.4748173</v>
      </c>
      <c r="P11" s="1"/>
    </row>
    <row r="12" spans="2:16" ht="11.25" customHeight="1" x14ac:dyDescent="0.2">
      <c r="B12" s="25">
        <v>44378</v>
      </c>
      <c r="C12" s="26">
        <v>44470</v>
      </c>
      <c r="D12" s="10">
        <v>3</v>
      </c>
      <c r="E12" s="27">
        <v>92</v>
      </c>
      <c r="F12" s="158">
        <v>2250000000</v>
      </c>
      <c r="G12" s="57"/>
      <c r="H12" s="57"/>
      <c r="I12" s="58">
        <v>2863955519.6666899</v>
      </c>
      <c r="J12" s="57"/>
      <c r="K12" s="57"/>
      <c r="L12" s="57"/>
      <c r="M12" s="10">
        <v>2849563813.744453</v>
      </c>
      <c r="N12" s="10">
        <v>2828110278.2602878</v>
      </c>
      <c r="O12" s="10">
        <v>2792708859.5064154</v>
      </c>
      <c r="P12" s="1"/>
    </row>
    <row r="13" spans="2:16" ht="11.25" customHeight="1" x14ac:dyDescent="0.2">
      <c r="B13" s="25">
        <v>44378</v>
      </c>
      <c r="C13" s="26">
        <v>44501</v>
      </c>
      <c r="D13" s="10">
        <v>4</v>
      </c>
      <c r="E13" s="27">
        <v>123</v>
      </c>
      <c r="F13" s="158">
        <v>2250000000</v>
      </c>
      <c r="G13" s="57"/>
      <c r="H13" s="57"/>
      <c r="I13" s="58">
        <v>2843561234.6517549</v>
      </c>
      <c r="J13" s="57"/>
      <c r="K13" s="57"/>
      <c r="L13" s="57"/>
      <c r="M13" s="10">
        <v>2824473357.6531253</v>
      </c>
      <c r="N13" s="10">
        <v>2796079584.2101116</v>
      </c>
      <c r="O13" s="10">
        <v>2749384441.1297979</v>
      </c>
      <c r="P13" s="1"/>
    </row>
    <row r="14" spans="2:16" ht="11.25" customHeight="1" x14ac:dyDescent="0.2">
      <c r="B14" s="25">
        <v>44378</v>
      </c>
      <c r="C14" s="26">
        <v>44531</v>
      </c>
      <c r="D14" s="10">
        <v>5</v>
      </c>
      <c r="E14" s="27">
        <v>153</v>
      </c>
      <c r="F14" s="158">
        <v>2250000000</v>
      </c>
      <c r="G14" s="57"/>
      <c r="H14" s="57"/>
      <c r="I14" s="58">
        <v>2823373309.7916288</v>
      </c>
      <c r="J14" s="57"/>
      <c r="K14" s="57"/>
      <c r="L14" s="57"/>
      <c r="M14" s="10">
        <v>2799817751.7961659</v>
      </c>
      <c r="N14" s="10">
        <v>2764850008.3602438</v>
      </c>
      <c r="O14" s="10">
        <v>2707532021.567894</v>
      </c>
      <c r="P14" s="1"/>
    </row>
    <row r="15" spans="2:16" ht="11.25" customHeight="1" x14ac:dyDescent="0.2">
      <c r="B15" s="25">
        <v>44378</v>
      </c>
      <c r="C15" s="26">
        <v>44562</v>
      </c>
      <c r="D15" s="10">
        <v>6</v>
      </c>
      <c r="E15" s="27">
        <v>184</v>
      </c>
      <c r="F15" s="158">
        <v>2250000000</v>
      </c>
      <c r="G15" s="57"/>
      <c r="H15" s="57"/>
      <c r="I15" s="58">
        <v>2801960810.1712022</v>
      </c>
      <c r="J15" s="57"/>
      <c r="K15" s="57"/>
      <c r="L15" s="57"/>
      <c r="M15" s="10">
        <v>2773871213.920331</v>
      </c>
      <c r="N15" s="10">
        <v>2732261105.0506277</v>
      </c>
      <c r="O15" s="10">
        <v>2664286014.0241461</v>
      </c>
      <c r="P15" s="1"/>
    </row>
    <row r="16" spans="2:16" ht="11.25" customHeight="1" x14ac:dyDescent="0.2">
      <c r="B16" s="25">
        <v>44378</v>
      </c>
      <c r="C16" s="26">
        <v>44593</v>
      </c>
      <c r="D16" s="10">
        <v>7</v>
      </c>
      <c r="E16" s="27">
        <v>215</v>
      </c>
      <c r="F16" s="158">
        <v>2250000000</v>
      </c>
      <c r="G16" s="57"/>
      <c r="H16" s="57"/>
      <c r="I16" s="58">
        <v>2780908852.7081718</v>
      </c>
      <c r="J16" s="57"/>
      <c r="K16" s="57"/>
      <c r="L16" s="57"/>
      <c r="M16" s="10">
        <v>2748360958.752027</v>
      </c>
      <c r="N16" s="10">
        <v>2700248724.788887</v>
      </c>
      <c r="O16" s="10">
        <v>2621917573.3735566</v>
      </c>
      <c r="P16" s="1"/>
    </row>
    <row r="17" spans="2:16" ht="11.25" customHeight="1" x14ac:dyDescent="0.2">
      <c r="B17" s="25">
        <v>44378</v>
      </c>
      <c r="C17" s="26">
        <v>44621</v>
      </c>
      <c r="D17" s="10">
        <v>8</v>
      </c>
      <c r="E17" s="27">
        <v>243</v>
      </c>
      <c r="F17" s="158">
        <v>2250000000</v>
      </c>
      <c r="G17" s="57"/>
      <c r="H17" s="57"/>
      <c r="I17" s="58">
        <v>2759634801.1508441</v>
      </c>
      <c r="J17" s="57"/>
      <c r="K17" s="57"/>
      <c r="L17" s="57"/>
      <c r="M17" s="10">
        <v>2723157447.6575379</v>
      </c>
      <c r="N17" s="10">
        <v>2669339833.3731885</v>
      </c>
      <c r="O17" s="10">
        <v>2581987546.8024793</v>
      </c>
      <c r="P17" s="1"/>
    </row>
    <row r="18" spans="2:16" ht="11.25" customHeight="1" x14ac:dyDescent="0.2">
      <c r="B18" s="25">
        <v>44378</v>
      </c>
      <c r="C18" s="26">
        <v>44652</v>
      </c>
      <c r="D18" s="10">
        <v>9</v>
      </c>
      <c r="E18" s="27">
        <v>274</v>
      </c>
      <c r="F18" s="158">
        <v>2250000000</v>
      </c>
      <c r="G18" s="57"/>
      <c r="H18" s="57"/>
      <c r="I18" s="58">
        <v>2738745359.9802141</v>
      </c>
      <c r="J18" s="57"/>
      <c r="K18" s="57"/>
      <c r="L18" s="57"/>
      <c r="M18" s="10">
        <v>2697960412.0776701</v>
      </c>
      <c r="N18" s="10">
        <v>2637914899.7075448</v>
      </c>
      <c r="O18" s="10">
        <v>2540783593.9029565</v>
      </c>
      <c r="P18" s="1"/>
    </row>
    <row r="19" spans="2:16" ht="11.25" customHeight="1" x14ac:dyDescent="0.2">
      <c r="B19" s="25">
        <v>44378</v>
      </c>
      <c r="C19" s="26">
        <v>44682</v>
      </c>
      <c r="D19" s="10">
        <v>10</v>
      </c>
      <c r="E19" s="27">
        <v>304</v>
      </c>
      <c r="F19" s="158">
        <v>2250000000</v>
      </c>
      <c r="G19" s="57"/>
      <c r="H19" s="57"/>
      <c r="I19" s="58">
        <v>2717724956.7605028</v>
      </c>
      <c r="J19" s="57"/>
      <c r="K19" s="57"/>
      <c r="L19" s="57"/>
      <c r="M19" s="10">
        <v>2672858579.7437191</v>
      </c>
      <c r="N19" s="10">
        <v>2606939522.9256525</v>
      </c>
      <c r="O19" s="10">
        <v>2500655900.5854988</v>
      </c>
      <c r="P19" s="1"/>
    </row>
    <row r="20" spans="2:16" ht="11.25" customHeight="1" x14ac:dyDescent="0.2">
      <c r="B20" s="25">
        <v>44378</v>
      </c>
      <c r="C20" s="26">
        <v>44713</v>
      </c>
      <c r="D20" s="10">
        <v>11</v>
      </c>
      <c r="E20" s="27">
        <v>335</v>
      </c>
      <c r="F20" s="158">
        <v>2250000000</v>
      </c>
      <c r="G20" s="57"/>
      <c r="H20" s="57"/>
      <c r="I20" s="58">
        <v>2696677577.62187</v>
      </c>
      <c r="J20" s="57"/>
      <c r="K20" s="57"/>
      <c r="L20" s="57"/>
      <c r="M20" s="10">
        <v>2647660410.2069783</v>
      </c>
      <c r="N20" s="10">
        <v>2575795320.1849475</v>
      </c>
      <c r="O20" s="10">
        <v>2460316325.5821457</v>
      </c>
      <c r="P20" s="1"/>
    </row>
    <row r="21" spans="2:16" ht="11.25" customHeight="1" x14ac:dyDescent="0.2">
      <c r="B21" s="25">
        <v>44378</v>
      </c>
      <c r="C21" s="26">
        <v>44743</v>
      </c>
      <c r="D21" s="10">
        <v>12</v>
      </c>
      <c r="E21" s="27">
        <v>365</v>
      </c>
      <c r="F21" s="158">
        <v>2250000000</v>
      </c>
      <c r="G21" s="57"/>
      <c r="H21" s="57"/>
      <c r="I21" s="58">
        <v>2676320677.1764302</v>
      </c>
      <c r="J21" s="57"/>
      <c r="K21" s="57"/>
      <c r="L21" s="57"/>
      <c r="M21" s="10">
        <v>2623360453.1895475</v>
      </c>
      <c r="N21" s="10">
        <v>2545873396.4827385</v>
      </c>
      <c r="O21" s="10">
        <v>2421767713.1571631</v>
      </c>
      <c r="P21" s="1"/>
    </row>
    <row r="22" spans="2:16" ht="11.25" customHeight="1" x14ac:dyDescent="0.2">
      <c r="B22" s="25">
        <v>44378</v>
      </c>
      <c r="C22" s="26">
        <v>44774</v>
      </c>
      <c r="D22" s="10">
        <v>13</v>
      </c>
      <c r="E22" s="27">
        <v>396</v>
      </c>
      <c r="F22" s="158">
        <v>2250000000</v>
      </c>
      <c r="G22" s="57"/>
      <c r="H22" s="57"/>
      <c r="I22" s="58">
        <v>2655201714.980423</v>
      </c>
      <c r="J22" s="57"/>
      <c r="K22" s="57"/>
      <c r="L22" s="57"/>
      <c r="M22" s="10">
        <v>2598245099.4629097</v>
      </c>
      <c r="N22" s="10">
        <v>2515087190.0437946</v>
      </c>
      <c r="O22" s="10">
        <v>2382348799.8045974</v>
      </c>
      <c r="P22" s="1"/>
    </row>
    <row r="23" spans="2:16" ht="11.25" customHeight="1" x14ac:dyDescent="0.2">
      <c r="B23" s="25">
        <v>44378</v>
      </c>
      <c r="C23" s="26">
        <v>44805</v>
      </c>
      <c r="D23" s="10">
        <v>14</v>
      </c>
      <c r="E23" s="27">
        <v>427</v>
      </c>
      <c r="F23" s="158">
        <v>2250000000</v>
      </c>
      <c r="G23" s="57"/>
      <c r="H23" s="57"/>
      <c r="I23" s="58">
        <v>2635129671.9137421</v>
      </c>
      <c r="J23" s="57"/>
      <c r="K23" s="57"/>
      <c r="L23" s="57"/>
      <c r="M23" s="10">
        <v>2574230118.3489137</v>
      </c>
      <c r="N23" s="10">
        <v>2485503554.3031292</v>
      </c>
      <c r="O23" s="10">
        <v>2344354639.562551</v>
      </c>
      <c r="P23" s="1"/>
    </row>
    <row r="24" spans="2:16" ht="11.25" customHeight="1" x14ac:dyDescent="0.2">
      <c r="B24" s="25">
        <v>44378</v>
      </c>
      <c r="C24" s="26">
        <v>44835</v>
      </c>
      <c r="D24" s="10">
        <v>15</v>
      </c>
      <c r="E24" s="27">
        <v>457</v>
      </c>
      <c r="F24" s="158">
        <v>2250000000</v>
      </c>
      <c r="G24" s="57"/>
      <c r="H24" s="57"/>
      <c r="I24" s="58">
        <v>2614356213.6693139</v>
      </c>
      <c r="J24" s="57"/>
      <c r="K24" s="57"/>
      <c r="L24" s="57"/>
      <c r="M24" s="10">
        <v>2549744698.8695478</v>
      </c>
      <c r="N24" s="10">
        <v>2455802777.0045247</v>
      </c>
      <c r="O24" s="10">
        <v>2306845404.2299671</v>
      </c>
      <c r="P24" s="1"/>
    </row>
    <row r="25" spans="2:16" ht="11.25" customHeight="1" x14ac:dyDescent="0.2">
      <c r="B25" s="25">
        <v>44378</v>
      </c>
      <c r="C25" s="26">
        <v>44866</v>
      </c>
      <c r="D25" s="10">
        <v>16</v>
      </c>
      <c r="E25" s="27">
        <v>488</v>
      </c>
      <c r="F25" s="158">
        <v>2250000000</v>
      </c>
      <c r="G25" s="57"/>
      <c r="H25" s="57"/>
      <c r="I25" s="58">
        <v>2593584582.6855149</v>
      </c>
      <c r="J25" s="57"/>
      <c r="K25" s="57"/>
      <c r="L25" s="57"/>
      <c r="M25" s="10">
        <v>2525196224.3233118</v>
      </c>
      <c r="N25" s="10">
        <v>2425973277.7895684</v>
      </c>
      <c r="O25" s="10">
        <v>2269173154.5559425</v>
      </c>
      <c r="P25" s="1"/>
    </row>
    <row r="26" spans="2:16" ht="11.25" customHeight="1" x14ac:dyDescent="0.2">
      <c r="B26" s="25">
        <v>44378</v>
      </c>
      <c r="C26" s="26">
        <v>44896</v>
      </c>
      <c r="D26" s="10">
        <v>17</v>
      </c>
      <c r="E26" s="27">
        <v>518</v>
      </c>
      <c r="F26" s="158">
        <v>2250000000</v>
      </c>
      <c r="G26" s="57"/>
      <c r="H26" s="57"/>
      <c r="I26" s="58">
        <v>2571990743.0902648</v>
      </c>
      <c r="J26" s="57"/>
      <c r="K26" s="57"/>
      <c r="L26" s="57"/>
      <c r="M26" s="10">
        <v>2500061412.3405113</v>
      </c>
      <c r="N26" s="10">
        <v>2395914554.4815593</v>
      </c>
      <c r="O26" s="10">
        <v>2231870713.4277215</v>
      </c>
      <c r="P26" s="1"/>
    </row>
    <row r="27" spans="2:16" ht="11.25" customHeight="1" x14ac:dyDescent="0.2">
      <c r="B27" s="25">
        <v>44378</v>
      </c>
      <c r="C27" s="26">
        <v>44927</v>
      </c>
      <c r="D27" s="10">
        <v>18</v>
      </c>
      <c r="E27" s="27">
        <v>549</v>
      </c>
      <c r="F27" s="158">
        <v>2250000000</v>
      </c>
      <c r="G27" s="57"/>
      <c r="H27" s="57"/>
      <c r="I27" s="58">
        <v>2550262102.1093278</v>
      </c>
      <c r="J27" s="57"/>
      <c r="K27" s="57"/>
      <c r="L27" s="57"/>
      <c r="M27" s="10">
        <v>2474735976.8611383</v>
      </c>
      <c r="N27" s="10">
        <v>2365612539.8082204</v>
      </c>
      <c r="O27" s="10">
        <v>2194309790.8889465</v>
      </c>
      <c r="P27" s="1"/>
    </row>
    <row r="28" spans="2:16" ht="11.25" customHeight="1" x14ac:dyDescent="0.2">
      <c r="B28" s="25">
        <v>44378</v>
      </c>
      <c r="C28" s="26">
        <v>44958</v>
      </c>
      <c r="D28" s="10">
        <v>19</v>
      </c>
      <c r="E28" s="27">
        <v>580</v>
      </c>
      <c r="F28" s="158">
        <v>2250000000</v>
      </c>
      <c r="G28" s="57"/>
      <c r="H28" s="57"/>
      <c r="I28" s="58">
        <v>2529100115.2923198</v>
      </c>
      <c r="J28" s="57"/>
      <c r="K28" s="57"/>
      <c r="L28" s="57"/>
      <c r="M28" s="10">
        <v>2450038197.2139459</v>
      </c>
      <c r="N28" s="10">
        <v>2336047610.6173959</v>
      </c>
      <c r="O28" s="10">
        <v>2157707825.4086561</v>
      </c>
      <c r="P28" s="1"/>
    </row>
    <row r="29" spans="2:16" ht="11.25" customHeight="1" x14ac:dyDescent="0.2">
      <c r="B29" s="25">
        <v>44378</v>
      </c>
      <c r="C29" s="26">
        <v>44986</v>
      </c>
      <c r="D29" s="10">
        <v>20</v>
      </c>
      <c r="E29" s="27">
        <v>608</v>
      </c>
      <c r="F29" s="158">
        <v>2250000000</v>
      </c>
      <c r="G29" s="57"/>
      <c r="H29" s="57"/>
      <c r="I29" s="58">
        <v>2508394604.8119168</v>
      </c>
      <c r="J29" s="57"/>
      <c r="K29" s="57"/>
      <c r="L29" s="57"/>
      <c r="M29" s="10">
        <v>2426257075.5317726</v>
      </c>
      <c r="N29" s="10">
        <v>2308058252.1462364</v>
      </c>
      <c r="O29" s="10">
        <v>2123697831.7848008</v>
      </c>
      <c r="P29" s="1"/>
    </row>
    <row r="30" spans="2:16" ht="11.25" customHeight="1" x14ac:dyDescent="0.2">
      <c r="B30" s="25">
        <v>44378</v>
      </c>
      <c r="C30" s="26">
        <v>45017</v>
      </c>
      <c r="D30" s="10">
        <v>21</v>
      </c>
      <c r="E30" s="27">
        <v>639</v>
      </c>
      <c r="F30" s="158">
        <v>2250000000</v>
      </c>
      <c r="G30" s="57"/>
      <c r="H30" s="57"/>
      <c r="I30" s="58">
        <v>2488219569.1647429</v>
      </c>
      <c r="J30" s="57"/>
      <c r="K30" s="57"/>
      <c r="L30" s="57"/>
      <c r="M30" s="10">
        <v>2402660658.9404626</v>
      </c>
      <c r="N30" s="10">
        <v>2279798590.9641409</v>
      </c>
      <c r="O30" s="10">
        <v>2088810579.8306592</v>
      </c>
      <c r="P30" s="1"/>
    </row>
    <row r="31" spans="2:16" ht="11.25" customHeight="1" x14ac:dyDescent="0.2">
      <c r="B31" s="25">
        <v>44378</v>
      </c>
      <c r="C31" s="26">
        <v>45047</v>
      </c>
      <c r="D31" s="10">
        <v>22</v>
      </c>
      <c r="E31" s="27">
        <v>669</v>
      </c>
      <c r="F31" s="158">
        <v>2250000000</v>
      </c>
      <c r="G31" s="57"/>
      <c r="H31" s="57"/>
      <c r="I31" s="58">
        <v>2466925882.323843</v>
      </c>
      <c r="J31" s="57"/>
      <c r="K31" s="57"/>
      <c r="L31" s="57"/>
      <c r="M31" s="10">
        <v>2378189174.2629275</v>
      </c>
      <c r="N31" s="10">
        <v>2251024431.8963189</v>
      </c>
      <c r="O31" s="10">
        <v>2053992577.1968329</v>
      </c>
      <c r="P31" s="1"/>
    </row>
    <row r="32" spans="2:16" ht="11.25" customHeight="1" x14ac:dyDescent="0.2">
      <c r="B32" s="25">
        <v>44378</v>
      </c>
      <c r="C32" s="26">
        <v>45078</v>
      </c>
      <c r="D32" s="10">
        <v>23</v>
      </c>
      <c r="E32" s="27">
        <v>700</v>
      </c>
      <c r="F32" s="158">
        <v>2250000000</v>
      </c>
      <c r="G32" s="57"/>
      <c r="H32" s="57"/>
      <c r="I32" s="58">
        <v>2445660704.1450672</v>
      </c>
      <c r="J32" s="57"/>
      <c r="K32" s="57"/>
      <c r="L32" s="57"/>
      <c r="M32" s="10">
        <v>2353690101.5982728</v>
      </c>
      <c r="N32" s="10">
        <v>2222169511.4069996</v>
      </c>
      <c r="O32" s="10">
        <v>2019075064.6912053</v>
      </c>
      <c r="P32" s="1"/>
    </row>
    <row r="33" spans="2:16" ht="11.25" customHeight="1" x14ac:dyDescent="0.2">
      <c r="B33" s="25">
        <v>44378</v>
      </c>
      <c r="C33" s="26">
        <v>45108</v>
      </c>
      <c r="D33" s="10">
        <v>24</v>
      </c>
      <c r="E33" s="27">
        <v>730</v>
      </c>
      <c r="F33" s="158">
        <v>2250000000</v>
      </c>
      <c r="G33" s="57"/>
      <c r="H33" s="57"/>
      <c r="I33" s="58">
        <v>2424411221.7595038</v>
      </c>
      <c r="J33" s="57"/>
      <c r="K33" s="57"/>
      <c r="L33" s="57"/>
      <c r="M33" s="10">
        <v>2329409923.6145062</v>
      </c>
      <c r="N33" s="10">
        <v>2193833138.6248059</v>
      </c>
      <c r="O33" s="10">
        <v>1985157443.3352044</v>
      </c>
      <c r="P33" s="1"/>
    </row>
    <row r="34" spans="2:16" ht="11.25" customHeight="1" x14ac:dyDescent="0.2">
      <c r="B34" s="25">
        <v>44378</v>
      </c>
      <c r="C34" s="26">
        <v>45139</v>
      </c>
      <c r="D34" s="10">
        <v>25</v>
      </c>
      <c r="E34" s="27">
        <v>761</v>
      </c>
      <c r="F34" s="158">
        <v>2250000000</v>
      </c>
      <c r="G34" s="57"/>
      <c r="H34" s="57"/>
      <c r="I34" s="58">
        <v>2402989094.2621169</v>
      </c>
      <c r="J34" s="57"/>
      <c r="K34" s="57"/>
      <c r="L34" s="57"/>
      <c r="M34" s="10">
        <v>2304911286.923192</v>
      </c>
      <c r="N34" s="10">
        <v>2165239686.1247559</v>
      </c>
      <c r="O34" s="10">
        <v>1950985143.1709075</v>
      </c>
      <c r="P34" s="1"/>
    </row>
    <row r="35" spans="2:16" ht="11.25" customHeight="1" x14ac:dyDescent="0.2">
      <c r="B35" s="25">
        <v>44378</v>
      </c>
      <c r="C35" s="26">
        <v>45170</v>
      </c>
      <c r="D35" s="10">
        <v>26</v>
      </c>
      <c r="E35" s="27">
        <v>792</v>
      </c>
      <c r="F35" s="158">
        <v>2250000000</v>
      </c>
      <c r="G35" s="57"/>
      <c r="H35" s="57"/>
      <c r="I35" s="58">
        <v>2382235079.036459</v>
      </c>
      <c r="J35" s="57"/>
      <c r="K35" s="57"/>
      <c r="L35" s="57"/>
      <c r="M35" s="10">
        <v>2281128808.7019162</v>
      </c>
      <c r="N35" s="10">
        <v>2137448532.3775694</v>
      </c>
      <c r="O35" s="10">
        <v>1917786554.0893471</v>
      </c>
      <c r="P35" s="1"/>
    </row>
    <row r="36" spans="2:16" ht="11.25" customHeight="1" x14ac:dyDescent="0.2">
      <c r="B36" s="25">
        <v>44378</v>
      </c>
      <c r="C36" s="26">
        <v>45200</v>
      </c>
      <c r="D36" s="10">
        <v>27</v>
      </c>
      <c r="E36" s="27">
        <v>822</v>
      </c>
      <c r="F36" s="158">
        <v>1750000000</v>
      </c>
      <c r="G36" s="57"/>
      <c r="H36" s="57"/>
      <c r="I36" s="58">
        <v>2360851276.5343242</v>
      </c>
      <c r="J36" s="57"/>
      <c r="K36" s="57"/>
      <c r="L36" s="57"/>
      <c r="M36" s="10">
        <v>2256941921.9491854</v>
      </c>
      <c r="N36" s="10">
        <v>2109580039.7340753</v>
      </c>
      <c r="O36" s="10">
        <v>1885023176.8165638</v>
      </c>
      <c r="P36" s="1"/>
    </row>
    <row r="37" spans="2:16" ht="11.25" customHeight="1" x14ac:dyDescent="0.2">
      <c r="B37" s="25">
        <v>44378</v>
      </c>
      <c r="C37" s="26">
        <v>45231</v>
      </c>
      <c r="D37" s="10">
        <v>28</v>
      </c>
      <c r="E37" s="27">
        <v>853</v>
      </c>
      <c r="F37" s="158">
        <v>1750000000</v>
      </c>
      <c r="G37" s="57"/>
      <c r="H37" s="57"/>
      <c r="I37" s="58">
        <v>2341025981.437737</v>
      </c>
      <c r="J37" s="57"/>
      <c r="K37" s="57"/>
      <c r="L37" s="57"/>
      <c r="M37" s="10">
        <v>2234193412.3926792</v>
      </c>
      <c r="N37" s="10">
        <v>2083005822.7802241</v>
      </c>
      <c r="O37" s="10">
        <v>1853394160.0044849</v>
      </c>
      <c r="P37" s="1"/>
    </row>
    <row r="38" spans="2:16" ht="11.25" customHeight="1" x14ac:dyDescent="0.2">
      <c r="B38" s="25">
        <v>44378</v>
      </c>
      <c r="C38" s="26">
        <v>45261</v>
      </c>
      <c r="D38" s="10">
        <v>29</v>
      </c>
      <c r="E38" s="27">
        <v>883</v>
      </c>
      <c r="F38" s="158">
        <v>1750000000</v>
      </c>
      <c r="G38" s="57"/>
      <c r="H38" s="57"/>
      <c r="I38" s="58">
        <v>2320640035.2851911</v>
      </c>
      <c r="J38" s="57"/>
      <c r="K38" s="57"/>
      <c r="L38" s="57"/>
      <c r="M38" s="10">
        <v>2211102491.7808437</v>
      </c>
      <c r="N38" s="10">
        <v>2056403613.4763842</v>
      </c>
      <c r="O38" s="10">
        <v>1822223940.2029803</v>
      </c>
      <c r="P38" s="1"/>
    </row>
    <row r="39" spans="2:16" ht="11.25" customHeight="1" x14ac:dyDescent="0.2">
      <c r="B39" s="25">
        <v>44378</v>
      </c>
      <c r="C39" s="26">
        <v>45292</v>
      </c>
      <c r="D39" s="10">
        <v>30</v>
      </c>
      <c r="E39" s="27">
        <v>914</v>
      </c>
      <c r="F39" s="158">
        <v>1750000000</v>
      </c>
      <c r="G39" s="57"/>
      <c r="H39" s="57"/>
      <c r="I39" s="58">
        <v>2299769565.4334178</v>
      </c>
      <c r="J39" s="57"/>
      <c r="K39" s="57"/>
      <c r="L39" s="57"/>
      <c r="M39" s="10">
        <v>2187500671.66819</v>
      </c>
      <c r="N39" s="10">
        <v>2029279052.1257105</v>
      </c>
      <c r="O39" s="10">
        <v>1790571969.5030107</v>
      </c>
      <c r="P39" s="1"/>
    </row>
    <row r="40" spans="2:16" ht="11.25" customHeight="1" x14ac:dyDescent="0.2">
      <c r="B40" s="25">
        <v>44378</v>
      </c>
      <c r="C40" s="26">
        <v>45323</v>
      </c>
      <c r="D40" s="10">
        <v>31</v>
      </c>
      <c r="E40" s="27">
        <v>945</v>
      </c>
      <c r="F40" s="158">
        <v>1750000000</v>
      </c>
      <c r="G40" s="57"/>
      <c r="H40" s="57"/>
      <c r="I40" s="58">
        <v>2278585813.9934349</v>
      </c>
      <c r="J40" s="57"/>
      <c r="K40" s="57"/>
      <c r="L40" s="57"/>
      <c r="M40" s="10">
        <v>2163675069.247714</v>
      </c>
      <c r="N40" s="10">
        <v>2002072088.6497331</v>
      </c>
      <c r="O40" s="10">
        <v>1759083034.0057504</v>
      </c>
      <c r="P40" s="1"/>
    </row>
    <row r="41" spans="2:16" ht="11.25" customHeight="1" x14ac:dyDescent="0.2">
      <c r="B41" s="25">
        <v>44378</v>
      </c>
      <c r="C41" s="26">
        <v>45352</v>
      </c>
      <c r="D41" s="10">
        <v>32</v>
      </c>
      <c r="E41" s="27">
        <v>974</v>
      </c>
      <c r="F41" s="158">
        <v>1750000000</v>
      </c>
      <c r="G41" s="57"/>
      <c r="H41" s="57"/>
      <c r="I41" s="58">
        <v>2258158116.8638349</v>
      </c>
      <c r="J41" s="57"/>
      <c r="K41" s="57"/>
      <c r="L41" s="57"/>
      <c r="M41" s="10">
        <v>2140875151.8200946</v>
      </c>
      <c r="N41" s="10">
        <v>1976261696.6323264</v>
      </c>
      <c r="O41" s="10">
        <v>1729524145.8146212</v>
      </c>
      <c r="P41" s="1"/>
    </row>
    <row r="42" spans="2:16" ht="11.25" customHeight="1" x14ac:dyDescent="0.2">
      <c r="B42" s="25">
        <v>44378</v>
      </c>
      <c r="C42" s="26">
        <v>45383</v>
      </c>
      <c r="D42" s="10">
        <v>33</v>
      </c>
      <c r="E42" s="27">
        <v>1005</v>
      </c>
      <c r="F42" s="158">
        <v>1750000000</v>
      </c>
      <c r="G42" s="57"/>
      <c r="H42" s="57"/>
      <c r="I42" s="58">
        <v>2237525558.6248159</v>
      </c>
      <c r="J42" s="57"/>
      <c r="K42" s="57"/>
      <c r="L42" s="57"/>
      <c r="M42" s="10">
        <v>2117716290.1008713</v>
      </c>
      <c r="N42" s="10">
        <v>1949911865.5596204</v>
      </c>
      <c r="O42" s="10">
        <v>1699236302.7281227</v>
      </c>
      <c r="P42" s="1"/>
    </row>
    <row r="43" spans="2:16" ht="11.25" customHeight="1" x14ac:dyDescent="0.2">
      <c r="B43" s="25">
        <v>44378</v>
      </c>
      <c r="C43" s="26">
        <v>45413</v>
      </c>
      <c r="D43" s="10">
        <v>34</v>
      </c>
      <c r="E43" s="27">
        <v>1035</v>
      </c>
      <c r="F43" s="158">
        <v>1750000000</v>
      </c>
      <c r="G43" s="57"/>
      <c r="H43" s="57"/>
      <c r="I43" s="58">
        <v>2217064672.7747612</v>
      </c>
      <c r="J43" s="57"/>
      <c r="K43" s="57"/>
      <c r="L43" s="57"/>
      <c r="M43" s="10">
        <v>2094906743.463537</v>
      </c>
      <c r="N43" s="10">
        <v>1924162146.9704201</v>
      </c>
      <c r="O43" s="10">
        <v>1669923383.2046139</v>
      </c>
      <c r="P43" s="1"/>
    </row>
    <row r="44" spans="2:16" ht="11.25" customHeight="1" x14ac:dyDescent="0.2">
      <c r="B44" s="25">
        <v>44378</v>
      </c>
      <c r="C44" s="26">
        <v>45444</v>
      </c>
      <c r="D44" s="10">
        <v>35</v>
      </c>
      <c r="E44" s="27">
        <v>1066</v>
      </c>
      <c r="F44" s="158">
        <v>1750000000</v>
      </c>
      <c r="G44" s="57"/>
      <c r="H44" s="57"/>
      <c r="I44" s="58">
        <v>2196428816.1583509</v>
      </c>
      <c r="J44" s="57"/>
      <c r="K44" s="57"/>
      <c r="L44" s="57"/>
      <c r="M44" s="10">
        <v>2071887855.4369981</v>
      </c>
      <c r="N44" s="10">
        <v>1898179634.8711329</v>
      </c>
      <c r="O44" s="10">
        <v>1640396403.5311408</v>
      </c>
      <c r="P44" s="1"/>
    </row>
    <row r="45" spans="2:16" ht="11.25" customHeight="1" x14ac:dyDescent="0.2">
      <c r="B45" s="25">
        <v>44378</v>
      </c>
      <c r="C45" s="26">
        <v>45474</v>
      </c>
      <c r="D45" s="10">
        <v>36</v>
      </c>
      <c r="E45" s="27">
        <v>1096</v>
      </c>
      <c r="F45" s="158">
        <v>1750000000</v>
      </c>
      <c r="G45" s="57"/>
      <c r="H45" s="57"/>
      <c r="I45" s="58">
        <v>2174092048.5361362</v>
      </c>
      <c r="J45" s="57"/>
      <c r="K45" s="57"/>
      <c r="L45" s="57"/>
      <c r="M45" s="10">
        <v>2047451391.4761484</v>
      </c>
      <c r="N45" s="10">
        <v>1871175110.9467435</v>
      </c>
      <c r="O45" s="10">
        <v>1610430601.4205244</v>
      </c>
      <c r="P45" s="1"/>
    </row>
    <row r="46" spans="2:16" ht="11.25" customHeight="1" x14ac:dyDescent="0.2">
      <c r="B46" s="25">
        <v>44378</v>
      </c>
      <c r="C46" s="26">
        <v>45505</v>
      </c>
      <c r="D46" s="10">
        <v>37</v>
      </c>
      <c r="E46" s="27">
        <v>1127</v>
      </c>
      <c r="F46" s="158">
        <v>1750000000</v>
      </c>
      <c r="G46" s="57"/>
      <c r="H46" s="57"/>
      <c r="I46" s="58">
        <v>2154070697.7905889</v>
      </c>
      <c r="J46" s="57"/>
      <c r="K46" s="57"/>
      <c r="L46" s="57"/>
      <c r="M46" s="10">
        <v>2025155633.1106367</v>
      </c>
      <c r="N46" s="10">
        <v>1846091953.7282121</v>
      </c>
      <c r="O46" s="10">
        <v>1582113117.1612101</v>
      </c>
      <c r="P46" s="1"/>
    </row>
    <row r="47" spans="2:16" ht="11.25" customHeight="1" x14ac:dyDescent="0.2">
      <c r="B47" s="25">
        <v>44378</v>
      </c>
      <c r="C47" s="26">
        <v>45536</v>
      </c>
      <c r="D47" s="10">
        <v>38</v>
      </c>
      <c r="E47" s="27">
        <v>1158</v>
      </c>
      <c r="F47" s="158">
        <v>1250000000</v>
      </c>
      <c r="G47" s="57"/>
      <c r="H47" s="57"/>
      <c r="I47" s="58">
        <v>2132106077.972894</v>
      </c>
      <c r="J47" s="57"/>
      <c r="K47" s="57"/>
      <c r="L47" s="57"/>
      <c r="M47" s="10">
        <v>2001105744.2065258</v>
      </c>
      <c r="N47" s="10">
        <v>1819529313.0504148</v>
      </c>
      <c r="O47" s="10">
        <v>1552744065.1588979</v>
      </c>
      <c r="P47" s="1"/>
    </row>
    <row r="48" spans="2:16" ht="11.25" customHeight="1" x14ac:dyDescent="0.2">
      <c r="B48" s="25">
        <v>44378</v>
      </c>
      <c r="C48" s="26">
        <v>45566</v>
      </c>
      <c r="D48" s="10">
        <v>39</v>
      </c>
      <c r="E48" s="27">
        <v>1188</v>
      </c>
      <c r="F48" s="158">
        <v>1250000000</v>
      </c>
      <c r="G48" s="57"/>
      <c r="H48" s="57"/>
      <c r="I48" s="58">
        <v>2111193150.0379829</v>
      </c>
      <c r="J48" s="57"/>
      <c r="K48" s="57"/>
      <c r="L48" s="57"/>
      <c r="M48" s="10">
        <v>1978225332.042084</v>
      </c>
      <c r="N48" s="10">
        <v>1794297880.5892365</v>
      </c>
      <c r="O48" s="10">
        <v>1524935409.5479574</v>
      </c>
      <c r="P48" s="1"/>
    </row>
    <row r="49" spans="2:16" ht="11.25" customHeight="1" x14ac:dyDescent="0.2">
      <c r="B49" s="25">
        <v>44378</v>
      </c>
      <c r="C49" s="26">
        <v>45597</v>
      </c>
      <c r="D49" s="10">
        <v>40</v>
      </c>
      <c r="E49" s="27">
        <v>1219</v>
      </c>
      <c r="F49" s="158">
        <v>1250000000</v>
      </c>
      <c r="G49" s="57"/>
      <c r="H49" s="57"/>
      <c r="I49" s="58">
        <v>2091123877.121928</v>
      </c>
      <c r="J49" s="57"/>
      <c r="K49" s="57"/>
      <c r="L49" s="57"/>
      <c r="M49" s="10">
        <v>1956096746.8248963</v>
      </c>
      <c r="N49" s="10">
        <v>1769714498.7098808</v>
      </c>
      <c r="O49" s="10">
        <v>1497672079.1221766</v>
      </c>
      <c r="P49" s="1"/>
    </row>
    <row r="50" spans="2:16" ht="11.25" customHeight="1" x14ac:dyDescent="0.2">
      <c r="B50" s="25">
        <v>44378</v>
      </c>
      <c r="C50" s="26">
        <v>45627</v>
      </c>
      <c r="D50" s="10">
        <v>41</v>
      </c>
      <c r="E50" s="27">
        <v>1249</v>
      </c>
      <c r="F50" s="158">
        <v>1250000000</v>
      </c>
      <c r="G50" s="57"/>
      <c r="H50" s="57"/>
      <c r="I50" s="58">
        <v>2071595266.102519</v>
      </c>
      <c r="J50" s="57"/>
      <c r="K50" s="57"/>
      <c r="L50" s="57"/>
      <c r="M50" s="10">
        <v>1934648362.6435628</v>
      </c>
      <c r="N50" s="10">
        <v>1746001793.8807836</v>
      </c>
      <c r="O50" s="10">
        <v>1471547527.9145494</v>
      </c>
      <c r="P50" s="1"/>
    </row>
    <row r="51" spans="2:16" ht="11.25" customHeight="1" x14ac:dyDescent="0.2">
      <c r="B51" s="25">
        <v>44378</v>
      </c>
      <c r="C51" s="26">
        <v>45658</v>
      </c>
      <c r="D51" s="10">
        <v>42</v>
      </c>
      <c r="E51" s="27">
        <v>1280</v>
      </c>
      <c r="F51" s="158">
        <v>1250000000</v>
      </c>
      <c r="G51" s="57"/>
      <c r="H51" s="57"/>
      <c r="I51" s="58">
        <v>2051048589.865664</v>
      </c>
      <c r="J51" s="57"/>
      <c r="K51" s="57"/>
      <c r="L51" s="57"/>
      <c r="M51" s="10">
        <v>1912211203.2398856</v>
      </c>
      <c r="N51" s="10">
        <v>1721363526.6733577</v>
      </c>
      <c r="O51" s="10">
        <v>1444637300.3260894</v>
      </c>
      <c r="P51" s="1"/>
    </row>
    <row r="52" spans="2:16" ht="11.25" customHeight="1" x14ac:dyDescent="0.2">
      <c r="B52" s="25">
        <v>44378</v>
      </c>
      <c r="C52" s="26">
        <v>45689</v>
      </c>
      <c r="D52" s="10">
        <v>43</v>
      </c>
      <c r="E52" s="27">
        <v>1311</v>
      </c>
      <c r="F52" s="158">
        <v>1250000000</v>
      </c>
      <c r="G52" s="57"/>
      <c r="H52" s="57"/>
      <c r="I52" s="58">
        <v>2031097679.3382189</v>
      </c>
      <c r="J52" s="57"/>
      <c r="K52" s="57"/>
      <c r="L52" s="57"/>
      <c r="M52" s="10">
        <v>1890399084.3734303</v>
      </c>
      <c r="N52" s="10">
        <v>1697400514.4704788</v>
      </c>
      <c r="O52" s="10">
        <v>1418492933.1571605</v>
      </c>
      <c r="P52" s="1"/>
    </row>
    <row r="53" spans="2:16" ht="11.25" customHeight="1" x14ac:dyDescent="0.2">
      <c r="B53" s="25">
        <v>44378</v>
      </c>
      <c r="C53" s="26">
        <v>45717</v>
      </c>
      <c r="D53" s="10">
        <v>44</v>
      </c>
      <c r="E53" s="27">
        <v>1339</v>
      </c>
      <c r="F53" s="158">
        <v>1250000000</v>
      </c>
      <c r="G53" s="57"/>
      <c r="H53" s="57"/>
      <c r="I53" s="58">
        <v>2011406273.6038511</v>
      </c>
      <c r="J53" s="57"/>
      <c r="K53" s="57"/>
      <c r="L53" s="57"/>
      <c r="M53" s="10">
        <v>1869203612.5457675</v>
      </c>
      <c r="N53" s="10">
        <v>1674513137.0246136</v>
      </c>
      <c r="O53" s="10">
        <v>1394011695.135391</v>
      </c>
      <c r="P53" s="1"/>
    </row>
    <row r="54" spans="2:16" ht="11.25" customHeight="1" x14ac:dyDescent="0.2">
      <c r="B54" s="25">
        <v>44378</v>
      </c>
      <c r="C54" s="26">
        <v>45748</v>
      </c>
      <c r="D54" s="10">
        <v>45</v>
      </c>
      <c r="E54" s="27">
        <v>1370</v>
      </c>
      <c r="F54" s="158">
        <v>1250000000</v>
      </c>
      <c r="G54" s="57"/>
      <c r="H54" s="57"/>
      <c r="I54" s="58">
        <v>1991413479.269171</v>
      </c>
      <c r="J54" s="57"/>
      <c r="K54" s="57"/>
      <c r="L54" s="57"/>
      <c r="M54" s="10">
        <v>1847485475.6585417</v>
      </c>
      <c r="N54" s="10">
        <v>1650847943.393378</v>
      </c>
      <c r="O54" s="10">
        <v>1368489756.2206137</v>
      </c>
      <c r="P54" s="1"/>
    </row>
    <row r="55" spans="2:16" ht="11.25" customHeight="1" x14ac:dyDescent="0.2">
      <c r="B55" s="25">
        <v>44378</v>
      </c>
      <c r="C55" s="26">
        <v>45778</v>
      </c>
      <c r="D55" s="10">
        <v>46</v>
      </c>
      <c r="E55" s="27">
        <v>1400</v>
      </c>
      <c r="F55" s="158">
        <v>1250000000</v>
      </c>
      <c r="G55" s="57"/>
      <c r="H55" s="57"/>
      <c r="I55" s="58">
        <v>1972227510.9322741</v>
      </c>
      <c r="J55" s="57"/>
      <c r="K55" s="57"/>
      <c r="L55" s="57"/>
      <c r="M55" s="10">
        <v>1826682900.2184107</v>
      </c>
      <c r="N55" s="10">
        <v>1628242066.7670586</v>
      </c>
      <c r="O55" s="10">
        <v>1344217460.0094361</v>
      </c>
      <c r="P55" s="1"/>
    </row>
    <row r="56" spans="2:16" ht="11.25" customHeight="1" x14ac:dyDescent="0.2">
      <c r="B56" s="25">
        <v>44378</v>
      </c>
      <c r="C56" s="26">
        <v>45809</v>
      </c>
      <c r="D56" s="10">
        <v>47</v>
      </c>
      <c r="E56" s="27">
        <v>1431</v>
      </c>
      <c r="F56" s="158">
        <v>1250000000</v>
      </c>
      <c r="G56" s="57"/>
      <c r="H56" s="57"/>
      <c r="I56" s="58">
        <v>1952202038.374404</v>
      </c>
      <c r="J56" s="57"/>
      <c r="K56" s="57"/>
      <c r="L56" s="57"/>
      <c r="M56" s="10">
        <v>1805068517.6633387</v>
      </c>
      <c r="N56" s="10">
        <v>1604883795.9713817</v>
      </c>
      <c r="O56" s="10">
        <v>1319321904.415822</v>
      </c>
      <c r="P56" s="1"/>
    </row>
    <row r="57" spans="2:16" ht="11.25" customHeight="1" x14ac:dyDescent="0.2">
      <c r="B57" s="25">
        <v>44378</v>
      </c>
      <c r="C57" s="26">
        <v>45839</v>
      </c>
      <c r="D57" s="10">
        <v>48</v>
      </c>
      <c r="E57" s="27">
        <v>1461</v>
      </c>
      <c r="F57" s="158">
        <v>1250000000</v>
      </c>
      <c r="G57" s="57"/>
      <c r="H57" s="57"/>
      <c r="I57" s="58">
        <v>1932469742.2569129</v>
      </c>
      <c r="J57" s="57"/>
      <c r="K57" s="57"/>
      <c r="L57" s="57"/>
      <c r="M57" s="10">
        <v>1783890500.6071894</v>
      </c>
      <c r="N57" s="10">
        <v>1582150746.7901223</v>
      </c>
      <c r="O57" s="10">
        <v>1295302264.814501</v>
      </c>
      <c r="P57" s="1"/>
    </row>
    <row r="58" spans="2:16" ht="11.25" customHeight="1" x14ac:dyDescent="0.2">
      <c r="B58" s="25">
        <v>44378</v>
      </c>
      <c r="C58" s="26">
        <v>45870</v>
      </c>
      <c r="D58" s="10">
        <v>49</v>
      </c>
      <c r="E58" s="27">
        <v>1492</v>
      </c>
      <c r="F58" s="158">
        <v>1250000000</v>
      </c>
      <c r="G58" s="57"/>
      <c r="H58" s="57"/>
      <c r="I58" s="58">
        <v>1912875201.0953281</v>
      </c>
      <c r="J58" s="57"/>
      <c r="K58" s="57"/>
      <c r="L58" s="57"/>
      <c r="M58" s="10">
        <v>1762807567.269233</v>
      </c>
      <c r="N58" s="10">
        <v>1559475896.9869463</v>
      </c>
      <c r="O58" s="10">
        <v>1271330747.4802704</v>
      </c>
      <c r="P58" s="1"/>
    </row>
    <row r="59" spans="2:16" ht="11.25" customHeight="1" x14ac:dyDescent="0.2">
      <c r="B59" s="25">
        <v>44378</v>
      </c>
      <c r="C59" s="26">
        <v>45901</v>
      </c>
      <c r="D59" s="10">
        <v>50</v>
      </c>
      <c r="E59" s="27">
        <v>1523</v>
      </c>
      <c r="F59" s="158">
        <v>1250000000</v>
      </c>
      <c r="G59" s="57"/>
      <c r="H59" s="57"/>
      <c r="I59" s="58">
        <v>1893089581.8513701</v>
      </c>
      <c r="J59" s="57"/>
      <c r="K59" s="57"/>
      <c r="L59" s="57"/>
      <c r="M59" s="10">
        <v>1741615229.6107352</v>
      </c>
      <c r="N59" s="10">
        <v>1536809608.7212071</v>
      </c>
      <c r="O59" s="10">
        <v>1247546007.5636497</v>
      </c>
      <c r="P59" s="1"/>
    </row>
    <row r="60" spans="2:16" ht="11.25" customHeight="1" x14ac:dyDescent="0.2">
      <c r="B60" s="25">
        <v>44378</v>
      </c>
      <c r="C60" s="26">
        <v>45931</v>
      </c>
      <c r="D60" s="10">
        <v>51</v>
      </c>
      <c r="E60" s="27">
        <v>1553</v>
      </c>
      <c r="F60" s="158">
        <v>750000000</v>
      </c>
      <c r="G60" s="57"/>
      <c r="H60" s="57"/>
      <c r="I60" s="58">
        <v>1874508511.5539751</v>
      </c>
      <c r="J60" s="57"/>
      <c r="K60" s="57"/>
      <c r="L60" s="57"/>
      <c r="M60" s="10">
        <v>1721690271.3074648</v>
      </c>
      <c r="N60" s="10">
        <v>1515488503.6897924</v>
      </c>
      <c r="O60" s="10">
        <v>1225195048.9150493</v>
      </c>
      <c r="P60" s="1"/>
    </row>
    <row r="61" spans="2:16" ht="11.25" customHeight="1" x14ac:dyDescent="0.2">
      <c r="B61" s="25">
        <v>44378</v>
      </c>
      <c r="C61" s="26">
        <v>45962</v>
      </c>
      <c r="D61" s="10">
        <v>52</v>
      </c>
      <c r="E61" s="27">
        <v>1584</v>
      </c>
      <c r="F61" s="158">
        <v>750000000</v>
      </c>
      <c r="G61" s="57"/>
      <c r="H61" s="57"/>
      <c r="I61" s="58">
        <v>1853898840.8438871</v>
      </c>
      <c r="J61" s="57"/>
      <c r="K61" s="57"/>
      <c r="L61" s="57"/>
      <c r="M61" s="10">
        <v>1699872783.9686534</v>
      </c>
      <c r="N61" s="10">
        <v>1492478674.2468419</v>
      </c>
      <c r="O61" s="10">
        <v>1201482199.116272</v>
      </c>
      <c r="P61" s="1"/>
    </row>
    <row r="62" spans="2:16" ht="11.25" customHeight="1" x14ac:dyDescent="0.2">
      <c r="B62" s="25">
        <v>44378</v>
      </c>
      <c r="C62" s="26">
        <v>45992</v>
      </c>
      <c r="D62" s="10">
        <v>53</v>
      </c>
      <c r="E62" s="27">
        <v>1614</v>
      </c>
      <c r="F62" s="158">
        <v>750000000</v>
      </c>
      <c r="G62" s="57"/>
      <c r="H62" s="57"/>
      <c r="I62" s="58">
        <v>1835720497.5948679</v>
      </c>
      <c r="J62" s="57"/>
      <c r="K62" s="57"/>
      <c r="L62" s="57"/>
      <c r="M62" s="10">
        <v>1680441914.2711327</v>
      </c>
      <c r="N62" s="10">
        <v>1471787080.5095387</v>
      </c>
      <c r="O62" s="10">
        <v>1179968126.6204545</v>
      </c>
      <c r="P62" s="1"/>
    </row>
    <row r="63" spans="2:16" ht="11.25" customHeight="1" x14ac:dyDescent="0.2">
      <c r="B63" s="25">
        <v>44378</v>
      </c>
      <c r="C63" s="26">
        <v>46023</v>
      </c>
      <c r="D63" s="10">
        <v>54</v>
      </c>
      <c r="E63" s="27">
        <v>1645</v>
      </c>
      <c r="F63" s="158">
        <v>750000000</v>
      </c>
      <c r="G63" s="57"/>
      <c r="H63" s="57"/>
      <c r="I63" s="58">
        <v>1817636454.2181039</v>
      </c>
      <c r="J63" s="57"/>
      <c r="K63" s="57"/>
      <c r="L63" s="57"/>
      <c r="M63" s="10">
        <v>1661065474.3170536</v>
      </c>
      <c r="N63" s="10">
        <v>1451116650.1970875</v>
      </c>
      <c r="O63" s="10">
        <v>1158468514.455348</v>
      </c>
      <c r="P63" s="1"/>
    </row>
    <row r="64" spans="2:16" ht="11.25" customHeight="1" x14ac:dyDescent="0.2">
      <c r="B64" s="25">
        <v>44378</v>
      </c>
      <c r="C64" s="26">
        <v>46054</v>
      </c>
      <c r="D64" s="10">
        <v>55</v>
      </c>
      <c r="E64" s="27">
        <v>1676</v>
      </c>
      <c r="F64" s="158">
        <v>750000000</v>
      </c>
      <c r="G64" s="57"/>
      <c r="H64" s="57"/>
      <c r="I64" s="58">
        <v>1799284304.1325901</v>
      </c>
      <c r="J64" s="57"/>
      <c r="K64" s="57"/>
      <c r="L64" s="57"/>
      <c r="M64" s="10">
        <v>1641505331.5718484</v>
      </c>
      <c r="N64" s="10">
        <v>1430381763.1314986</v>
      </c>
      <c r="O64" s="10">
        <v>1137078619.2532818</v>
      </c>
      <c r="P64" s="1"/>
    </row>
    <row r="65" spans="2:16" ht="11.25" customHeight="1" x14ac:dyDescent="0.2">
      <c r="B65" s="25">
        <v>44378</v>
      </c>
      <c r="C65" s="26">
        <v>46082</v>
      </c>
      <c r="D65" s="10">
        <v>56</v>
      </c>
      <c r="E65" s="27">
        <v>1704</v>
      </c>
      <c r="F65" s="158">
        <v>750000000</v>
      </c>
      <c r="G65" s="57"/>
      <c r="H65" s="57"/>
      <c r="I65" s="58">
        <v>1780793140.9476981</v>
      </c>
      <c r="J65" s="57"/>
      <c r="K65" s="57"/>
      <c r="L65" s="57"/>
      <c r="M65" s="10">
        <v>1622146610.564981</v>
      </c>
      <c r="N65" s="10">
        <v>1410265515.0811794</v>
      </c>
      <c r="O65" s="10">
        <v>1116797483.4109814</v>
      </c>
      <c r="P65" s="1"/>
    </row>
    <row r="66" spans="2:16" ht="11.25" customHeight="1" x14ac:dyDescent="0.2">
      <c r="B66" s="25">
        <v>44378</v>
      </c>
      <c r="C66" s="26">
        <v>46113</v>
      </c>
      <c r="D66" s="10">
        <v>57</v>
      </c>
      <c r="E66" s="27">
        <v>1735</v>
      </c>
      <c r="F66" s="158">
        <v>750000000</v>
      </c>
      <c r="G66" s="57"/>
      <c r="H66" s="57"/>
      <c r="I66" s="58">
        <v>1762408428.6597431</v>
      </c>
      <c r="J66" s="57"/>
      <c r="K66" s="57"/>
      <c r="L66" s="57"/>
      <c r="M66" s="10">
        <v>1602676870.8121307</v>
      </c>
      <c r="N66" s="10">
        <v>1389795320.8904803</v>
      </c>
      <c r="O66" s="10">
        <v>1095925431.4870682</v>
      </c>
      <c r="P66" s="1"/>
    </row>
    <row r="67" spans="2:16" ht="11.25" customHeight="1" x14ac:dyDescent="0.2">
      <c r="B67" s="25">
        <v>44378</v>
      </c>
      <c r="C67" s="26">
        <v>46143</v>
      </c>
      <c r="D67" s="10">
        <v>58</v>
      </c>
      <c r="E67" s="27">
        <v>1765</v>
      </c>
      <c r="F67" s="158">
        <v>750000000</v>
      </c>
      <c r="G67" s="57"/>
      <c r="H67" s="57"/>
      <c r="I67" s="58">
        <v>1744410732.5622029</v>
      </c>
      <c r="J67" s="57"/>
      <c r="K67" s="57"/>
      <c r="L67" s="57"/>
      <c r="M67" s="10">
        <v>1583706570.9807994</v>
      </c>
      <c r="N67" s="10">
        <v>1369964652.4921877</v>
      </c>
      <c r="O67" s="10">
        <v>1075859613.8957007</v>
      </c>
      <c r="P67" s="1"/>
    </row>
    <row r="68" spans="2:16" ht="11.25" customHeight="1" x14ac:dyDescent="0.2">
      <c r="B68" s="25">
        <v>44378</v>
      </c>
      <c r="C68" s="26">
        <v>46174</v>
      </c>
      <c r="D68" s="10">
        <v>59</v>
      </c>
      <c r="E68" s="27">
        <v>1796</v>
      </c>
      <c r="F68" s="158">
        <v>750000000</v>
      </c>
      <c r="G68" s="57"/>
      <c r="H68" s="57"/>
      <c r="I68" s="58">
        <v>1726264241.052294</v>
      </c>
      <c r="J68" s="57"/>
      <c r="K68" s="57"/>
      <c r="L68" s="57"/>
      <c r="M68" s="10">
        <v>1564573687.2006164</v>
      </c>
      <c r="N68" s="10">
        <v>1349971991.3136165</v>
      </c>
      <c r="O68" s="10">
        <v>1055668641.1240412</v>
      </c>
      <c r="P68" s="1"/>
    </row>
    <row r="69" spans="2:16" ht="11.25" customHeight="1" x14ac:dyDescent="0.2">
      <c r="B69" s="25">
        <v>44378</v>
      </c>
      <c r="C69" s="26">
        <v>46204</v>
      </c>
      <c r="D69" s="10">
        <v>60</v>
      </c>
      <c r="E69" s="27">
        <v>1826</v>
      </c>
      <c r="F69" s="158">
        <v>750000000</v>
      </c>
      <c r="G69" s="57"/>
      <c r="H69" s="57"/>
      <c r="I69" s="58">
        <v>1708557401.047374</v>
      </c>
      <c r="J69" s="57"/>
      <c r="K69" s="57"/>
      <c r="L69" s="57"/>
      <c r="M69" s="10">
        <v>1545983598.3517833</v>
      </c>
      <c r="N69" s="10">
        <v>1330648612.185925</v>
      </c>
      <c r="O69" s="10">
        <v>1036292444.3766321</v>
      </c>
      <c r="P69" s="1"/>
    </row>
    <row r="70" spans="2:16" ht="11.25" customHeight="1" x14ac:dyDescent="0.2">
      <c r="B70" s="25">
        <v>44378</v>
      </c>
      <c r="C70" s="26">
        <v>46235</v>
      </c>
      <c r="D70" s="10">
        <v>61</v>
      </c>
      <c r="E70" s="27">
        <v>1857</v>
      </c>
      <c r="F70" s="158">
        <v>750000000</v>
      </c>
      <c r="G70" s="57"/>
      <c r="H70" s="57"/>
      <c r="I70" s="58">
        <v>1691015760.708899</v>
      </c>
      <c r="J70" s="57"/>
      <c r="K70" s="57"/>
      <c r="L70" s="57"/>
      <c r="M70" s="10">
        <v>1527515910.3270392</v>
      </c>
      <c r="N70" s="10">
        <v>1311409539.8302557</v>
      </c>
      <c r="O70" s="10">
        <v>1016983494.7581626</v>
      </c>
      <c r="P70" s="1"/>
    </row>
    <row r="71" spans="2:16" ht="11.25" customHeight="1" x14ac:dyDescent="0.2">
      <c r="B71" s="25">
        <v>44378</v>
      </c>
      <c r="C71" s="26">
        <v>46266</v>
      </c>
      <c r="D71" s="10">
        <v>62</v>
      </c>
      <c r="E71" s="27">
        <v>1888</v>
      </c>
      <c r="F71" s="158">
        <v>750000000</v>
      </c>
      <c r="G71" s="57"/>
      <c r="H71" s="57"/>
      <c r="I71" s="58">
        <v>1672893089.3653531</v>
      </c>
      <c r="J71" s="57"/>
      <c r="K71" s="57"/>
      <c r="L71" s="57"/>
      <c r="M71" s="10">
        <v>1508582457.6914179</v>
      </c>
      <c r="N71" s="10">
        <v>1291860865.5311277</v>
      </c>
      <c r="O71" s="10">
        <v>997580446.13111913</v>
      </c>
      <c r="P71" s="1"/>
    </row>
    <row r="72" spans="2:16" ht="11.25" customHeight="1" x14ac:dyDescent="0.2">
      <c r="B72" s="25">
        <v>44378</v>
      </c>
      <c r="C72" s="26">
        <v>46296</v>
      </c>
      <c r="D72" s="10">
        <v>63</v>
      </c>
      <c r="E72" s="27">
        <v>1918</v>
      </c>
      <c r="F72" s="158">
        <v>750000000</v>
      </c>
      <c r="G72" s="57"/>
      <c r="H72" s="57"/>
      <c r="I72" s="58">
        <v>1655757657.0891111</v>
      </c>
      <c r="J72" s="57"/>
      <c r="K72" s="57"/>
      <c r="L72" s="57"/>
      <c r="M72" s="10">
        <v>1490679224.1450875</v>
      </c>
      <c r="N72" s="10">
        <v>1273387712.9520011</v>
      </c>
      <c r="O72" s="10">
        <v>979284597.78496706</v>
      </c>
      <c r="P72" s="1"/>
    </row>
    <row r="73" spans="2:16" ht="11.25" customHeight="1" x14ac:dyDescent="0.2">
      <c r="B73" s="25">
        <v>44378</v>
      </c>
      <c r="C73" s="26">
        <v>46327</v>
      </c>
      <c r="D73" s="10">
        <v>64</v>
      </c>
      <c r="E73" s="27">
        <v>1949</v>
      </c>
      <c r="F73" s="158">
        <v>750000000</v>
      </c>
      <c r="G73" s="57"/>
      <c r="H73" s="57"/>
      <c r="I73" s="58">
        <v>1639275594.918215</v>
      </c>
      <c r="J73" s="57"/>
      <c r="K73" s="57"/>
      <c r="L73" s="57"/>
      <c r="M73" s="10">
        <v>1473337282.982388</v>
      </c>
      <c r="N73" s="10">
        <v>1255372838.9053986</v>
      </c>
      <c r="O73" s="10">
        <v>961341335.98787344</v>
      </c>
      <c r="P73" s="1"/>
    </row>
    <row r="74" spans="2:16" ht="11.25" customHeight="1" x14ac:dyDescent="0.2">
      <c r="B74" s="25">
        <v>44378</v>
      </c>
      <c r="C74" s="26">
        <v>46357</v>
      </c>
      <c r="D74" s="10">
        <v>65</v>
      </c>
      <c r="E74" s="27">
        <v>1979</v>
      </c>
      <c r="F74" s="158">
        <v>750000000</v>
      </c>
      <c r="G74" s="57"/>
      <c r="H74" s="57"/>
      <c r="I74" s="58">
        <v>1621929661.7738931</v>
      </c>
      <c r="J74" s="57"/>
      <c r="K74" s="57"/>
      <c r="L74" s="57"/>
      <c r="M74" s="10">
        <v>1455354463.560281</v>
      </c>
      <c r="N74" s="10">
        <v>1236998288.4146869</v>
      </c>
      <c r="O74" s="10">
        <v>943387398.37551296</v>
      </c>
      <c r="P74" s="1"/>
    </row>
    <row r="75" spans="2:16" ht="11.25" customHeight="1" x14ac:dyDescent="0.2">
      <c r="B75" s="25">
        <v>44378</v>
      </c>
      <c r="C75" s="26">
        <v>46388</v>
      </c>
      <c r="D75" s="10">
        <v>66</v>
      </c>
      <c r="E75" s="27">
        <v>2010</v>
      </c>
      <c r="F75" s="158">
        <v>750000000</v>
      </c>
      <c r="G75" s="57"/>
      <c r="H75" s="57"/>
      <c r="I75" s="58">
        <v>1604684909.403991</v>
      </c>
      <c r="J75" s="57"/>
      <c r="K75" s="57"/>
      <c r="L75" s="57"/>
      <c r="M75" s="10">
        <v>1437438635.0330908</v>
      </c>
      <c r="N75" s="10">
        <v>1218663272.8871713</v>
      </c>
      <c r="O75" s="10">
        <v>925467803.4535948</v>
      </c>
      <c r="P75" s="1"/>
    </row>
    <row r="76" spans="2:16" ht="11.25" customHeight="1" x14ac:dyDescent="0.2">
      <c r="B76" s="25">
        <v>44378</v>
      </c>
      <c r="C76" s="26">
        <v>46419</v>
      </c>
      <c r="D76" s="10">
        <v>67</v>
      </c>
      <c r="E76" s="27">
        <v>2041</v>
      </c>
      <c r="F76" s="158">
        <v>750000000</v>
      </c>
      <c r="G76" s="57"/>
      <c r="H76" s="57"/>
      <c r="I76" s="58">
        <v>1588164327.012156</v>
      </c>
      <c r="J76" s="57"/>
      <c r="K76" s="57"/>
      <c r="L76" s="57"/>
      <c r="M76" s="10">
        <v>1420226987.1135292</v>
      </c>
      <c r="N76" s="10">
        <v>1201009003.401063</v>
      </c>
      <c r="O76" s="10">
        <v>908197860.05010688</v>
      </c>
      <c r="P76" s="1"/>
    </row>
    <row r="77" spans="2:16" ht="11.25" customHeight="1" x14ac:dyDescent="0.2">
      <c r="B77" s="25">
        <v>44378</v>
      </c>
      <c r="C77" s="26">
        <v>46447</v>
      </c>
      <c r="D77" s="10">
        <v>68</v>
      </c>
      <c r="E77" s="27">
        <v>2069</v>
      </c>
      <c r="F77" s="158">
        <v>750000000</v>
      </c>
      <c r="G77" s="57"/>
      <c r="H77" s="57"/>
      <c r="I77" s="58">
        <v>1572040308.6051359</v>
      </c>
      <c r="J77" s="57"/>
      <c r="K77" s="57"/>
      <c r="L77" s="57"/>
      <c r="M77" s="10">
        <v>1403654184.3566012</v>
      </c>
      <c r="N77" s="10">
        <v>1184267314.6696577</v>
      </c>
      <c r="O77" s="10">
        <v>892111145.96983457</v>
      </c>
      <c r="P77" s="1"/>
    </row>
    <row r="78" spans="2:16" ht="11.25" customHeight="1" x14ac:dyDescent="0.2">
      <c r="B78" s="25">
        <v>44378</v>
      </c>
      <c r="C78" s="26">
        <v>46478</v>
      </c>
      <c r="D78" s="10">
        <v>69</v>
      </c>
      <c r="E78" s="27">
        <v>2100</v>
      </c>
      <c r="F78" s="158">
        <v>750000000</v>
      </c>
      <c r="G78" s="57"/>
      <c r="H78" s="57"/>
      <c r="I78" s="58">
        <v>1556103373.998111</v>
      </c>
      <c r="J78" s="57"/>
      <c r="K78" s="57"/>
      <c r="L78" s="57"/>
      <c r="M78" s="10">
        <v>1387067737.9161253</v>
      </c>
      <c r="N78" s="10">
        <v>1167297033.4439228</v>
      </c>
      <c r="O78" s="10">
        <v>875602965.45651233</v>
      </c>
      <c r="P78" s="1"/>
    </row>
    <row r="79" spans="2:16" ht="11.25" customHeight="1" x14ac:dyDescent="0.2">
      <c r="B79" s="25">
        <v>44378</v>
      </c>
      <c r="C79" s="26">
        <v>46508</v>
      </c>
      <c r="D79" s="10">
        <v>70</v>
      </c>
      <c r="E79" s="27">
        <v>2130</v>
      </c>
      <c r="F79" s="158">
        <v>750000000</v>
      </c>
      <c r="G79" s="57"/>
      <c r="H79" s="57"/>
      <c r="I79" s="58">
        <v>1540136936.28619</v>
      </c>
      <c r="J79" s="57"/>
      <c r="K79" s="57"/>
      <c r="L79" s="57"/>
      <c r="M79" s="10">
        <v>1370582312.6561425</v>
      </c>
      <c r="N79" s="10">
        <v>1150584718.2942328</v>
      </c>
      <c r="O79" s="10">
        <v>859528985.84392941</v>
      </c>
      <c r="P79" s="1"/>
    </row>
    <row r="80" spans="2:16" ht="11.25" customHeight="1" x14ac:dyDescent="0.2">
      <c r="B80" s="25">
        <v>44378</v>
      </c>
      <c r="C80" s="26">
        <v>46539</v>
      </c>
      <c r="D80" s="10">
        <v>71</v>
      </c>
      <c r="E80" s="27">
        <v>2161</v>
      </c>
      <c r="F80" s="158">
        <v>750000000</v>
      </c>
      <c r="G80" s="57"/>
      <c r="H80" s="57"/>
      <c r="I80" s="58">
        <v>1522480925.886358</v>
      </c>
      <c r="J80" s="57"/>
      <c r="K80" s="57"/>
      <c r="L80" s="57"/>
      <c r="M80" s="10">
        <v>1352572103.4222689</v>
      </c>
      <c r="N80" s="10">
        <v>1132577676.8691614</v>
      </c>
      <c r="O80" s="10">
        <v>842493467.97981453</v>
      </c>
      <c r="P80" s="1"/>
    </row>
    <row r="81" spans="2:16" ht="11.25" customHeight="1" x14ac:dyDescent="0.2">
      <c r="B81" s="25">
        <v>44378</v>
      </c>
      <c r="C81" s="26">
        <v>46569</v>
      </c>
      <c r="D81" s="10">
        <v>72</v>
      </c>
      <c r="E81" s="27">
        <v>2191</v>
      </c>
      <c r="F81" s="158">
        <v>750000000</v>
      </c>
      <c r="G81" s="57"/>
      <c r="H81" s="57"/>
      <c r="I81" s="58">
        <v>1506015810.048712</v>
      </c>
      <c r="J81" s="57"/>
      <c r="K81" s="57"/>
      <c r="L81" s="57"/>
      <c r="M81" s="10">
        <v>1335748382.7066138</v>
      </c>
      <c r="N81" s="10">
        <v>1115737412.2193565</v>
      </c>
      <c r="O81" s="10">
        <v>826564262.74748814</v>
      </c>
      <c r="P81" s="1"/>
    </row>
    <row r="82" spans="2:16" ht="11.25" customHeight="1" x14ac:dyDescent="0.2">
      <c r="B82" s="25">
        <v>44378</v>
      </c>
      <c r="C82" s="26">
        <v>46600</v>
      </c>
      <c r="D82" s="10">
        <v>73</v>
      </c>
      <c r="E82" s="27">
        <v>2222</v>
      </c>
      <c r="F82" s="158">
        <v>750000000</v>
      </c>
      <c r="G82" s="57"/>
      <c r="H82" s="57"/>
      <c r="I82" s="58">
        <v>1490518413.240232</v>
      </c>
      <c r="J82" s="57"/>
      <c r="K82" s="57"/>
      <c r="L82" s="57"/>
      <c r="M82" s="10">
        <v>1319760878.5126543</v>
      </c>
      <c r="N82" s="10">
        <v>1099579620.7244515</v>
      </c>
      <c r="O82" s="10">
        <v>811143944.12090981</v>
      </c>
      <c r="P82" s="1"/>
    </row>
    <row r="83" spans="2:16" ht="11.25" customHeight="1" x14ac:dyDescent="0.2">
      <c r="B83" s="25">
        <v>44378</v>
      </c>
      <c r="C83" s="26">
        <v>46631</v>
      </c>
      <c r="D83" s="10">
        <v>74</v>
      </c>
      <c r="E83" s="27">
        <v>2253</v>
      </c>
      <c r="F83" s="158">
        <v>750000000</v>
      </c>
      <c r="G83" s="57"/>
      <c r="H83" s="57"/>
      <c r="I83" s="58">
        <v>1474855607.7248659</v>
      </c>
      <c r="J83" s="57"/>
      <c r="K83" s="57"/>
      <c r="L83" s="57"/>
      <c r="M83" s="10">
        <v>1303677553.1314399</v>
      </c>
      <c r="N83" s="10">
        <v>1083417166.0355771</v>
      </c>
      <c r="O83" s="10">
        <v>795835998.56818044</v>
      </c>
      <c r="P83" s="1"/>
    </row>
    <row r="84" spans="2:16" ht="11.25" customHeight="1" x14ac:dyDescent="0.2">
      <c r="B84" s="25">
        <v>44378</v>
      </c>
      <c r="C84" s="26">
        <v>46661</v>
      </c>
      <c r="D84" s="10">
        <v>75</v>
      </c>
      <c r="E84" s="27">
        <v>2283</v>
      </c>
      <c r="F84" s="158">
        <v>750000000</v>
      </c>
      <c r="G84" s="57"/>
      <c r="H84" s="57"/>
      <c r="I84" s="58">
        <v>1459324486.518888</v>
      </c>
      <c r="J84" s="57"/>
      <c r="K84" s="57"/>
      <c r="L84" s="57"/>
      <c r="M84" s="10">
        <v>1287831709.119885</v>
      </c>
      <c r="N84" s="10">
        <v>1067614358.373149</v>
      </c>
      <c r="O84" s="10">
        <v>781013169.44160128</v>
      </c>
      <c r="P84" s="1"/>
    </row>
    <row r="85" spans="2:16" ht="11.25" customHeight="1" x14ac:dyDescent="0.2">
      <c r="B85" s="25">
        <v>44378</v>
      </c>
      <c r="C85" s="26">
        <v>46692</v>
      </c>
      <c r="D85" s="10">
        <v>76</v>
      </c>
      <c r="E85" s="27">
        <v>2314</v>
      </c>
      <c r="F85" s="158">
        <v>750000000</v>
      </c>
      <c r="G85" s="57"/>
      <c r="H85" s="57"/>
      <c r="I85" s="58">
        <v>1443638769.856977</v>
      </c>
      <c r="J85" s="57"/>
      <c r="K85" s="57"/>
      <c r="L85" s="57"/>
      <c r="M85" s="10">
        <v>1271828522.1158025</v>
      </c>
      <c r="N85" s="10">
        <v>1051666269.9173688</v>
      </c>
      <c r="O85" s="10">
        <v>766087745.99384689</v>
      </c>
      <c r="P85" s="1"/>
    </row>
    <row r="86" spans="2:16" ht="11.25" customHeight="1" x14ac:dyDescent="0.2">
      <c r="B86" s="25">
        <v>44378</v>
      </c>
      <c r="C86" s="26">
        <v>46722</v>
      </c>
      <c r="D86" s="10">
        <v>77</v>
      </c>
      <c r="E86" s="27">
        <v>2344</v>
      </c>
      <c r="F86" s="158">
        <v>750000000</v>
      </c>
      <c r="G86" s="57"/>
      <c r="H86" s="57"/>
      <c r="I86" s="58">
        <v>1425143819.971123</v>
      </c>
      <c r="J86" s="57"/>
      <c r="K86" s="57"/>
      <c r="L86" s="57"/>
      <c r="M86" s="10">
        <v>1253473848.7962396</v>
      </c>
      <c r="N86" s="10">
        <v>1033937839.6579051</v>
      </c>
      <c r="O86" s="10">
        <v>750086041.74125648</v>
      </c>
      <c r="P86" s="1"/>
    </row>
    <row r="87" spans="2:16" ht="11.25" customHeight="1" x14ac:dyDescent="0.2">
      <c r="B87" s="25">
        <v>44378</v>
      </c>
      <c r="C87" s="26">
        <v>46753</v>
      </c>
      <c r="D87" s="10">
        <v>78</v>
      </c>
      <c r="E87" s="27">
        <v>2375</v>
      </c>
      <c r="F87" s="158">
        <v>750000000</v>
      </c>
      <c r="G87" s="57"/>
      <c r="H87" s="57"/>
      <c r="I87" s="58">
        <v>1409744402.706995</v>
      </c>
      <c r="J87" s="57"/>
      <c r="K87" s="57"/>
      <c r="L87" s="57"/>
      <c r="M87" s="10">
        <v>1237826402.4593601</v>
      </c>
      <c r="N87" s="10">
        <v>1018434227.758535</v>
      </c>
      <c r="O87" s="10">
        <v>735709324.45834863</v>
      </c>
      <c r="P87" s="1"/>
    </row>
    <row r="88" spans="2:16" ht="11.25" customHeight="1" x14ac:dyDescent="0.2">
      <c r="B88" s="25">
        <v>44378</v>
      </c>
      <c r="C88" s="26">
        <v>46784</v>
      </c>
      <c r="D88" s="10">
        <v>79</v>
      </c>
      <c r="E88" s="27">
        <v>2406</v>
      </c>
      <c r="F88" s="158">
        <v>750000000</v>
      </c>
      <c r="G88" s="57"/>
      <c r="H88" s="57"/>
      <c r="I88" s="58">
        <v>1394734858.9993861</v>
      </c>
      <c r="J88" s="57"/>
      <c r="K88" s="57"/>
      <c r="L88" s="57"/>
      <c r="M88" s="10">
        <v>1222570176.7023442</v>
      </c>
      <c r="N88" s="10">
        <v>1003323848.2998648</v>
      </c>
      <c r="O88" s="10">
        <v>721723802.22789669</v>
      </c>
      <c r="P88" s="1"/>
    </row>
    <row r="89" spans="2:16" ht="11.25" customHeight="1" x14ac:dyDescent="0.2">
      <c r="B89" s="25">
        <v>44378</v>
      </c>
      <c r="C89" s="26">
        <v>46813</v>
      </c>
      <c r="D89" s="10">
        <v>80</v>
      </c>
      <c r="E89" s="27">
        <v>2435</v>
      </c>
      <c r="F89" s="158">
        <v>0</v>
      </c>
      <c r="G89" s="57"/>
      <c r="H89" s="57"/>
      <c r="I89" s="58">
        <v>1379055285.5583899</v>
      </c>
      <c r="J89" s="57"/>
      <c r="K89" s="57"/>
      <c r="L89" s="57"/>
      <c r="M89" s="10">
        <v>1206907985.4583271</v>
      </c>
      <c r="N89" s="10">
        <v>988113744.56683421</v>
      </c>
      <c r="O89" s="10">
        <v>707965966.78070486</v>
      </c>
      <c r="P89" s="1"/>
    </row>
    <row r="90" spans="2:16" ht="11.25" customHeight="1" x14ac:dyDescent="0.2">
      <c r="B90" s="25">
        <v>44378</v>
      </c>
      <c r="C90" s="26">
        <v>46844</v>
      </c>
      <c r="D90" s="10">
        <v>81</v>
      </c>
      <c r="E90" s="27">
        <v>2466</v>
      </c>
      <c r="F90" s="158"/>
      <c r="G90" s="57"/>
      <c r="H90" s="57"/>
      <c r="I90" s="58">
        <v>1364060411.2587509</v>
      </c>
      <c r="J90" s="57"/>
      <c r="K90" s="57"/>
      <c r="L90" s="57"/>
      <c r="M90" s="10">
        <v>1191760171.8902752</v>
      </c>
      <c r="N90" s="10">
        <v>973230565.03635859</v>
      </c>
      <c r="O90" s="10">
        <v>694348976.89725697</v>
      </c>
      <c r="P90" s="1"/>
    </row>
    <row r="91" spans="2:16" ht="11.25" customHeight="1" x14ac:dyDescent="0.2">
      <c r="B91" s="25">
        <v>44378</v>
      </c>
      <c r="C91" s="26">
        <v>46874</v>
      </c>
      <c r="D91" s="10">
        <v>82</v>
      </c>
      <c r="E91" s="27">
        <v>2496</v>
      </c>
      <c r="F91" s="158"/>
      <c r="G91" s="57"/>
      <c r="H91" s="57"/>
      <c r="I91" s="58">
        <v>1349081771.4880631</v>
      </c>
      <c r="J91" s="57"/>
      <c r="K91" s="57"/>
      <c r="L91" s="57"/>
      <c r="M91" s="10">
        <v>1176738864.6039529</v>
      </c>
      <c r="N91" s="10">
        <v>958598482.22128236</v>
      </c>
      <c r="O91" s="10">
        <v>681106273.66177619</v>
      </c>
      <c r="P91" s="1"/>
    </row>
    <row r="92" spans="2:16" ht="11.25" customHeight="1" x14ac:dyDescent="0.2">
      <c r="B92" s="25">
        <v>44378</v>
      </c>
      <c r="C92" s="26">
        <v>46905</v>
      </c>
      <c r="D92" s="10">
        <v>83</v>
      </c>
      <c r="E92" s="27">
        <v>2527</v>
      </c>
      <c r="F92" s="158"/>
      <c r="G92" s="57"/>
      <c r="H92" s="57"/>
      <c r="I92" s="58">
        <v>1334010153.5893209</v>
      </c>
      <c r="J92" s="57"/>
      <c r="K92" s="57"/>
      <c r="L92" s="57"/>
      <c r="M92" s="10">
        <v>1161619081.122746</v>
      </c>
      <c r="N92" s="10">
        <v>943874970.88230348</v>
      </c>
      <c r="O92" s="10">
        <v>667804333.60294211</v>
      </c>
      <c r="P92" s="1"/>
    </row>
    <row r="93" spans="2:16" ht="11.25" customHeight="1" x14ac:dyDescent="0.2">
      <c r="B93" s="25">
        <v>44378</v>
      </c>
      <c r="C93" s="26">
        <v>46935</v>
      </c>
      <c r="D93" s="10">
        <v>84</v>
      </c>
      <c r="E93" s="27">
        <v>2557</v>
      </c>
      <c r="F93" s="158"/>
      <c r="G93" s="57"/>
      <c r="H93" s="57"/>
      <c r="I93" s="58">
        <v>1318965798.8354771</v>
      </c>
      <c r="J93" s="57"/>
      <c r="K93" s="57"/>
      <c r="L93" s="57"/>
      <c r="M93" s="10">
        <v>1146633687.064296</v>
      </c>
      <c r="N93" s="10">
        <v>929405411.21974504</v>
      </c>
      <c r="O93" s="10">
        <v>654871429.05714285</v>
      </c>
      <c r="P93" s="1"/>
    </row>
    <row r="94" spans="2:16" ht="11.25" customHeight="1" x14ac:dyDescent="0.2">
      <c r="B94" s="25">
        <v>44378</v>
      </c>
      <c r="C94" s="26">
        <v>46966</v>
      </c>
      <c r="D94" s="10">
        <v>85</v>
      </c>
      <c r="E94" s="27">
        <v>2588</v>
      </c>
      <c r="F94" s="158"/>
      <c r="G94" s="57"/>
      <c r="H94" s="57"/>
      <c r="I94" s="58">
        <v>1304608587.9872119</v>
      </c>
      <c r="J94" s="57"/>
      <c r="K94" s="57"/>
      <c r="L94" s="57"/>
      <c r="M94" s="10">
        <v>1132228739.9767039</v>
      </c>
      <c r="N94" s="10">
        <v>915395487.9161824</v>
      </c>
      <c r="O94" s="10">
        <v>642267924.66611207</v>
      </c>
      <c r="P94" s="1"/>
    </row>
    <row r="95" spans="2:16" ht="11.25" customHeight="1" x14ac:dyDescent="0.2">
      <c r="B95" s="25">
        <v>44378</v>
      </c>
      <c r="C95" s="26">
        <v>46997</v>
      </c>
      <c r="D95" s="10">
        <v>86</v>
      </c>
      <c r="E95" s="27">
        <v>2619</v>
      </c>
      <c r="F95" s="158"/>
      <c r="G95" s="57"/>
      <c r="H95" s="57"/>
      <c r="I95" s="58">
        <v>1290077354.354789</v>
      </c>
      <c r="J95" s="57"/>
      <c r="K95" s="57"/>
      <c r="L95" s="57"/>
      <c r="M95" s="10">
        <v>1117718585.3762901</v>
      </c>
      <c r="N95" s="10">
        <v>901365970.66458249</v>
      </c>
      <c r="O95" s="10">
        <v>629745747.95362449</v>
      </c>
      <c r="P95" s="1"/>
    </row>
    <row r="96" spans="2:16" ht="11.25" customHeight="1" x14ac:dyDescent="0.2">
      <c r="B96" s="25">
        <v>44378</v>
      </c>
      <c r="C96" s="26">
        <v>47027</v>
      </c>
      <c r="D96" s="10">
        <v>87</v>
      </c>
      <c r="E96" s="27">
        <v>2649</v>
      </c>
      <c r="F96" s="158"/>
      <c r="G96" s="57"/>
      <c r="H96" s="57"/>
      <c r="I96" s="58">
        <v>1275825369.608639</v>
      </c>
      <c r="J96" s="57"/>
      <c r="K96" s="57"/>
      <c r="L96" s="57"/>
      <c r="M96" s="10">
        <v>1103556351.7018692</v>
      </c>
      <c r="N96" s="10">
        <v>887754674.42827237</v>
      </c>
      <c r="O96" s="10">
        <v>617693650.2615881</v>
      </c>
      <c r="P96" s="1"/>
    </row>
    <row r="97" spans="2:16" ht="11.25" customHeight="1" x14ac:dyDescent="0.2">
      <c r="B97" s="25">
        <v>44378</v>
      </c>
      <c r="C97" s="26">
        <v>47058</v>
      </c>
      <c r="D97" s="10">
        <v>88</v>
      </c>
      <c r="E97" s="27">
        <v>2680</v>
      </c>
      <c r="F97" s="158"/>
      <c r="G97" s="57"/>
      <c r="H97" s="57"/>
      <c r="I97" s="58">
        <v>1260188072.8179841</v>
      </c>
      <c r="J97" s="57"/>
      <c r="K97" s="57"/>
      <c r="L97" s="57"/>
      <c r="M97" s="10">
        <v>1088181717.0833654</v>
      </c>
      <c r="N97" s="10">
        <v>873160278.58534324</v>
      </c>
      <c r="O97" s="10">
        <v>604965710.50807285</v>
      </c>
      <c r="P97" s="1"/>
    </row>
    <row r="98" spans="2:16" ht="11.25" customHeight="1" x14ac:dyDescent="0.2">
      <c r="B98" s="25">
        <v>44378</v>
      </c>
      <c r="C98" s="26">
        <v>47088</v>
      </c>
      <c r="D98" s="10">
        <v>89</v>
      </c>
      <c r="E98" s="27">
        <v>2710</v>
      </c>
      <c r="F98" s="158"/>
      <c r="G98" s="57"/>
      <c r="H98" s="57"/>
      <c r="I98" s="58">
        <v>1245927109.757726</v>
      </c>
      <c r="J98" s="57"/>
      <c r="K98" s="57"/>
      <c r="L98" s="57"/>
      <c r="M98" s="10">
        <v>1074101334.1310778</v>
      </c>
      <c r="N98" s="10">
        <v>859740863.35153782</v>
      </c>
      <c r="O98" s="10">
        <v>593226361.01177537</v>
      </c>
      <c r="P98" s="1"/>
    </row>
    <row r="99" spans="2:16" ht="11.25" customHeight="1" x14ac:dyDescent="0.2">
      <c r="B99" s="25">
        <v>44378</v>
      </c>
      <c r="C99" s="26">
        <v>47119</v>
      </c>
      <c r="D99" s="10">
        <v>90</v>
      </c>
      <c r="E99" s="27">
        <v>2741</v>
      </c>
      <c r="F99" s="158"/>
      <c r="G99" s="57"/>
      <c r="H99" s="57"/>
      <c r="I99" s="58">
        <v>1231847030.5328009</v>
      </c>
      <c r="J99" s="57"/>
      <c r="K99" s="57"/>
      <c r="L99" s="57"/>
      <c r="M99" s="10">
        <v>1060161870.3693234</v>
      </c>
      <c r="N99" s="10">
        <v>846425203.16631603</v>
      </c>
      <c r="O99" s="10">
        <v>581564754.25913489</v>
      </c>
      <c r="P99" s="1"/>
    </row>
    <row r="100" spans="2:16" ht="11.25" customHeight="1" x14ac:dyDescent="0.2">
      <c r="B100" s="25">
        <v>44378</v>
      </c>
      <c r="C100" s="26">
        <v>47150</v>
      </c>
      <c r="D100" s="10">
        <v>91</v>
      </c>
      <c r="E100" s="27">
        <v>2772</v>
      </c>
      <c r="F100" s="158"/>
      <c r="G100" s="57"/>
      <c r="H100" s="57"/>
      <c r="I100" s="58">
        <v>1217332262.7848949</v>
      </c>
      <c r="J100" s="57"/>
      <c r="K100" s="57"/>
      <c r="L100" s="57"/>
      <c r="M100" s="10">
        <v>1045893130.9575996</v>
      </c>
      <c r="N100" s="10">
        <v>832909488.59812653</v>
      </c>
      <c r="O100" s="10">
        <v>569854419.77525938</v>
      </c>
      <c r="P100" s="1"/>
    </row>
    <row r="101" spans="2:16" ht="11.25" customHeight="1" x14ac:dyDescent="0.2">
      <c r="B101" s="25">
        <v>44378</v>
      </c>
      <c r="C101" s="26">
        <v>47178</v>
      </c>
      <c r="D101" s="10">
        <v>92</v>
      </c>
      <c r="E101" s="27">
        <v>2800</v>
      </c>
      <c r="F101" s="158"/>
      <c r="G101" s="57"/>
      <c r="H101" s="57"/>
      <c r="I101" s="58">
        <v>1203243595.3158121</v>
      </c>
      <c r="J101" s="57"/>
      <c r="K101" s="57"/>
      <c r="L101" s="57"/>
      <c r="M101" s="10">
        <v>1032204766.4400082</v>
      </c>
      <c r="N101" s="10">
        <v>820120136.42385268</v>
      </c>
      <c r="O101" s="10">
        <v>558957255.49731004</v>
      </c>
      <c r="P101" s="1"/>
    </row>
    <row r="102" spans="2:16" ht="11.25" customHeight="1" x14ac:dyDescent="0.2">
      <c r="B102" s="25">
        <v>44378</v>
      </c>
      <c r="C102" s="26">
        <v>47209</v>
      </c>
      <c r="D102" s="10">
        <v>93</v>
      </c>
      <c r="E102" s="27">
        <v>2831</v>
      </c>
      <c r="F102" s="158"/>
      <c r="G102" s="57"/>
      <c r="H102" s="57"/>
      <c r="I102" s="58">
        <v>1188276213.232702</v>
      </c>
      <c r="J102" s="57"/>
      <c r="K102" s="57"/>
      <c r="L102" s="57"/>
      <c r="M102" s="10">
        <v>1017636051.3305687</v>
      </c>
      <c r="N102" s="10">
        <v>806488524.27770913</v>
      </c>
      <c r="O102" s="10">
        <v>547338420.07438159</v>
      </c>
      <c r="P102" s="1"/>
    </row>
    <row r="103" spans="2:16" ht="11.25" customHeight="1" x14ac:dyDescent="0.2">
      <c r="B103" s="25">
        <v>44378</v>
      </c>
      <c r="C103" s="26">
        <v>47239</v>
      </c>
      <c r="D103" s="10">
        <v>94</v>
      </c>
      <c r="E103" s="27">
        <v>2861</v>
      </c>
      <c r="F103" s="158"/>
      <c r="G103" s="57"/>
      <c r="H103" s="57"/>
      <c r="I103" s="58">
        <v>1173804739.677099</v>
      </c>
      <c r="J103" s="57"/>
      <c r="K103" s="57"/>
      <c r="L103" s="57"/>
      <c r="M103" s="10">
        <v>1003592714.0980951</v>
      </c>
      <c r="N103" s="10">
        <v>793401422.90904903</v>
      </c>
      <c r="O103" s="10">
        <v>536249376.97813129</v>
      </c>
      <c r="P103" s="1"/>
    </row>
    <row r="104" spans="2:16" ht="11.25" customHeight="1" x14ac:dyDescent="0.2">
      <c r="B104" s="25">
        <v>44378</v>
      </c>
      <c r="C104" s="26">
        <v>47270</v>
      </c>
      <c r="D104" s="10">
        <v>95</v>
      </c>
      <c r="E104" s="27">
        <v>2892</v>
      </c>
      <c r="F104" s="158"/>
      <c r="G104" s="57"/>
      <c r="H104" s="57"/>
      <c r="I104" s="58">
        <v>1159826787.9387131</v>
      </c>
      <c r="J104" s="57"/>
      <c r="K104" s="57"/>
      <c r="L104" s="57"/>
      <c r="M104" s="10">
        <v>989959790.78603172</v>
      </c>
      <c r="N104" s="10">
        <v>780633389.90742183</v>
      </c>
      <c r="O104" s="10">
        <v>525384878.08820915</v>
      </c>
      <c r="P104" s="1"/>
    </row>
    <row r="105" spans="2:16" ht="11.25" customHeight="1" x14ac:dyDescent="0.2">
      <c r="B105" s="25">
        <v>44378</v>
      </c>
      <c r="C105" s="26">
        <v>47300</v>
      </c>
      <c r="D105" s="10">
        <v>96</v>
      </c>
      <c r="E105" s="27">
        <v>2922</v>
      </c>
      <c r="F105" s="158"/>
      <c r="G105" s="57"/>
      <c r="H105" s="57"/>
      <c r="I105" s="58">
        <v>1146183933.363909</v>
      </c>
      <c r="J105" s="57"/>
      <c r="K105" s="57"/>
      <c r="L105" s="57"/>
      <c r="M105" s="10">
        <v>976709241.12867785</v>
      </c>
      <c r="N105" s="10">
        <v>768289030.16279507</v>
      </c>
      <c r="O105" s="10">
        <v>514957231.03897303</v>
      </c>
      <c r="P105" s="1"/>
    </row>
    <row r="106" spans="2:16" ht="11.25" customHeight="1" x14ac:dyDescent="0.2">
      <c r="B106" s="25">
        <v>44378</v>
      </c>
      <c r="C106" s="26">
        <v>47331</v>
      </c>
      <c r="D106" s="10">
        <v>97</v>
      </c>
      <c r="E106" s="27">
        <v>2953</v>
      </c>
      <c r="F106" s="158"/>
      <c r="G106" s="57"/>
      <c r="H106" s="57"/>
      <c r="I106" s="58">
        <v>1132961384.223022</v>
      </c>
      <c r="J106" s="57"/>
      <c r="K106" s="57"/>
      <c r="L106" s="57"/>
      <c r="M106" s="10">
        <v>963804316.6647445</v>
      </c>
      <c r="N106" s="10">
        <v>756209789.8324616</v>
      </c>
      <c r="O106" s="10">
        <v>504714106.96707624</v>
      </c>
      <c r="P106" s="1"/>
    </row>
    <row r="107" spans="2:16" ht="11.25" customHeight="1" x14ac:dyDescent="0.2">
      <c r="B107" s="25">
        <v>44378</v>
      </c>
      <c r="C107" s="26">
        <v>47362</v>
      </c>
      <c r="D107" s="10">
        <v>98</v>
      </c>
      <c r="E107" s="27">
        <v>2984</v>
      </c>
      <c r="F107" s="158"/>
      <c r="G107" s="57"/>
      <c r="H107" s="57"/>
      <c r="I107" s="58">
        <v>1118564552.4154871</v>
      </c>
      <c r="J107" s="57"/>
      <c r="K107" s="57"/>
      <c r="L107" s="57"/>
      <c r="M107" s="10">
        <v>949943096.13556564</v>
      </c>
      <c r="N107" s="10">
        <v>743438609.74574399</v>
      </c>
      <c r="O107" s="10">
        <v>494088652.51002604</v>
      </c>
      <c r="P107" s="1"/>
    </row>
    <row r="108" spans="2:16" ht="11.25" customHeight="1" x14ac:dyDescent="0.2">
      <c r="B108" s="25">
        <v>44378</v>
      </c>
      <c r="C108" s="26">
        <v>47392</v>
      </c>
      <c r="D108" s="10">
        <v>99</v>
      </c>
      <c r="E108" s="27">
        <v>3014</v>
      </c>
      <c r="F108" s="158"/>
      <c r="G108" s="57"/>
      <c r="H108" s="57"/>
      <c r="I108" s="58">
        <v>1105620042.1889729</v>
      </c>
      <c r="J108" s="57"/>
      <c r="K108" s="57"/>
      <c r="L108" s="57"/>
      <c r="M108" s="10">
        <v>937408747.0581125</v>
      </c>
      <c r="N108" s="10">
        <v>731823397.06077731</v>
      </c>
      <c r="O108" s="10">
        <v>484375470.15875399</v>
      </c>
      <c r="P108" s="1"/>
    </row>
    <row r="109" spans="2:16" ht="11.25" customHeight="1" x14ac:dyDescent="0.2">
      <c r="B109" s="25">
        <v>44378</v>
      </c>
      <c r="C109" s="26">
        <v>47423</v>
      </c>
      <c r="D109" s="10">
        <v>100</v>
      </c>
      <c r="E109" s="27">
        <v>3045</v>
      </c>
      <c r="F109" s="158"/>
      <c r="G109" s="57"/>
      <c r="H109" s="57"/>
      <c r="I109" s="58">
        <v>1091855721.717927</v>
      </c>
      <c r="J109" s="57"/>
      <c r="K109" s="57"/>
      <c r="L109" s="57"/>
      <c r="M109" s="10">
        <v>924168437.36142945</v>
      </c>
      <c r="N109" s="10">
        <v>719651961.74136579</v>
      </c>
      <c r="O109" s="10">
        <v>474302031.07171649</v>
      </c>
      <c r="P109" s="1"/>
    </row>
    <row r="110" spans="2:16" ht="11.25" customHeight="1" x14ac:dyDescent="0.2">
      <c r="B110" s="25">
        <v>44378</v>
      </c>
      <c r="C110" s="26">
        <v>47453</v>
      </c>
      <c r="D110" s="10">
        <v>101</v>
      </c>
      <c r="E110" s="27">
        <v>3075</v>
      </c>
      <c r="F110" s="158"/>
      <c r="G110" s="57"/>
      <c r="H110" s="57"/>
      <c r="I110" s="58">
        <v>1078152738.5578921</v>
      </c>
      <c r="J110" s="57"/>
      <c r="K110" s="57"/>
      <c r="L110" s="57"/>
      <c r="M110" s="10">
        <v>911072060.79606676</v>
      </c>
      <c r="N110" s="10">
        <v>707707629.10980737</v>
      </c>
      <c r="O110" s="10">
        <v>464517876.03665257</v>
      </c>
      <c r="P110" s="1"/>
    </row>
    <row r="111" spans="2:16" ht="11.25" customHeight="1" x14ac:dyDescent="0.2">
      <c r="B111" s="25">
        <v>44378</v>
      </c>
      <c r="C111" s="26">
        <v>47484</v>
      </c>
      <c r="D111" s="10">
        <v>102</v>
      </c>
      <c r="E111" s="27">
        <v>3106</v>
      </c>
      <c r="F111" s="158"/>
      <c r="G111" s="57"/>
      <c r="H111" s="57"/>
      <c r="I111" s="58">
        <v>1065215657.448561</v>
      </c>
      <c r="J111" s="57"/>
      <c r="K111" s="57"/>
      <c r="L111" s="57"/>
      <c r="M111" s="10">
        <v>898613127.55511951</v>
      </c>
      <c r="N111" s="10">
        <v>696254476.35445666</v>
      </c>
      <c r="O111" s="10">
        <v>455064727.4538244</v>
      </c>
      <c r="P111" s="1"/>
    </row>
    <row r="112" spans="2:16" ht="11.25" customHeight="1" x14ac:dyDescent="0.2">
      <c r="B112" s="25">
        <v>44378</v>
      </c>
      <c r="C112" s="26">
        <v>47515</v>
      </c>
      <c r="D112" s="10">
        <v>103</v>
      </c>
      <c r="E112" s="27">
        <v>3137</v>
      </c>
      <c r="F112" s="158"/>
      <c r="G112" s="57"/>
      <c r="H112" s="57"/>
      <c r="I112" s="58">
        <v>1052245922.652642</v>
      </c>
      <c r="J112" s="57"/>
      <c r="K112" s="57"/>
      <c r="L112" s="57"/>
      <c r="M112" s="10">
        <v>886166336.16561663</v>
      </c>
      <c r="N112" s="10">
        <v>684864385.37197471</v>
      </c>
      <c r="O112" s="10">
        <v>445724365.91421014</v>
      </c>
      <c r="P112" s="1"/>
    </row>
    <row r="113" spans="2:16" ht="11.25" customHeight="1" x14ac:dyDescent="0.2">
      <c r="B113" s="25">
        <v>44378</v>
      </c>
      <c r="C113" s="26">
        <v>47543</v>
      </c>
      <c r="D113" s="10">
        <v>104</v>
      </c>
      <c r="E113" s="27">
        <v>3165</v>
      </c>
      <c r="F113" s="158"/>
      <c r="G113" s="57"/>
      <c r="H113" s="57"/>
      <c r="I113" s="58">
        <v>1039048897.130354</v>
      </c>
      <c r="J113" s="57"/>
      <c r="K113" s="57"/>
      <c r="L113" s="57"/>
      <c r="M113" s="10">
        <v>873711606.7917701</v>
      </c>
      <c r="N113" s="10">
        <v>673687603.09957671</v>
      </c>
      <c r="O113" s="10">
        <v>436772574.20655668</v>
      </c>
      <c r="P113" s="1"/>
    </row>
    <row r="114" spans="2:16" ht="11.25" customHeight="1" x14ac:dyDescent="0.2">
      <c r="B114" s="25">
        <v>44378</v>
      </c>
      <c r="C114" s="26">
        <v>47574</v>
      </c>
      <c r="D114" s="10">
        <v>105</v>
      </c>
      <c r="E114" s="27">
        <v>3196</v>
      </c>
      <c r="F114" s="158"/>
      <c r="G114" s="57"/>
      <c r="H114" s="57"/>
      <c r="I114" s="58">
        <v>1026612369.666919</v>
      </c>
      <c r="J114" s="57"/>
      <c r="K114" s="57"/>
      <c r="L114" s="57"/>
      <c r="M114" s="10">
        <v>861789882.70851398</v>
      </c>
      <c r="N114" s="10">
        <v>662805242.31480682</v>
      </c>
      <c r="O114" s="10">
        <v>427897115.55315793</v>
      </c>
      <c r="P114" s="1"/>
    </row>
    <row r="115" spans="2:16" ht="11.25" customHeight="1" x14ac:dyDescent="0.2">
      <c r="B115" s="25">
        <v>44378</v>
      </c>
      <c r="C115" s="26">
        <v>47604</v>
      </c>
      <c r="D115" s="10">
        <v>106</v>
      </c>
      <c r="E115" s="27">
        <v>3226</v>
      </c>
      <c r="F115" s="158"/>
      <c r="G115" s="57"/>
      <c r="H115" s="57"/>
      <c r="I115" s="58">
        <v>1014235582.308782</v>
      </c>
      <c r="J115" s="57"/>
      <c r="K115" s="57"/>
      <c r="L115" s="57"/>
      <c r="M115" s="10">
        <v>850002692.89403772</v>
      </c>
      <c r="N115" s="10">
        <v>652130649.95205438</v>
      </c>
      <c r="O115" s="10">
        <v>419279974.28791475</v>
      </c>
      <c r="P115" s="1"/>
    </row>
    <row r="116" spans="2:16" ht="11.25" customHeight="1" x14ac:dyDescent="0.2">
      <c r="B116" s="25">
        <v>44378</v>
      </c>
      <c r="C116" s="26">
        <v>47635</v>
      </c>
      <c r="D116" s="10">
        <v>107</v>
      </c>
      <c r="E116" s="27">
        <v>3257</v>
      </c>
      <c r="F116" s="158"/>
      <c r="G116" s="57"/>
      <c r="H116" s="57"/>
      <c r="I116" s="58">
        <v>1001107287.751832</v>
      </c>
      <c r="J116" s="57"/>
      <c r="K116" s="57"/>
      <c r="L116" s="57"/>
      <c r="M116" s="10">
        <v>837577227.09886825</v>
      </c>
      <c r="N116" s="10">
        <v>640963448.89359927</v>
      </c>
      <c r="O116" s="10">
        <v>410354680.83646905</v>
      </c>
      <c r="P116" s="1"/>
    </row>
    <row r="117" spans="2:16" ht="11.25" customHeight="1" x14ac:dyDescent="0.2">
      <c r="B117" s="25">
        <v>44378</v>
      </c>
      <c r="C117" s="26">
        <v>47665</v>
      </c>
      <c r="D117" s="10">
        <v>108</v>
      </c>
      <c r="E117" s="27">
        <v>3287</v>
      </c>
      <c r="F117" s="158"/>
      <c r="G117" s="57"/>
      <c r="H117" s="57"/>
      <c r="I117" s="58">
        <v>989007532.46978402</v>
      </c>
      <c r="J117" s="57"/>
      <c r="K117" s="57"/>
      <c r="L117" s="57"/>
      <c r="M117" s="10">
        <v>826095768.38890433</v>
      </c>
      <c r="N117" s="10">
        <v>630621202.75308192</v>
      </c>
      <c r="O117" s="10">
        <v>402078433.46339941</v>
      </c>
      <c r="P117" s="1"/>
    </row>
    <row r="118" spans="2:16" ht="11.25" customHeight="1" x14ac:dyDescent="0.2">
      <c r="B118" s="25">
        <v>44378</v>
      </c>
      <c r="C118" s="26">
        <v>47696</v>
      </c>
      <c r="D118" s="10">
        <v>109</v>
      </c>
      <c r="E118" s="27">
        <v>3318</v>
      </c>
      <c r="F118" s="158"/>
      <c r="G118" s="57"/>
      <c r="H118" s="57"/>
      <c r="I118" s="58">
        <v>977000024.63890803</v>
      </c>
      <c r="J118" s="57"/>
      <c r="K118" s="57"/>
      <c r="L118" s="57"/>
      <c r="M118" s="10">
        <v>814682058.30280471</v>
      </c>
      <c r="N118" s="10">
        <v>620326616.35247552</v>
      </c>
      <c r="O118" s="10">
        <v>393839477.04777122</v>
      </c>
      <c r="P118" s="1"/>
    </row>
    <row r="119" spans="2:16" ht="11.25" customHeight="1" x14ac:dyDescent="0.2">
      <c r="B119" s="25">
        <v>44378</v>
      </c>
      <c r="C119" s="26">
        <v>47727</v>
      </c>
      <c r="D119" s="10">
        <v>110</v>
      </c>
      <c r="E119" s="27">
        <v>3349</v>
      </c>
      <c r="F119" s="158"/>
      <c r="G119" s="57"/>
      <c r="H119" s="57"/>
      <c r="I119" s="58">
        <v>965119633.68725598</v>
      </c>
      <c r="J119" s="57"/>
      <c r="K119" s="57"/>
      <c r="L119" s="57"/>
      <c r="M119" s="10">
        <v>803410506.81535399</v>
      </c>
      <c r="N119" s="10">
        <v>610188282.76573086</v>
      </c>
      <c r="O119" s="10">
        <v>385761883.59655541</v>
      </c>
      <c r="P119" s="1"/>
    </row>
    <row r="120" spans="2:16" ht="11.25" customHeight="1" x14ac:dyDescent="0.2">
      <c r="B120" s="25">
        <v>44378</v>
      </c>
      <c r="C120" s="26">
        <v>47757</v>
      </c>
      <c r="D120" s="10">
        <v>111</v>
      </c>
      <c r="E120" s="27">
        <v>3379</v>
      </c>
      <c r="F120" s="158"/>
      <c r="G120" s="57"/>
      <c r="H120" s="57"/>
      <c r="I120" s="58">
        <v>953226413.76475</v>
      </c>
      <c r="J120" s="57"/>
      <c r="K120" s="57"/>
      <c r="L120" s="57"/>
      <c r="M120" s="10">
        <v>792207564.13244808</v>
      </c>
      <c r="N120" s="10">
        <v>600198780.74399519</v>
      </c>
      <c r="O120" s="10">
        <v>377891081.29458749</v>
      </c>
      <c r="P120" s="1"/>
    </row>
    <row r="121" spans="2:16" ht="11.25" customHeight="1" x14ac:dyDescent="0.2">
      <c r="B121" s="25">
        <v>44378</v>
      </c>
      <c r="C121" s="26">
        <v>47788</v>
      </c>
      <c r="D121" s="10">
        <v>112</v>
      </c>
      <c r="E121" s="27">
        <v>3410</v>
      </c>
      <c r="F121" s="158"/>
      <c r="G121" s="57"/>
      <c r="H121" s="57"/>
      <c r="I121" s="58">
        <v>941527714.72701502</v>
      </c>
      <c r="J121" s="57"/>
      <c r="K121" s="57"/>
      <c r="L121" s="57"/>
      <c r="M121" s="10">
        <v>781157854.94142652</v>
      </c>
      <c r="N121" s="10">
        <v>590322071.20513082</v>
      </c>
      <c r="O121" s="10">
        <v>370098371.36265993</v>
      </c>
      <c r="P121" s="1"/>
    </row>
    <row r="122" spans="2:16" ht="11.25" customHeight="1" x14ac:dyDescent="0.2">
      <c r="B122" s="25">
        <v>44378</v>
      </c>
      <c r="C122" s="26">
        <v>47818</v>
      </c>
      <c r="D122" s="10">
        <v>113</v>
      </c>
      <c r="E122" s="27">
        <v>3440</v>
      </c>
      <c r="F122" s="158"/>
      <c r="G122" s="57"/>
      <c r="H122" s="57"/>
      <c r="I122" s="58">
        <v>928440046.61614394</v>
      </c>
      <c r="J122" s="57"/>
      <c r="K122" s="57"/>
      <c r="L122" s="57"/>
      <c r="M122" s="10">
        <v>769035026.88742232</v>
      </c>
      <c r="N122" s="10">
        <v>579730440.74682581</v>
      </c>
      <c r="O122" s="10">
        <v>361968136.06237477</v>
      </c>
      <c r="P122" s="1"/>
    </row>
    <row r="123" spans="2:16" ht="11.25" customHeight="1" x14ac:dyDescent="0.2">
      <c r="B123" s="25">
        <v>44378</v>
      </c>
      <c r="C123" s="26">
        <v>47849</v>
      </c>
      <c r="D123" s="10">
        <v>114</v>
      </c>
      <c r="E123" s="27">
        <v>3471</v>
      </c>
      <c r="F123" s="158"/>
      <c r="G123" s="57"/>
      <c r="H123" s="57"/>
      <c r="I123" s="58">
        <v>916844217.02100003</v>
      </c>
      <c r="J123" s="57"/>
      <c r="K123" s="57"/>
      <c r="L123" s="57"/>
      <c r="M123" s="10">
        <v>758142049.96684372</v>
      </c>
      <c r="N123" s="10">
        <v>570065373.69113374</v>
      </c>
      <c r="O123" s="10">
        <v>354425954.99566394</v>
      </c>
      <c r="P123" s="1"/>
    </row>
    <row r="124" spans="2:16" ht="11.25" customHeight="1" x14ac:dyDescent="0.2">
      <c r="B124" s="25">
        <v>44378</v>
      </c>
      <c r="C124" s="26">
        <v>47880</v>
      </c>
      <c r="D124" s="10">
        <v>115</v>
      </c>
      <c r="E124" s="27">
        <v>3502</v>
      </c>
      <c r="F124" s="158"/>
      <c r="G124" s="57"/>
      <c r="H124" s="57"/>
      <c r="I124" s="58">
        <v>904583836.12791896</v>
      </c>
      <c r="J124" s="57"/>
      <c r="K124" s="57"/>
      <c r="L124" s="57"/>
      <c r="M124" s="10">
        <v>746735223.35150933</v>
      </c>
      <c r="N124" s="10">
        <v>560060324.10870743</v>
      </c>
      <c r="O124" s="10">
        <v>346730689.20308119</v>
      </c>
      <c r="P124" s="1"/>
    </row>
    <row r="125" spans="2:16" ht="11.25" customHeight="1" x14ac:dyDescent="0.2">
      <c r="B125" s="25">
        <v>44378</v>
      </c>
      <c r="C125" s="26">
        <v>47908</v>
      </c>
      <c r="D125" s="10">
        <v>116</v>
      </c>
      <c r="E125" s="27">
        <v>3530</v>
      </c>
      <c r="F125" s="158"/>
      <c r="G125" s="57"/>
      <c r="H125" s="57"/>
      <c r="I125" s="58">
        <v>892958597.48069096</v>
      </c>
      <c r="J125" s="57"/>
      <c r="K125" s="57"/>
      <c r="L125" s="57"/>
      <c r="M125" s="10">
        <v>736009229.38804054</v>
      </c>
      <c r="N125" s="10">
        <v>550747515.25949311</v>
      </c>
      <c r="O125" s="10">
        <v>339660491.0690546</v>
      </c>
      <c r="P125" s="1"/>
    </row>
    <row r="126" spans="2:16" ht="11.25" customHeight="1" x14ac:dyDescent="0.2">
      <c r="B126" s="25">
        <v>44378</v>
      </c>
      <c r="C126" s="26">
        <v>47939</v>
      </c>
      <c r="D126" s="10">
        <v>117</v>
      </c>
      <c r="E126" s="27">
        <v>3561</v>
      </c>
      <c r="F126" s="158"/>
      <c r="G126" s="57"/>
      <c r="H126" s="57"/>
      <c r="I126" s="58">
        <v>881458533.92713797</v>
      </c>
      <c r="J126" s="57"/>
      <c r="K126" s="57"/>
      <c r="L126" s="57"/>
      <c r="M126" s="10">
        <v>725298205.77307665</v>
      </c>
      <c r="N126" s="10">
        <v>541352294.8557204</v>
      </c>
      <c r="O126" s="10">
        <v>332452105.96658385</v>
      </c>
      <c r="P126" s="1"/>
    </row>
    <row r="127" spans="2:16" ht="11.25" customHeight="1" x14ac:dyDescent="0.2">
      <c r="B127" s="25">
        <v>44378</v>
      </c>
      <c r="C127" s="26">
        <v>47969</v>
      </c>
      <c r="D127" s="10">
        <v>118</v>
      </c>
      <c r="E127" s="27">
        <v>3591</v>
      </c>
      <c r="F127" s="158"/>
      <c r="G127" s="57"/>
      <c r="H127" s="57"/>
      <c r="I127" s="58">
        <v>869891749.086218</v>
      </c>
      <c r="J127" s="57"/>
      <c r="K127" s="57"/>
      <c r="L127" s="57"/>
      <c r="M127" s="10">
        <v>714605720.21636212</v>
      </c>
      <c r="N127" s="10">
        <v>532058804.90875566</v>
      </c>
      <c r="O127" s="10">
        <v>325405451.46607441</v>
      </c>
      <c r="P127" s="1"/>
    </row>
    <row r="128" spans="2:16" ht="11.25" customHeight="1" x14ac:dyDescent="0.2">
      <c r="B128" s="25">
        <v>44378</v>
      </c>
      <c r="C128" s="26">
        <v>48000</v>
      </c>
      <c r="D128" s="10">
        <v>119</v>
      </c>
      <c r="E128" s="27">
        <v>3622</v>
      </c>
      <c r="F128" s="158"/>
      <c r="G128" s="57"/>
      <c r="H128" s="57"/>
      <c r="I128" s="58">
        <v>858677539.42249298</v>
      </c>
      <c r="J128" s="57"/>
      <c r="K128" s="57"/>
      <c r="L128" s="57"/>
      <c r="M128" s="10">
        <v>704196981.05234778</v>
      </c>
      <c r="N128" s="10">
        <v>522975565.3720032</v>
      </c>
      <c r="O128" s="10">
        <v>318495431.63663387</v>
      </c>
      <c r="P128" s="1"/>
    </row>
    <row r="129" spans="2:16" ht="11.25" customHeight="1" x14ac:dyDescent="0.2">
      <c r="B129" s="25">
        <v>44378</v>
      </c>
      <c r="C129" s="26">
        <v>48030</v>
      </c>
      <c r="D129" s="10">
        <v>120</v>
      </c>
      <c r="E129" s="27">
        <v>3652</v>
      </c>
      <c r="F129" s="158"/>
      <c r="G129" s="57"/>
      <c r="H129" s="57"/>
      <c r="I129" s="58">
        <v>847519851.86138499</v>
      </c>
      <c r="J129" s="57"/>
      <c r="K129" s="57"/>
      <c r="L129" s="57"/>
      <c r="M129" s="10">
        <v>693905765.26156402</v>
      </c>
      <c r="N129" s="10">
        <v>514064368.26508445</v>
      </c>
      <c r="O129" s="10">
        <v>311785127.53634226</v>
      </c>
      <c r="P129" s="1"/>
    </row>
    <row r="130" spans="2:16" ht="11.25" customHeight="1" x14ac:dyDescent="0.2">
      <c r="B130" s="25">
        <v>44378</v>
      </c>
      <c r="C130" s="26">
        <v>48061</v>
      </c>
      <c r="D130" s="10">
        <v>121</v>
      </c>
      <c r="E130" s="27">
        <v>3683</v>
      </c>
      <c r="F130" s="158"/>
      <c r="G130" s="57"/>
      <c r="H130" s="57"/>
      <c r="I130" s="58">
        <v>836556346.24532902</v>
      </c>
      <c r="J130" s="57"/>
      <c r="K130" s="57"/>
      <c r="L130" s="57"/>
      <c r="M130" s="10">
        <v>683767718.47748888</v>
      </c>
      <c r="N130" s="10">
        <v>505265555.31545538</v>
      </c>
      <c r="O130" s="10">
        <v>305150583.73490596</v>
      </c>
      <c r="P130" s="1"/>
    </row>
    <row r="131" spans="2:16" ht="11.25" customHeight="1" x14ac:dyDescent="0.2">
      <c r="B131" s="25">
        <v>44378</v>
      </c>
      <c r="C131" s="26">
        <v>48092</v>
      </c>
      <c r="D131" s="10">
        <v>122</v>
      </c>
      <c r="E131" s="27">
        <v>3714</v>
      </c>
      <c r="F131" s="158"/>
      <c r="G131" s="57"/>
      <c r="H131" s="57"/>
      <c r="I131" s="58">
        <v>825699479.30949497</v>
      </c>
      <c r="J131" s="57"/>
      <c r="K131" s="57"/>
      <c r="L131" s="57"/>
      <c r="M131" s="10">
        <v>673749079.67385054</v>
      </c>
      <c r="N131" s="10">
        <v>496596183.15759587</v>
      </c>
      <c r="O131" s="10">
        <v>298644491.86393076</v>
      </c>
      <c r="P131" s="1"/>
    </row>
    <row r="132" spans="2:16" ht="11.25" customHeight="1" x14ac:dyDescent="0.2">
      <c r="B132" s="25">
        <v>44378</v>
      </c>
      <c r="C132" s="26">
        <v>48122</v>
      </c>
      <c r="D132" s="10">
        <v>123</v>
      </c>
      <c r="E132" s="27">
        <v>3744</v>
      </c>
      <c r="F132" s="158"/>
      <c r="G132" s="57"/>
      <c r="H132" s="57"/>
      <c r="I132" s="58">
        <v>814450558.16581702</v>
      </c>
      <c r="J132" s="57"/>
      <c r="K132" s="57"/>
      <c r="L132" s="57"/>
      <c r="M132" s="10">
        <v>663479425.4089762</v>
      </c>
      <c r="N132" s="10">
        <v>487823164.86824745</v>
      </c>
      <c r="O132" s="10">
        <v>292165973.13363111</v>
      </c>
      <c r="P132" s="1"/>
    </row>
    <row r="133" spans="2:16" ht="11.25" customHeight="1" x14ac:dyDescent="0.2">
      <c r="B133" s="25">
        <v>44378</v>
      </c>
      <c r="C133" s="26">
        <v>48153</v>
      </c>
      <c r="D133" s="10">
        <v>124</v>
      </c>
      <c r="E133" s="27">
        <v>3775</v>
      </c>
      <c r="F133" s="158"/>
      <c r="G133" s="57"/>
      <c r="H133" s="57"/>
      <c r="I133" s="58">
        <v>803788075.70225704</v>
      </c>
      <c r="J133" s="57"/>
      <c r="K133" s="57"/>
      <c r="L133" s="57"/>
      <c r="M133" s="10">
        <v>653682822.55568397</v>
      </c>
      <c r="N133" s="10">
        <v>479397897.72329283</v>
      </c>
      <c r="O133" s="10">
        <v>285903821.35499918</v>
      </c>
      <c r="P133" s="1"/>
    </row>
    <row r="134" spans="2:16" ht="11.25" customHeight="1" x14ac:dyDescent="0.2">
      <c r="B134" s="25">
        <v>44378</v>
      </c>
      <c r="C134" s="26">
        <v>48183</v>
      </c>
      <c r="D134" s="10">
        <v>125</v>
      </c>
      <c r="E134" s="27">
        <v>3805</v>
      </c>
      <c r="F134" s="158"/>
      <c r="G134" s="57"/>
      <c r="H134" s="57"/>
      <c r="I134" s="58">
        <v>793193252.62208402</v>
      </c>
      <c r="J134" s="57"/>
      <c r="K134" s="57"/>
      <c r="L134" s="57"/>
      <c r="M134" s="10">
        <v>644007737.41276419</v>
      </c>
      <c r="N134" s="10">
        <v>471139921.21812618</v>
      </c>
      <c r="O134" s="10">
        <v>279827133.29889125</v>
      </c>
      <c r="P134" s="1"/>
    </row>
    <row r="135" spans="2:16" ht="11.25" customHeight="1" x14ac:dyDescent="0.2">
      <c r="B135" s="25">
        <v>44378</v>
      </c>
      <c r="C135" s="26">
        <v>48214</v>
      </c>
      <c r="D135" s="10">
        <v>126</v>
      </c>
      <c r="E135" s="27">
        <v>3836</v>
      </c>
      <c r="F135" s="158"/>
      <c r="G135" s="57"/>
      <c r="H135" s="57"/>
      <c r="I135" s="58">
        <v>782600826.36471701</v>
      </c>
      <c r="J135" s="57"/>
      <c r="K135" s="57"/>
      <c r="L135" s="57"/>
      <c r="M135" s="10">
        <v>634329859.52593732</v>
      </c>
      <c r="N135" s="10">
        <v>462879628.6443572</v>
      </c>
      <c r="O135" s="10">
        <v>273756604.6860438</v>
      </c>
      <c r="P135" s="1"/>
    </row>
    <row r="136" spans="2:16" ht="11.25" customHeight="1" x14ac:dyDescent="0.2">
      <c r="B136" s="25">
        <v>44378</v>
      </c>
      <c r="C136" s="26">
        <v>48245</v>
      </c>
      <c r="D136" s="10">
        <v>127</v>
      </c>
      <c r="E136" s="27">
        <v>3867</v>
      </c>
      <c r="F136" s="158"/>
      <c r="G136" s="57"/>
      <c r="H136" s="57"/>
      <c r="I136" s="58">
        <v>772203445.71247101</v>
      </c>
      <c r="J136" s="57"/>
      <c r="K136" s="57"/>
      <c r="L136" s="57"/>
      <c r="M136" s="10">
        <v>624840782.1117723</v>
      </c>
      <c r="N136" s="10">
        <v>454795724.07856929</v>
      </c>
      <c r="O136" s="10">
        <v>267836357.68588296</v>
      </c>
      <c r="P136" s="1"/>
    </row>
    <row r="137" spans="2:16" ht="11.25" customHeight="1" x14ac:dyDescent="0.2">
      <c r="B137" s="25">
        <v>44378</v>
      </c>
      <c r="C137" s="26">
        <v>48274</v>
      </c>
      <c r="D137" s="10">
        <v>128</v>
      </c>
      <c r="E137" s="27">
        <v>3896</v>
      </c>
      <c r="F137" s="158"/>
      <c r="G137" s="57"/>
      <c r="H137" s="57"/>
      <c r="I137" s="58">
        <v>761868968.03824103</v>
      </c>
      <c r="J137" s="57"/>
      <c r="K137" s="57"/>
      <c r="L137" s="57"/>
      <c r="M137" s="10">
        <v>615500284.99237955</v>
      </c>
      <c r="N137" s="10">
        <v>446931232.99440855</v>
      </c>
      <c r="O137" s="10">
        <v>262161800.13355333</v>
      </c>
      <c r="P137" s="1"/>
    </row>
    <row r="138" spans="2:16" ht="11.25" customHeight="1" x14ac:dyDescent="0.2">
      <c r="B138" s="25">
        <v>44378</v>
      </c>
      <c r="C138" s="26">
        <v>48305</v>
      </c>
      <c r="D138" s="10">
        <v>129</v>
      </c>
      <c r="E138" s="27">
        <v>3927</v>
      </c>
      <c r="F138" s="158"/>
      <c r="G138" s="57"/>
      <c r="H138" s="57"/>
      <c r="I138" s="58">
        <v>751609111.93178701</v>
      </c>
      <c r="J138" s="57"/>
      <c r="K138" s="57"/>
      <c r="L138" s="57"/>
      <c r="M138" s="10">
        <v>606181655.4304595</v>
      </c>
      <c r="N138" s="10">
        <v>439045297.13540381</v>
      </c>
      <c r="O138" s="10">
        <v>256445246.86424956</v>
      </c>
      <c r="P138" s="1"/>
    </row>
    <row r="139" spans="2:16" ht="11.25" customHeight="1" x14ac:dyDescent="0.2">
      <c r="B139" s="25">
        <v>44378</v>
      </c>
      <c r="C139" s="26">
        <v>48335</v>
      </c>
      <c r="D139" s="10">
        <v>130</v>
      </c>
      <c r="E139" s="27">
        <v>3957</v>
      </c>
      <c r="F139" s="158"/>
      <c r="G139" s="57"/>
      <c r="H139" s="57"/>
      <c r="I139" s="58">
        <v>741306578.63700199</v>
      </c>
      <c r="J139" s="57"/>
      <c r="K139" s="57"/>
      <c r="L139" s="57"/>
      <c r="M139" s="10">
        <v>596891188.15019071</v>
      </c>
      <c r="N139" s="10">
        <v>431252350.26957184</v>
      </c>
      <c r="O139" s="10">
        <v>250860846.15414271</v>
      </c>
      <c r="P139" s="1"/>
    </row>
    <row r="140" spans="2:16" ht="11.25" customHeight="1" x14ac:dyDescent="0.2">
      <c r="B140" s="25">
        <v>44378</v>
      </c>
      <c r="C140" s="26">
        <v>48366</v>
      </c>
      <c r="D140" s="10">
        <v>131</v>
      </c>
      <c r="E140" s="27">
        <v>3988</v>
      </c>
      <c r="F140" s="158"/>
      <c r="G140" s="57"/>
      <c r="H140" s="57"/>
      <c r="I140" s="58">
        <v>731144737.23984206</v>
      </c>
      <c r="J140" s="57"/>
      <c r="K140" s="57"/>
      <c r="L140" s="57"/>
      <c r="M140" s="10">
        <v>587710501.01197422</v>
      </c>
      <c r="N140" s="10">
        <v>423539433.05546743</v>
      </c>
      <c r="O140" s="10">
        <v>245330688.91571268</v>
      </c>
      <c r="P140" s="1"/>
    </row>
    <row r="141" spans="2:16" ht="11.25" customHeight="1" x14ac:dyDescent="0.2">
      <c r="B141" s="25">
        <v>44378</v>
      </c>
      <c r="C141" s="26">
        <v>48396</v>
      </c>
      <c r="D141" s="10">
        <v>132</v>
      </c>
      <c r="E141" s="27">
        <v>4018</v>
      </c>
      <c r="F141" s="158"/>
      <c r="G141" s="57"/>
      <c r="H141" s="57"/>
      <c r="I141" s="58">
        <v>720900837.88653898</v>
      </c>
      <c r="J141" s="57"/>
      <c r="K141" s="57"/>
      <c r="L141" s="57"/>
      <c r="M141" s="10">
        <v>578525069.22410953</v>
      </c>
      <c r="N141" s="10">
        <v>415893708.55272329</v>
      </c>
      <c r="O141" s="10">
        <v>239914480.54138601</v>
      </c>
      <c r="P141" s="1"/>
    </row>
    <row r="142" spans="2:16" ht="11.25" customHeight="1" x14ac:dyDescent="0.2">
      <c r="B142" s="25">
        <v>44378</v>
      </c>
      <c r="C142" s="26">
        <v>48427</v>
      </c>
      <c r="D142" s="10">
        <v>133</v>
      </c>
      <c r="E142" s="27">
        <v>4049</v>
      </c>
      <c r="F142" s="158"/>
      <c r="G142" s="57"/>
      <c r="H142" s="57"/>
      <c r="I142" s="58">
        <v>710864363.85793602</v>
      </c>
      <c r="J142" s="57"/>
      <c r="K142" s="57"/>
      <c r="L142" s="57"/>
      <c r="M142" s="10">
        <v>569503208.28781748</v>
      </c>
      <c r="N142" s="10">
        <v>408366808.07138324</v>
      </c>
      <c r="O142" s="10">
        <v>234574698.07073554</v>
      </c>
      <c r="P142" s="1"/>
    </row>
    <row r="143" spans="2:16" ht="11.25" customHeight="1" x14ac:dyDescent="0.2">
      <c r="B143" s="25">
        <v>44378</v>
      </c>
      <c r="C143" s="26">
        <v>48458</v>
      </c>
      <c r="D143" s="10">
        <v>134</v>
      </c>
      <c r="E143" s="27">
        <v>4080</v>
      </c>
      <c r="F143" s="158"/>
      <c r="G143" s="57"/>
      <c r="H143" s="57"/>
      <c r="I143" s="58">
        <v>700886845.02159095</v>
      </c>
      <c r="J143" s="57"/>
      <c r="K143" s="57"/>
      <c r="L143" s="57"/>
      <c r="M143" s="10">
        <v>560557437.98021054</v>
      </c>
      <c r="N143" s="10">
        <v>400929925.17692024</v>
      </c>
      <c r="O143" s="10">
        <v>229327334.38068727</v>
      </c>
      <c r="P143" s="1"/>
    </row>
    <row r="144" spans="2:16" ht="11.25" customHeight="1" x14ac:dyDescent="0.2">
      <c r="B144" s="25">
        <v>44378</v>
      </c>
      <c r="C144" s="26">
        <v>48488</v>
      </c>
      <c r="D144" s="10">
        <v>135</v>
      </c>
      <c r="E144" s="27">
        <v>4110</v>
      </c>
      <c r="F144" s="158"/>
      <c r="G144" s="57"/>
      <c r="H144" s="57"/>
      <c r="I144" s="58">
        <v>690894383.06930602</v>
      </c>
      <c r="J144" s="57"/>
      <c r="K144" s="57"/>
      <c r="L144" s="57"/>
      <c r="M144" s="10">
        <v>551658650.97878528</v>
      </c>
      <c r="N144" s="10">
        <v>393594076.49342501</v>
      </c>
      <c r="O144" s="10">
        <v>224208455.65443152</v>
      </c>
      <c r="P144" s="1"/>
    </row>
    <row r="145" spans="2:16" ht="11.25" customHeight="1" x14ac:dyDescent="0.2">
      <c r="B145" s="25">
        <v>44378</v>
      </c>
      <c r="C145" s="26">
        <v>48519</v>
      </c>
      <c r="D145" s="10">
        <v>136</v>
      </c>
      <c r="E145" s="27">
        <v>4141</v>
      </c>
      <c r="F145" s="158"/>
      <c r="G145" s="57"/>
      <c r="H145" s="57"/>
      <c r="I145" s="58">
        <v>681053519.61262798</v>
      </c>
      <c r="J145" s="57"/>
      <c r="K145" s="57"/>
      <c r="L145" s="57"/>
      <c r="M145" s="10">
        <v>542878686.94008183</v>
      </c>
      <c r="N145" s="10">
        <v>386344741.47633082</v>
      </c>
      <c r="O145" s="10">
        <v>219146762.20417735</v>
      </c>
      <c r="P145" s="1"/>
    </row>
    <row r="146" spans="2:16" ht="11.25" customHeight="1" x14ac:dyDescent="0.2">
      <c r="B146" s="25">
        <v>44378</v>
      </c>
      <c r="C146" s="26">
        <v>48549</v>
      </c>
      <c r="D146" s="10">
        <v>137</v>
      </c>
      <c r="E146" s="27">
        <v>4171</v>
      </c>
      <c r="F146" s="158"/>
      <c r="G146" s="57"/>
      <c r="H146" s="57"/>
      <c r="I146" s="58">
        <v>670857703.42382705</v>
      </c>
      <c r="J146" s="57"/>
      <c r="K146" s="57"/>
      <c r="L146" s="57"/>
      <c r="M146" s="10">
        <v>533873693.59808087</v>
      </c>
      <c r="N146" s="10">
        <v>379001128.04843521</v>
      </c>
      <c r="O146" s="10">
        <v>214099986.11173141</v>
      </c>
      <c r="P146" s="1"/>
    </row>
    <row r="147" spans="2:16" ht="11.25" customHeight="1" x14ac:dyDescent="0.2">
      <c r="B147" s="25">
        <v>44378</v>
      </c>
      <c r="C147" s="26">
        <v>48580</v>
      </c>
      <c r="D147" s="10">
        <v>138</v>
      </c>
      <c r="E147" s="27">
        <v>4202</v>
      </c>
      <c r="F147" s="158"/>
      <c r="G147" s="57"/>
      <c r="H147" s="57"/>
      <c r="I147" s="58">
        <v>660986776.11309302</v>
      </c>
      <c r="J147" s="57"/>
      <c r="K147" s="57"/>
      <c r="L147" s="57"/>
      <c r="M147" s="10">
        <v>525126168.09363121</v>
      </c>
      <c r="N147" s="10">
        <v>371843106.27025807</v>
      </c>
      <c r="O147" s="10">
        <v>209166673.90498969</v>
      </c>
      <c r="P147" s="1"/>
    </row>
    <row r="148" spans="2:16" ht="11.25" customHeight="1" x14ac:dyDescent="0.2">
      <c r="B148" s="25">
        <v>44378</v>
      </c>
      <c r="C148" s="26">
        <v>48611</v>
      </c>
      <c r="D148" s="10">
        <v>139</v>
      </c>
      <c r="E148" s="27">
        <v>4233</v>
      </c>
      <c r="F148" s="158"/>
      <c r="G148" s="57"/>
      <c r="H148" s="57"/>
      <c r="I148" s="58">
        <v>651104927.87526703</v>
      </c>
      <c r="J148" s="57"/>
      <c r="K148" s="57"/>
      <c r="L148" s="57"/>
      <c r="M148" s="10">
        <v>516398118.21218169</v>
      </c>
      <c r="N148" s="10">
        <v>364732797.46030557</v>
      </c>
      <c r="O148" s="10">
        <v>204298036.80811545</v>
      </c>
      <c r="P148" s="1"/>
    </row>
    <row r="149" spans="2:16" ht="11.25" customHeight="1" x14ac:dyDescent="0.2">
      <c r="B149" s="25">
        <v>44378</v>
      </c>
      <c r="C149" s="26">
        <v>48639</v>
      </c>
      <c r="D149" s="10">
        <v>140</v>
      </c>
      <c r="E149" s="27">
        <v>4261</v>
      </c>
      <c r="F149" s="158"/>
      <c r="G149" s="57"/>
      <c r="H149" s="57"/>
      <c r="I149" s="58">
        <v>641475880.44169104</v>
      </c>
      <c r="J149" s="57"/>
      <c r="K149" s="57"/>
      <c r="L149" s="57"/>
      <c r="M149" s="10">
        <v>507981765.57892609</v>
      </c>
      <c r="N149" s="10">
        <v>357964044.20330381</v>
      </c>
      <c r="O149" s="10">
        <v>199739423.89101627</v>
      </c>
      <c r="P149" s="1"/>
    </row>
    <row r="150" spans="2:16" ht="11.25" customHeight="1" x14ac:dyDescent="0.2">
      <c r="B150" s="25">
        <v>44378</v>
      </c>
      <c r="C150" s="26">
        <v>48670</v>
      </c>
      <c r="D150" s="10">
        <v>141</v>
      </c>
      <c r="E150" s="27">
        <v>4292</v>
      </c>
      <c r="F150" s="158"/>
      <c r="G150" s="57"/>
      <c r="H150" s="57"/>
      <c r="I150" s="58">
        <v>631933788.87786901</v>
      </c>
      <c r="J150" s="57"/>
      <c r="K150" s="57"/>
      <c r="L150" s="57"/>
      <c r="M150" s="10">
        <v>499576669.10155022</v>
      </c>
      <c r="N150" s="10">
        <v>351145836.76204014</v>
      </c>
      <c r="O150" s="10">
        <v>195105058.80292714</v>
      </c>
      <c r="P150" s="1"/>
    </row>
    <row r="151" spans="2:16" ht="11.25" customHeight="1" x14ac:dyDescent="0.2">
      <c r="B151" s="25">
        <v>44378</v>
      </c>
      <c r="C151" s="26">
        <v>48700</v>
      </c>
      <c r="D151" s="10">
        <v>142</v>
      </c>
      <c r="E151" s="27">
        <v>4322</v>
      </c>
      <c r="F151" s="158"/>
      <c r="G151" s="57"/>
      <c r="H151" s="57"/>
      <c r="I151" s="58">
        <v>622386040.79955304</v>
      </c>
      <c r="J151" s="57"/>
      <c r="K151" s="57"/>
      <c r="L151" s="57"/>
      <c r="M151" s="10">
        <v>491221056.27441019</v>
      </c>
      <c r="N151" s="10">
        <v>344422978.11426628</v>
      </c>
      <c r="O151" s="10">
        <v>190585215.49901664</v>
      </c>
      <c r="P151" s="1"/>
    </row>
    <row r="152" spans="2:16" ht="11.25" customHeight="1" x14ac:dyDescent="0.2">
      <c r="B152" s="25">
        <v>44378</v>
      </c>
      <c r="C152" s="26">
        <v>48731</v>
      </c>
      <c r="D152" s="10">
        <v>143</v>
      </c>
      <c r="E152" s="27">
        <v>4353</v>
      </c>
      <c r="F152" s="158"/>
      <c r="G152" s="57"/>
      <c r="H152" s="57"/>
      <c r="I152" s="58">
        <v>612978333.84192598</v>
      </c>
      <c r="J152" s="57"/>
      <c r="K152" s="57"/>
      <c r="L152" s="57"/>
      <c r="M152" s="10">
        <v>482975426.33834505</v>
      </c>
      <c r="N152" s="10">
        <v>337780263.68640018</v>
      </c>
      <c r="O152" s="10">
        <v>186117829.81108811</v>
      </c>
      <c r="P152" s="1"/>
    </row>
    <row r="153" spans="2:16" ht="11.25" customHeight="1" x14ac:dyDescent="0.2">
      <c r="B153" s="25">
        <v>44378</v>
      </c>
      <c r="C153" s="26">
        <v>48761</v>
      </c>
      <c r="D153" s="10">
        <v>144</v>
      </c>
      <c r="E153" s="27">
        <v>4383</v>
      </c>
      <c r="F153" s="158"/>
      <c r="G153" s="57"/>
      <c r="H153" s="57"/>
      <c r="I153" s="58">
        <v>603643021.36376095</v>
      </c>
      <c r="J153" s="57"/>
      <c r="K153" s="57"/>
      <c r="L153" s="57"/>
      <c r="M153" s="10">
        <v>474839298.5250116</v>
      </c>
      <c r="N153" s="10">
        <v>331272708.02166814</v>
      </c>
      <c r="O153" s="10">
        <v>181783914.3566131</v>
      </c>
      <c r="P153" s="1"/>
    </row>
    <row r="154" spans="2:16" ht="11.25" customHeight="1" x14ac:dyDescent="0.2">
      <c r="B154" s="25">
        <v>44378</v>
      </c>
      <c r="C154" s="26">
        <v>48792</v>
      </c>
      <c r="D154" s="10">
        <v>145</v>
      </c>
      <c r="E154" s="27">
        <v>4414</v>
      </c>
      <c r="F154" s="158"/>
      <c r="G154" s="57"/>
      <c r="H154" s="57"/>
      <c r="I154" s="58">
        <v>594396765.03339601</v>
      </c>
      <c r="J154" s="57"/>
      <c r="K154" s="57"/>
      <c r="L154" s="57"/>
      <c r="M154" s="10">
        <v>466772956.96992946</v>
      </c>
      <c r="N154" s="10">
        <v>324817023.85549003</v>
      </c>
      <c r="O154" s="10">
        <v>177486446.88801652</v>
      </c>
      <c r="P154" s="1"/>
    </row>
    <row r="155" spans="2:16" ht="11.25" customHeight="1" x14ac:dyDescent="0.2">
      <c r="B155" s="25">
        <v>44378</v>
      </c>
      <c r="C155" s="26">
        <v>48823</v>
      </c>
      <c r="D155" s="10">
        <v>146</v>
      </c>
      <c r="E155" s="27">
        <v>4445</v>
      </c>
      <c r="F155" s="158"/>
      <c r="G155" s="57"/>
      <c r="H155" s="57"/>
      <c r="I155" s="58">
        <v>585225166.31220901</v>
      </c>
      <c r="J155" s="57"/>
      <c r="K155" s="57"/>
      <c r="L155" s="57"/>
      <c r="M155" s="10">
        <v>458791140.01122802</v>
      </c>
      <c r="N155" s="10">
        <v>318450702.53617734</v>
      </c>
      <c r="O155" s="10">
        <v>173270745.28536704</v>
      </c>
      <c r="P155" s="1"/>
    </row>
    <row r="156" spans="2:16" ht="11.25" customHeight="1" x14ac:dyDescent="0.2">
      <c r="B156" s="25">
        <v>44378</v>
      </c>
      <c r="C156" s="26">
        <v>48853</v>
      </c>
      <c r="D156" s="10">
        <v>147</v>
      </c>
      <c r="E156" s="27">
        <v>4475</v>
      </c>
      <c r="F156" s="158"/>
      <c r="G156" s="57"/>
      <c r="H156" s="57"/>
      <c r="I156" s="58">
        <v>576135666.45143902</v>
      </c>
      <c r="J156" s="57"/>
      <c r="K156" s="57"/>
      <c r="L156" s="57"/>
      <c r="M156" s="10">
        <v>450923999.84120989</v>
      </c>
      <c r="N156" s="10">
        <v>312219703.46554995</v>
      </c>
      <c r="O156" s="10">
        <v>169184052.10106978</v>
      </c>
      <c r="P156" s="1"/>
    </row>
    <row r="157" spans="2:16" ht="11.25" customHeight="1" x14ac:dyDescent="0.2">
      <c r="B157" s="25">
        <v>44378</v>
      </c>
      <c r="C157" s="26">
        <v>48884</v>
      </c>
      <c r="D157" s="10">
        <v>148</v>
      </c>
      <c r="E157" s="27">
        <v>4506</v>
      </c>
      <c r="F157" s="158"/>
      <c r="G157" s="57"/>
      <c r="H157" s="57"/>
      <c r="I157" s="58">
        <v>567085632.06146502</v>
      </c>
      <c r="J157" s="57"/>
      <c r="K157" s="57"/>
      <c r="L157" s="57"/>
      <c r="M157" s="10">
        <v>443088024.17032355</v>
      </c>
      <c r="N157" s="10">
        <v>306013834.72454131</v>
      </c>
      <c r="O157" s="10">
        <v>165118903.62351051</v>
      </c>
      <c r="P157" s="1"/>
    </row>
    <row r="158" spans="2:16" ht="11.25" customHeight="1" x14ac:dyDescent="0.2">
      <c r="B158" s="25">
        <v>44378</v>
      </c>
      <c r="C158" s="26">
        <v>48914</v>
      </c>
      <c r="D158" s="10">
        <v>149</v>
      </c>
      <c r="E158" s="27">
        <v>4536</v>
      </c>
      <c r="F158" s="158"/>
      <c r="G158" s="57"/>
      <c r="H158" s="57"/>
      <c r="I158" s="58">
        <v>557310892.775967</v>
      </c>
      <c r="J158" s="57"/>
      <c r="K158" s="57"/>
      <c r="L158" s="57"/>
      <c r="M158" s="10">
        <v>434735854.72697902</v>
      </c>
      <c r="N158" s="10">
        <v>299506516.80551809</v>
      </c>
      <c r="O158" s="10">
        <v>160945224.49583974</v>
      </c>
      <c r="P158" s="1"/>
    </row>
    <row r="159" spans="2:16" ht="11.25" customHeight="1" x14ac:dyDescent="0.2">
      <c r="B159" s="25">
        <v>44378</v>
      </c>
      <c r="C159" s="26">
        <v>48945</v>
      </c>
      <c r="D159" s="10">
        <v>150</v>
      </c>
      <c r="E159" s="27">
        <v>4567</v>
      </c>
      <c r="F159" s="158"/>
      <c r="G159" s="57"/>
      <c r="H159" s="57"/>
      <c r="I159" s="58">
        <v>548332221.50591695</v>
      </c>
      <c r="J159" s="57"/>
      <c r="K159" s="57"/>
      <c r="L159" s="57"/>
      <c r="M159" s="10">
        <v>427006488.66314572</v>
      </c>
      <c r="N159" s="10">
        <v>293433290.53101218</v>
      </c>
      <c r="O159" s="10">
        <v>157013799.11539936</v>
      </c>
      <c r="P159" s="1"/>
    </row>
    <row r="160" spans="2:16" ht="11.25" customHeight="1" x14ac:dyDescent="0.2">
      <c r="B160" s="25">
        <v>44378</v>
      </c>
      <c r="C160" s="26">
        <v>48976</v>
      </c>
      <c r="D160" s="10">
        <v>151</v>
      </c>
      <c r="E160" s="27">
        <v>4598</v>
      </c>
      <c r="F160" s="158"/>
      <c r="G160" s="57"/>
      <c r="H160" s="57"/>
      <c r="I160" s="58">
        <v>539394950.12548995</v>
      </c>
      <c r="J160" s="57"/>
      <c r="K160" s="57"/>
      <c r="L160" s="57"/>
      <c r="M160" s="10">
        <v>419334276.10015905</v>
      </c>
      <c r="N160" s="10">
        <v>287428193.26389545</v>
      </c>
      <c r="O160" s="10">
        <v>153149090.7383092</v>
      </c>
      <c r="P160" s="1"/>
    </row>
    <row r="161" spans="2:16" ht="11.25" customHeight="1" x14ac:dyDescent="0.2">
      <c r="B161" s="25">
        <v>44378</v>
      </c>
      <c r="C161" s="26">
        <v>49004</v>
      </c>
      <c r="D161" s="10">
        <v>152</v>
      </c>
      <c r="E161" s="27">
        <v>4626</v>
      </c>
      <c r="F161" s="158"/>
      <c r="G161" s="57"/>
      <c r="H161" s="57"/>
      <c r="I161" s="58">
        <v>530508635.25645399</v>
      </c>
      <c r="J161" s="57"/>
      <c r="K161" s="57"/>
      <c r="L161" s="57"/>
      <c r="M161" s="10">
        <v>411794049.81739169</v>
      </c>
      <c r="N161" s="10">
        <v>281611369.99268705</v>
      </c>
      <c r="O161" s="10">
        <v>149475582.4272756</v>
      </c>
      <c r="P161" s="1"/>
    </row>
    <row r="162" spans="2:16" ht="11.25" customHeight="1" x14ac:dyDescent="0.2">
      <c r="B162" s="25">
        <v>44378</v>
      </c>
      <c r="C162" s="26">
        <v>49035</v>
      </c>
      <c r="D162" s="10">
        <v>153</v>
      </c>
      <c r="E162" s="27">
        <v>4657</v>
      </c>
      <c r="F162" s="158"/>
      <c r="G162" s="57"/>
      <c r="H162" s="57"/>
      <c r="I162" s="58">
        <v>521658432.34592098</v>
      </c>
      <c r="J162" s="57"/>
      <c r="K162" s="57"/>
      <c r="L162" s="57"/>
      <c r="M162" s="10">
        <v>404237519.74293351</v>
      </c>
      <c r="N162" s="10">
        <v>275740673.34384716</v>
      </c>
      <c r="O162" s="10">
        <v>145739582.24230355</v>
      </c>
      <c r="P162" s="1"/>
    </row>
    <row r="163" spans="2:16" ht="11.25" customHeight="1" x14ac:dyDescent="0.2">
      <c r="B163" s="25">
        <v>44378</v>
      </c>
      <c r="C163" s="26">
        <v>49065</v>
      </c>
      <c r="D163" s="10">
        <v>154</v>
      </c>
      <c r="E163" s="27">
        <v>4687</v>
      </c>
      <c r="F163" s="158"/>
      <c r="G163" s="57"/>
      <c r="H163" s="57"/>
      <c r="I163" s="58">
        <v>512919635.12731898</v>
      </c>
      <c r="J163" s="57"/>
      <c r="K163" s="57"/>
      <c r="L163" s="57"/>
      <c r="M163" s="10">
        <v>396813349.04704702</v>
      </c>
      <c r="N163" s="10">
        <v>270010250.76619905</v>
      </c>
      <c r="O163" s="10">
        <v>142125833.34579554</v>
      </c>
      <c r="P163" s="1"/>
    </row>
    <row r="164" spans="2:16" ht="11.25" customHeight="1" x14ac:dyDescent="0.2">
      <c r="B164" s="25">
        <v>44378</v>
      </c>
      <c r="C164" s="26">
        <v>49096</v>
      </c>
      <c r="D164" s="10">
        <v>155</v>
      </c>
      <c r="E164" s="27">
        <v>4718</v>
      </c>
      <c r="F164" s="158"/>
      <c r="G164" s="57"/>
      <c r="H164" s="57"/>
      <c r="I164" s="58">
        <v>503989587.83941603</v>
      </c>
      <c r="J164" s="57"/>
      <c r="K164" s="57"/>
      <c r="L164" s="57"/>
      <c r="M164" s="10">
        <v>389243431.26735222</v>
      </c>
      <c r="N164" s="10">
        <v>264185735.00191846</v>
      </c>
      <c r="O164" s="10">
        <v>138470976.62329838</v>
      </c>
      <c r="P164" s="1"/>
    </row>
    <row r="165" spans="2:16" ht="11.25" customHeight="1" x14ac:dyDescent="0.2">
      <c r="B165" s="25">
        <v>44378</v>
      </c>
      <c r="C165" s="26">
        <v>49126</v>
      </c>
      <c r="D165" s="10">
        <v>156</v>
      </c>
      <c r="E165" s="27">
        <v>4748</v>
      </c>
      <c r="F165" s="158"/>
      <c r="G165" s="57"/>
      <c r="H165" s="57"/>
      <c r="I165" s="58">
        <v>495448575.00853401</v>
      </c>
      <c r="J165" s="57"/>
      <c r="K165" s="57"/>
      <c r="L165" s="57"/>
      <c r="M165" s="10">
        <v>382018919.66602182</v>
      </c>
      <c r="N165" s="10">
        <v>258644180.24314216</v>
      </c>
      <c r="O165" s="10">
        <v>135010699.00622848</v>
      </c>
      <c r="P165" s="1"/>
    </row>
    <row r="166" spans="2:16" ht="11.25" customHeight="1" x14ac:dyDescent="0.2">
      <c r="B166" s="25">
        <v>44378</v>
      </c>
      <c r="C166" s="26">
        <v>49157</v>
      </c>
      <c r="D166" s="10">
        <v>157</v>
      </c>
      <c r="E166" s="27">
        <v>4779</v>
      </c>
      <c r="F166" s="158"/>
      <c r="G166" s="57"/>
      <c r="H166" s="57"/>
      <c r="I166" s="58">
        <v>487006250.60042202</v>
      </c>
      <c r="J166" s="57"/>
      <c r="K166" s="57"/>
      <c r="L166" s="57"/>
      <c r="M166" s="10">
        <v>374872517.52317011</v>
      </c>
      <c r="N166" s="10">
        <v>253160260.78872991</v>
      </c>
      <c r="O166" s="10">
        <v>131588406.86169605</v>
      </c>
      <c r="P166" s="1"/>
    </row>
    <row r="167" spans="2:16" ht="11.25" customHeight="1" x14ac:dyDescent="0.2">
      <c r="B167" s="25">
        <v>44378</v>
      </c>
      <c r="C167" s="26">
        <v>49188</v>
      </c>
      <c r="D167" s="10">
        <v>158</v>
      </c>
      <c r="E167" s="27">
        <v>4810</v>
      </c>
      <c r="F167" s="158"/>
      <c r="G167" s="57"/>
      <c r="H167" s="57"/>
      <c r="I167" s="58">
        <v>478682583.299977</v>
      </c>
      <c r="J167" s="57"/>
      <c r="K167" s="57"/>
      <c r="L167" s="57"/>
      <c r="M167" s="10">
        <v>367840439.35605425</v>
      </c>
      <c r="N167" s="10">
        <v>247779571.25205165</v>
      </c>
      <c r="O167" s="10">
        <v>128246113.0830828</v>
      </c>
      <c r="P167" s="1"/>
    </row>
    <row r="168" spans="2:16" ht="11.25" customHeight="1" x14ac:dyDescent="0.2">
      <c r="B168" s="25">
        <v>44378</v>
      </c>
      <c r="C168" s="26">
        <v>49218</v>
      </c>
      <c r="D168" s="10">
        <v>159</v>
      </c>
      <c r="E168" s="27">
        <v>4840</v>
      </c>
      <c r="F168" s="158"/>
      <c r="G168" s="57"/>
      <c r="H168" s="57"/>
      <c r="I168" s="58">
        <v>470501401.83122098</v>
      </c>
      <c r="J168" s="57"/>
      <c r="K168" s="57"/>
      <c r="L168" s="57"/>
      <c r="M168" s="10">
        <v>360960208.33952469</v>
      </c>
      <c r="N168" s="10">
        <v>242546560.52033091</v>
      </c>
      <c r="O168" s="10">
        <v>125023000.62442119</v>
      </c>
      <c r="P168" s="1"/>
    </row>
    <row r="169" spans="2:16" ht="11.25" customHeight="1" x14ac:dyDescent="0.2">
      <c r="B169" s="25">
        <v>44378</v>
      </c>
      <c r="C169" s="26">
        <v>49249</v>
      </c>
      <c r="D169" s="10">
        <v>160</v>
      </c>
      <c r="E169" s="27">
        <v>4871</v>
      </c>
      <c r="F169" s="158"/>
      <c r="G169" s="57"/>
      <c r="H169" s="57"/>
      <c r="I169" s="58">
        <v>462405603.20385402</v>
      </c>
      <c r="J169" s="57"/>
      <c r="K169" s="57"/>
      <c r="L169" s="57"/>
      <c r="M169" s="10">
        <v>354147576.33209026</v>
      </c>
      <c r="N169" s="10">
        <v>237363621.0422222</v>
      </c>
      <c r="O169" s="10">
        <v>121833178.82596558</v>
      </c>
      <c r="P169" s="1"/>
    </row>
    <row r="170" spans="2:16" ht="11.25" customHeight="1" x14ac:dyDescent="0.2">
      <c r="B170" s="25">
        <v>44378</v>
      </c>
      <c r="C170" s="26">
        <v>49279</v>
      </c>
      <c r="D170" s="10">
        <v>161</v>
      </c>
      <c r="E170" s="27">
        <v>4901</v>
      </c>
      <c r="F170" s="158"/>
      <c r="G170" s="57"/>
      <c r="H170" s="57"/>
      <c r="I170" s="58">
        <v>454377384.61056101</v>
      </c>
      <c r="J170" s="57"/>
      <c r="K170" s="57"/>
      <c r="L170" s="57"/>
      <c r="M170" s="10">
        <v>347427709.98815805</v>
      </c>
      <c r="N170" s="10">
        <v>232286572.45416901</v>
      </c>
      <c r="O170" s="10">
        <v>118738513.14661396</v>
      </c>
      <c r="P170" s="1"/>
    </row>
    <row r="171" spans="2:16" ht="11.25" customHeight="1" x14ac:dyDescent="0.2">
      <c r="B171" s="25">
        <v>44378</v>
      </c>
      <c r="C171" s="26">
        <v>49310</v>
      </c>
      <c r="D171" s="10">
        <v>162</v>
      </c>
      <c r="E171" s="27">
        <v>4932</v>
      </c>
      <c r="F171" s="158"/>
      <c r="G171" s="57"/>
      <c r="H171" s="57"/>
      <c r="I171" s="58">
        <v>446183381.346551</v>
      </c>
      <c r="J171" s="57"/>
      <c r="K171" s="57"/>
      <c r="L171" s="57"/>
      <c r="M171" s="10">
        <v>340583744.376495</v>
      </c>
      <c r="N171" s="10">
        <v>227131652.5064581</v>
      </c>
      <c r="O171" s="10">
        <v>115611698.29017679</v>
      </c>
      <c r="P171" s="1"/>
    </row>
    <row r="172" spans="2:16" ht="11.25" customHeight="1" x14ac:dyDescent="0.2">
      <c r="B172" s="25">
        <v>44378</v>
      </c>
      <c r="C172" s="26">
        <v>49341</v>
      </c>
      <c r="D172" s="10">
        <v>163</v>
      </c>
      <c r="E172" s="27">
        <v>4963</v>
      </c>
      <c r="F172" s="158"/>
      <c r="G172" s="57"/>
      <c r="H172" s="57"/>
      <c r="I172" s="58">
        <v>438305171.51941699</v>
      </c>
      <c r="J172" s="57"/>
      <c r="K172" s="57"/>
      <c r="L172" s="57"/>
      <c r="M172" s="10">
        <v>334002639.83243579</v>
      </c>
      <c r="N172" s="10">
        <v>222176303.607593</v>
      </c>
      <c r="O172" s="10">
        <v>112610393.69984244</v>
      </c>
      <c r="P172" s="1"/>
    </row>
    <row r="173" spans="2:16" ht="11.25" customHeight="1" x14ac:dyDescent="0.2">
      <c r="B173" s="25">
        <v>44378</v>
      </c>
      <c r="C173" s="26">
        <v>49369</v>
      </c>
      <c r="D173" s="10">
        <v>164</v>
      </c>
      <c r="E173" s="27">
        <v>4991</v>
      </c>
      <c r="F173" s="158"/>
      <c r="G173" s="57"/>
      <c r="H173" s="57"/>
      <c r="I173" s="58">
        <v>429481270.76147097</v>
      </c>
      <c r="J173" s="57"/>
      <c r="K173" s="57"/>
      <c r="L173" s="57"/>
      <c r="M173" s="10">
        <v>326777132.06618196</v>
      </c>
      <c r="N173" s="10">
        <v>216870564.93222806</v>
      </c>
      <c r="O173" s="10">
        <v>109500565.43471277</v>
      </c>
      <c r="P173" s="1"/>
    </row>
    <row r="174" spans="2:16" ht="11.25" customHeight="1" x14ac:dyDescent="0.2">
      <c r="B174" s="25">
        <v>44378</v>
      </c>
      <c r="C174" s="26">
        <v>49400</v>
      </c>
      <c r="D174" s="10">
        <v>165</v>
      </c>
      <c r="E174" s="27">
        <v>5022</v>
      </c>
      <c r="F174" s="158"/>
      <c r="G174" s="57"/>
      <c r="H174" s="57"/>
      <c r="I174" s="58">
        <v>421737833.08877301</v>
      </c>
      <c r="J174" s="57"/>
      <c r="K174" s="57"/>
      <c r="L174" s="57"/>
      <c r="M174" s="10">
        <v>320341178.37067807</v>
      </c>
      <c r="N174" s="10">
        <v>212058563.69739905</v>
      </c>
      <c r="O174" s="10">
        <v>106617424.21004471</v>
      </c>
      <c r="P174" s="1"/>
    </row>
    <row r="175" spans="2:16" ht="11.25" customHeight="1" x14ac:dyDescent="0.2">
      <c r="B175" s="25">
        <v>44378</v>
      </c>
      <c r="C175" s="26">
        <v>49430</v>
      </c>
      <c r="D175" s="10">
        <v>166</v>
      </c>
      <c r="E175" s="27">
        <v>5052</v>
      </c>
      <c r="F175" s="158"/>
      <c r="G175" s="57"/>
      <c r="H175" s="57"/>
      <c r="I175" s="58">
        <v>414061955.16924298</v>
      </c>
      <c r="J175" s="57"/>
      <c r="K175" s="57"/>
      <c r="L175" s="57"/>
      <c r="M175" s="10">
        <v>313994539.36641878</v>
      </c>
      <c r="N175" s="10">
        <v>207345640.88672641</v>
      </c>
      <c r="O175" s="10">
        <v>103820559.13268618</v>
      </c>
      <c r="P175" s="1"/>
    </row>
    <row r="176" spans="2:16" ht="11.25" customHeight="1" x14ac:dyDescent="0.2">
      <c r="B176" s="25">
        <v>44378</v>
      </c>
      <c r="C176" s="26">
        <v>49461</v>
      </c>
      <c r="D176" s="10">
        <v>167</v>
      </c>
      <c r="E176" s="27">
        <v>5083</v>
      </c>
      <c r="F176" s="158"/>
      <c r="G176" s="57"/>
      <c r="H176" s="57"/>
      <c r="I176" s="58">
        <v>406482268.53179801</v>
      </c>
      <c r="J176" s="57"/>
      <c r="K176" s="57"/>
      <c r="L176" s="57"/>
      <c r="M176" s="10">
        <v>307723845.92153835</v>
      </c>
      <c r="N176" s="10">
        <v>202688009.88421199</v>
      </c>
      <c r="O176" s="10">
        <v>101058566.17138648</v>
      </c>
      <c r="P176" s="1"/>
    </row>
    <row r="177" spans="2:16" ht="11.25" customHeight="1" x14ac:dyDescent="0.2">
      <c r="B177" s="25">
        <v>44378</v>
      </c>
      <c r="C177" s="26">
        <v>49491</v>
      </c>
      <c r="D177" s="10">
        <v>168</v>
      </c>
      <c r="E177" s="27">
        <v>5113</v>
      </c>
      <c r="F177" s="158"/>
      <c r="G177" s="57"/>
      <c r="H177" s="57"/>
      <c r="I177" s="58">
        <v>399068030.00691998</v>
      </c>
      <c r="J177" s="57"/>
      <c r="K177" s="57"/>
      <c r="L177" s="57"/>
      <c r="M177" s="10">
        <v>301615074.49196869</v>
      </c>
      <c r="N177" s="10">
        <v>198175388.24440336</v>
      </c>
      <c r="O177" s="10">
        <v>98403574.573620677</v>
      </c>
      <c r="P177" s="1"/>
    </row>
    <row r="178" spans="2:16" ht="11.25" customHeight="1" x14ac:dyDescent="0.2">
      <c r="B178" s="25">
        <v>44378</v>
      </c>
      <c r="C178" s="26">
        <v>49522</v>
      </c>
      <c r="D178" s="10">
        <v>169</v>
      </c>
      <c r="E178" s="27">
        <v>5144</v>
      </c>
      <c r="F178" s="158"/>
      <c r="G178" s="57"/>
      <c r="H178" s="57"/>
      <c r="I178" s="58">
        <v>391763486.51265699</v>
      </c>
      <c r="J178" s="57"/>
      <c r="K178" s="57"/>
      <c r="L178" s="57"/>
      <c r="M178" s="10">
        <v>295592112.58845431</v>
      </c>
      <c r="N178" s="10">
        <v>193724080.64178166</v>
      </c>
      <c r="O178" s="10">
        <v>95785856.099995598</v>
      </c>
      <c r="P178" s="1"/>
    </row>
    <row r="179" spans="2:16" ht="11.25" customHeight="1" x14ac:dyDescent="0.2">
      <c r="B179" s="25">
        <v>44378</v>
      </c>
      <c r="C179" s="26">
        <v>49553</v>
      </c>
      <c r="D179" s="10">
        <v>170</v>
      </c>
      <c r="E179" s="27">
        <v>5175</v>
      </c>
      <c r="F179" s="158"/>
      <c r="G179" s="57"/>
      <c r="H179" s="57"/>
      <c r="I179" s="58">
        <v>384412808.63164401</v>
      </c>
      <c r="J179" s="57"/>
      <c r="K179" s="57"/>
      <c r="L179" s="57"/>
      <c r="M179" s="10">
        <v>289553963.68837363</v>
      </c>
      <c r="N179" s="10">
        <v>189284204.55868524</v>
      </c>
      <c r="O179" s="10">
        <v>93194175.525000662</v>
      </c>
      <c r="P179" s="1"/>
    </row>
    <row r="180" spans="2:16" ht="11.25" customHeight="1" x14ac:dyDescent="0.2">
      <c r="B180" s="25">
        <v>44378</v>
      </c>
      <c r="C180" s="26">
        <v>49583</v>
      </c>
      <c r="D180" s="10">
        <v>171</v>
      </c>
      <c r="E180" s="27">
        <v>5205</v>
      </c>
      <c r="F180" s="158"/>
      <c r="G180" s="57"/>
      <c r="H180" s="57"/>
      <c r="I180" s="58">
        <v>377357248.89277703</v>
      </c>
      <c r="J180" s="57"/>
      <c r="K180" s="57"/>
      <c r="L180" s="57"/>
      <c r="M180" s="10">
        <v>283772902.20727462</v>
      </c>
      <c r="N180" s="10">
        <v>185048491.51299599</v>
      </c>
      <c r="O180" s="10">
        <v>90735247.625717565</v>
      </c>
      <c r="P180" s="1"/>
    </row>
    <row r="181" spans="2:16" ht="11.25" customHeight="1" x14ac:dyDescent="0.2">
      <c r="B181" s="25">
        <v>44378</v>
      </c>
      <c r="C181" s="26">
        <v>49614</v>
      </c>
      <c r="D181" s="10">
        <v>172</v>
      </c>
      <c r="E181" s="27">
        <v>5236</v>
      </c>
      <c r="F181" s="158"/>
      <c r="G181" s="57"/>
      <c r="H181" s="57"/>
      <c r="I181" s="58">
        <v>370379974.11846</v>
      </c>
      <c r="J181" s="57"/>
      <c r="K181" s="57"/>
      <c r="L181" s="57"/>
      <c r="M181" s="10">
        <v>278053586.25000149</v>
      </c>
      <c r="N181" s="10">
        <v>180857790.57477784</v>
      </c>
      <c r="O181" s="10">
        <v>88304801.834065542</v>
      </c>
      <c r="P181" s="1"/>
    </row>
    <row r="182" spans="2:16" ht="11.25" customHeight="1" x14ac:dyDescent="0.2">
      <c r="B182" s="25">
        <v>44378</v>
      </c>
      <c r="C182" s="26">
        <v>49644</v>
      </c>
      <c r="D182" s="10">
        <v>173</v>
      </c>
      <c r="E182" s="27">
        <v>5266</v>
      </c>
      <c r="F182" s="158"/>
      <c r="G182" s="57"/>
      <c r="H182" s="57"/>
      <c r="I182" s="58">
        <v>363440194.22617102</v>
      </c>
      <c r="J182" s="57"/>
      <c r="K182" s="57"/>
      <c r="L182" s="57"/>
      <c r="M182" s="10">
        <v>272395870.93551713</v>
      </c>
      <c r="N182" s="10">
        <v>176741691.71668941</v>
      </c>
      <c r="O182" s="10">
        <v>85941353.725214541</v>
      </c>
      <c r="P182" s="1"/>
    </row>
    <row r="183" spans="2:16" ht="11.25" customHeight="1" x14ac:dyDescent="0.2">
      <c r="B183" s="25">
        <v>44378</v>
      </c>
      <c r="C183" s="26">
        <v>49675</v>
      </c>
      <c r="D183" s="10">
        <v>174</v>
      </c>
      <c r="E183" s="27">
        <v>5297</v>
      </c>
      <c r="F183" s="158"/>
      <c r="G183" s="57"/>
      <c r="H183" s="57"/>
      <c r="I183" s="58">
        <v>356538906.41291898</v>
      </c>
      <c r="J183" s="57"/>
      <c r="K183" s="57"/>
      <c r="L183" s="57"/>
      <c r="M183" s="10">
        <v>266770173.56032166</v>
      </c>
      <c r="N183" s="10">
        <v>172651299.57873374</v>
      </c>
      <c r="O183" s="10">
        <v>83596800.107679501</v>
      </c>
      <c r="P183" s="1"/>
    </row>
    <row r="184" spans="2:16" ht="11.25" customHeight="1" x14ac:dyDescent="0.2">
      <c r="B184" s="25">
        <v>44378</v>
      </c>
      <c r="C184" s="26">
        <v>49706</v>
      </c>
      <c r="D184" s="10">
        <v>175</v>
      </c>
      <c r="E184" s="27">
        <v>5328</v>
      </c>
      <c r="F184" s="158"/>
      <c r="G184" s="57"/>
      <c r="H184" s="57"/>
      <c r="I184" s="58">
        <v>349671805.443766</v>
      </c>
      <c r="J184" s="57"/>
      <c r="K184" s="57"/>
      <c r="L184" s="57"/>
      <c r="M184" s="10">
        <v>261188311.74776134</v>
      </c>
      <c r="N184" s="10">
        <v>168608867.55015236</v>
      </c>
      <c r="O184" s="10">
        <v>81293689.301071167</v>
      </c>
      <c r="P184" s="1"/>
    </row>
    <row r="185" spans="2:16" ht="11.25" customHeight="1" x14ac:dyDescent="0.2">
      <c r="B185" s="25">
        <v>44378</v>
      </c>
      <c r="C185" s="26">
        <v>49735</v>
      </c>
      <c r="D185" s="10">
        <v>176</v>
      </c>
      <c r="E185" s="27">
        <v>5357</v>
      </c>
      <c r="F185" s="158"/>
      <c r="G185" s="57"/>
      <c r="H185" s="57"/>
      <c r="I185" s="58">
        <v>342852191.76329303</v>
      </c>
      <c r="J185" s="57"/>
      <c r="K185" s="57"/>
      <c r="L185" s="57"/>
      <c r="M185" s="10">
        <v>255688028.2869553</v>
      </c>
      <c r="N185" s="10">
        <v>164665459.02565512</v>
      </c>
      <c r="O185" s="10">
        <v>79077781.76899983</v>
      </c>
      <c r="P185" s="1"/>
    </row>
    <row r="186" spans="2:16" ht="11.25" customHeight="1" x14ac:dyDescent="0.2">
      <c r="B186" s="25">
        <v>44378</v>
      </c>
      <c r="C186" s="26">
        <v>49766</v>
      </c>
      <c r="D186" s="10">
        <v>177</v>
      </c>
      <c r="E186" s="27">
        <v>5388</v>
      </c>
      <c r="F186" s="158"/>
      <c r="G186" s="57"/>
      <c r="H186" s="57"/>
      <c r="I186" s="58">
        <v>336101257.35882598</v>
      </c>
      <c r="J186" s="57"/>
      <c r="K186" s="57"/>
      <c r="L186" s="57"/>
      <c r="M186" s="10">
        <v>250228273.97172043</v>
      </c>
      <c r="N186" s="10">
        <v>160739490.76204532</v>
      </c>
      <c r="O186" s="10">
        <v>76865450.494411588</v>
      </c>
      <c r="P186" s="1"/>
    </row>
    <row r="187" spans="2:16" ht="11.25" customHeight="1" x14ac:dyDescent="0.2">
      <c r="B187" s="25">
        <v>44378</v>
      </c>
      <c r="C187" s="26">
        <v>49796</v>
      </c>
      <c r="D187" s="10">
        <v>178</v>
      </c>
      <c r="E187" s="27">
        <v>5418</v>
      </c>
      <c r="F187" s="158"/>
      <c r="G187" s="57"/>
      <c r="H187" s="57"/>
      <c r="I187" s="58">
        <v>329403183.50228</v>
      </c>
      <c r="J187" s="57"/>
      <c r="K187" s="57"/>
      <c r="L187" s="57"/>
      <c r="M187" s="10">
        <v>244838999.14368388</v>
      </c>
      <c r="N187" s="10">
        <v>156890472.40361291</v>
      </c>
      <c r="O187" s="10">
        <v>74717312.581665084</v>
      </c>
      <c r="P187" s="1"/>
    </row>
    <row r="188" spans="2:16" ht="11.25" customHeight="1" x14ac:dyDescent="0.2">
      <c r="B188" s="25">
        <v>44378</v>
      </c>
      <c r="C188" s="26">
        <v>49827</v>
      </c>
      <c r="D188" s="10">
        <v>179</v>
      </c>
      <c r="E188" s="27">
        <v>5449</v>
      </c>
      <c r="F188" s="158"/>
      <c r="G188" s="57"/>
      <c r="H188" s="57"/>
      <c r="I188" s="58">
        <v>322793681.55692399</v>
      </c>
      <c r="J188" s="57"/>
      <c r="K188" s="57"/>
      <c r="L188" s="57"/>
      <c r="M188" s="10">
        <v>239519351.77293381</v>
      </c>
      <c r="N188" s="10">
        <v>153091358.07229874</v>
      </c>
      <c r="O188" s="10">
        <v>72599222.132463634</v>
      </c>
      <c r="P188" s="1"/>
    </row>
    <row r="189" spans="2:16" ht="11.25" customHeight="1" x14ac:dyDescent="0.2">
      <c r="B189" s="25">
        <v>44378</v>
      </c>
      <c r="C189" s="26">
        <v>49857</v>
      </c>
      <c r="D189" s="10">
        <v>180</v>
      </c>
      <c r="E189" s="27">
        <v>5479</v>
      </c>
      <c r="F189" s="158"/>
      <c r="G189" s="57"/>
      <c r="H189" s="57"/>
      <c r="I189" s="58">
        <v>316314393.48558903</v>
      </c>
      <c r="J189" s="57"/>
      <c r="K189" s="57"/>
      <c r="L189" s="57"/>
      <c r="M189" s="10">
        <v>234326333.53941292</v>
      </c>
      <c r="N189" s="10">
        <v>149403555.39119008</v>
      </c>
      <c r="O189" s="10">
        <v>70559957.060293451</v>
      </c>
      <c r="P189" s="1"/>
    </row>
    <row r="190" spans="2:16" ht="11.25" customHeight="1" x14ac:dyDescent="0.2">
      <c r="B190" s="25">
        <v>44378</v>
      </c>
      <c r="C190" s="26">
        <v>49888</v>
      </c>
      <c r="D190" s="10">
        <v>181</v>
      </c>
      <c r="E190" s="27">
        <v>5510</v>
      </c>
      <c r="F190" s="158"/>
      <c r="G190" s="57"/>
      <c r="H190" s="57"/>
      <c r="I190" s="58">
        <v>309962290.86142802</v>
      </c>
      <c r="J190" s="57"/>
      <c r="K190" s="57"/>
      <c r="L190" s="57"/>
      <c r="M190" s="10">
        <v>229231229.57588691</v>
      </c>
      <c r="N190" s="10">
        <v>145783278.28922746</v>
      </c>
      <c r="O190" s="10">
        <v>68558563.132218972</v>
      </c>
      <c r="P190" s="1"/>
    </row>
    <row r="191" spans="2:16" ht="11.25" customHeight="1" x14ac:dyDescent="0.2">
      <c r="B191" s="25">
        <v>44378</v>
      </c>
      <c r="C191" s="26">
        <v>49919</v>
      </c>
      <c r="D191" s="10">
        <v>182</v>
      </c>
      <c r="E191" s="27">
        <v>5541</v>
      </c>
      <c r="F191" s="158"/>
      <c r="G191" s="57"/>
      <c r="H191" s="57"/>
      <c r="I191" s="58">
        <v>303716361.52585202</v>
      </c>
      <c r="J191" s="57"/>
      <c r="K191" s="57"/>
      <c r="L191" s="57"/>
      <c r="M191" s="10">
        <v>224231121.68653655</v>
      </c>
      <c r="N191" s="10">
        <v>142240709.71169192</v>
      </c>
      <c r="O191" s="10">
        <v>66609247.124837652</v>
      </c>
      <c r="P191" s="1"/>
    </row>
    <row r="192" spans="2:16" ht="11.25" customHeight="1" x14ac:dyDescent="0.2">
      <c r="B192" s="25">
        <v>44378</v>
      </c>
      <c r="C192" s="26">
        <v>49949</v>
      </c>
      <c r="D192" s="10">
        <v>183</v>
      </c>
      <c r="E192" s="27">
        <v>5571</v>
      </c>
      <c r="F192" s="158"/>
      <c r="G192" s="57"/>
      <c r="H192" s="57"/>
      <c r="I192" s="58">
        <v>297573327.25057501</v>
      </c>
      <c r="J192" s="57"/>
      <c r="K192" s="57"/>
      <c r="L192" s="57"/>
      <c r="M192" s="10">
        <v>219335163.29454157</v>
      </c>
      <c r="N192" s="10">
        <v>138792516.67633918</v>
      </c>
      <c r="O192" s="10">
        <v>64728083.523379304</v>
      </c>
      <c r="P192" s="1"/>
    </row>
    <row r="193" spans="2:16" ht="11.25" customHeight="1" x14ac:dyDescent="0.2">
      <c r="B193" s="25">
        <v>44378</v>
      </c>
      <c r="C193" s="26">
        <v>49980</v>
      </c>
      <c r="D193" s="10">
        <v>184</v>
      </c>
      <c r="E193" s="27">
        <v>5602</v>
      </c>
      <c r="F193" s="158"/>
      <c r="G193" s="57"/>
      <c r="H193" s="57"/>
      <c r="I193" s="58">
        <v>291536673.56270403</v>
      </c>
      <c r="J193" s="57"/>
      <c r="K193" s="57"/>
      <c r="L193" s="57"/>
      <c r="M193" s="10">
        <v>214521208.34343016</v>
      </c>
      <c r="N193" s="10">
        <v>135401076.08565676</v>
      </c>
      <c r="O193" s="10">
        <v>62878972.057655156</v>
      </c>
      <c r="P193" s="1"/>
    </row>
    <row r="194" spans="2:16" ht="11.25" customHeight="1" x14ac:dyDescent="0.2">
      <c r="B194" s="25">
        <v>44378</v>
      </c>
      <c r="C194" s="26">
        <v>50010</v>
      </c>
      <c r="D194" s="10">
        <v>185</v>
      </c>
      <c r="E194" s="27">
        <v>5632</v>
      </c>
      <c r="F194" s="158"/>
      <c r="G194" s="57"/>
      <c r="H194" s="57"/>
      <c r="I194" s="58">
        <v>285601293.89749098</v>
      </c>
      <c r="J194" s="57"/>
      <c r="K194" s="57"/>
      <c r="L194" s="57"/>
      <c r="M194" s="10">
        <v>209808834.58625069</v>
      </c>
      <c r="N194" s="10">
        <v>132100791.5833669</v>
      </c>
      <c r="O194" s="10">
        <v>61094880.669689417</v>
      </c>
      <c r="P194" s="1"/>
    </row>
    <row r="195" spans="2:16" ht="11.25" customHeight="1" x14ac:dyDescent="0.2">
      <c r="B195" s="25">
        <v>44378</v>
      </c>
      <c r="C195" s="26">
        <v>50041</v>
      </c>
      <c r="D195" s="10">
        <v>186</v>
      </c>
      <c r="E195" s="27">
        <v>5663</v>
      </c>
      <c r="F195" s="158"/>
      <c r="G195" s="57"/>
      <c r="H195" s="57"/>
      <c r="I195" s="58">
        <v>279802147.28988498</v>
      </c>
      <c r="J195" s="57"/>
      <c r="K195" s="57"/>
      <c r="L195" s="57"/>
      <c r="M195" s="10">
        <v>205200031.40490708</v>
      </c>
      <c r="N195" s="10">
        <v>128870396.40108794</v>
      </c>
      <c r="O195" s="10">
        <v>59348423.191170916</v>
      </c>
      <c r="P195" s="1"/>
    </row>
    <row r="196" spans="2:16" ht="11.25" customHeight="1" x14ac:dyDescent="0.2">
      <c r="B196" s="25">
        <v>44378</v>
      </c>
      <c r="C196" s="26">
        <v>50072</v>
      </c>
      <c r="D196" s="10">
        <v>187</v>
      </c>
      <c r="E196" s="27">
        <v>5694</v>
      </c>
      <c r="F196" s="158"/>
      <c r="G196" s="57"/>
      <c r="H196" s="57"/>
      <c r="I196" s="58">
        <v>273485692.64772499</v>
      </c>
      <c r="J196" s="57"/>
      <c r="K196" s="57"/>
      <c r="L196" s="57"/>
      <c r="M196" s="10">
        <v>200227520.85099584</v>
      </c>
      <c r="N196" s="10">
        <v>125427742.13847385</v>
      </c>
      <c r="O196" s="10">
        <v>57518326.863090798</v>
      </c>
      <c r="P196" s="1"/>
    </row>
    <row r="197" spans="2:16" ht="11.25" customHeight="1" x14ac:dyDescent="0.2">
      <c r="B197" s="25">
        <v>44378</v>
      </c>
      <c r="C197" s="26">
        <v>50100</v>
      </c>
      <c r="D197" s="10">
        <v>188</v>
      </c>
      <c r="E197" s="27">
        <v>5722</v>
      </c>
      <c r="F197" s="158"/>
      <c r="G197" s="57"/>
      <c r="H197" s="57"/>
      <c r="I197" s="58">
        <v>267861752.44284001</v>
      </c>
      <c r="J197" s="57"/>
      <c r="K197" s="57"/>
      <c r="L197" s="57"/>
      <c r="M197" s="10">
        <v>195809603.365493</v>
      </c>
      <c r="N197" s="10">
        <v>122378447.16587691</v>
      </c>
      <c r="O197" s="10">
        <v>55905249.424341373</v>
      </c>
      <c r="P197" s="1"/>
    </row>
    <row r="198" spans="2:16" ht="11.25" customHeight="1" x14ac:dyDescent="0.2">
      <c r="B198" s="25">
        <v>44378</v>
      </c>
      <c r="C198" s="26">
        <v>50131</v>
      </c>
      <c r="D198" s="10">
        <v>189</v>
      </c>
      <c r="E198" s="27">
        <v>5753</v>
      </c>
      <c r="F198" s="158"/>
      <c r="G198" s="57"/>
      <c r="H198" s="57"/>
      <c r="I198" s="58">
        <v>262304756.04809201</v>
      </c>
      <c r="J198" s="57"/>
      <c r="K198" s="57"/>
      <c r="L198" s="57"/>
      <c r="M198" s="10">
        <v>191422166.01632395</v>
      </c>
      <c r="N198" s="10">
        <v>119332096.1950417</v>
      </c>
      <c r="O198" s="10">
        <v>54282712.394473292</v>
      </c>
      <c r="P198" s="1"/>
    </row>
    <row r="199" spans="2:16" ht="11.25" customHeight="1" x14ac:dyDescent="0.2">
      <c r="B199" s="25">
        <v>44378</v>
      </c>
      <c r="C199" s="26">
        <v>50161</v>
      </c>
      <c r="D199" s="10">
        <v>190</v>
      </c>
      <c r="E199" s="27">
        <v>5783</v>
      </c>
      <c r="F199" s="158"/>
      <c r="G199" s="57"/>
      <c r="H199" s="57"/>
      <c r="I199" s="58">
        <v>256797781.393379</v>
      </c>
      <c r="J199" s="57"/>
      <c r="K199" s="57"/>
      <c r="L199" s="57"/>
      <c r="M199" s="10">
        <v>187095735.48483273</v>
      </c>
      <c r="N199" s="10">
        <v>116347940.28498098</v>
      </c>
      <c r="O199" s="10">
        <v>52708305.394128561</v>
      </c>
      <c r="P199" s="1"/>
    </row>
    <row r="200" spans="2:16" ht="11.25" customHeight="1" x14ac:dyDescent="0.2">
      <c r="B200" s="25">
        <v>44378</v>
      </c>
      <c r="C200" s="26">
        <v>50192</v>
      </c>
      <c r="D200" s="10">
        <v>191</v>
      </c>
      <c r="E200" s="27">
        <v>5814</v>
      </c>
      <c r="F200" s="158"/>
      <c r="G200" s="57"/>
      <c r="H200" s="57"/>
      <c r="I200" s="58">
        <v>251323106.52600899</v>
      </c>
      <c r="J200" s="57"/>
      <c r="K200" s="57"/>
      <c r="L200" s="57"/>
      <c r="M200" s="10">
        <v>182796476.25020826</v>
      </c>
      <c r="N200" s="10">
        <v>113385292.09958939</v>
      </c>
      <c r="O200" s="10">
        <v>51148593.639403626</v>
      </c>
      <c r="P200" s="1"/>
    </row>
    <row r="201" spans="2:16" ht="11.25" customHeight="1" x14ac:dyDescent="0.2">
      <c r="B201" s="25">
        <v>44378</v>
      </c>
      <c r="C201" s="26">
        <v>50222</v>
      </c>
      <c r="D201" s="10">
        <v>192</v>
      </c>
      <c r="E201" s="27">
        <v>5844</v>
      </c>
      <c r="F201" s="158"/>
      <c r="G201" s="57"/>
      <c r="H201" s="57"/>
      <c r="I201" s="58">
        <v>245912748.377848</v>
      </c>
      <c r="J201" s="57"/>
      <c r="K201" s="57"/>
      <c r="L201" s="57"/>
      <c r="M201" s="10">
        <v>178567740.92089319</v>
      </c>
      <c r="N201" s="10">
        <v>110489669.68941137</v>
      </c>
      <c r="O201" s="10">
        <v>49638052.325530335</v>
      </c>
      <c r="P201" s="1"/>
    </row>
    <row r="202" spans="2:16" ht="11.25" customHeight="1" x14ac:dyDescent="0.2">
      <c r="B202" s="25">
        <v>44378</v>
      </c>
      <c r="C202" s="26">
        <v>50253</v>
      </c>
      <c r="D202" s="10">
        <v>193</v>
      </c>
      <c r="E202" s="27">
        <v>5875</v>
      </c>
      <c r="F202" s="158"/>
      <c r="G202" s="57"/>
      <c r="H202" s="57"/>
      <c r="I202" s="58">
        <v>240548963.771698</v>
      </c>
      <c r="J202" s="57"/>
      <c r="K202" s="57"/>
      <c r="L202" s="57"/>
      <c r="M202" s="10">
        <v>174376609.90863344</v>
      </c>
      <c r="N202" s="10">
        <v>107621984.00437827</v>
      </c>
      <c r="O202" s="10">
        <v>48144942.329233408</v>
      </c>
      <c r="P202" s="1"/>
    </row>
    <row r="203" spans="2:16" ht="11.25" customHeight="1" x14ac:dyDescent="0.2">
      <c r="B203" s="25">
        <v>44378</v>
      </c>
      <c r="C203" s="26">
        <v>50284</v>
      </c>
      <c r="D203" s="10">
        <v>194</v>
      </c>
      <c r="E203" s="27">
        <v>5906</v>
      </c>
      <c r="F203" s="158"/>
      <c r="G203" s="57"/>
      <c r="H203" s="57"/>
      <c r="I203" s="58">
        <v>235230961.81420499</v>
      </c>
      <c r="J203" s="57"/>
      <c r="K203" s="57"/>
      <c r="L203" s="57"/>
      <c r="M203" s="10">
        <v>170232314.21267614</v>
      </c>
      <c r="N203" s="10">
        <v>104797002.28155898</v>
      </c>
      <c r="O203" s="10">
        <v>46682612.90438804</v>
      </c>
      <c r="P203" s="1"/>
    </row>
    <row r="204" spans="2:16" ht="11.25" customHeight="1" x14ac:dyDescent="0.2">
      <c r="B204" s="25">
        <v>44378</v>
      </c>
      <c r="C204" s="26">
        <v>50314</v>
      </c>
      <c r="D204" s="10">
        <v>195</v>
      </c>
      <c r="E204" s="27">
        <v>5936</v>
      </c>
      <c r="F204" s="158"/>
      <c r="G204" s="57"/>
      <c r="H204" s="57"/>
      <c r="I204" s="58">
        <v>229984337.59277099</v>
      </c>
      <c r="J204" s="57"/>
      <c r="K204" s="57"/>
      <c r="L204" s="57"/>
      <c r="M204" s="10">
        <v>166162240.64863104</v>
      </c>
      <c r="N204" s="10">
        <v>102039650.83760834</v>
      </c>
      <c r="O204" s="10">
        <v>45268003.806020647</v>
      </c>
      <c r="P204" s="1"/>
    </row>
    <row r="205" spans="2:16" ht="11.25" customHeight="1" x14ac:dyDescent="0.2">
      <c r="B205" s="25">
        <v>44378</v>
      </c>
      <c r="C205" s="26">
        <v>50345</v>
      </c>
      <c r="D205" s="10">
        <v>196</v>
      </c>
      <c r="E205" s="27">
        <v>5967</v>
      </c>
      <c r="F205" s="158"/>
      <c r="G205" s="57"/>
      <c r="H205" s="57"/>
      <c r="I205" s="58">
        <v>224794172.03111801</v>
      </c>
      <c r="J205" s="57"/>
      <c r="K205" s="57"/>
      <c r="L205" s="57"/>
      <c r="M205" s="10">
        <v>162136915.18818283</v>
      </c>
      <c r="N205" s="10">
        <v>99314491.366227373</v>
      </c>
      <c r="O205" s="10">
        <v>43872423.176838823</v>
      </c>
      <c r="P205" s="1"/>
    </row>
    <row r="206" spans="2:16" ht="11.25" customHeight="1" x14ac:dyDescent="0.2">
      <c r="B206" s="25">
        <v>44378</v>
      </c>
      <c r="C206" s="26">
        <v>50375</v>
      </c>
      <c r="D206" s="10">
        <v>197</v>
      </c>
      <c r="E206" s="27">
        <v>5997</v>
      </c>
      <c r="F206" s="158"/>
      <c r="G206" s="57"/>
      <c r="H206" s="57"/>
      <c r="I206" s="58">
        <v>219650554.80133301</v>
      </c>
      <c r="J206" s="57"/>
      <c r="K206" s="57"/>
      <c r="L206" s="57"/>
      <c r="M206" s="10">
        <v>158166943.87735006</v>
      </c>
      <c r="N206" s="10">
        <v>96644291.668196678</v>
      </c>
      <c r="O206" s="10">
        <v>42517849.492317453</v>
      </c>
      <c r="P206" s="1"/>
    </row>
    <row r="207" spans="2:16" ht="11.25" customHeight="1" x14ac:dyDescent="0.2">
      <c r="B207" s="25">
        <v>44378</v>
      </c>
      <c r="C207" s="26">
        <v>50406</v>
      </c>
      <c r="D207" s="10">
        <v>198</v>
      </c>
      <c r="E207" s="27">
        <v>6028</v>
      </c>
      <c r="F207" s="158"/>
      <c r="G207" s="57"/>
      <c r="H207" s="57"/>
      <c r="I207" s="58">
        <v>214595150.79650399</v>
      </c>
      <c r="J207" s="57"/>
      <c r="K207" s="57"/>
      <c r="L207" s="57"/>
      <c r="M207" s="10">
        <v>154264537.58839983</v>
      </c>
      <c r="N207" s="10">
        <v>94020093.495239109</v>
      </c>
      <c r="O207" s="10">
        <v>41188159.056828611</v>
      </c>
      <c r="P207" s="1"/>
    </row>
    <row r="208" spans="2:16" ht="11.25" customHeight="1" x14ac:dyDescent="0.2">
      <c r="B208" s="25">
        <v>44378</v>
      </c>
      <c r="C208" s="26">
        <v>50437</v>
      </c>
      <c r="D208" s="10">
        <v>199</v>
      </c>
      <c r="E208" s="27">
        <v>6059</v>
      </c>
      <c r="F208" s="158"/>
      <c r="G208" s="57"/>
      <c r="H208" s="57"/>
      <c r="I208" s="58">
        <v>209610222.22426099</v>
      </c>
      <c r="J208" s="57"/>
      <c r="K208" s="57"/>
      <c r="L208" s="57"/>
      <c r="M208" s="10">
        <v>150425490.10737944</v>
      </c>
      <c r="N208" s="10">
        <v>91447135.274167344</v>
      </c>
      <c r="O208" s="10">
        <v>39891321.818409875</v>
      </c>
      <c r="P208" s="1"/>
    </row>
    <row r="209" spans="2:16" ht="11.25" customHeight="1" x14ac:dyDescent="0.2">
      <c r="B209" s="25">
        <v>44378</v>
      </c>
      <c r="C209" s="26">
        <v>50465</v>
      </c>
      <c r="D209" s="10">
        <v>200</v>
      </c>
      <c r="E209" s="27">
        <v>6087</v>
      </c>
      <c r="F209" s="158"/>
      <c r="G209" s="57"/>
      <c r="H209" s="57"/>
      <c r="I209" s="58">
        <v>204728030.55478001</v>
      </c>
      <c r="J209" s="57"/>
      <c r="K209" s="57"/>
      <c r="L209" s="57"/>
      <c r="M209" s="10">
        <v>146696721.63949081</v>
      </c>
      <c r="N209" s="10">
        <v>88975450.264477968</v>
      </c>
      <c r="O209" s="10">
        <v>38664600.545007423</v>
      </c>
      <c r="P209" s="1"/>
    </row>
    <row r="210" spans="2:16" ht="11.25" customHeight="1" x14ac:dyDescent="0.2">
      <c r="B210" s="25">
        <v>44378</v>
      </c>
      <c r="C210" s="26">
        <v>50496</v>
      </c>
      <c r="D210" s="10">
        <v>201</v>
      </c>
      <c r="E210" s="27">
        <v>6118</v>
      </c>
      <c r="F210" s="158"/>
      <c r="G210" s="57"/>
      <c r="H210" s="57"/>
      <c r="I210" s="58">
        <v>199524004.20359299</v>
      </c>
      <c r="J210" s="57"/>
      <c r="K210" s="57"/>
      <c r="L210" s="57"/>
      <c r="M210" s="10">
        <v>142725321.77699435</v>
      </c>
      <c r="N210" s="10">
        <v>86346534.064294904</v>
      </c>
      <c r="O210" s="10">
        <v>37363268.649064839</v>
      </c>
      <c r="P210" s="1"/>
    </row>
    <row r="211" spans="2:16" ht="11.25" customHeight="1" x14ac:dyDescent="0.2">
      <c r="B211" s="25">
        <v>44378</v>
      </c>
      <c r="C211" s="26">
        <v>50526</v>
      </c>
      <c r="D211" s="10">
        <v>202</v>
      </c>
      <c r="E211" s="27">
        <v>6148</v>
      </c>
      <c r="F211" s="158"/>
      <c r="G211" s="57"/>
      <c r="H211" s="57"/>
      <c r="I211" s="58">
        <v>194749037.455598</v>
      </c>
      <c r="J211" s="57"/>
      <c r="K211" s="57"/>
      <c r="L211" s="57"/>
      <c r="M211" s="10">
        <v>139080985.40563825</v>
      </c>
      <c r="N211" s="10">
        <v>83934673.480964363</v>
      </c>
      <c r="O211" s="10">
        <v>36170743.973847352</v>
      </c>
      <c r="P211" s="1"/>
    </row>
    <row r="212" spans="2:16" ht="11.25" customHeight="1" x14ac:dyDescent="0.2">
      <c r="B212" s="25">
        <v>44378</v>
      </c>
      <c r="C212" s="26">
        <v>50557</v>
      </c>
      <c r="D212" s="10">
        <v>203</v>
      </c>
      <c r="E212" s="27">
        <v>6179</v>
      </c>
      <c r="F212" s="158"/>
      <c r="G212" s="57"/>
      <c r="H212" s="57"/>
      <c r="I212" s="58">
        <v>190135260.39849499</v>
      </c>
      <c r="J212" s="57"/>
      <c r="K212" s="57"/>
      <c r="L212" s="57"/>
      <c r="M212" s="10">
        <v>135555730.60809156</v>
      </c>
      <c r="N212" s="10">
        <v>81599147.438236192</v>
      </c>
      <c r="O212" s="10">
        <v>35015334.303408116</v>
      </c>
      <c r="P212" s="1"/>
    </row>
    <row r="213" spans="2:16" ht="11.25" customHeight="1" x14ac:dyDescent="0.2">
      <c r="B213" s="25">
        <v>44378</v>
      </c>
      <c r="C213" s="26">
        <v>50587</v>
      </c>
      <c r="D213" s="10">
        <v>204</v>
      </c>
      <c r="E213" s="27">
        <v>6209</v>
      </c>
      <c r="F213" s="158"/>
      <c r="G213" s="57"/>
      <c r="H213" s="57"/>
      <c r="I213" s="58">
        <v>185596098.292932</v>
      </c>
      <c r="J213" s="57"/>
      <c r="K213" s="57"/>
      <c r="L213" s="57"/>
      <c r="M213" s="10">
        <v>132102373.47133115</v>
      </c>
      <c r="N213" s="10">
        <v>79324643.147116184</v>
      </c>
      <c r="O213" s="10">
        <v>33899778.95425199</v>
      </c>
      <c r="P213" s="1"/>
    </row>
    <row r="214" spans="2:16" ht="11.25" customHeight="1" x14ac:dyDescent="0.2">
      <c r="B214" s="25">
        <v>44378</v>
      </c>
      <c r="C214" s="26">
        <v>50618</v>
      </c>
      <c r="D214" s="10">
        <v>205</v>
      </c>
      <c r="E214" s="27">
        <v>6240</v>
      </c>
      <c r="F214" s="158"/>
      <c r="G214" s="57"/>
      <c r="H214" s="57"/>
      <c r="I214" s="58">
        <v>180607017.24865299</v>
      </c>
      <c r="J214" s="57"/>
      <c r="K214" s="57"/>
      <c r="L214" s="57"/>
      <c r="M214" s="10">
        <v>128333245.60959278</v>
      </c>
      <c r="N214" s="10">
        <v>76865379.7670369</v>
      </c>
      <c r="O214" s="10">
        <v>32709668.002016082</v>
      </c>
      <c r="P214" s="1"/>
    </row>
    <row r="215" spans="2:16" ht="11.25" customHeight="1" x14ac:dyDescent="0.2">
      <c r="B215" s="25">
        <v>44378</v>
      </c>
      <c r="C215" s="26">
        <v>50649</v>
      </c>
      <c r="D215" s="10">
        <v>206</v>
      </c>
      <c r="E215" s="27">
        <v>6271</v>
      </c>
      <c r="F215" s="158"/>
      <c r="G215" s="57"/>
      <c r="H215" s="57"/>
      <c r="I215" s="58">
        <v>176016445.14909801</v>
      </c>
      <c r="J215" s="57"/>
      <c r="K215" s="57"/>
      <c r="L215" s="57"/>
      <c r="M215" s="10">
        <v>124859209.89530417</v>
      </c>
      <c r="N215" s="10">
        <v>74594408.509061724</v>
      </c>
      <c r="O215" s="10">
        <v>31608817.796126377</v>
      </c>
      <c r="P215" s="1"/>
    </row>
    <row r="216" spans="2:16" ht="11.25" customHeight="1" x14ac:dyDescent="0.2">
      <c r="B216" s="25">
        <v>44378</v>
      </c>
      <c r="C216" s="26">
        <v>50679</v>
      </c>
      <c r="D216" s="10">
        <v>207</v>
      </c>
      <c r="E216" s="27">
        <v>6301</v>
      </c>
      <c r="F216" s="158"/>
      <c r="G216" s="57"/>
      <c r="H216" s="57"/>
      <c r="I216" s="58">
        <v>171627310.77474001</v>
      </c>
      <c r="J216" s="57"/>
      <c r="K216" s="57"/>
      <c r="L216" s="57"/>
      <c r="M216" s="10">
        <v>121545894.6629836</v>
      </c>
      <c r="N216" s="10">
        <v>72436215.847215161</v>
      </c>
      <c r="O216" s="10">
        <v>30568478.020991974</v>
      </c>
      <c r="P216" s="1"/>
    </row>
    <row r="217" spans="2:16" ht="11.25" customHeight="1" x14ac:dyDescent="0.2">
      <c r="B217" s="25">
        <v>44378</v>
      </c>
      <c r="C217" s="26">
        <v>50710</v>
      </c>
      <c r="D217" s="10">
        <v>208</v>
      </c>
      <c r="E217" s="27">
        <v>6332</v>
      </c>
      <c r="F217" s="158"/>
      <c r="G217" s="57"/>
      <c r="H217" s="57"/>
      <c r="I217" s="58">
        <v>167262550.06175399</v>
      </c>
      <c r="J217" s="57"/>
      <c r="K217" s="57"/>
      <c r="L217" s="57"/>
      <c r="M217" s="10">
        <v>118253877.45923434</v>
      </c>
      <c r="N217" s="10">
        <v>70295082.05601643</v>
      </c>
      <c r="O217" s="10">
        <v>29539260.836047407</v>
      </c>
      <c r="P217" s="1"/>
    </row>
    <row r="218" spans="2:16" ht="11.25" customHeight="1" x14ac:dyDescent="0.2">
      <c r="B218" s="25">
        <v>44378</v>
      </c>
      <c r="C218" s="26">
        <v>50740</v>
      </c>
      <c r="D218" s="10">
        <v>209</v>
      </c>
      <c r="E218" s="27">
        <v>6362</v>
      </c>
      <c r="F218" s="158"/>
      <c r="G218" s="57"/>
      <c r="H218" s="57"/>
      <c r="I218" s="58">
        <v>162925356.550154</v>
      </c>
      <c r="J218" s="57"/>
      <c r="K218" s="57"/>
      <c r="L218" s="57"/>
      <c r="M218" s="10">
        <v>114998431.4211532</v>
      </c>
      <c r="N218" s="10">
        <v>68191655.859044537</v>
      </c>
      <c r="O218" s="10">
        <v>28537899.306137826</v>
      </c>
      <c r="P218" s="1"/>
    </row>
    <row r="219" spans="2:16" ht="11.25" customHeight="1" x14ac:dyDescent="0.2">
      <c r="B219" s="25">
        <v>44378</v>
      </c>
      <c r="C219" s="26">
        <v>50771</v>
      </c>
      <c r="D219" s="10">
        <v>210</v>
      </c>
      <c r="E219" s="27">
        <v>6393</v>
      </c>
      <c r="F219" s="158"/>
      <c r="G219" s="57"/>
      <c r="H219" s="57"/>
      <c r="I219" s="58">
        <v>158612460.49028999</v>
      </c>
      <c r="J219" s="57"/>
      <c r="K219" s="57"/>
      <c r="L219" s="57"/>
      <c r="M219" s="10">
        <v>111764355.43035439</v>
      </c>
      <c r="N219" s="10">
        <v>66105368.474556714</v>
      </c>
      <c r="O219" s="10">
        <v>27547621.985654581</v>
      </c>
      <c r="P219" s="1"/>
    </row>
    <row r="220" spans="2:16" ht="11.25" customHeight="1" x14ac:dyDescent="0.2">
      <c r="B220" s="25">
        <v>44378</v>
      </c>
      <c r="C220" s="26">
        <v>50802</v>
      </c>
      <c r="D220" s="10">
        <v>211</v>
      </c>
      <c r="E220" s="27">
        <v>6424</v>
      </c>
      <c r="F220" s="158"/>
      <c r="G220" s="57"/>
      <c r="H220" s="57"/>
      <c r="I220" s="58">
        <v>154338366.395843</v>
      </c>
      <c r="J220" s="57"/>
      <c r="K220" s="57"/>
      <c r="L220" s="57"/>
      <c r="M220" s="10">
        <v>108568214.05534011</v>
      </c>
      <c r="N220" s="10">
        <v>64051631.910337657</v>
      </c>
      <c r="O220" s="10">
        <v>26578728.647024408</v>
      </c>
      <c r="P220" s="1"/>
    </row>
    <row r="221" spans="2:16" ht="11.25" customHeight="1" x14ac:dyDescent="0.2">
      <c r="B221" s="25">
        <v>44378</v>
      </c>
      <c r="C221" s="26">
        <v>50830</v>
      </c>
      <c r="D221" s="10">
        <v>212</v>
      </c>
      <c r="E221" s="27">
        <v>6452</v>
      </c>
      <c r="F221" s="158"/>
      <c r="G221" s="57"/>
      <c r="H221" s="57"/>
      <c r="I221" s="58">
        <v>150112554.57090601</v>
      </c>
      <c r="J221" s="57"/>
      <c r="K221" s="57"/>
      <c r="L221" s="57"/>
      <c r="M221" s="10">
        <v>105433817.94156727</v>
      </c>
      <c r="N221" s="10">
        <v>62059540.398341872</v>
      </c>
      <c r="O221" s="10">
        <v>25653555.785899233</v>
      </c>
      <c r="P221" s="1"/>
    </row>
    <row r="222" spans="2:16" ht="11.25" customHeight="1" x14ac:dyDescent="0.2">
      <c r="B222" s="25">
        <v>44378</v>
      </c>
      <c r="C222" s="26">
        <v>50861</v>
      </c>
      <c r="D222" s="10">
        <v>213</v>
      </c>
      <c r="E222" s="27">
        <v>6483</v>
      </c>
      <c r="F222" s="158"/>
      <c r="G222" s="57"/>
      <c r="H222" s="57"/>
      <c r="I222" s="58">
        <v>145922317.81136799</v>
      </c>
      <c r="J222" s="57"/>
      <c r="K222" s="57"/>
      <c r="L222" s="57"/>
      <c r="M222" s="10">
        <v>102316910.03889906</v>
      </c>
      <c r="N222" s="10">
        <v>60071728.777092412</v>
      </c>
      <c r="O222" s="10">
        <v>24726677.547502086</v>
      </c>
      <c r="P222" s="1"/>
    </row>
    <row r="223" spans="2:16" ht="11.25" customHeight="1" x14ac:dyDescent="0.2">
      <c r="B223" s="25">
        <v>44378</v>
      </c>
      <c r="C223" s="26">
        <v>50891</v>
      </c>
      <c r="D223" s="10">
        <v>214</v>
      </c>
      <c r="E223" s="27">
        <v>6513</v>
      </c>
      <c r="F223" s="158"/>
      <c r="G223" s="57"/>
      <c r="H223" s="57"/>
      <c r="I223" s="58">
        <v>141638878.714957</v>
      </c>
      <c r="J223" s="57"/>
      <c r="K223" s="57"/>
      <c r="L223" s="57"/>
      <c r="M223" s="10">
        <v>99150460.835467935</v>
      </c>
      <c r="N223" s="10">
        <v>58069383.972601153</v>
      </c>
      <c r="O223" s="10">
        <v>23804493.061158501</v>
      </c>
      <c r="P223" s="1"/>
    </row>
    <row r="224" spans="2:16" ht="11.25" customHeight="1" x14ac:dyDescent="0.2">
      <c r="B224" s="25">
        <v>44378</v>
      </c>
      <c r="C224" s="26">
        <v>50922</v>
      </c>
      <c r="D224" s="10">
        <v>215</v>
      </c>
      <c r="E224" s="27">
        <v>6544</v>
      </c>
      <c r="F224" s="158"/>
      <c r="G224" s="57"/>
      <c r="H224" s="57"/>
      <c r="I224" s="58">
        <v>137540008.35964999</v>
      </c>
      <c r="J224" s="57"/>
      <c r="K224" s="57"/>
      <c r="L224" s="57"/>
      <c r="M224" s="10">
        <v>96117857.69044143</v>
      </c>
      <c r="N224" s="10">
        <v>56150115.920504011</v>
      </c>
      <c r="O224" s="10">
        <v>22920231.252341729</v>
      </c>
      <c r="P224" s="1"/>
    </row>
    <row r="225" spans="2:16" ht="11.25" customHeight="1" x14ac:dyDescent="0.2">
      <c r="B225" s="25">
        <v>44378</v>
      </c>
      <c r="C225" s="26">
        <v>50952</v>
      </c>
      <c r="D225" s="10">
        <v>216</v>
      </c>
      <c r="E225" s="27">
        <v>6574</v>
      </c>
      <c r="F225" s="158"/>
      <c r="G225" s="57"/>
      <c r="H225" s="57"/>
      <c r="I225" s="58">
        <v>133522335.67094301</v>
      </c>
      <c r="J225" s="57"/>
      <c r="K225" s="57"/>
      <c r="L225" s="57"/>
      <c r="M225" s="10">
        <v>93157004.941202417</v>
      </c>
      <c r="N225" s="10">
        <v>54286502.100233383</v>
      </c>
      <c r="O225" s="10">
        <v>22068676.097949184</v>
      </c>
      <c r="P225" s="1"/>
    </row>
    <row r="226" spans="2:16" ht="11.25" customHeight="1" x14ac:dyDescent="0.2">
      <c r="B226" s="25">
        <v>44378</v>
      </c>
      <c r="C226" s="26">
        <v>50983</v>
      </c>
      <c r="D226" s="10">
        <v>217</v>
      </c>
      <c r="E226" s="27">
        <v>6605</v>
      </c>
      <c r="F226" s="158"/>
      <c r="G226" s="57"/>
      <c r="H226" s="57"/>
      <c r="I226" s="58">
        <v>129564364.48990899</v>
      </c>
      <c r="J226" s="57"/>
      <c r="K226" s="57"/>
      <c r="L226" s="57"/>
      <c r="M226" s="10">
        <v>90242256.179251641</v>
      </c>
      <c r="N226" s="10">
        <v>52454213.498221107</v>
      </c>
      <c r="O226" s="10">
        <v>21233491.884592891</v>
      </c>
      <c r="P226" s="1"/>
    </row>
    <row r="227" spans="2:16" ht="11.25" customHeight="1" x14ac:dyDescent="0.2">
      <c r="B227" s="25">
        <v>44378</v>
      </c>
      <c r="C227" s="26">
        <v>51014</v>
      </c>
      <c r="D227" s="10">
        <v>218</v>
      </c>
      <c r="E227" s="27">
        <v>6636</v>
      </c>
      <c r="F227" s="158"/>
      <c r="G227" s="57"/>
      <c r="H227" s="57"/>
      <c r="I227" s="58">
        <v>125712389.274611</v>
      </c>
      <c r="J227" s="57"/>
      <c r="K227" s="57"/>
      <c r="L227" s="57"/>
      <c r="M227" s="10">
        <v>87410828.222614095</v>
      </c>
      <c r="N227" s="10">
        <v>50679201.431651488</v>
      </c>
      <c r="O227" s="10">
        <v>20428074.04997047</v>
      </c>
      <c r="P227" s="1"/>
    </row>
    <row r="228" spans="2:16" ht="11.25" customHeight="1" x14ac:dyDescent="0.2">
      <c r="B228" s="25">
        <v>44378</v>
      </c>
      <c r="C228" s="26">
        <v>51044</v>
      </c>
      <c r="D228" s="10">
        <v>219</v>
      </c>
      <c r="E228" s="27">
        <v>6666</v>
      </c>
      <c r="F228" s="158"/>
      <c r="G228" s="57"/>
      <c r="H228" s="57"/>
      <c r="I228" s="58">
        <v>122006841.096559</v>
      </c>
      <c r="J228" s="57"/>
      <c r="K228" s="57"/>
      <c r="L228" s="57"/>
      <c r="M228" s="10">
        <v>84695024.472029686</v>
      </c>
      <c r="N228" s="10">
        <v>48983768.380585678</v>
      </c>
      <c r="O228" s="10">
        <v>19663731.562179573</v>
      </c>
      <c r="P228" s="1"/>
    </row>
    <row r="229" spans="2:16" ht="11.25" customHeight="1" x14ac:dyDescent="0.2">
      <c r="B229" s="25">
        <v>44378</v>
      </c>
      <c r="C229" s="26">
        <v>51075</v>
      </c>
      <c r="D229" s="10">
        <v>220</v>
      </c>
      <c r="E229" s="27">
        <v>6697</v>
      </c>
      <c r="F229" s="158"/>
      <c r="G229" s="57"/>
      <c r="H229" s="57"/>
      <c r="I229" s="58">
        <v>118379826.32499801</v>
      </c>
      <c r="J229" s="57"/>
      <c r="K229" s="57"/>
      <c r="L229" s="57"/>
      <c r="M229" s="10">
        <v>82037835.341973767</v>
      </c>
      <c r="N229" s="10">
        <v>47326303.056411713</v>
      </c>
      <c r="O229" s="10">
        <v>18917900.806438394</v>
      </c>
      <c r="P229" s="1"/>
    </row>
    <row r="230" spans="2:16" ht="11.25" customHeight="1" x14ac:dyDescent="0.2">
      <c r="B230" s="25">
        <v>44378</v>
      </c>
      <c r="C230" s="26">
        <v>51105</v>
      </c>
      <c r="D230" s="10">
        <v>221</v>
      </c>
      <c r="E230" s="27">
        <v>6727</v>
      </c>
      <c r="F230" s="158"/>
      <c r="G230" s="57"/>
      <c r="H230" s="57"/>
      <c r="I230" s="58">
        <v>114797312.605942</v>
      </c>
      <c r="J230" s="57"/>
      <c r="K230" s="57"/>
      <c r="L230" s="57"/>
      <c r="M230" s="10">
        <v>79424552.35763146</v>
      </c>
      <c r="N230" s="10">
        <v>45705970.081123106</v>
      </c>
      <c r="O230" s="10">
        <v>18195306.597813234</v>
      </c>
      <c r="P230" s="1"/>
    </row>
    <row r="231" spans="2:16" ht="11.25" customHeight="1" x14ac:dyDescent="0.2">
      <c r="B231" s="25">
        <v>44378</v>
      </c>
      <c r="C231" s="26">
        <v>51136</v>
      </c>
      <c r="D231" s="10">
        <v>222</v>
      </c>
      <c r="E231" s="27">
        <v>6758</v>
      </c>
      <c r="F231" s="158"/>
      <c r="G231" s="57"/>
      <c r="H231" s="57"/>
      <c r="I231" s="58">
        <v>111312443.330024</v>
      </c>
      <c r="J231" s="57"/>
      <c r="K231" s="57"/>
      <c r="L231" s="57"/>
      <c r="M231" s="10">
        <v>76882863.307640195</v>
      </c>
      <c r="N231" s="10">
        <v>44130799.683103241</v>
      </c>
      <c r="O231" s="10">
        <v>17493828.468134381</v>
      </c>
      <c r="P231" s="1"/>
    </row>
    <row r="232" spans="2:16" ht="11.25" customHeight="1" x14ac:dyDescent="0.2">
      <c r="B232" s="25">
        <v>44378</v>
      </c>
      <c r="C232" s="26">
        <v>51167</v>
      </c>
      <c r="D232" s="10">
        <v>223</v>
      </c>
      <c r="E232" s="27">
        <v>6789</v>
      </c>
      <c r="F232" s="158"/>
      <c r="G232" s="57"/>
      <c r="H232" s="57"/>
      <c r="I232" s="58">
        <v>107865688.416843</v>
      </c>
      <c r="J232" s="57"/>
      <c r="K232" s="57"/>
      <c r="L232" s="57"/>
      <c r="M232" s="10">
        <v>74375848.286074474</v>
      </c>
      <c r="N232" s="10">
        <v>42583197.920056634</v>
      </c>
      <c r="O232" s="10">
        <v>16808848.357912939</v>
      </c>
      <c r="P232" s="1"/>
    </row>
    <row r="233" spans="2:16" ht="11.25" customHeight="1" x14ac:dyDescent="0.2">
      <c r="B233" s="25">
        <v>44378</v>
      </c>
      <c r="C233" s="26">
        <v>51196</v>
      </c>
      <c r="D233" s="10">
        <v>224</v>
      </c>
      <c r="E233" s="27">
        <v>6818</v>
      </c>
      <c r="F233" s="158"/>
      <c r="G233" s="57"/>
      <c r="H233" s="57"/>
      <c r="I233" s="58">
        <v>104464836.80439</v>
      </c>
      <c r="J233" s="57"/>
      <c r="K233" s="57"/>
      <c r="L233" s="57"/>
      <c r="M233" s="10">
        <v>71916589.612153262</v>
      </c>
      <c r="N233" s="10">
        <v>41077203.264470257</v>
      </c>
      <c r="O233" s="10">
        <v>16150132.901213</v>
      </c>
      <c r="P233" s="1"/>
    </row>
    <row r="234" spans="2:16" ht="11.25" customHeight="1" x14ac:dyDescent="0.2">
      <c r="B234" s="25">
        <v>44378</v>
      </c>
      <c r="C234" s="26">
        <v>51227</v>
      </c>
      <c r="D234" s="10">
        <v>225</v>
      </c>
      <c r="E234" s="27">
        <v>6849</v>
      </c>
      <c r="F234" s="158"/>
      <c r="G234" s="57"/>
      <c r="H234" s="57"/>
      <c r="I234" s="58">
        <v>101119830.556664</v>
      </c>
      <c r="J234" s="57"/>
      <c r="K234" s="57"/>
      <c r="L234" s="57"/>
      <c r="M234" s="10">
        <v>69495721.23776406</v>
      </c>
      <c r="N234" s="10">
        <v>39593504.347328052</v>
      </c>
      <c r="O234" s="10">
        <v>15500860.045132995</v>
      </c>
      <c r="P234" s="1"/>
    </row>
    <row r="235" spans="2:16" ht="11.25" customHeight="1" x14ac:dyDescent="0.2">
      <c r="B235" s="25">
        <v>44378</v>
      </c>
      <c r="C235" s="26">
        <v>51257</v>
      </c>
      <c r="D235" s="10">
        <v>226</v>
      </c>
      <c r="E235" s="27">
        <v>6879</v>
      </c>
      <c r="F235" s="158"/>
      <c r="G235" s="57"/>
      <c r="H235" s="57"/>
      <c r="I235" s="58">
        <v>97830706.119729996</v>
      </c>
      <c r="J235" s="57"/>
      <c r="K235" s="57"/>
      <c r="L235" s="57"/>
      <c r="M235" s="10">
        <v>67124873.738632053</v>
      </c>
      <c r="N235" s="10">
        <v>38148645.686772168</v>
      </c>
      <c r="O235" s="10">
        <v>14873975.479977733</v>
      </c>
      <c r="P235" s="1"/>
    </row>
    <row r="236" spans="2:16" ht="11.25" customHeight="1" x14ac:dyDescent="0.2">
      <c r="B236" s="25">
        <v>44378</v>
      </c>
      <c r="C236" s="26">
        <v>51288</v>
      </c>
      <c r="D236" s="10">
        <v>227</v>
      </c>
      <c r="E236" s="27">
        <v>6910</v>
      </c>
      <c r="F236" s="158"/>
      <c r="G236" s="57"/>
      <c r="H236" s="57"/>
      <c r="I236" s="58">
        <v>94632619.012709007</v>
      </c>
      <c r="J236" s="57"/>
      <c r="K236" s="57"/>
      <c r="L236" s="57"/>
      <c r="M236" s="10">
        <v>64820433.671752498</v>
      </c>
      <c r="N236" s="10">
        <v>36745289.053288288</v>
      </c>
      <c r="O236" s="10">
        <v>14266131.54196471</v>
      </c>
      <c r="P236" s="1"/>
    </row>
    <row r="237" spans="2:16" ht="11.25" customHeight="1" x14ac:dyDescent="0.2">
      <c r="B237" s="25">
        <v>44378</v>
      </c>
      <c r="C237" s="26">
        <v>51318</v>
      </c>
      <c r="D237" s="10">
        <v>228</v>
      </c>
      <c r="E237" s="27">
        <v>6940</v>
      </c>
      <c r="F237" s="158"/>
      <c r="G237" s="57"/>
      <c r="H237" s="57"/>
      <c r="I237" s="58">
        <v>91534194.696923003</v>
      </c>
      <c r="J237" s="57"/>
      <c r="K237" s="57"/>
      <c r="L237" s="57"/>
      <c r="M237" s="10">
        <v>62595195.19967141</v>
      </c>
      <c r="N237" s="10">
        <v>35396514.669713363</v>
      </c>
      <c r="O237" s="10">
        <v>13686145.120589398</v>
      </c>
      <c r="P237" s="1"/>
    </row>
    <row r="238" spans="2:16" ht="11.25" customHeight="1" x14ac:dyDescent="0.2">
      <c r="B238" s="25">
        <v>44378</v>
      </c>
      <c r="C238" s="26">
        <v>51349</v>
      </c>
      <c r="D238" s="10">
        <v>229</v>
      </c>
      <c r="E238" s="27">
        <v>6971</v>
      </c>
      <c r="F238" s="158"/>
      <c r="G238" s="57"/>
      <c r="H238" s="57"/>
      <c r="I238" s="58">
        <v>88549086.821549997</v>
      </c>
      <c r="J238" s="57"/>
      <c r="K238" s="57"/>
      <c r="L238" s="57"/>
      <c r="M238" s="10">
        <v>60451140.50490199</v>
      </c>
      <c r="N238" s="10">
        <v>34097151.157234423</v>
      </c>
      <c r="O238" s="10">
        <v>13127902.844742233</v>
      </c>
      <c r="P238" s="1"/>
    </row>
    <row r="239" spans="2:16" ht="11.25" customHeight="1" x14ac:dyDescent="0.2">
      <c r="B239" s="25">
        <v>44378</v>
      </c>
      <c r="C239" s="26">
        <v>51380</v>
      </c>
      <c r="D239" s="10">
        <v>230</v>
      </c>
      <c r="E239" s="27">
        <v>7002</v>
      </c>
      <c r="F239" s="158"/>
      <c r="G239" s="57"/>
      <c r="H239" s="57"/>
      <c r="I239" s="58">
        <v>85651668.615684003</v>
      </c>
      <c r="J239" s="57"/>
      <c r="K239" s="57"/>
      <c r="L239" s="57"/>
      <c r="M239" s="10">
        <v>58373941.590075985</v>
      </c>
      <c r="N239" s="10">
        <v>32841781.552726626</v>
      </c>
      <c r="O239" s="10">
        <v>12591010.518462013</v>
      </c>
      <c r="P239" s="1"/>
    </row>
    <row r="240" spans="2:16" ht="11.25" customHeight="1" x14ac:dyDescent="0.2">
      <c r="B240" s="25">
        <v>44378</v>
      </c>
      <c r="C240" s="26">
        <v>51410</v>
      </c>
      <c r="D240" s="10">
        <v>231</v>
      </c>
      <c r="E240" s="27">
        <v>7032</v>
      </c>
      <c r="F240" s="158"/>
      <c r="G240" s="57"/>
      <c r="H240" s="57"/>
      <c r="I240" s="58">
        <v>82875050.839223996</v>
      </c>
      <c r="J240" s="57"/>
      <c r="K240" s="57"/>
      <c r="L240" s="57"/>
      <c r="M240" s="10">
        <v>56388891.773327954</v>
      </c>
      <c r="N240" s="10">
        <v>31646888.396890935</v>
      </c>
      <c r="O240" s="10">
        <v>12083172.558608416</v>
      </c>
      <c r="P240" s="1"/>
    </row>
    <row r="241" spans="2:16" ht="11.25" customHeight="1" x14ac:dyDescent="0.2">
      <c r="B241" s="25">
        <v>44378</v>
      </c>
      <c r="C241" s="26">
        <v>51441</v>
      </c>
      <c r="D241" s="10">
        <v>232</v>
      </c>
      <c r="E241" s="27">
        <v>7063</v>
      </c>
      <c r="F241" s="158"/>
      <c r="G241" s="57"/>
      <c r="H241" s="57"/>
      <c r="I241" s="58">
        <v>80178297.474816993</v>
      </c>
      <c r="J241" s="57"/>
      <c r="K241" s="57"/>
      <c r="L241" s="57"/>
      <c r="M241" s="10">
        <v>54461470.155156925</v>
      </c>
      <c r="N241" s="10">
        <v>30487436.566569366</v>
      </c>
      <c r="O241" s="10">
        <v>11591175.76594992</v>
      </c>
      <c r="P241" s="1"/>
    </row>
    <row r="242" spans="2:16" ht="11.25" customHeight="1" x14ac:dyDescent="0.2">
      <c r="B242" s="25">
        <v>44378</v>
      </c>
      <c r="C242" s="26">
        <v>51471</v>
      </c>
      <c r="D242" s="10">
        <v>233</v>
      </c>
      <c r="E242" s="27">
        <v>7093</v>
      </c>
      <c r="F242" s="158"/>
      <c r="G242" s="57"/>
      <c r="H242" s="57"/>
      <c r="I242" s="58">
        <v>77527730.188750997</v>
      </c>
      <c r="J242" s="57"/>
      <c r="K242" s="57"/>
      <c r="L242" s="57"/>
      <c r="M242" s="10">
        <v>52574622.146328501</v>
      </c>
      <c r="N242" s="10">
        <v>29358744.296843253</v>
      </c>
      <c r="O242" s="10">
        <v>11116297.001487175</v>
      </c>
      <c r="P242" s="1"/>
    </row>
    <row r="243" spans="2:16" ht="11.25" customHeight="1" x14ac:dyDescent="0.2">
      <c r="B243" s="25">
        <v>44378</v>
      </c>
      <c r="C243" s="26">
        <v>51502</v>
      </c>
      <c r="D243" s="10">
        <v>234</v>
      </c>
      <c r="E243" s="27">
        <v>7124</v>
      </c>
      <c r="F243" s="158"/>
      <c r="G243" s="57"/>
      <c r="H243" s="57"/>
      <c r="I243" s="58">
        <v>74915302.714438006</v>
      </c>
      <c r="J243" s="57"/>
      <c r="K243" s="57"/>
      <c r="L243" s="57"/>
      <c r="M243" s="10">
        <v>50716865.983021311</v>
      </c>
      <c r="N243" s="10">
        <v>28249308.27499146</v>
      </c>
      <c r="O243" s="10">
        <v>10650919.510117508</v>
      </c>
      <c r="P243" s="1"/>
    </row>
    <row r="244" spans="2:16" ht="11.25" customHeight="1" x14ac:dyDescent="0.2">
      <c r="B244" s="25">
        <v>44378</v>
      </c>
      <c r="C244" s="26">
        <v>51533</v>
      </c>
      <c r="D244" s="10">
        <v>235</v>
      </c>
      <c r="E244" s="27">
        <v>7155</v>
      </c>
      <c r="F244" s="158"/>
      <c r="G244" s="57"/>
      <c r="H244" s="57"/>
      <c r="I244" s="58">
        <v>72333499.060172006</v>
      </c>
      <c r="J244" s="57"/>
      <c r="K244" s="57"/>
      <c r="L244" s="57"/>
      <c r="M244" s="10">
        <v>48885957.202504143</v>
      </c>
      <c r="N244" s="10">
        <v>27160241.380588431</v>
      </c>
      <c r="O244" s="10">
        <v>10196932.152286844</v>
      </c>
      <c r="P244" s="1"/>
    </row>
    <row r="245" spans="2:16" ht="11.25" customHeight="1" x14ac:dyDescent="0.2">
      <c r="B245" s="25">
        <v>44378</v>
      </c>
      <c r="C245" s="26">
        <v>51561</v>
      </c>
      <c r="D245" s="10">
        <v>236</v>
      </c>
      <c r="E245" s="27">
        <v>7183</v>
      </c>
      <c r="F245" s="158"/>
      <c r="G245" s="57"/>
      <c r="H245" s="57"/>
      <c r="I245" s="58">
        <v>69782489.312619001</v>
      </c>
      <c r="J245" s="57"/>
      <c r="K245" s="57"/>
      <c r="L245" s="57"/>
      <c r="M245" s="10">
        <v>47089624.7702749</v>
      </c>
      <c r="N245" s="10">
        <v>26102123.974515531</v>
      </c>
      <c r="O245" s="10">
        <v>9762178.9314322527</v>
      </c>
      <c r="P245" s="1"/>
    </row>
    <row r="246" spans="2:16" ht="11.25" customHeight="1" x14ac:dyDescent="0.2">
      <c r="B246" s="25">
        <v>44378</v>
      </c>
      <c r="C246" s="26">
        <v>51592</v>
      </c>
      <c r="D246" s="10">
        <v>237</v>
      </c>
      <c r="E246" s="27">
        <v>7214</v>
      </c>
      <c r="F246" s="158"/>
      <c r="G246" s="57"/>
      <c r="H246" s="57"/>
      <c r="I246" s="58">
        <v>67303653.422982007</v>
      </c>
      <c r="J246" s="57"/>
      <c r="K246" s="57"/>
      <c r="L246" s="57"/>
      <c r="M246" s="10">
        <v>45339861.658248201</v>
      </c>
      <c r="N246" s="10">
        <v>25068301.061948899</v>
      </c>
      <c r="O246" s="10">
        <v>9335819.2955309674</v>
      </c>
      <c r="P246" s="1"/>
    </row>
    <row r="247" spans="2:16" ht="11.25" customHeight="1" x14ac:dyDescent="0.2">
      <c r="B247" s="25">
        <v>44378</v>
      </c>
      <c r="C247" s="26">
        <v>51622</v>
      </c>
      <c r="D247" s="10">
        <v>238</v>
      </c>
      <c r="E247" s="27">
        <v>7244</v>
      </c>
      <c r="F247" s="158"/>
      <c r="G247" s="57"/>
      <c r="H247" s="57"/>
      <c r="I247" s="58">
        <v>64874982.254981004</v>
      </c>
      <c r="J247" s="57"/>
      <c r="K247" s="57"/>
      <c r="L247" s="57"/>
      <c r="M247" s="10">
        <v>43632024.410637662</v>
      </c>
      <c r="N247" s="10">
        <v>24064666.201461364</v>
      </c>
      <c r="O247" s="10">
        <v>8925313.1094755605</v>
      </c>
      <c r="P247" s="1"/>
    </row>
    <row r="248" spans="2:16" ht="11.25" customHeight="1" x14ac:dyDescent="0.2">
      <c r="B248" s="25">
        <v>44378</v>
      </c>
      <c r="C248" s="26">
        <v>51653</v>
      </c>
      <c r="D248" s="10">
        <v>239</v>
      </c>
      <c r="E248" s="27">
        <v>7275</v>
      </c>
      <c r="F248" s="158"/>
      <c r="G248" s="57"/>
      <c r="H248" s="57"/>
      <c r="I248" s="58">
        <v>62481233.02589</v>
      </c>
      <c r="J248" s="57"/>
      <c r="K248" s="57"/>
      <c r="L248" s="57"/>
      <c r="M248" s="10">
        <v>41950822.68107444</v>
      </c>
      <c r="N248" s="10">
        <v>23078578.389859363</v>
      </c>
      <c r="O248" s="10">
        <v>8523329.7647037432</v>
      </c>
      <c r="P248" s="1"/>
    </row>
    <row r="249" spans="2:16" ht="11.25" customHeight="1" x14ac:dyDescent="0.2">
      <c r="B249" s="25">
        <v>44378</v>
      </c>
      <c r="C249" s="26">
        <v>51683</v>
      </c>
      <c r="D249" s="10">
        <v>240</v>
      </c>
      <c r="E249" s="27">
        <v>7305</v>
      </c>
      <c r="F249" s="158"/>
      <c r="G249" s="57"/>
      <c r="H249" s="57"/>
      <c r="I249" s="58">
        <v>60196209.196479999</v>
      </c>
      <c r="J249" s="57"/>
      <c r="K249" s="57"/>
      <c r="L249" s="57"/>
      <c r="M249" s="10">
        <v>40350283.808977537</v>
      </c>
      <c r="N249" s="10">
        <v>22143431.974317145</v>
      </c>
      <c r="O249" s="10">
        <v>8144440.4826313239</v>
      </c>
      <c r="P249" s="1"/>
    </row>
    <row r="250" spans="2:16" ht="11.25" customHeight="1" x14ac:dyDescent="0.2">
      <c r="B250" s="25">
        <v>44378</v>
      </c>
      <c r="C250" s="26">
        <v>51714</v>
      </c>
      <c r="D250" s="10">
        <v>241</v>
      </c>
      <c r="E250" s="27">
        <v>7336</v>
      </c>
      <c r="F250" s="158"/>
      <c r="G250" s="57"/>
      <c r="H250" s="57"/>
      <c r="I250" s="58">
        <v>57997947.874442004</v>
      </c>
      <c r="J250" s="57"/>
      <c r="K250" s="57"/>
      <c r="L250" s="57"/>
      <c r="M250" s="10">
        <v>38810823.45205988</v>
      </c>
      <c r="N250" s="10">
        <v>21244440.056147784</v>
      </c>
      <c r="O250" s="10">
        <v>7780692.1060383264</v>
      </c>
      <c r="P250" s="1"/>
    </row>
    <row r="251" spans="2:16" ht="11.25" customHeight="1" x14ac:dyDescent="0.2">
      <c r="B251" s="25">
        <v>44378</v>
      </c>
      <c r="C251" s="26">
        <v>51745</v>
      </c>
      <c r="D251" s="10">
        <v>242</v>
      </c>
      <c r="E251" s="27">
        <v>7367</v>
      </c>
      <c r="F251" s="158"/>
      <c r="G251" s="57"/>
      <c r="H251" s="57"/>
      <c r="I251" s="58">
        <v>55882653.719244003</v>
      </c>
      <c r="J251" s="57"/>
      <c r="K251" s="57"/>
      <c r="L251" s="57"/>
      <c r="M251" s="10">
        <v>37331894.553454392</v>
      </c>
      <c r="N251" s="10">
        <v>20382927.270129565</v>
      </c>
      <c r="O251" s="10">
        <v>7433547.4089692421</v>
      </c>
      <c r="P251" s="1"/>
    </row>
    <row r="252" spans="2:16" ht="11.25" customHeight="1" x14ac:dyDescent="0.2">
      <c r="B252" s="25">
        <v>44378</v>
      </c>
      <c r="C252" s="26">
        <v>51775</v>
      </c>
      <c r="D252" s="10">
        <v>243</v>
      </c>
      <c r="E252" s="27">
        <v>7397</v>
      </c>
      <c r="F252" s="158"/>
      <c r="G252" s="57"/>
      <c r="H252" s="57"/>
      <c r="I252" s="58">
        <v>53823490.652941003</v>
      </c>
      <c r="J252" s="57"/>
      <c r="K252" s="57"/>
      <c r="L252" s="57"/>
      <c r="M252" s="10">
        <v>35897270.642408788</v>
      </c>
      <c r="N252" s="10">
        <v>19551393.699622218</v>
      </c>
      <c r="O252" s="10">
        <v>7101062.9925190806</v>
      </c>
      <c r="P252" s="1"/>
    </row>
    <row r="253" spans="2:16" ht="11.25" customHeight="1" x14ac:dyDescent="0.2">
      <c r="B253" s="25">
        <v>44378</v>
      </c>
      <c r="C253" s="26">
        <v>51806</v>
      </c>
      <c r="D253" s="10">
        <v>244</v>
      </c>
      <c r="E253" s="27">
        <v>7428</v>
      </c>
      <c r="F253" s="158"/>
      <c r="G253" s="57"/>
      <c r="H253" s="57"/>
      <c r="I253" s="58">
        <v>51825875.067863002</v>
      </c>
      <c r="J253" s="57"/>
      <c r="K253" s="57"/>
      <c r="L253" s="57"/>
      <c r="M253" s="10">
        <v>34506347.55063571</v>
      </c>
      <c r="N253" s="10">
        <v>18746032.982901577</v>
      </c>
      <c r="O253" s="10">
        <v>6779718.1664217748</v>
      </c>
      <c r="P253" s="1"/>
    </row>
    <row r="254" spans="2:16" ht="11.25" customHeight="1" x14ac:dyDescent="0.2">
      <c r="B254" s="25">
        <v>44378</v>
      </c>
      <c r="C254" s="26">
        <v>51836</v>
      </c>
      <c r="D254" s="10">
        <v>245</v>
      </c>
      <c r="E254" s="27">
        <v>7458</v>
      </c>
      <c r="F254" s="158"/>
      <c r="G254" s="57"/>
      <c r="H254" s="57"/>
      <c r="I254" s="58">
        <v>49878235.923192002</v>
      </c>
      <c r="J254" s="57"/>
      <c r="K254" s="57"/>
      <c r="L254" s="57"/>
      <c r="M254" s="10">
        <v>33155073.417113107</v>
      </c>
      <c r="N254" s="10">
        <v>17967603.109752189</v>
      </c>
      <c r="O254" s="10">
        <v>6471552.7132460773</v>
      </c>
      <c r="P254" s="1"/>
    </row>
    <row r="255" spans="2:16" ht="11.25" customHeight="1" x14ac:dyDescent="0.2">
      <c r="B255" s="25">
        <v>44378</v>
      </c>
      <c r="C255" s="26">
        <v>51867</v>
      </c>
      <c r="D255" s="10">
        <v>246</v>
      </c>
      <c r="E255" s="27">
        <v>7489</v>
      </c>
      <c r="F255" s="158"/>
      <c r="G255" s="57"/>
      <c r="H255" s="57"/>
      <c r="I255" s="58">
        <v>48039926.723323002</v>
      </c>
      <c r="J255" s="57"/>
      <c r="K255" s="57"/>
      <c r="L255" s="57"/>
      <c r="M255" s="10">
        <v>31878951.146322269</v>
      </c>
      <c r="N255" s="10">
        <v>17232102.487876236</v>
      </c>
      <c r="O255" s="10">
        <v>6180352.3531678887</v>
      </c>
      <c r="P255" s="1"/>
    </row>
    <row r="256" spans="2:16" ht="11.25" customHeight="1" x14ac:dyDescent="0.2">
      <c r="B256" s="25">
        <v>44378</v>
      </c>
      <c r="C256" s="26">
        <v>51898</v>
      </c>
      <c r="D256" s="10">
        <v>247</v>
      </c>
      <c r="E256" s="27">
        <v>7520</v>
      </c>
      <c r="F256" s="158"/>
      <c r="G256" s="57"/>
      <c r="H256" s="57"/>
      <c r="I256" s="58">
        <v>46274234.230571002</v>
      </c>
      <c r="J256" s="57"/>
      <c r="K256" s="57"/>
      <c r="L256" s="57"/>
      <c r="M256" s="10">
        <v>30655168.49126143</v>
      </c>
      <c r="N256" s="10">
        <v>16528446.83304899</v>
      </c>
      <c r="O256" s="10">
        <v>5902875.6095318347</v>
      </c>
      <c r="P256" s="1"/>
    </row>
    <row r="257" spans="2:16" ht="11.25" customHeight="1" x14ac:dyDescent="0.2">
      <c r="B257" s="25">
        <v>44378</v>
      </c>
      <c r="C257" s="26">
        <v>51926</v>
      </c>
      <c r="D257" s="10">
        <v>248</v>
      </c>
      <c r="E257" s="27">
        <v>7548</v>
      </c>
      <c r="F257" s="158"/>
      <c r="G257" s="57"/>
      <c r="H257" s="57"/>
      <c r="I257" s="58">
        <v>44582718.775904998</v>
      </c>
      <c r="J257" s="57"/>
      <c r="K257" s="57"/>
      <c r="L257" s="57"/>
      <c r="M257" s="10">
        <v>29489345.883112513</v>
      </c>
      <c r="N257" s="10">
        <v>15863338.559303401</v>
      </c>
      <c r="O257" s="10">
        <v>5643664.5321665322</v>
      </c>
      <c r="P257" s="1"/>
    </row>
    <row r="258" spans="2:16" ht="11.25" customHeight="1" x14ac:dyDescent="0.2">
      <c r="B258" s="25">
        <v>44378</v>
      </c>
      <c r="C258" s="26">
        <v>51957</v>
      </c>
      <c r="D258" s="10">
        <v>249</v>
      </c>
      <c r="E258" s="27">
        <v>7579</v>
      </c>
      <c r="F258" s="158"/>
      <c r="G258" s="57"/>
      <c r="H258" s="57"/>
      <c r="I258" s="58">
        <v>42940056.324619003</v>
      </c>
      <c r="J258" s="57"/>
      <c r="K258" s="57"/>
      <c r="L258" s="57"/>
      <c r="M258" s="10">
        <v>28354629.623345643</v>
      </c>
      <c r="N258" s="10">
        <v>15214144.103499955</v>
      </c>
      <c r="O258" s="10">
        <v>5389776.3274438009</v>
      </c>
      <c r="P258" s="1"/>
    </row>
    <row r="259" spans="2:16" ht="11.25" customHeight="1" x14ac:dyDescent="0.2">
      <c r="B259" s="25">
        <v>44378</v>
      </c>
      <c r="C259" s="26">
        <v>51987</v>
      </c>
      <c r="D259" s="10">
        <v>250</v>
      </c>
      <c r="E259" s="27">
        <v>7609</v>
      </c>
      <c r="F259" s="158"/>
      <c r="G259" s="57"/>
      <c r="H259" s="57"/>
      <c r="I259" s="58">
        <v>41324149.803098999</v>
      </c>
      <c r="J259" s="57"/>
      <c r="K259" s="57"/>
      <c r="L259" s="57"/>
      <c r="M259" s="10">
        <v>27242807.183998328</v>
      </c>
      <c r="N259" s="10">
        <v>14581599.664390223</v>
      </c>
      <c r="O259" s="10">
        <v>5144515.3949747998</v>
      </c>
      <c r="P259" s="1"/>
    </row>
    <row r="260" spans="2:16" ht="11.25" customHeight="1" x14ac:dyDescent="0.2">
      <c r="B260" s="25">
        <v>44378</v>
      </c>
      <c r="C260" s="26">
        <v>52018</v>
      </c>
      <c r="D260" s="10">
        <v>251</v>
      </c>
      <c r="E260" s="27">
        <v>7640</v>
      </c>
      <c r="F260" s="158"/>
      <c r="G260" s="57"/>
      <c r="H260" s="57"/>
      <c r="I260" s="58">
        <v>39732624.040829003</v>
      </c>
      <c r="J260" s="57"/>
      <c r="K260" s="57"/>
      <c r="L260" s="57"/>
      <c r="M260" s="10">
        <v>26149172.879584435</v>
      </c>
      <c r="N260" s="10">
        <v>13960641.124694968</v>
      </c>
      <c r="O260" s="10">
        <v>4904573.9075839669</v>
      </c>
      <c r="P260" s="1"/>
    </row>
    <row r="261" spans="2:16" ht="11.25" customHeight="1" x14ac:dyDescent="0.2">
      <c r="B261" s="25">
        <v>44378</v>
      </c>
      <c r="C261" s="26">
        <v>52048</v>
      </c>
      <c r="D261" s="10">
        <v>252</v>
      </c>
      <c r="E261" s="27">
        <v>7670</v>
      </c>
      <c r="F261" s="158"/>
      <c r="G261" s="57"/>
      <c r="H261" s="57"/>
      <c r="I261" s="58">
        <v>38179155.232851997</v>
      </c>
      <c r="J261" s="57"/>
      <c r="K261" s="57"/>
      <c r="L261" s="57"/>
      <c r="M261" s="10">
        <v>25085547.472170297</v>
      </c>
      <c r="N261" s="10">
        <v>13359824.642760728</v>
      </c>
      <c r="O261" s="10">
        <v>4674258.875983336</v>
      </c>
      <c r="P261" s="1"/>
    </row>
    <row r="262" spans="2:16" ht="11.25" customHeight="1" x14ac:dyDescent="0.2">
      <c r="B262" s="25">
        <v>44378</v>
      </c>
      <c r="C262" s="26">
        <v>52079</v>
      </c>
      <c r="D262" s="10">
        <v>253</v>
      </c>
      <c r="E262" s="27">
        <v>7701</v>
      </c>
      <c r="F262" s="158"/>
      <c r="G262" s="57"/>
      <c r="H262" s="57"/>
      <c r="I262" s="58">
        <v>36648759.903034002</v>
      </c>
      <c r="J262" s="57"/>
      <c r="K262" s="57"/>
      <c r="L262" s="57"/>
      <c r="M262" s="10">
        <v>24039162.416722704</v>
      </c>
      <c r="N262" s="10">
        <v>12769991.222347192</v>
      </c>
      <c r="O262" s="10">
        <v>4448967.3847286925</v>
      </c>
      <c r="P262" s="1"/>
    </row>
    <row r="263" spans="2:16" ht="11.25" customHeight="1" x14ac:dyDescent="0.2">
      <c r="B263" s="25">
        <v>44378</v>
      </c>
      <c r="C263" s="26">
        <v>52110</v>
      </c>
      <c r="D263" s="10">
        <v>254</v>
      </c>
      <c r="E263" s="27">
        <v>7732</v>
      </c>
      <c r="F263" s="158"/>
      <c r="G263" s="57"/>
      <c r="H263" s="57"/>
      <c r="I263" s="58">
        <v>35136216.067594998</v>
      </c>
      <c r="J263" s="57"/>
      <c r="K263" s="57"/>
      <c r="L263" s="57"/>
      <c r="M263" s="10">
        <v>23007944.231028073</v>
      </c>
      <c r="N263" s="10">
        <v>12191107.92332153</v>
      </c>
      <c r="O263" s="10">
        <v>4229299.282788828</v>
      </c>
      <c r="P263" s="1"/>
    </row>
    <row r="264" spans="2:16" ht="11.25" customHeight="1" x14ac:dyDescent="0.2">
      <c r="B264" s="25">
        <v>44378</v>
      </c>
      <c r="C264" s="26">
        <v>52140</v>
      </c>
      <c r="D264" s="10">
        <v>255</v>
      </c>
      <c r="E264" s="27">
        <v>7762</v>
      </c>
      <c r="F264" s="158"/>
      <c r="G264" s="57"/>
      <c r="H264" s="57"/>
      <c r="I264" s="58">
        <v>33654457.138025001</v>
      </c>
      <c r="J264" s="57"/>
      <c r="K264" s="57"/>
      <c r="L264" s="57"/>
      <c r="M264" s="10">
        <v>22001484.095926993</v>
      </c>
      <c r="N264" s="10">
        <v>11629126.750214251</v>
      </c>
      <c r="O264" s="10">
        <v>4017801.0721870428</v>
      </c>
      <c r="P264" s="1"/>
    </row>
    <row r="265" spans="2:16" ht="11.25" customHeight="1" x14ac:dyDescent="0.2">
      <c r="B265" s="25">
        <v>44378</v>
      </c>
      <c r="C265" s="26">
        <v>52171</v>
      </c>
      <c r="D265" s="10">
        <v>256</v>
      </c>
      <c r="E265" s="27">
        <v>7793</v>
      </c>
      <c r="F265" s="158"/>
      <c r="G265" s="57"/>
      <c r="H265" s="57"/>
      <c r="I265" s="58">
        <v>32201419.580765001</v>
      </c>
      <c r="J265" s="57"/>
      <c r="K265" s="57"/>
      <c r="L265" s="57"/>
      <c r="M265" s="10">
        <v>21015860.84195989</v>
      </c>
      <c r="N265" s="10">
        <v>11079914.374360582</v>
      </c>
      <c r="O265" s="10">
        <v>3811837.2521001799</v>
      </c>
      <c r="P265" s="1"/>
    </row>
    <row r="266" spans="2:16" ht="11.25" customHeight="1" x14ac:dyDescent="0.2">
      <c r="B266" s="25">
        <v>44378</v>
      </c>
      <c r="C266" s="26">
        <v>52201</v>
      </c>
      <c r="D266" s="10">
        <v>257</v>
      </c>
      <c r="E266" s="27">
        <v>7823</v>
      </c>
      <c r="F266" s="158"/>
      <c r="G266" s="57"/>
      <c r="H266" s="57"/>
      <c r="I266" s="58">
        <v>30766592.345231</v>
      </c>
      <c r="J266" s="57"/>
      <c r="K266" s="57"/>
      <c r="L266" s="57"/>
      <c r="M266" s="10">
        <v>20046479.947748207</v>
      </c>
      <c r="N266" s="10">
        <v>10542827.757262299</v>
      </c>
      <c r="O266" s="10">
        <v>3612194.6128108962</v>
      </c>
      <c r="P266" s="1"/>
    </row>
    <row r="267" spans="2:16" ht="11.25" customHeight="1" x14ac:dyDescent="0.2">
      <c r="B267" s="25">
        <v>44378</v>
      </c>
      <c r="C267" s="26">
        <v>52232</v>
      </c>
      <c r="D267" s="10">
        <v>258</v>
      </c>
      <c r="E267" s="27">
        <v>7854</v>
      </c>
      <c r="F267" s="158"/>
      <c r="G267" s="57"/>
      <c r="H267" s="57"/>
      <c r="I267" s="58">
        <v>29356890.492651999</v>
      </c>
      <c r="J267" s="57"/>
      <c r="K267" s="57"/>
      <c r="L267" s="57"/>
      <c r="M267" s="10">
        <v>19095523.043877807</v>
      </c>
      <c r="N267" s="10">
        <v>10017160.651460631</v>
      </c>
      <c r="O267" s="10">
        <v>3417553.2306923917</v>
      </c>
      <c r="P267" s="1"/>
    </row>
    <row r="268" spans="2:16" ht="11.25" customHeight="1" x14ac:dyDescent="0.2">
      <c r="B268" s="25">
        <v>44378</v>
      </c>
      <c r="C268" s="26">
        <v>52263</v>
      </c>
      <c r="D268" s="10">
        <v>259</v>
      </c>
      <c r="E268" s="27">
        <v>7885</v>
      </c>
      <c r="F268" s="158"/>
      <c r="G268" s="57"/>
      <c r="H268" s="57"/>
      <c r="I268" s="58">
        <v>27969025.017064001</v>
      </c>
      <c r="J268" s="57"/>
      <c r="K268" s="57"/>
      <c r="L268" s="57"/>
      <c r="M268" s="10">
        <v>18161913.888534121</v>
      </c>
      <c r="N268" s="10">
        <v>9503176.28129768</v>
      </c>
      <c r="O268" s="10">
        <v>3228464.7862102659</v>
      </c>
      <c r="P268" s="1"/>
    </row>
    <row r="269" spans="2:16" ht="11.25" customHeight="1" x14ac:dyDescent="0.2">
      <c r="B269" s="25">
        <v>44378</v>
      </c>
      <c r="C269" s="26">
        <v>52291</v>
      </c>
      <c r="D269" s="10">
        <v>260</v>
      </c>
      <c r="E269" s="27">
        <v>7913</v>
      </c>
      <c r="F269" s="158"/>
      <c r="G269" s="57"/>
      <c r="H269" s="57"/>
      <c r="I269" s="58">
        <v>26611289.136828002</v>
      </c>
      <c r="J269" s="57"/>
      <c r="K269" s="57"/>
      <c r="L269" s="57"/>
      <c r="M269" s="10">
        <v>17253782.598197557</v>
      </c>
      <c r="N269" s="10">
        <v>9007258.1695280578</v>
      </c>
      <c r="O269" s="10">
        <v>3048280.2373967078</v>
      </c>
      <c r="P269" s="1"/>
    </row>
    <row r="270" spans="2:16" ht="11.25" customHeight="1" x14ac:dyDescent="0.2">
      <c r="B270" s="25">
        <v>44378</v>
      </c>
      <c r="C270" s="26">
        <v>52322</v>
      </c>
      <c r="D270" s="10">
        <v>261</v>
      </c>
      <c r="E270" s="27">
        <v>7944</v>
      </c>
      <c r="F270" s="158"/>
      <c r="G270" s="57"/>
      <c r="H270" s="57"/>
      <c r="I270" s="58">
        <v>25294719.305335999</v>
      </c>
      <c r="J270" s="57"/>
      <c r="K270" s="57"/>
      <c r="L270" s="57"/>
      <c r="M270" s="10">
        <v>16372351.172429355</v>
      </c>
      <c r="N270" s="10">
        <v>8525373.869220173</v>
      </c>
      <c r="O270" s="10">
        <v>2872978.2139601158</v>
      </c>
      <c r="P270" s="1"/>
    </row>
    <row r="271" spans="2:16" ht="11.25" customHeight="1" x14ac:dyDescent="0.2">
      <c r="B271" s="25">
        <v>44378</v>
      </c>
      <c r="C271" s="26">
        <v>52352</v>
      </c>
      <c r="D271" s="10">
        <v>262</v>
      </c>
      <c r="E271" s="27">
        <v>7974</v>
      </c>
      <c r="F271" s="158"/>
      <c r="G271" s="57"/>
      <c r="H271" s="57"/>
      <c r="I271" s="58">
        <v>24008017.130038001</v>
      </c>
      <c r="J271" s="57"/>
      <c r="K271" s="57"/>
      <c r="L271" s="57"/>
      <c r="M271" s="10">
        <v>15514009.017822606</v>
      </c>
      <c r="N271" s="10">
        <v>8058536.7175710127</v>
      </c>
      <c r="O271" s="10">
        <v>2704526.0674035228</v>
      </c>
      <c r="P271" s="1"/>
    </row>
    <row r="272" spans="2:16" ht="11.25" customHeight="1" x14ac:dyDescent="0.2">
      <c r="B272" s="25">
        <v>44378</v>
      </c>
      <c r="C272" s="26">
        <v>52383</v>
      </c>
      <c r="D272" s="10">
        <v>263</v>
      </c>
      <c r="E272" s="27">
        <v>8005</v>
      </c>
      <c r="F272" s="158"/>
      <c r="G272" s="57"/>
      <c r="H272" s="57"/>
      <c r="I272" s="58">
        <v>22756144.947181001</v>
      </c>
      <c r="J272" s="57"/>
      <c r="K272" s="57"/>
      <c r="L272" s="57"/>
      <c r="M272" s="10">
        <v>14680106.885903662</v>
      </c>
      <c r="N272" s="10">
        <v>7605984.9209184609</v>
      </c>
      <c r="O272" s="10">
        <v>2541833.284282322</v>
      </c>
      <c r="P272" s="1"/>
    </row>
    <row r="273" spans="2:16" ht="11.25" customHeight="1" x14ac:dyDescent="0.2">
      <c r="B273" s="25">
        <v>44378</v>
      </c>
      <c r="C273" s="26">
        <v>52413</v>
      </c>
      <c r="D273" s="10">
        <v>264</v>
      </c>
      <c r="E273" s="27">
        <v>8035</v>
      </c>
      <c r="F273" s="158"/>
      <c r="G273" s="57"/>
      <c r="H273" s="57"/>
      <c r="I273" s="58">
        <v>21540825.404119</v>
      </c>
      <c r="J273" s="57"/>
      <c r="K273" s="57"/>
      <c r="L273" s="57"/>
      <c r="M273" s="10">
        <v>13873288.807883222</v>
      </c>
      <c r="N273" s="10">
        <v>7170268.8023613626</v>
      </c>
      <c r="O273" s="10">
        <v>2386399.3534946591</v>
      </c>
      <c r="P273" s="1"/>
    </row>
    <row r="274" spans="2:16" ht="11.25" customHeight="1" x14ac:dyDescent="0.2">
      <c r="B274" s="25">
        <v>44378</v>
      </c>
      <c r="C274" s="26">
        <v>52444</v>
      </c>
      <c r="D274" s="10">
        <v>265</v>
      </c>
      <c r="E274" s="27">
        <v>8066</v>
      </c>
      <c r="F274" s="158"/>
      <c r="G274" s="57"/>
      <c r="H274" s="57"/>
      <c r="I274" s="58">
        <v>20348460.318211999</v>
      </c>
      <c r="J274" s="57"/>
      <c r="K274" s="57"/>
      <c r="L274" s="57"/>
      <c r="M274" s="10">
        <v>13083122.846926492</v>
      </c>
      <c r="N274" s="10">
        <v>6744682.6775052948</v>
      </c>
      <c r="O274" s="10">
        <v>2235248.5774063338</v>
      </c>
      <c r="P274" s="1"/>
    </row>
    <row r="275" spans="2:16" ht="11.25" customHeight="1" x14ac:dyDescent="0.2">
      <c r="B275" s="25">
        <v>44378</v>
      </c>
      <c r="C275" s="26">
        <v>52475</v>
      </c>
      <c r="D275" s="10">
        <v>266</v>
      </c>
      <c r="E275" s="27">
        <v>8097</v>
      </c>
      <c r="F275" s="158"/>
      <c r="G275" s="57"/>
      <c r="H275" s="57"/>
      <c r="I275" s="58">
        <v>19176431.226503</v>
      </c>
      <c r="J275" s="57"/>
      <c r="K275" s="57"/>
      <c r="L275" s="57"/>
      <c r="M275" s="10">
        <v>12308650.268380046</v>
      </c>
      <c r="N275" s="10">
        <v>6329284.644800364</v>
      </c>
      <c r="O275" s="10">
        <v>2088697.5259942</v>
      </c>
      <c r="P275" s="1"/>
    </row>
    <row r="276" spans="2:16" ht="11.25" customHeight="1" x14ac:dyDescent="0.2">
      <c r="B276" s="25">
        <v>44378</v>
      </c>
      <c r="C276" s="26">
        <v>52505</v>
      </c>
      <c r="D276" s="10">
        <v>267</v>
      </c>
      <c r="E276" s="27">
        <v>8127</v>
      </c>
      <c r="F276" s="158"/>
      <c r="G276" s="57"/>
      <c r="H276" s="57"/>
      <c r="I276" s="58">
        <v>18036572.616594002</v>
      </c>
      <c r="J276" s="57"/>
      <c r="K276" s="57"/>
      <c r="L276" s="57"/>
      <c r="M276" s="10">
        <v>11558014.096062711</v>
      </c>
      <c r="N276" s="10">
        <v>5928668.7046385761</v>
      </c>
      <c r="O276" s="10">
        <v>1948472.0968177693</v>
      </c>
      <c r="P276" s="1"/>
    </row>
    <row r="277" spans="2:16" ht="11.25" customHeight="1" x14ac:dyDescent="0.2">
      <c r="B277" s="25">
        <v>44378</v>
      </c>
      <c r="C277" s="26">
        <v>52536</v>
      </c>
      <c r="D277" s="10">
        <v>268</v>
      </c>
      <c r="E277" s="27">
        <v>8158</v>
      </c>
      <c r="F277" s="158"/>
      <c r="G277" s="57"/>
      <c r="H277" s="57"/>
      <c r="I277" s="58">
        <v>16913521.261557002</v>
      </c>
      <c r="J277" s="57"/>
      <c r="K277" s="57"/>
      <c r="L277" s="57"/>
      <c r="M277" s="10">
        <v>10819969.035408569</v>
      </c>
      <c r="N277" s="10">
        <v>5535974.405084502</v>
      </c>
      <c r="O277" s="10">
        <v>1811705.9114897659</v>
      </c>
      <c r="P277" s="1"/>
    </row>
    <row r="278" spans="2:16" ht="11.25" customHeight="1" x14ac:dyDescent="0.2">
      <c r="B278" s="25">
        <v>44378</v>
      </c>
      <c r="C278" s="26">
        <v>52566</v>
      </c>
      <c r="D278" s="10">
        <v>269</v>
      </c>
      <c r="E278" s="27">
        <v>8188</v>
      </c>
      <c r="F278" s="158"/>
      <c r="G278" s="57"/>
      <c r="H278" s="57"/>
      <c r="I278" s="58">
        <v>15804173.600086</v>
      </c>
      <c r="J278" s="57"/>
      <c r="K278" s="57"/>
      <c r="L278" s="57"/>
      <c r="M278" s="10">
        <v>10093698.684687506</v>
      </c>
      <c r="N278" s="10">
        <v>5151671.4633687325</v>
      </c>
      <c r="O278" s="10">
        <v>1679027.7360952678</v>
      </c>
      <c r="P278" s="1"/>
    </row>
    <row r="279" spans="2:16" ht="11.25" customHeight="1" x14ac:dyDescent="0.2">
      <c r="B279" s="25">
        <v>44378</v>
      </c>
      <c r="C279" s="26">
        <v>52597</v>
      </c>
      <c r="D279" s="10">
        <v>270</v>
      </c>
      <c r="E279" s="27">
        <v>8219</v>
      </c>
      <c r="F279" s="158"/>
      <c r="G279" s="57"/>
      <c r="H279" s="57"/>
      <c r="I279" s="58">
        <v>14709165.310498999</v>
      </c>
      <c r="J279" s="57"/>
      <c r="K279" s="57"/>
      <c r="L279" s="57"/>
      <c r="M279" s="10">
        <v>9378412.968000548</v>
      </c>
      <c r="N279" s="10">
        <v>4774427.1194606563</v>
      </c>
      <c r="O279" s="10">
        <v>1549485.7951348785</v>
      </c>
      <c r="P279" s="1"/>
    </row>
    <row r="280" spans="2:16" ht="11.25" customHeight="1" x14ac:dyDescent="0.2">
      <c r="B280" s="25">
        <v>44378</v>
      </c>
      <c r="C280" s="26">
        <v>52628</v>
      </c>
      <c r="D280" s="10">
        <v>271</v>
      </c>
      <c r="E280" s="27">
        <v>8250</v>
      </c>
      <c r="F280" s="158"/>
      <c r="G280" s="57"/>
      <c r="H280" s="57"/>
      <c r="I280" s="58">
        <v>13632303.825175</v>
      </c>
      <c r="J280" s="57"/>
      <c r="K280" s="57"/>
      <c r="L280" s="57"/>
      <c r="M280" s="10">
        <v>8677075.1624895371</v>
      </c>
      <c r="N280" s="10">
        <v>4406150.9153154399</v>
      </c>
      <c r="O280" s="10">
        <v>1423909.2738698388</v>
      </c>
      <c r="P280" s="1"/>
    </row>
    <row r="281" spans="2:16" ht="11.25" customHeight="1" x14ac:dyDescent="0.2">
      <c r="B281" s="25">
        <v>44378</v>
      </c>
      <c r="C281" s="26">
        <v>52657</v>
      </c>
      <c r="D281" s="10">
        <v>272</v>
      </c>
      <c r="E281" s="27">
        <v>8279</v>
      </c>
      <c r="F281" s="158"/>
      <c r="G281" s="57"/>
      <c r="H281" s="57"/>
      <c r="I281" s="58">
        <v>12578648.062558001</v>
      </c>
      <c r="J281" s="57"/>
      <c r="K281" s="57"/>
      <c r="L281" s="57"/>
      <c r="M281" s="10">
        <v>7993710.4036195576</v>
      </c>
      <c r="N281" s="10">
        <v>4049485.6191701717</v>
      </c>
      <c r="O281" s="10">
        <v>1303461.9524736924</v>
      </c>
      <c r="P281" s="1"/>
    </row>
    <row r="282" spans="2:16" ht="11.25" customHeight="1" x14ac:dyDescent="0.2">
      <c r="B282" s="25">
        <v>44378</v>
      </c>
      <c r="C282" s="26">
        <v>52688</v>
      </c>
      <c r="D282" s="10">
        <v>273</v>
      </c>
      <c r="E282" s="27">
        <v>8310</v>
      </c>
      <c r="F282" s="158"/>
      <c r="G282" s="57"/>
      <c r="H282" s="57"/>
      <c r="I282" s="58">
        <v>11539338.882259</v>
      </c>
      <c r="J282" s="57"/>
      <c r="K282" s="57"/>
      <c r="L282" s="57"/>
      <c r="M282" s="10">
        <v>7320793.4057701454</v>
      </c>
      <c r="N282" s="10">
        <v>3699164.9246802926</v>
      </c>
      <c r="O282" s="10">
        <v>1185656.2960810738</v>
      </c>
      <c r="P282" s="1"/>
    </row>
    <row r="283" spans="2:16" ht="11.25" customHeight="1" x14ac:dyDescent="0.2">
      <c r="B283" s="25">
        <v>44378</v>
      </c>
      <c r="C283" s="26">
        <v>52718</v>
      </c>
      <c r="D283" s="10">
        <v>274</v>
      </c>
      <c r="E283" s="27">
        <v>8340</v>
      </c>
      <c r="F283" s="158"/>
      <c r="G283" s="57"/>
      <c r="H283" s="57"/>
      <c r="I283" s="58">
        <v>10522441.316703999</v>
      </c>
      <c r="J283" s="57"/>
      <c r="K283" s="57"/>
      <c r="L283" s="57"/>
      <c r="M283" s="10">
        <v>6664695.2584543824</v>
      </c>
      <c r="N283" s="10">
        <v>3359352.7293745</v>
      </c>
      <c r="O283" s="10">
        <v>1072325.9295491353</v>
      </c>
      <c r="P283" s="1"/>
    </row>
    <row r="284" spans="2:16" ht="11.25" customHeight="1" x14ac:dyDescent="0.2">
      <c r="B284" s="25">
        <v>44378</v>
      </c>
      <c r="C284" s="26">
        <v>52749</v>
      </c>
      <c r="D284" s="10">
        <v>275</v>
      </c>
      <c r="E284" s="27">
        <v>8371</v>
      </c>
      <c r="F284" s="158"/>
      <c r="G284" s="57"/>
      <c r="H284" s="57"/>
      <c r="I284" s="58">
        <v>9547616.7748850007</v>
      </c>
      <c r="J284" s="57"/>
      <c r="K284" s="57"/>
      <c r="L284" s="57"/>
      <c r="M284" s="10">
        <v>6037005.0856532874</v>
      </c>
      <c r="N284" s="10">
        <v>3035225.3810888636</v>
      </c>
      <c r="O284" s="10">
        <v>964758.83765663882</v>
      </c>
      <c r="P284" s="1"/>
    </row>
    <row r="285" spans="2:16" ht="11.25" customHeight="1" x14ac:dyDescent="0.2">
      <c r="B285" s="25">
        <v>44378</v>
      </c>
      <c r="C285" s="26">
        <v>52779</v>
      </c>
      <c r="D285" s="10">
        <v>276</v>
      </c>
      <c r="E285" s="27">
        <v>8401</v>
      </c>
      <c r="F285" s="158"/>
      <c r="G285" s="57"/>
      <c r="H285" s="57"/>
      <c r="I285" s="58">
        <v>8612976.0207460001</v>
      </c>
      <c r="J285" s="57"/>
      <c r="K285" s="57"/>
      <c r="L285" s="57"/>
      <c r="M285" s="10">
        <v>5437087.9896422634</v>
      </c>
      <c r="N285" s="10">
        <v>2726876.8950672089</v>
      </c>
      <c r="O285" s="10">
        <v>863196.0334349355</v>
      </c>
      <c r="P285" s="1"/>
    </row>
    <row r="286" spans="2:16" ht="11.25" customHeight="1" x14ac:dyDescent="0.2">
      <c r="B286" s="25">
        <v>44378</v>
      </c>
      <c r="C286" s="26">
        <v>52810</v>
      </c>
      <c r="D286" s="10">
        <v>277</v>
      </c>
      <c r="E286" s="27">
        <v>8432</v>
      </c>
      <c r="F286" s="158"/>
      <c r="G286" s="57"/>
      <c r="H286" s="57"/>
      <c r="I286" s="58">
        <v>7758534.4611940002</v>
      </c>
      <c r="J286" s="57"/>
      <c r="K286" s="57"/>
      <c r="L286" s="57"/>
      <c r="M286" s="10">
        <v>4889400.3106115712</v>
      </c>
      <c r="N286" s="10">
        <v>2445957.2343125087</v>
      </c>
      <c r="O286" s="10">
        <v>770991.13217660459</v>
      </c>
      <c r="P286" s="1"/>
    </row>
    <row r="287" spans="2:16" ht="11.25" customHeight="1" x14ac:dyDescent="0.2">
      <c r="B287" s="25">
        <v>44378</v>
      </c>
      <c r="C287" s="26">
        <v>52841</v>
      </c>
      <c r="D287" s="10">
        <v>278</v>
      </c>
      <c r="E287" s="27">
        <v>8463</v>
      </c>
      <c r="F287" s="158"/>
      <c r="G287" s="57"/>
      <c r="H287" s="57"/>
      <c r="I287" s="58">
        <v>6977364.7654219996</v>
      </c>
      <c r="J287" s="57"/>
      <c r="K287" s="57"/>
      <c r="L287" s="57"/>
      <c r="M287" s="10">
        <v>4389652.174326865</v>
      </c>
      <c r="N287" s="10">
        <v>2190369.9147868217</v>
      </c>
      <c r="O287" s="10">
        <v>687503.01757220156</v>
      </c>
      <c r="P287" s="1"/>
    </row>
    <row r="288" spans="2:16" ht="11.25" customHeight="1" x14ac:dyDescent="0.2">
      <c r="B288" s="25">
        <v>44378</v>
      </c>
      <c r="C288" s="26">
        <v>52871</v>
      </c>
      <c r="D288" s="10">
        <v>279</v>
      </c>
      <c r="E288" s="27">
        <v>8493</v>
      </c>
      <c r="F288" s="158"/>
      <c r="G288" s="57"/>
      <c r="H288" s="57"/>
      <c r="I288" s="58">
        <v>6289202.3019780004</v>
      </c>
      <c r="J288" s="57"/>
      <c r="K288" s="57"/>
      <c r="L288" s="57"/>
      <c r="M288" s="10">
        <v>3950215.6606517341</v>
      </c>
      <c r="N288" s="10">
        <v>1966246.3538941925</v>
      </c>
      <c r="O288" s="10">
        <v>614626.32388621848</v>
      </c>
      <c r="P288" s="1"/>
    </row>
    <row r="289" spans="2:16" ht="11.25" customHeight="1" x14ac:dyDescent="0.2">
      <c r="B289" s="25">
        <v>44378</v>
      </c>
      <c r="C289" s="26">
        <v>52902</v>
      </c>
      <c r="D289" s="10">
        <v>280</v>
      </c>
      <c r="E289" s="27">
        <v>8524</v>
      </c>
      <c r="F289" s="158"/>
      <c r="G289" s="57"/>
      <c r="H289" s="57"/>
      <c r="I289" s="58">
        <v>5658440.3012060001</v>
      </c>
      <c r="J289" s="57"/>
      <c r="K289" s="57"/>
      <c r="L289" s="57"/>
      <c r="M289" s="10">
        <v>3548009.3777034394</v>
      </c>
      <c r="N289" s="10">
        <v>1761554.0603521073</v>
      </c>
      <c r="O289" s="10">
        <v>548309.56475784571</v>
      </c>
      <c r="P289" s="1"/>
    </row>
    <row r="290" spans="2:16" ht="11.25" customHeight="1" x14ac:dyDescent="0.2">
      <c r="B290" s="25">
        <v>44378</v>
      </c>
      <c r="C290" s="26">
        <v>52932</v>
      </c>
      <c r="D290" s="10">
        <v>281</v>
      </c>
      <c r="E290" s="27">
        <v>8554</v>
      </c>
      <c r="F290" s="158"/>
      <c r="G290" s="57"/>
      <c r="H290" s="57"/>
      <c r="I290" s="58">
        <v>5068174.3081200002</v>
      </c>
      <c r="J290" s="57"/>
      <c r="K290" s="57"/>
      <c r="L290" s="57"/>
      <c r="M290" s="10">
        <v>3172678.9281351166</v>
      </c>
      <c r="N290" s="10">
        <v>1571328.9364160604</v>
      </c>
      <c r="O290" s="10">
        <v>487094.28905156156</v>
      </c>
      <c r="P290" s="1"/>
    </row>
    <row r="291" spans="2:16" ht="11.25" customHeight="1" x14ac:dyDescent="0.2">
      <c r="B291" s="25">
        <v>44378</v>
      </c>
      <c r="C291" s="26">
        <v>52963</v>
      </c>
      <c r="D291" s="10">
        <v>282</v>
      </c>
      <c r="E291" s="27">
        <v>8585</v>
      </c>
      <c r="F291" s="158"/>
      <c r="G291" s="57"/>
      <c r="H291" s="57"/>
      <c r="I291" s="58">
        <v>4553037.2540480001</v>
      </c>
      <c r="J291" s="57"/>
      <c r="K291" s="57"/>
      <c r="L291" s="57"/>
      <c r="M291" s="10">
        <v>2845368.7930669887</v>
      </c>
      <c r="N291" s="10">
        <v>1405638.4906701818</v>
      </c>
      <c r="O291" s="10">
        <v>433886.55231978488</v>
      </c>
      <c r="P291" s="1"/>
    </row>
    <row r="292" spans="2:16" ht="11.25" customHeight="1" x14ac:dyDescent="0.2">
      <c r="B292" s="25">
        <v>44378</v>
      </c>
      <c r="C292" s="26">
        <v>52994</v>
      </c>
      <c r="D292" s="10">
        <v>283</v>
      </c>
      <c r="E292" s="27">
        <v>8616</v>
      </c>
      <c r="F292" s="158"/>
      <c r="G292" s="57"/>
      <c r="H292" s="57"/>
      <c r="I292" s="58">
        <v>4057404.2937710001</v>
      </c>
      <c r="J292" s="57"/>
      <c r="K292" s="57"/>
      <c r="L292" s="57"/>
      <c r="M292" s="10">
        <v>2531328.0038207546</v>
      </c>
      <c r="N292" s="10">
        <v>1247319.1598866305</v>
      </c>
      <c r="O292" s="10">
        <v>383386.45227965212</v>
      </c>
      <c r="P292" s="1"/>
    </row>
    <row r="293" spans="2:16" ht="11.25" customHeight="1" x14ac:dyDescent="0.2">
      <c r="B293" s="25">
        <v>44378</v>
      </c>
      <c r="C293" s="26">
        <v>53022</v>
      </c>
      <c r="D293" s="10">
        <v>284</v>
      </c>
      <c r="E293" s="27">
        <v>8644</v>
      </c>
      <c r="F293" s="158"/>
      <c r="G293" s="57"/>
      <c r="H293" s="57"/>
      <c r="I293" s="58">
        <v>3577471.7580619999</v>
      </c>
      <c r="J293" s="57"/>
      <c r="K293" s="57"/>
      <c r="L293" s="57"/>
      <c r="M293" s="10">
        <v>2228488.9051115224</v>
      </c>
      <c r="N293" s="10">
        <v>1095571.5911183513</v>
      </c>
      <c r="O293" s="10">
        <v>335455.51950176834</v>
      </c>
      <c r="P293" s="1"/>
    </row>
    <row r="294" spans="2:16" ht="11.25" customHeight="1" x14ac:dyDescent="0.2">
      <c r="B294" s="25">
        <v>44378</v>
      </c>
      <c r="C294" s="26">
        <v>53053</v>
      </c>
      <c r="D294" s="10">
        <v>285</v>
      </c>
      <c r="E294" s="27">
        <v>8675</v>
      </c>
      <c r="F294" s="158"/>
      <c r="G294" s="57"/>
      <c r="H294" s="57"/>
      <c r="I294" s="58">
        <v>3114485.6952209999</v>
      </c>
      <c r="J294" s="57"/>
      <c r="K294" s="57"/>
      <c r="L294" s="57"/>
      <c r="M294" s="10">
        <v>1936793.7805505048</v>
      </c>
      <c r="N294" s="10">
        <v>949746.62881523161</v>
      </c>
      <c r="O294" s="10">
        <v>289573.32979901374</v>
      </c>
      <c r="P294" s="1"/>
    </row>
    <row r="295" spans="2:16" ht="11.25" customHeight="1" x14ac:dyDescent="0.2">
      <c r="B295" s="25">
        <v>44378</v>
      </c>
      <c r="C295" s="26">
        <v>53083</v>
      </c>
      <c r="D295" s="10">
        <v>286</v>
      </c>
      <c r="E295" s="27">
        <v>8705</v>
      </c>
      <c r="F295" s="158"/>
      <c r="G295" s="57"/>
      <c r="H295" s="57"/>
      <c r="I295" s="58">
        <v>2681670.494368</v>
      </c>
      <c r="J295" s="57"/>
      <c r="K295" s="57"/>
      <c r="L295" s="57"/>
      <c r="M295" s="10">
        <v>1664903.3045214701</v>
      </c>
      <c r="N295" s="10">
        <v>814410.11964263045</v>
      </c>
      <c r="O295" s="10">
        <v>247291.98710572982</v>
      </c>
      <c r="P295" s="1"/>
    </row>
    <row r="296" spans="2:16" ht="11.25" customHeight="1" x14ac:dyDescent="0.2">
      <c r="B296" s="25">
        <v>44378</v>
      </c>
      <c r="C296" s="26">
        <v>53114</v>
      </c>
      <c r="D296" s="10">
        <v>287</v>
      </c>
      <c r="E296" s="27">
        <v>8736</v>
      </c>
      <c r="F296" s="158"/>
      <c r="G296" s="57"/>
      <c r="H296" s="57"/>
      <c r="I296" s="58">
        <v>2312467.0667969999</v>
      </c>
      <c r="J296" s="57"/>
      <c r="K296" s="57"/>
      <c r="L296" s="57"/>
      <c r="M296" s="10">
        <v>1433249.956138131</v>
      </c>
      <c r="N296" s="10">
        <v>699310.70459592773</v>
      </c>
      <c r="O296" s="10">
        <v>211443.17848960211</v>
      </c>
      <c r="P296" s="1"/>
    </row>
    <row r="297" spans="2:16" ht="11.25" customHeight="1" x14ac:dyDescent="0.2">
      <c r="B297" s="25">
        <v>44378</v>
      </c>
      <c r="C297" s="26">
        <v>53144</v>
      </c>
      <c r="D297" s="10">
        <v>288</v>
      </c>
      <c r="E297" s="27">
        <v>8766</v>
      </c>
      <c r="F297" s="158"/>
      <c r="G297" s="57"/>
      <c r="H297" s="57"/>
      <c r="I297" s="58">
        <v>1981449.0455390001</v>
      </c>
      <c r="J297" s="57"/>
      <c r="K297" s="57"/>
      <c r="L297" s="57"/>
      <c r="M297" s="10">
        <v>1226071.6477496454</v>
      </c>
      <c r="N297" s="10">
        <v>596751.96269367321</v>
      </c>
      <c r="O297" s="10">
        <v>179693.94445312783</v>
      </c>
      <c r="P297" s="1"/>
    </row>
    <row r="298" spans="2:16" ht="11.25" customHeight="1" x14ac:dyDescent="0.2">
      <c r="B298" s="25">
        <v>44378</v>
      </c>
      <c r="C298" s="26">
        <v>53175</v>
      </c>
      <c r="D298" s="10">
        <v>289</v>
      </c>
      <c r="E298" s="27">
        <v>8797</v>
      </c>
      <c r="F298" s="158"/>
      <c r="G298" s="57"/>
      <c r="H298" s="57"/>
      <c r="I298" s="58">
        <v>1678844.626345</v>
      </c>
      <c r="J298" s="57"/>
      <c r="K298" s="57"/>
      <c r="L298" s="57"/>
      <c r="M298" s="10">
        <v>1037065.5913257864</v>
      </c>
      <c r="N298" s="10">
        <v>503475.47964650556</v>
      </c>
      <c r="O298" s="10">
        <v>150964.39462351508</v>
      </c>
      <c r="P298" s="1"/>
    </row>
    <row r="299" spans="2:16" ht="11.25" customHeight="1" x14ac:dyDescent="0.2">
      <c r="B299" s="25">
        <v>44378</v>
      </c>
      <c r="C299" s="26">
        <v>53206</v>
      </c>
      <c r="D299" s="10">
        <v>290</v>
      </c>
      <c r="E299" s="27">
        <v>8828</v>
      </c>
      <c r="F299" s="158"/>
      <c r="G299" s="57"/>
      <c r="H299" s="57"/>
      <c r="I299" s="58">
        <v>1393172.56</v>
      </c>
      <c r="J299" s="57"/>
      <c r="K299" s="57"/>
      <c r="L299" s="57"/>
      <c r="M299" s="10">
        <v>859138.95496679726</v>
      </c>
      <c r="N299" s="10">
        <v>416034.74615889124</v>
      </c>
      <c r="O299" s="10">
        <v>124217.39816701898</v>
      </c>
      <c r="P299" s="1"/>
    </row>
    <row r="300" spans="2:16" ht="11.25" customHeight="1" x14ac:dyDescent="0.2">
      <c r="B300" s="25">
        <v>44378</v>
      </c>
      <c r="C300" s="26">
        <v>53236</v>
      </c>
      <c r="D300" s="10">
        <v>291</v>
      </c>
      <c r="E300" s="27">
        <v>8858</v>
      </c>
      <c r="F300" s="158"/>
      <c r="G300" s="57"/>
      <c r="H300" s="57"/>
      <c r="I300" s="58">
        <v>1148834.1499999999</v>
      </c>
      <c r="J300" s="57"/>
      <c r="K300" s="57"/>
      <c r="L300" s="57"/>
      <c r="M300" s="10">
        <v>707297.94525500701</v>
      </c>
      <c r="N300" s="10">
        <v>341663.31933361309</v>
      </c>
      <c r="O300" s="10">
        <v>101593.81390190142</v>
      </c>
      <c r="P300" s="1"/>
    </row>
    <row r="301" spans="2:16" ht="11.25" customHeight="1" x14ac:dyDescent="0.2">
      <c r="B301" s="25">
        <v>44378</v>
      </c>
      <c r="C301" s="26">
        <v>53267</v>
      </c>
      <c r="D301" s="10">
        <v>292</v>
      </c>
      <c r="E301" s="27">
        <v>8889</v>
      </c>
      <c r="F301" s="158"/>
      <c r="G301" s="57"/>
      <c r="H301" s="57"/>
      <c r="I301" s="58">
        <v>934266.96</v>
      </c>
      <c r="J301" s="57"/>
      <c r="K301" s="57"/>
      <c r="L301" s="57"/>
      <c r="M301" s="10">
        <v>574220.67996088462</v>
      </c>
      <c r="N301" s="10">
        <v>276674.33921785082</v>
      </c>
      <c r="O301" s="10">
        <v>81920.842385915705</v>
      </c>
      <c r="P301" s="1"/>
    </row>
    <row r="302" spans="2:16" ht="11.25" customHeight="1" x14ac:dyDescent="0.2">
      <c r="B302" s="25">
        <v>44378</v>
      </c>
      <c r="C302" s="26">
        <v>53297</v>
      </c>
      <c r="D302" s="10">
        <v>293</v>
      </c>
      <c r="E302" s="27">
        <v>8919</v>
      </c>
      <c r="F302" s="158"/>
      <c r="G302" s="57"/>
      <c r="H302" s="57"/>
      <c r="I302" s="58">
        <v>745803.55</v>
      </c>
      <c r="J302" s="57"/>
      <c r="K302" s="57"/>
      <c r="L302" s="57"/>
      <c r="M302" s="10">
        <v>457634.59252890164</v>
      </c>
      <c r="N302" s="10">
        <v>219957.44426308255</v>
      </c>
      <c r="O302" s="10">
        <v>64860.497631979793</v>
      </c>
      <c r="P302" s="1"/>
    </row>
    <row r="303" spans="2:16" ht="11.25" customHeight="1" x14ac:dyDescent="0.2">
      <c r="B303" s="25">
        <v>44378</v>
      </c>
      <c r="C303" s="26">
        <v>53328</v>
      </c>
      <c r="D303" s="10">
        <v>294</v>
      </c>
      <c r="E303" s="27">
        <v>8950</v>
      </c>
      <c r="F303" s="158"/>
      <c r="G303" s="57"/>
      <c r="H303" s="57"/>
      <c r="I303" s="58">
        <v>591058.02</v>
      </c>
      <c r="J303" s="57"/>
      <c r="K303" s="57"/>
      <c r="L303" s="57"/>
      <c r="M303" s="10">
        <v>362065.62367248733</v>
      </c>
      <c r="N303" s="10">
        <v>173580.60796523269</v>
      </c>
      <c r="O303" s="10">
        <v>50968.216430240594</v>
      </c>
      <c r="P303" s="1"/>
    </row>
    <row r="304" spans="2:16" ht="11.25" customHeight="1" x14ac:dyDescent="0.2">
      <c r="B304" s="25">
        <v>44378</v>
      </c>
      <c r="C304" s="26">
        <v>53359</v>
      </c>
      <c r="D304" s="10">
        <v>295</v>
      </c>
      <c r="E304" s="27">
        <v>8981</v>
      </c>
      <c r="F304" s="158"/>
      <c r="G304" s="57"/>
      <c r="H304" s="57"/>
      <c r="I304" s="58">
        <v>467237.55</v>
      </c>
      <c r="J304" s="57"/>
      <c r="K304" s="57"/>
      <c r="L304" s="57"/>
      <c r="M304" s="10">
        <v>285731.21974424302</v>
      </c>
      <c r="N304" s="10">
        <v>136636.17645730005</v>
      </c>
      <c r="O304" s="10">
        <v>39950.346568617038</v>
      </c>
      <c r="P304" s="1"/>
    </row>
    <row r="305" spans="2:16" ht="11.25" customHeight="1" x14ac:dyDescent="0.2">
      <c r="B305" s="25">
        <v>44378</v>
      </c>
      <c r="C305" s="26">
        <v>53387</v>
      </c>
      <c r="D305" s="10">
        <v>296</v>
      </c>
      <c r="E305" s="27">
        <v>9009</v>
      </c>
      <c r="F305" s="158"/>
      <c r="G305" s="57"/>
      <c r="H305" s="57"/>
      <c r="I305" s="58">
        <v>376187.35</v>
      </c>
      <c r="J305" s="57"/>
      <c r="K305" s="57"/>
      <c r="L305" s="57"/>
      <c r="M305" s="10">
        <v>229698.55739113977</v>
      </c>
      <c r="N305" s="10">
        <v>109589.10727764234</v>
      </c>
      <c r="O305" s="10">
        <v>31919.586086331037</v>
      </c>
      <c r="P305" s="1"/>
    </row>
    <row r="306" spans="2:16" ht="11.25" customHeight="1" x14ac:dyDescent="0.2">
      <c r="B306" s="25">
        <v>44378</v>
      </c>
      <c r="C306" s="26">
        <v>53418</v>
      </c>
      <c r="D306" s="10">
        <v>297</v>
      </c>
      <c r="E306" s="27">
        <v>9040</v>
      </c>
      <c r="F306" s="158"/>
      <c r="G306" s="57"/>
      <c r="H306" s="57"/>
      <c r="I306" s="58">
        <v>341191.8</v>
      </c>
      <c r="J306" s="57"/>
      <c r="K306" s="57"/>
      <c r="L306" s="57"/>
      <c r="M306" s="10">
        <v>207977.06459265103</v>
      </c>
      <c r="N306" s="10">
        <v>98973.438498852745</v>
      </c>
      <c r="O306" s="10">
        <v>28705.501597997103</v>
      </c>
      <c r="P306" s="1"/>
    </row>
    <row r="307" spans="2:16" ht="11.25" customHeight="1" x14ac:dyDescent="0.2">
      <c r="B307" s="25">
        <v>44378</v>
      </c>
      <c r="C307" s="26">
        <v>53448</v>
      </c>
      <c r="D307" s="10">
        <v>298</v>
      </c>
      <c r="E307" s="27">
        <v>9070</v>
      </c>
      <c r="F307" s="158"/>
      <c r="G307" s="57"/>
      <c r="H307" s="57"/>
      <c r="I307" s="58">
        <v>329335.8</v>
      </c>
      <c r="J307" s="57"/>
      <c r="K307" s="57"/>
      <c r="L307" s="57"/>
      <c r="M307" s="10">
        <v>200420.60197997603</v>
      </c>
      <c r="N307" s="10">
        <v>95142.671974749348</v>
      </c>
      <c r="O307" s="10">
        <v>27481.340227795106</v>
      </c>
      <c r="P307" s="1"/>
    </row>
    <row r="308" spans="2:16" ht="11.25" customHeight="1" x14ac:dyDescent="0.2">
      <c r="B308" s="25">
        <v>44378</v>
      </c>
      <c r="C308" s="26">
        <v>53479</v>
      </c>
      <c r="D308" s="10">
        <v>299</v>
      </c>
      <c r="E308" s="27">
        <v>9101</v>
      </c>
      <c r="F308" s="158"/>
      <c r="G308" s="57"/>
      <c r="H308" s="57"/>
      <c r="I308" s="58">
        <v>317458.40000000002</v>
      </c>
      <c r="J308" s="57"/>
      <c r="K308" s="57"/>
      <c r="L308" s="57"/>
      <c r="M308" s="10">
        <v>192864.82240270806</v>
      </c>
      <c r="N308" s="10">
        <v>91322.984532160772</v>
      </c>
      <c r="O308" s="10">
        <v>26266.323013864087</v>
      </c>
      <c r="P308" s="1"/>
    </row>
    <row r="309" spans="2:16" ht="11.25" customHeight="1" x14ac:dyDescent="0.2">
      <c r="B309" s="25">
        <v>44378</v>
      </c>
      <c r="C309" s="26">
        <v>53509</v>
      </c>
      <c r="D309" s="10">
        <v>300</v>
      </c>
      <c r="E309" s="27">
        <v>9131</v>
      </c>
      <c r="F309" s="158"/>
      <c r="G309" s="57"/>
      <c r="H309" s="57"/>
      <c r="I309" s="58">
        <v>305559.64</v>
      </c>
      <c r="J309" s="57"/>
      <c r="K309" s="57"/>
      <c r="L309" s="57"/>
      <c r="M309" s="10">
        <v>185331.29000759363</v>
      </c>
      <c r="N309" s="10">
        <v>87539.808163032139</v>
      </c>
      <c r="O309" s="10">
        <v>25074.995197494522</v>
      </c>
      <c r="P309" s="1"/>
    </row>
    <row r="310" spans="2:16" ht="11.25" customHeight="1" x14ac:dyDescent="0.2">
      <c r="B310" s="25">
        <v>44378</v>
      </c>
      <c r="C310" s="26">
        <v>53540</v>
      </c>
      <c r="D310" s="10">
        <v>301</v>
      </c>
      <c r="E310" s="27">
        <v>9162</v>
      </c>
      <c r="F310" s="158"/>
      <c r="G310" s="57"/>
      <c r="H310" s="57"/>
      <c r="I310" s="58">
        <v>294293.23</v>
      </c>
      <c r="J310" s="57"/>
      <c r="K310" s="57"/>
      <c r="L310" s="57"/>
      <c r="M310" s="10">
        <v>178195.12132707631</v>
      </c>
      <c r="N310" s="10">
        <v>83955.034492728329</v>
      </c>
      <c r="O310" s="10">
        <v>23946.311737083477</v>
      </c>
      <c r="P310" s="1"/>
    </row>
    <row r="311" spans="2:16" ht="11.25" customHeight="1" x14ac:dyDescent="0.2">
      <c r="B311" s="25">
        <v>44378</v>
      </c>
      <c r="C311" s="26">
        <v>53571</v>
      </c>
      <c r="D311" s="10">
        <v>302</v>
      </c>
      <c r="E311" s="27">
        <v>9193</v>
      </c>
      <c r="F311" s="158"/>
      <c r="G311" s="57"/>
      <c r="H311" s="57"/>
      <c r="I311" s="58">
        <v>283006.01</v>
      </c>
      <c r="J311" s="57"/>
      <c r="K311" s="57"/>
      <c r="L311" s="57"/>
      <c r="M311" s="10">
        <v>171070.04732652107</v>
      </c>
      <c r="N311" s="10">
        <v>80393.142123779355</v>
      </c>
      <c r="O311" s="10">
        <v>22833.238355325222</v>
      </c>
      <c r="P311" s="1"/>
    </row>
    <row r="312" spans="2:16" ht="11.25" customHeight="1" x14ac:dyDescent="0.2">
      <c r="B312" s="25">
        <v>44378</v>
      </c>
      <c r="C312" s="26">
        <v>53601</v>
      </c>
      <c r="D312" s="10">
        <v>303</v>
      </c>
      <c r="E312" s="27">
        <v>9223</v>
      </c>
      <c r="F312" s="158"/>
      <c r="G312" s="57"/>
      <c r="H312" s="57"/>
      <c r="I312" s="58">
        <v>271698.01</v>
      </c>
      <c r="J312" s="57"/>
      <c r="K312" s="57"/>
      <c r="L312" s="57"/>
      <c r="M312" s="10">
        <v>163965.06857597065</v>
      </c>
      <c r="N312" s="10">
        <v>76864.557251074351</v>
      </c>
      <c r="O312" s="10">
        <v>21741.560908046984</v>
      </c>
      <c r="P312" s="1"/>
    </row>
    <row r="313" spans="2:16" ht="11.25" customHeight="1" x14ac:dyDescent="0.2">
      <c r="B313" s="25">
        <v>44378</v>
      </c>
      <c r="C313" s="26">
        <v>53632</v>
      </c>
      <c r="D313" s="10">
        <v>304</v>
      </c>
      <c r="E313" s="27">
        <v>9254</v>
      </c>
      <c r="F313" s="158"/>
      <c r="G313" s="57"/>
      <c r="H313" s="57"/>
      <c r="I313" s="58">
        <v>260367.34</v>
      </c>
      <c r="J313" s="57"/>
      <c r="K313" s="57"/>
      <c r="L313" s="57"/>
      <c r="M313" s="10">
        <v>156860.70505456615</v>
      </c>
      <c r="N313" s="10">
        <v>73347.117427664693</v>
      </c>
      <c r="O313" s="10">
        <v>20658.76049312099</v>
      </c>
      <c r="P313" s="1"/>
    </row>
    <row r="314" spans="2:16" ht="11.25" customHeight="1" x14ac:dyDescent="0.2">
      <c r="B314" s="25">
        <v>44378</v>
      </c>
      <c r="C314" s="26">
        <v>53662</v>
      </c>
      <c r="D314" s="10">
        <v>305</v>
      </c>
      <c r="E314" s="27">
        <v>9284</v>
      </c>
      <c r="F314" s="158"/>
      <c r="G314" s="57"/>
      <c r="H314" s="57"/>
      <c r="I314" s="58">
        <v>250887.98</v>
      </c>
      <c r="J314" s="57"/>
      <c r="K314" s="57"/>
      <c r="L314" s="57"/>
      <c r="M314" s="10">
        <v>150901.67892331554</v>
      </c>
      <c r="N314" s="10">
        <v>70387.044011101767</v>
      </c>
      <c r="O314" s="10">
        <v>19743.767148255945</v>
      </c>
      <c r="P314" s="1"/>
    </row>
    <row r="315" spans="2:16" ht="11.25" customHeight="1" x14ac:dyDescent="0.2">
      <c r="B315" s="25">
        <v>44378</v>
      </c>
      <c r="C315" s="26">
        <v>53693</v>
      </c>
      <c r="D315" s="10">
        <v>306</v>
      </c>
      <c r="E315" s="27">
        <v>9315</v>
      </c>
      <c r="F315" s="158"/>
      <c r="G315" s="57"/>
      <c r="H315" s="57"/>
      <c r="I315" s="58">
        <v>241390.91</v>
      </c>
      <c r="J315" s="57"/>
      <c r="K315" s="57"/>
      <c r="L315" s="57"/>
      <c r="M315" s="10">
        <v>144943.22089991267</v>
      </c>
      <c r="N315" s="10">
        <v>67435.822039987717</v>
      </c>
      <c r="O315" s="10">
        <v>18835.82162657837</v>
      </c>
      <c r="P315" s="1"/>
    </row>
    <row r="316" spans="2:16" ht="11.25" customHeight="1" x14ac:dyDescent="0.2">
      <c r="B316" s="25">
        <v>44378</v>
      </c>
      <c r="C316" s="26">
        <v>53724</v>
      </c>
      <c r="D316" s="10">
        <v>307</v>
      </c>
      <c r="E316" s="27">
        <v>9346</v>
      </c>
      <c r="F316" s="158"/>
      <c r="G316" s="57"/>
      <c r="H316" s="57"/>
      <c r="I316" s="58">
        <v>231876.1</v>
      </c>
      <c r="J316" s="57"/>
      <c r="K316" s="57"/>
      <c r="L316" s="57"/>
      <c r="M316" s="10">
        <v>138993.90683407398</v>
      </c>
      <c r="N316" s="10">
        <v>64503.399411592211</v>
      </c>
      <c r="O316" s="10">
        <v>17940.441886681539</v>
      </c>
      <c r="P316" s="1"/>
    </row>
    <row r="317" spans="2:16" ht="11.25" customHeight="1" x14ac:dyDescent="0.2">
      <c r="B317" s="25">
        <v>44378</v>
      </c>
      <c r="C317" s="26">
        <v>53752</v>
      </c>
      <c r="D317" s="10">
        <v>308</v>
      </c>
      <c r="E317" s="27">
        <v>9374</v>
      </c>
      <c r="F317" s="158"/>
      <c r="G317" s="57"/>
      <c r="H317" s="57"/>
      <c r="I317" s="58">
        <v>222343.48</v>
      </c>
      <c r="J317" s="57"/>
      <c r="K317" s="57"/>
      <c r="L317" s="57"/>
      <c r="M317" s="10">
        <v>133075.55825982313</v>
      </c>
      <c r="N317" s="10">
        <v>61614.971761881156</v>
      </c>
      <c r="O317" s="10">
        <v>17071.504533755997</v>
      </c>
      <c r="P317" s="1"/>
    </row>
    <row r="318" spans="2:16" ht="11.25" customHeight="1" x14ac:dyDescent="0.2">
      <c r="B318" s="25">
        <v>44378</v>
      </c>
      <c r="C318" s="26">
        <v>53783</v>
      </c>
      <c r="D318" s="10">
        <v>309</v>
      </c>
      <c r="E318" s="27">
        <v>9405</v>
      </c>
      <c r="F318" s="158"/>
      <c r="G318" s="57"/>
      <c r="H318" s="57"/>
      <c r="I318" s="58">
        <v>213542.24</v>
      </c>
      <c r="J318" s="57"/>
      <c r="K318" s="57"/>
      <c r="L318" s="57"/>
      <c r="M318" s="10">
        <v>127591.12628970749</v>
      </c>
      <c r="N318" s="10">
        <v>58925.397521413717</v>
      </c>
      <c r="O318" s="10">
        <v>16257.160170775991</v>
      </c>
      <c r="P318" s="1"/>
    </row>
    <row r="319" spans="2:16" ht="11.25" customHeight="1" x14ac:dyDescent="0.2">
      <c r="B319" s="25">
        <v>44378</v>
      </c>
      <c r="C319" s="26">
        <v>53813</v>
      </c>
      <c r="D319" s="10">
        <v>310</v>
      </c>
      <c r="E319" s="27">
        <v>9435</v>
      </c>
      <c r="F319" s="158"/>
      <c r="G319" s="57"/>
      <c r="H319" s="57"/>
      <c r="I319" s="58">
        <v>205228.97</v>
      </c>
      <c r="J319" s="57"/>
      <c r="K319" s="57"/>
      <c r="L319" s="57"/>
      <c r="M319" s="10">
        <v>122422.68574949469</v>
      </c>
      <c r="N319" s="10">
        <v>56399.300833737798</v>
      </c>
      <c r="O319" s="10">
        <v>15496.441002492524</v>
      </c>
      <c r="P319" s="1"/>
    </row>
    <row r="320" spans="2:16" ht="11.25" customHeight="1" x14ac:dyDescent="0.2">
      <c r="B320" s="25">
        <v>44378</v>
      </c>
      <c r="C320" s="26">
        <v>53844</v>
      </c>
      <c r="D320" s="10">
        <v>311</v>
      </c>
      <c r="E320" s="27">
        <v>9466</v>
      </c>
      <c r="F320" s="158"/>
      <c r="G320" s="57"/>
      <c r="H320" s="57"/>
      <c r="I320" s="58">
        <v>197991.57</v>
      </c>
      <c r="J320" s="57"/>
      <c r="K320" s="57"/>
      <c r="L320" s="57"/>
      <c r="M320" s="10">
        <v>117905.13393166197</v>
      </c>
      <c r="N320" s="10">
        <v>54179.953262024595</v>
      </c>
      <c r="O320" s="10">
        <v>14823.593349027522</v>
      </c>
      <c r="P320" s="1"/>
    </row>
    <row r="321" spans="2:16" ht="11.25" customHeight="1" x14ac:dyDescent="0.2">
      <c r="B321" s="25">
        <v>44378</v>
      </c>
      <c r="C321" s="26">
        <v>53874</v>
      </c>
      <c r="D321" s="10">
        <v>312</v>
      </c>
      <c r="E321" s="27">
        <v>9496</v>
      </c>
      <c r="F321" s="158"/>
      <c r="G321" s="57"/>
      <c r="H321" s="57"/>
      <c r="I321" s="58">
        <v>190741.32</v>
      </c>
      <c r="J321" s="57"/>
      <c r="K321" s="57"/>
      <c r="L321" s="57"/>
      <c r="M321" s="10">
        <v>113401.12438494661</v>
      </c>
      <c r="N321" s="10">
        <v>51982.006363396889</v>
      </c>
      <c r="O321" s="10">
        <v>14163.937055253762</v>
      </c>
      <c r="P321" s="1"/>
    </row>
    <row r="322" spans="2:16" ht="11.25" customHeight="1" x14ac:dyDescent="0.2">
      <c r="B322" s="25">
        <v>44378</v>
      </c>
      <c r="C322" s="26">
        <v>53905</v>
      </c>
      <c r="D322" s="10">
        <v>313</v>
      </c>
      <c r="E322" s="27">
        <v>9527</v>
      </c>
      <c r="F322" s="158"/>
      <c r="G322" s="57"/>
      <c r="H322" s="57"/>
      <c r="I322" s="58">
        <v>183478.22</v>
      </c>
      <c r="J322" s="57"/>
      <c r="K322" s="57"/>
      <c r="L322" s="57"/>
      <c r="M322" s="10">
        <v>108897.99259542479</v>
      </c>
      <c r="N322" s="10">
        <v>49790.861930697407</v>
      </c>
      <c r="O322" s="10">
        <v>13509.435868996783</v>
      </c>
      <c r="P322" s="1"/>
    </row>
    <row r="323" spans="2:16" ht="11.25" customHeight="1" x14ac:dyDescent="0.2">
      <c r="B323" s="25">
        <v>44378</v>
      </c>
      <c r="C323" s="26">
        <v>53936</v>
      </c>
      <c r="D323" s="10">
        <v>314</v>
      </c>
      <c r="E323" s="27">
        <v>9558</v>
      </c>
      <c r="F323" s="158"/>
      <c r="G323" s="57"/>
      <c r="H323" s="57"/>
      <c r="I323" s="58">
        <v>176198.57</v>
      </c>
      <c r="J323" s="57"/>
      <c r="K323" s="57"/>
      <c r="L323" s="57"/>
      <c r="M323" s="10">
        <v>104400.00378230886</v>
      </c>
      <c r="N323" s="10">
        <v>47612.871862253443</v>
      </c>
      <c r="O323" s="10">
        <v>12863.778894784926</v>
      </c>
      <c r="P323" s="1"/>
    </row>
    <row r="324" spans="2:16" ht="11.25" customHeight="1" x14ac:dyDescent="0.2">
      <c r="B324" s="25">
        <v>44378</v>
      </c>
      <c r="C324" s="26">
        <v>53966</v>
      </c>
      <c r="D324" s="10">
        <v>315</v>
      </c>
      <c r="E324" s="27">
        <v>9588</v>
      </c>
      <c r="F324" s="158"/>
      <c r="G324" s="57"/>
      <c r="H324" s="57"/>
      <c r="I324" s="58">
        <v>169681.12</v>
      </c>
      <c r="J324" s="57"/>
      <c r="K324" s="57"/>
      <c r="L324" s="57"/>
      <c r="M324" s="10">
        <v>100373.30339225853</v>
      </c>
      <c r="N324" s="10">
        <v>45663.778829885305</v>
      </c>
      <c r="O324" s="10">
        <v>12286.61134081972</v>
      </c>
      <c r="P324" s="1"/>
    </row>
    <row r="325" spans="2:16" ht="11.25" customHeight="1" x14ac:dyDescent="0.2">
      <c r="B325" s="25">
        <v>44378</v>
      </c>
      <c r="C325" s="26">
        <v>53997</v>
      </c>
      <c r="D325" s="10">
        <v>316</v>
      </c>
      <c r="E325" s="27">
        <v>9619</v>
      </c>
      <c r="F325" s="158"/>
      <c r="G325" s="57"/>
      <c r="H325" s="57"/>
      <c r="I325" s="58">
        <v>163151.85</v>
      </c>
      <c r="J325" s="57"/>
      <c r="K325" s="57"/>
      <c r="L325" s="57"/>
      <c r="M325" s="10">
        <v>96347.284119295931</v>
      </c>
      <c r="N325" s="10">
        <v>43720.709436168705</v>
      </c>
      <c r="O325" s="10">
        <v>11713.969600002294</v>
      </c>
      <c r="P325" s="1"/>
    </row>
    <row r="326" spans="2:16" ht="11.25" customHeight="1" x14ac:dyDescent="0.2">
      <c r="B326" s="25">
        <v>44378</v>
      </c>
      <c r="C326" s="26">
        <v>54027</v>
      </c>
      <c r="D326" s="10">
        <v>317</v>
      </c>
      <c r="E326" s="27">
        <v>9649</v>
      </c>
      <c r="F326" s="158"/>
      <c r="G326" s="57"/>
      <c r="H326" s="57"/>
      <c r="I326" s="58">
        <v>156609.69</v>
      </c>
      <c r="J326" s="57"/>
      <c r="K326" s="57"/>
      <c r="L326" s="57"/>
      <c r="M326" s="10">
        <v>92332.089670996342</v>
      </c>
      <c r="N326" s="10">
        <v>41795.560656106325</v>
      </c>
      <c r="O326" s="10">
        <v>11152.26629424766</v>
      </c>
      <c r="P326" s="1"/>
    </row>
    <row r="327" spans="2:16" ht="11.25" customHeight="1" x14ac:dyDescent="0.2">
      <c r="B327" s="25">
        <v>44378</v>
      </c>
      <c r="C327" s="26">
        <v>54058</v>
      </c>
      <c r="D327" s="10">
        <v>318</v>
      </c>
      <c r="E327" s="27">
        <v>9680</v>
      </c>
      <c r="F327" s="158"/>
      <c r="G327" s="57"/>
      <c r="H327" s="57"/>
      <c r="I327" s="58">
        <v>150333.42000000001</v>
      </c>
      <c r="J327" s="57"/>
      <c r="K327" s="57"/>
      <c r="L327" s="57"/>
      <c r="M327" s="10">
        <v>88481.474506492654</v>
      </c>
      <c r="N327" s="10">
        <v>39950.657836625011</v>
      </c>
      <c r="O327" s="10">
        <v>10614.841901107711</v>
      </c>
      <c r="P327" s="1"/>
    </row>
    <row r="328" spans="2:16" ht="11.25" customHeight="1" x14ac:dyDescent="0.2">
      <c r="B328" s="25">
        <v>44378</v>
      </c>
      <c r="C328" s="26">
        <v>54089</v>
      </c>
      <c r="D328" s="10">
        <v>319</v>
      </c>
      <c r="E328" s="27">
        <v>9711</v>
      </c>
      <c r="F328" s="158"/>
      <c r="G328" s="57"/>
      <c r="H328" s="57"/>
      <c r="I328" s="58">
        <v>144046.47</v>
      </c>
      <c r="J328" s="57"/>
      <c r="K328" s="57"/>
      <c r="L328" s="57"/>
      <c r="M328" s="10">
        <v>84637.380342554694</v>
      </c>
      <c r="N328" s="10">
        <v>38117.805460414791</v>
      </c>
      <c r="O328" s="10">
        <v>10084.958235462358</v>
      </c>
      <c r="P328" s="1"/>
    </row>
    <row r="329" spans="2:16" ht="11.25" customHeight="1" x14ac:dyDescent="0.2">
      <c r="B329" s="25">
        <v>44378</v>
      </c>
      <c r="C329" s="26">
        <v>54118</v>
      </c>
      <c r="D329" s="10">
        <v>320</v>
      </c>
      <c r="E329" s="27">
        <v>9740</v>
      </c>
      <c r="F329" s="158"/>
      <c r="G329" s="57"/>
      <c r="H329" s="57"/>
      <c r="I329" s="58">
        <v>137748.75</v>
      </c>
      <c r="J329" s="57"/>
      <c r="K329" s="57"/>
      <c r="L329" s="57"/>
      <c r="M329" s="10">
        <v>80808.603421246429</v>
      </c>
      <c r="N329" s="10">
        <v>36306.862399661863</v>
      </c>
      <c r="O329" s="10">
        <v>9567.7645946147913</v>
      </c>
      <c r="P329" s="1"/>
    </row>
    <row r="330" spans="2:16" ht="11.25" customHeight="1" x14ac:dyDescent="0.2">
      <c r="B330" s="25">
        <v>44378</v>
      </c>
      <c r="C330" s="26">
        <v>54149</v>
      </c>
      <c r="D330" s="10">
        <v>321</v>
      </c>
      <c r="E330" s="27">
        <v>9771</v>
      </c>
      <c r="F330" s="158"/>
      <c r="G330" s="57"/>
      <c r="H330" s="57"/>
      <c r="I330" s="58">
        <v>131440.29999999999</v>
      </c>
      <c r="J330" s="57"/>
      <c r="K330" s="57"/>
      <c r="L330" s="57"/>
      <c r="M330" s="10">
        <v>76977.048534062298</v>
      </c>
      <c r="N330" s="10">
        <v>34497.408096293839</v>
      </c>
      <c r="O330" s="10">
        <v>9052.4231798319688</v>
      </c>
      <c r="P330" s="1"/>
    </row>
    <row r="331" spans="2:16" ht="11.25" customHeight="1" x14ac:dyDescent="0.2">
      <c r="B331" s="25">
        <v>44378</v>
      </c>
      <c r="C331" s="26">
        <v>54179</v>
      </c>
      <c r="D331" s="10">
        <v>322</v>
      </c>
      <c r="E331" s="27">
        <v>9801</v>
      </c>
      <c r="F331" s="158"/>
      <c r="G331" s="57"/>
      <c r="H331" s="57"/>
      <c r="I331" s="58">
        <v>125121.03</v>
      </c>
      <c r="J331" s="57"/>
      <c r="K331" s="57"/>
      <c r="L331" s="57"/>
      <c r="M331" s="10">
        <v>73155.938283280018</v>
      </c>
      <c r="N331" s="10">
        <v>32704.277802495471</v>
      </c>
      <c r="O331" s="10">
        <v>8546.7111859258985</v>
      </c>
      <c r="P331" s="1"/>
    </row>
    <row r="332" spans="2:16" ht="11.25" customHeight="1" x14ac:dyDescent="0.2">
      <c r="B332" s="25">
        <v>44378</v>
      </c>
      <c r="C332" s="26">
        <v>54210</v>
      </c>
      <c r="D332" s="10">
        <v>323</v>
      </c>
      <c r="E332" s="27">
        <v>9832</v>
      </c>
      <c r="F332" s="158"/>
      <c r="G332" s="57"/>
      <c r="H332" s="57"/>
      <c r="I332" s="58">
        <v>118790.97</v>
      </c>
      <c r="J332" s="57"/>
      <c r="K332" s="57"/>
      <c r="L332" s="57"/>
      <c r="M332" s="10">
        <v>69337.069376868967</v>
      </c>
      <c r="N332" s="10">
        <v>30918.224969139068</v>
      </c>
      <c r="O332" s="10">
        <v>8045.7333952009249</v>
      </c>
      <c r="P332" s="1"/>
    </row>
    <row r="333" spans="2:16" ht="11.25" customHeight="1" x14ac:dyDescent="0.2">
      <c r="B333" s="25">
        <v>44378</v>
      </c>
      <c r="C333" s="26">
        <v>54240</v>
      </c>
      <c r="D333" s="10">
        <v>324</v>
      </c>
      <c r="E333" s="27">
        <v>9862</v>
      </c>
      <c r="F333" s="158"/>
      <c r="G333" s="57"/>
      <c r="H333" s="57"/>
      <c r="I333" s="58">
        <v>112450.07</v>
      </c>
      <c r="J333" s="57"/>
      <c r="K333" s="57"/>
      <c r="L333" s="57"/>
      <c r="M333" s="10">
        <v>65528.215857973046</v>
      </c>
      <c r="N333" s="10">
        <v>29147.894039086204</v>
      </c>
      <c r="O333" s="10">
        <v>7553.954250393851</v>
      </c>
      <c r="P333" s="1"/>
    </row>
    <row r="334" spans="2:16" ht="11.25" customHeight="1" x14ac:dyDescent="0.2">
      <c r="B334" s="25">
        <v>44378</v>
      </c>
      <c r="C334" s="26">
        <v>54271</v>
      </c>
      <c r="D334" s="10">
        <v>325</v>
      </c>
      <c r="E334" s="27">
        <v>9893</v>
      </c>
      <c r="F334" s="158"/>
      <c r="G334" s="57"/>
      <c r="H334" s="57"/>
      <c r="I334" s="58">
        <v>106098.3</v>
      </c>
      <c r="J334" s="57"/>
      <c r="K334" s="57"/>
      <c r="L334" s="57"/>
      <c r="M334" s="10">
        <v>61721.975494387159</v>
      </c>
      <c r="N334" s="10">
        <v>27385.000247863838</v>
      </c>
      <c r="O334" s="10">
        <v>7067.0235238445548</v>
      </c>
      <c r="P334" s="1"/>
    </row>
    <row r="335" spans="2:16" ht="11.25" customHeight="1" x14ac:dyDescent="0.2">
      <c r="B335" s="25">
        <v>44378</v>
      </c>
      <c r="C335" s="26">
        <v>54302</v>
      </c>
      <c r="D335" s="10">
        <v>326</v>
      </c>
      <c r="E335" s="27">
        <v>9924</v>
      </c>
      <c r="F335" s="158"/>
      <c r="G335" s="57"/>
      <c r="H335" s="57"/>
      <c r="I335" s="58">
        <v>99735.66</v>
      </c>
      <c r="J335" s="57"/>
      <c r="K335" s="57"/>
      <c r="L335" s="57"/>
      <c r="M335" s="10">
        <v>57922.145134098937</v>
      </c>
      <c r="N335" s="10">
        <v>25633.721512069897</v>
      </c>
      <c r="O335" s="10">
        <v>6587.0668214611642</v>
      </c>
      <c r="P335" s="1"/>
    </row>
    <row r="336" spans="2:16" ht="11.25" customHeight="1" x14ac:dyDescent="0.2">
      <c r="B336" s="25">
        <v>44378</v>
      </c>
      <c r="C336" s="26">
        <v>54332</v>
      </c>
      <c r="D336" s="10">
        <v>327</v>
      </c>
      <c r="E336" s="27">
        <v>9954</v>
      </c>
      <c r="F336" s="158"/>
      <c r="G336" s="57"/>
      <c r="H336" s="57"/>
      <c r="I336" s="58">
        <v>93362.86</v>
      </c>
      <c r="J336" s="57"/>
      <c r="K336" s="57"/>
      <c r="L336" s="57"/>
      <c r="M336" s="10">
        <v>54132.100439856295</v>
      </c>
      <c r="N336" s="10">
        <v>23897.455994311458</v>
      </c>
      <c r="O336" s="10">
        <v>6115.7279946333074</v>
      </c>
      <c r="P336" s="1"/>
    </row>
    <row r="337" spans="2:16" ht="11.25" customHeight="1" x14ac:dyDescent="0.2">
      <c r="B337" s="25">
        <v>44378</v>
      </c>
      <c r="C337" s="26">
        <v>54363</v>
      </c>
      <c r="D337" s="10">
        <v>328</v>
      </c>
      <c r="E337" s="27">
        <v>9985</v>
      </c>
      <c r="F337" s="158"/>
      <c r="G337" s="57"/>
      <c r="H337" s="57"/>
      <c r="I337" s="58">
        <v>88872.93</v>
      </c>
      <c r="J337" s="57"/>
      <c r="K337" s="57"/>
      <c r="L337" s="57"/>
      <c r="M337" s="10">
        <v>51441.427216446034</v>
      </c>
      <c r="N337" s="10">
        <v>22651.861305788265</v>
      </c>
      <c r="O337" s="10">
        <v>5772.4077910270007</v>
      </c>
      <c r="P337" s="1"/>
    </row>
    <row r="338" spans="2:16" ht="11.25" customHeight="1" x14ac:dyDescent="0.2">
      <c r="B338" s="25">
        <v>44378</v>
      </c>
      <c r="C338" s="26">
        <v>54393</v>
      </c>
      <c r="D338" s="10">
        <v>329</v>
      </c>
      <c r="E338" s="27">
        <v>10015</v>
      </c>
      <c r="F338" s="158"/>
      <c r="G338" s="57"/>
      <c r="H338" s="57"/>
      <c r="I338" s="58">
        <v>84373.72</v>
      </c>
      <c r="J338" s="57"/>
      <c r="K338" s="57"/>
      <c r="L338" s="57"/>
      <c r="M338" s="10">
        <v>48757.032885426415</v>
      </c>
      <c r="N338" s="10">
        <v>21416.964681570094</v>
      </c>
      <c r="O338" s="10">
        <v>5435.344985413054</v>
      </c>
      <c r="P338" s="1"/>
    </row>
    <row r="339" spans="2:16" ht="11.25" customHeight="1" x14ac:dyDescent="0.2">
      <c r="B339" s="25">
        <v>44378</v>
      </c>
      <c r="C339" s="26">
        <v>54424</v>
      </c>
      <c r="D339" s="10">
        <v>330</v>
      </c>
      <c r="E339" s="27">
        <v>10046</v>
      </c>
      <c r="F339" s="158"/>
      <c r="G339" s="57"/>
      <c r="H339" s="57"/>
      <c r="I339" s="58">
        <v>79865.179999999993</v>
      </c>
      <c r="J339" s="57"/>
      <c r="K339" s="57"/>
      <c r="L339" s="57"/>
      <c r="M339" s="10">
        <v>46073.406669773962</v>
      </c>
      <c r="N339" s="10">
        <v>20186.687958920898</v>
      </c>
      <c r="O339" s="10">
        <v>5101.4176830261858</v>
      </c>
      <c r="P339" s="1"/>
    </row>
    <row r="340" spans="2:16" ht="11.25" customHeight="1" x14ac:dyDescent="0.2">
      <c r="B340" s="25">
        <v>44378</v>
      </c>
      <c r="C340" s="26">
        <v>54455</v>
      </c>
      <c r="D340" s="10">
        <v>331</v>
      </c>
      <c r="E340" s="27">
        <v>10077</v>
      </c>
      <c r="F340" s="158"/>
      <c r="G340" s="57"/>
      <c r="H340" s="57"/>
      <c r="I340" s="58">
        <v>75347.33</v>
      </c>
      <c r="J340" s="57"/>
      <c r="K340" s="57"/>
      <c r="L340" s="57"/>
      <c r="M340" s="10">
        <v>43393.381719116311</v>
      </c>
      <c r="N340" s="10">
        <v>18964.104259478419</v>
      </c>
      <c r="O340" s="10">
        <v>4772.1574842694454</v>
      </c>
      <c r="P340" s="1"/>
    </row>
    <row r="341" spans="2:16" ht="11.25" customHeight="1" x14ac:dyDescent="0.2">
      <c r="B341" s="25">
        <v>44378</v>
      </c>
      <c r="C341" s="26">
        <v>54483</v>
      </c>
      <c r="D341" s="10">
        <v>332</v>
      </c>
      <c r="E341" s="27">
        <v>10105</v>
      </c>
      <c r="F341" s="158"/>
      <c r="G341" s="57"/>
      <c r="H341" s="57"/>
      <c r="I341" s="58">
        <v>70820.13</v>
      </c>
      <c r="J341" s="57"/>
      <c r="K341" s="57"/>
      <c r="L341" s="57"/>
      <c r="M341" s="10">
        <v>40723.628980722737</v>
      </c>
      <c r="N341" s="10">
        <v>17756.461570489519</v>
      </c>
      <c r="O341" s="10">
        <v>4451.1668092217797</v>
      </c>
      <c r="P341" s="1"/>
    </row>
    <row r="342" spans="2:16" ht="11.25" customHeight="1" x14ac:dyDescent="0.2">
      <c r="B342" s="25">
        <v>44378</v>
      </c>
      <c r="C342" s="26">
        <v>54514</v>
      </c>
      <c r="D342" s="10">
        <v>333</v>
      </c>
      <c r="E342" s="27">
        <v>10136</v>
      </c>
      <c r="F342" s="158"/>
      <c r="G342" s="57"/>
      <c r="H342" s="57"/>
      <c r="I342" s="58">
        <v>66283.55</v>
      </c>
      <c r="J342" s="57"/>
      <c r="K342" s="57"/>
      <c r="L342" s="57"/>
      <c r="M342" s="10">
        <v>38050.318091931927</v>
      </c>
      <c r="N342" s="10">
        <v>16548.641139247808</v>
      </c>
      <c r="O342" s="10">
        <v>4130.8212458400631</v>
      </c>
      <c r="P342" s="1"/>
    </row>
    <row r="343" spans="2:16" ht="11.25" customHeight="1" x14ac:dyDescent="0.2">
      <c r="B343" s="25">
        <v>44378</v>
      </c>
      <c r="C343" s="26">
        <v>54544</v>
      </c>
      <c r="D343" s="10">
        <v>334</v>
      </c>
      <c r="E343" s="27">
        <v>10166</v>
      </c>
      <c r="F343" s="158"/>
      <c r="G343" s="57"/>
      <c r="H343" s="57"/>
      <c r="I343" s="58">
        <v>61737.58</v>
      </c>
      <c r="J343" s="57"/>
      <c r="K343" s="57"/>
      <c r="L343" s="57"/>
      <c r="M343" s="10">
        <v>35382.51453999857</v>
      </c>
      <c r="N343" s="10">
        <v>15350.499353264631</v>
      </c>
      <c r="O343" s="10">
        <v>3816.0376848995265</v>
      </c>
      <c r="P343" s="1"/>
    </row>
    <row r="344" spans="2:16" ht="11.25" customHeight="1" x14ac:dyDescent="0.2">
      <c r="B344" s="25">
        <v>44378</v>
      </c>
      <c r="C344" s="26">
        <v>54575</v>
      </c>
      <c r="D344" s="10">
        <v>335</v>
      </c>
      <c r="E344" s="27">
        <v>10197</v>
      </c>
      <c r="F344" s="158"/>
      <c r="G344" s="57"/>
      <c r="H344" s="57"/>
      <c r="I344" s="58">
        <v>57182.2</v>
      </c>
      <c r="J344" s="57"/>
      <c r="K344" s="57"/>
      <c r="L344" s="57"/>
      <c r="M344" s="10">
        <v>32716.190708573893</v>
      </c>
      <c r="N344" s="10">
        <v>14157.632598579692</v>
      </c>
      <c r="O344" s="10">
        <v>3504.5915108456966</v>
      </c>
      <c r="P344" s="1"/>
    </row>
    <row r="345" spans="2:16" ht="11.25" customHeight="1" x14ac:dyDescent="0.2">
      <c r="B345" s="25">
        <v>44378</v>
      </c>
      <c r="C345" s="26">
        <v>54605</v>
      </c>
      <c r="D345" s="10">
        <v>336</v>
      </c>
      <c r="E345" s="27">
        <v>10227</v>
      </c>
      <c r="F345" s="158"/>
      <c r="G345" s="57"/>
      <c r="H345" s="57"/>
      <c r="I345" s="58">
        <v>52617.34</v>
      </c>
      <c r="J345" s="57"/>
      <c r="K345" s="57"/>
      <c r="L345" s="57"/>
      <c r="M345" s="10">
        <v>30055.04070044441</v>
      </c>
      <c r="N345" s="10">
        <v>12974.032887823614</v>
      </c>
      <c r="O345" s="10">
        <v>3198.4373235094727</v>
      </c>
      <c r="P345" s="1"/>
    </row>
    <row r="346" spans="2:16" ht="11.25" customHeight="1" x14ac:dyDescent="0.2">
      <c r="B346" s="25">
        <v>44378</v>
      </c>
      <c r="C346" s="26">
        <v>54636</v>
      </c>
      <c r="D346" s="10">
        <v>337</v>
      </c>
      <c r="E346" s="27">
        <v>10258</v>
      </c>
      <c r="F346" s="158"/>
      <c r="G346" s="57"/>
      <c r="H346" s="57"/>
      <c r="I346" s="58">
        <v>48043.03</v>
      </c>
      <c r="J346" s="57"/>
      <c r="K346" s="57"/>
      <c r="L346" s="57"/>
      <c r="M346" s="10">
        <v>27395.649438609908</v>
      </c>
      <c r="N346" s="10">
        <v>11795.962063847068</v>
      </c>
      <c r="O346" s="10">
        <v>2895.695138337815</v>
      </c>
      <c r="P346" s="1"/>
    </row>
    <row r="347" spans="2:16" ht="11.25" customHeight="1" x14ac:dyDescent="0.2">
      <c r="B347" s="25">
        <v>44378</v>
      </c>
      <c r="C347" s="26">
        <v>54667</v>
      </c>
      <c r="D347" s="10">
        <v>338</v>
      </c>
      <c r="E347" s="27">
        <v>10289</v>
      </c>
      <c r="F347" s="158"/>
      <c r="G347" s="57"/>
      <c r="H347" s="57"/>
      <c r="I347" s="58">
        <v>44382.32</v>
      </c>
      <c r="J347" s="57"/>
      <c r="K347" s="57"/>
      <c r="L347" s="57"/>
      <c r="M347" s="10">
        <v>25265.272680105809</v>
      </c>
      <c r="N347" s="10">
        <v>10851.00215237345</v>
      </c>
      <c r="O347" s="10">
        <v>2652.4422618981307</v>
      </c>
      <c r="P347" s="1"/>
    </row>
    <row r="348" spans="2:16" ht="11.25" customHeight="1" x14ac:dyDescent="0.2">
      <c r="B348" s="25">
        <v>44378</v>
      </c>
      <c r="C348" s="26">
        <v>54697</v>
      </c>
      <c r="D348" s="10">
        <v>339</v>
      </c>
      <c r="E348" s="27">
        <v>10319</v>
      </c>
      <c r="F348" s="158"/>
      <c r="G348" s="57"/>
      <c r="H348" s="57"/>
      <c r="I348" s="58">
        <v>40713.279999999999</v>
      </c>
      <c r="J348" s="57"/>
      <c r="K348" s="57"/>
      <c r="L348" s="57"/>
      <c r="M348" s="10">
        <v>23138.57673679481</v>
      </c>
      <c r="N348" s="10">
        <v>9913.1634950735079</v>
      </c>
      <c r="O348" s="10">
        <v>2413.2618186070158</v>
      </c>
      <c r="P348" s="1"/>
    </row>
    <row r="349" spans="2:16" ht="11.25" customHeight="1" x14ac:dyDescent="0.2">
      <c r="B349" s="25">
        <v>44378</v>
      </c>
      <c r="C349" s="26">
        <v>54728</v>
      </c>
      <c r="D349" s="10">
        <v>340</v>
      </c>
      <c r="E349" s="27">
        <v>10350</v>
      </c>
      <c r="F349" s="158"/>
      <c r="G349" s="57"/>
      <c r="H349" s="57"/>
      <c r="I349" s="58">
        <v>37035.910000000003</v>
      </c>
      <c r="J349" s="57"/>
      <c r="K349" s="57"/>
      <c r="L349" s="57"/>
      <c r="M349" s="10">
        <v>21012.917184540693</v>
      </c>
      <c r="N349" s="10">
        <v>8979.5809288771597</v>
      </c>
      <c r="O349" s="10">
        <v>2176.7314960613398</v>
      </c>
      <c r="P349" s="1"/>
    </row>
    <row r="350" spans="2:16" ht="11.25" customHeight="1" x14ac:dyDescent="0.2">
      <c r="B350" s="25">
        <v>44378</v>
      </c>
      <c r="C350" s="26">
        <v>54758</v>
      </c>
      <c r="D350" s="10">
        <v>341</v>
      </c>
      <c r="E350" s="27">
        <v>10380</v>
      </c>
      <c r="F350" s="158"/>
      <c r="G350" s="57"/>
      <c r="H350" s="57"/>
      <c r="I350" s="58">
        <v>33350.160000000003</v>
      </c>
      <c r="J350" s="57"/>
      <c r="K350" s="57"/>
      <c r="L350" s="57"/>
      <c r="M350" s="10">
        <v>18890.689556606176</v>
      </c>
      <c r="N350" s="10">
        <v>8052.8071441168349</v>
      </c>
      <c r="O350" s="10">
        <v>1944.0712341883811</v>
      </c>
      <c r="P350" s="1"/>
    </row>
    <row r="351" spans="2:16" ht="11.25" customHeight="1" x14ac:dyDescent="0.2">
      <c r="B351" s="25">
        <v>44378</v>
      </c>
      <c r="C351" s="26">
        <v>54789</v>
      </c>
      <c r="D351" s="10">
        <v>342</v>
      </c>
      <c r="E351" s="27">
        <v>10411</v>
      </c>
      <c r="F351" s="158"/>
      <c r="G351" s="57"/>
      <c r="H351" s="57"/>
      <c r="I351" s="58">
        <v>29656.83</v>
      </c>
      <c r="J351" s="57"/>
      <c r="K351" s="57"/>
      <c r="L351" s="57"/>
      <c r="M351" s="10">
        <v>16770.167330811571</v>
      </c>
      <c r="N351" s="10">
        <v>7130.6804744608135</v>
      </c>
      <c r="O351" s="10">
        <v>1714.164400852103</v>
      </c>
      <c r="P351" s="1"/>
    </row>
    <row r="352" spans="2:16" ht="11.25" customHeight="1" x14ac:dyDescent="0.2">
      <c r="B352" s="25">
        <v>44378</v>
      </c>
      <c r="C352" s="26">
        <v>54820</v>
      </c>
      <c r="D352" s="10">
        <v>343</v>
      </c>
      <c r="E352" s="27">
        <v>10442</v>
      </c>
      <c r="F352" s="158"/>
      <c r="G352" s="57"/>
      <c r="H352" s="57"/>
      <c r="I352" s="58">
        <v>26887.83</v>
      </c>
      <c r="J352" s="57"/>
      <c r="K352" s="57"/>
      <c r="L352" s="57"/>
      <c r="M352" s="10">
        <v>15178.581991181982</v>
      </c>
      <c r="N352" s="10">
        <v>6437.5241903536735</v>
      </c>
      <c r="O352" s="10">
        <v>1540.979953334735</v>
      </c>
      <c r="P352" s="1"/>
    </row>
    <row r="353" spans="2:16" ht="11.25" customHeight="1" x14ac:dyDescent="0.2">
      <c r="B353" s="25">
        <v>44378</v>
      </c>
      <c r="C353" s="26">
        <v>54848</v>
      </c>
      <c r="D353" s="10">
        <v>344</v>
      </c>
      <c r="E353" s="27">
        <v>10470</v>
      </c>
      <c r="F353" s="158"/>
      <c r="G353" s="57"/>
      <c r="H353" s="57"/>
      <c r="I353" s="58">
        <v>24112.03</v>
      </c>
      <c r="J353" s="57"/>
      <c r="K353" s="57"/>
      <c r="L353" s="57"/>
      <c r="M353" s="10">
        <v>13590.747555551336</v>
      </c>
      <c r="N353" s="10">
        <v>5750.8512562970027</v>
      </c>
      <c r="O353" s="10">
        <v>1371.3403699492771</v>
      </c>
      <c r="P353" s="1"/>
    </row>
    <row r="354" spans="2:16" ht="11.25" customHeight="1" x14ac:dyDescent="0.2">
      <c r="B354" s="25">
        <v>44378</v>
      </c>
      <c r="C354" s="26">
        <v>54879</v>
      </c>
      <c r="D354" s="10">
        <v>345</v>
      </c>
      <c r="E354" s="27">
        <v>10501</v>
      </c>
      <c r="F354" s="158"/>
      <c r="G354" s="57"/>
      <c r="H354" s="57"/>
      <c r="I354" s="58">
        <v>21329.42</v>
      </c>
      <c r="J354" s="57"/>
      <c r="K354" s="57"/>
      <c r="L354" s="57"/>
      <c r="M354" s="10">
        <v>12001.938455984986</v>
      </c>
      <c r="N354" s="10">
        <v>5065.6394753535824</v>
      </c>
      <c r="O354" s="10">
        <v>1202.8293684305622</v>
      </c>
      <c r="P354" s="1"/>
    </row>
    <row r="355" spans="2:16" ht="11.25" customHeight="1" x14ac:dyDescent="0.2">
      <c r="B355" s="25">
        <v>44378</v>
      </c>
      <c r="C355" s="26">
        <v>54909</v>
      </c>
      <c r="D355" s="10">
        <v>346</v>
      </c>
      <c r="E355" s="27">
        <v>10531</v>
      </c>
      <c r="F355" s="158"/>
      <c r="G355" s="57"/>
      <c r="H355" s="57"/>
      <c r="I355" s="58">
        <v>18539.96</v>
      </c>
      <c r="J355" s="57"/>
      <c r="K355" s="57"/>
      <c r="L355" s="57"/>
      <c r="M355" s="10">
        <v>10415.202124328058</v>
      </c>
      <c r="N355" s="10">
        <v>4385.1085855744059</v>
      </c>
      <c r="O355" s="10">
        <v>1036.9699737254402</v>
      </c>
      <c r="P355" s="1"/>
    </row>
    <row r="356" spans="2:16" ht="11.25" customHeight="1" x14ac:dyDescent="0.2">
      <c r="B356" s="25">
        <v>44378</v>
      </c>
      <c r="C356" s="26">
        <v>54940</v>
      </c>
      <c r="D356" s="10">
        <v>347</v>
      </c>
      <c r="E356" s="27">
        <v>10562</v>
      </c>
      <c r="F356" s="158"/>
      <c r="G356" s="57"/>
      <c r="H356" s="57"/>
      <c r="I356" s="58">
        <v>15814.57</v>
      </c>
      <c r="J356" s="57"/>
      <c r="K356" s="57"/>
      <c r="L356" s="57"/>
      <c r="M356" s="10">
        <v>8869.0903008909718</v>
      </c>
      <c r="N356" s="10">
        <v>3724.6530018968151</v>
      </c>
      <c r="O356" s="10">
        <v>877.0579061556291</v>
      </c>
      <c r="P356" s="1"/>
    </row>
    <row r="357" spans="2:16" ht="11.25" customHeight="1" x14ac:dyDescent="0.2">
      <c r="B357" s="25">
        <v>44378</v>
      </c>
      <c r="C357" s="26">
        <v>54970</v>
      </c>
      <c r="D357" s="10">
        <v>348</v>
      </c>
      <c r="E357" s="27">
        <v>10592</v>
      </c>
      <c r="F357" s="158"/>
      <c r="G357" s="57"/>
      <c r="H357" s="57"/>
      <c r="I357" s="58">
        <v>13082.59</v>
      </c>
      <c r="J357" s="57"/>
      <c r="K357" s="57"/>
      <c r="L357" s="57"/>
      <c r="M357" s="10">
        <v>7324.9047263292168</v>
      </c>
      <c r="N357" s="10">
        <v>3068.5873465288869</v>
      </c>
      <c r="O357" s="10">
        <v>719.6097221262637</v>
      </c>
      <c r="P357" s="1"/>
    </row>
    <row r="358" spans="2:16" ht="11.25" customHeight="1" x14ac:dyDescent="0.2">
      <c r="B358" s="25">
        <v>44378</v>
      </c>
      <c r="C358" s="26">
        <v>55001</v>
      </c>
      <c r="D358" s="10">
        <v>349</v>
      </c>
      <c r="E358" s="27">
        <v>10623</v>
      </c>
      <c r="F358" s="158"/>
      <c r="G358" s="57"/>
      <c r="H358" s="57"/>
      <c r="I358" s="58">
        <v>10343.98</v>
      </c>
      <c r="J358" s="57"/>
      <c r="K358" s="57"/>
      <c r="L358" s="57"/>
      <c r="M358" s="10">
        <v>5781.7418969114942</v>
      </c>
      <c r="N358" s="10">
        <v>2415.95757064294</v>
      </c>
      <c r="O358" s="10">
        <v>564.162811244046</v>
      </c>
      <c r="P358" s="1"/>
    </row>
    <row r="359" spans="2:16" ht="11.25" customHeight="1" x14ac:dyDescent="0.2">
      <c r="B359" s="25">
        <v>44378</v>
      </c>
      <c r="C359" s="26">
        <v>55032</v>
      </c>
      <c r="D359" s="10">
        <v>350</v>
      </c>
      <c r="E359" s="27">
        <v>10654</v>
      </c>
      <c r="F359" s="158"/>
      <c r="G359" s="57"/>
      <c r="H359" s="57"/>
      <c r="I359" s="58">
        <v>7598.75</v>
      </c>
      <c r="J359" s="57"/>
      <c r="K359" s="57"/>
      <c r="L359" s="57"/>
      <c r="M359" s="10">
        <v>4240.0986762245821</v>
      </c>
      <c r="N359" s="10">
        <v>1767.2608596445064</v>
      </c>
      <c r="O359" s="10">
        <v>410.93433581326275</v>
      </c>
      <c r="P359" s="1"/>
    </row>
    <row r="360" spans="2:16" ht="11.25" customHeight="1" x14ac:dyDescent="0.2">
      <c r="B360" s="25">
        <v>44378</v>
      </c>
      <c r="C360" s="26">
        <v>55062</v>
      </c>
      <c r="D360" s="10">
        <v>351</v>
      </c>
      <c r="E360" s="27">
        <v>10684</v>
      </c>
      <c r="F360" s="158"/>
      <c r="G360" s="57"/>
      <c r="H360" s="57"/>
      <c r="I360" s="58">
        <v>4846.8500000000004</v>
      </c>
      <c r="J360" s="57"/>
      <c r="K360" s="57"/>
      <c r="L360" s="57"/>
      <c r="M360" s="10">
        <v>2700.1006107174717</v>
      </c>
      <c r="N360" s="10">
        <v>1122.6242253967303</v>
      </c>
      <c r="O360" s="10">
        <v>259.96941961683666</v>
      </c>
      <c r="P360" s="1"/>
    </row>
    <row r="361" spans="2:16" ht="11.25" customHeight="1" x14ac:dyDescent="0.2">
      <c r="B361" s="25">
        <v>44378</v>
      </c>
      <c r="C361" s="26">
        <v>55093</v>
      </c>
      <c r="D361" s="10">
        <v>352</v>
      </c>
      <c r="E361" s="27">
        <v>10715</v>
      </c>
      <c r="F361" s="158"/>
      <c r="G361" s="57"/>
      <c r="H361" s="57"/>
      <c r="I361" s="58">
        <v>2996.1</v>
      </c>
      <c r="J361" s="57"/>
      <c r="K361" s="57"/>
      <c r="L361" s="57"/>
      <c r="M361" s="10">
        <v>1666.2472716816424</v>
      </c>
      <c r="N361" s="10">
        <v>691.01584657282353</v>
      </c>
      <c r="O361" s="10">
        <v>159.34281354067733</v>
      </c>
      <c r="P361" s="1"/>
    </row>
    <row r="362" spans="2:16" ht="11.25" customHeight="1" x14ac:dyDescent="0.2">
      <c r="B362" s="25">
        <v>44378</v>
      </c>
      <c r="C362" s="26">
        <v>55123</v>
      </c>
      <c r="D362" s="10">
        <v>353</v>
      </c>
      <c r="E362" s="27">
        <v>10745</v>
      </c>
      <c r="F362" s="158"/>
      <c r="G362" s="57"/>
      <c r="H362" s="57"/>
      <c r="I362" s="58">
        <v>2248.48</v>
      </c>
      <c r="J362" s="57"/>
      <c r="K362" s="57"/>
      <c r="L362" s="57"/>
      <c r="M362" s="10">
        <v>1248.4143038508328</v>
      </c>
      <c r="N362" s="10">
        <v>516.46043755948563</v>
      </c>
      <c r="O362" s="10">
        <v>118.60353044169668</v>
      </c>
      <c r="P362" s="1"/>
    </row>
    <row r="363" spans="2:16" ht="11.25" customHeight="1" x14ac:dyDescent="0.2">
      <c r="B363" s="25">
        <v>44378</v>
      </c>
      <c r="C363" s="26">
        <v>55154</v>
      </c>
      <c r="D363" s="10">
        <v>354</v>
      </c>
      <c r="E363" s="27">
        <v>10776</v>
      </c>
      <c r="F363" s="158"/>
      <c r="G363" s="57"/>
      <c r="H363" s="57"/>
      <c r="I363" s="58">
        <v>1499.68</v>
      </c>
      <c r="J363" s="57"/>
      <c r="K363" s="57"/>
      <c r="L363" s="57"/>
      <c r="M363" s="10">
        <v>831.24890423815941</v>
      </c>
      <c r="N363" s="10">
        <v>343.00740947055277</v>
      </c>
      <c r="O363" s="10">
        <v>78.436946591770479</v>
      </c>
      <c r="P363" s="1"/>
    </row>
    <row r="364" spans="2:16" ht="11.25" customHeight="1" x14ac:dyDescent="0.2">
      <c r="B364" s="25">
        <v>44378</v>
      </c>
      <c r="C364" s="26">
        <v>55185</v>
      </c>
      <c r="D364" s="10">
        <v>355</v>
      </c>
      <c r="E364" s="27">
        <v>10807</v>
      </c>
      <c r="F364" s="158"/>
      <c r="G364" s="57"/>
      <c r="H364" s="57"/>
      <c r="I364" s="58">
        <v>749.7</v>
      </c>
      <c r="J364" s="57"/>
      <c r="K364" s="57"/>
      <c r="L364" s="57"/>
      <c r="M364" s="10">
        <v>0</v>
      </c>
      <c r="N364" s="10">
        <v>0</v>
      </c>
      <c r="O364" s="10">
        <v>0</v>
      </c>
      <c r="P364" s="1"/>
    </row>
    <row r="365" spans="2:16" ht="11.25" customHeight="1" x14ac:dyDescent="0.2">
      <c r="B365" s="25">
        <v>44378</v>
      </c>
      <c r="C365" s="26">
        <v>55213</v>
      </c>
      <c r="D365" s="10">
        <v>356</v>
      </c>
      <c r="E365" s="27">
        <v>10835</v>
      </c>
      <c r="F365" s="158"/>
      <c r="G365" s="57"/>
      <c r="H365" s="57"/>
      <c r="I365" s="58">
        <v>0</v>
      </c>
      <c r="J365" s="57"/>
      <c r="K365" s="57"/>
      <c r="L365" s="57"/>
      <c r="M365" s="10">
        <v>0</v>
      </c>
      <c r="N365" s="10">
        <v>0</v>
      </c>
      <c r="O365" s="10">
        <v>0</v>
      </c>
      <c r="P365" s="1"/>
    </row>
    <row r="366" spans="2:16" ht="15" customHeight="1" x14ac:dyDescent="0.2">
      <c r="B366" s="28"/>
      <c r="C366" s="29"/>
      <c r="D366" s="29"/>
      <c r="E366" s="28"/>
      <c r="F366" s="155"/>
      <c r="G366" s="156"/>
      <c r="H366" s="156"/>
      <c r="I366" s="157">
        <v>256432987049.63065</v>
      </c>
      <c r="J366" s="156"/>
      <c r="K366" s="156"/>
      <c r="L366" s="156"/>
      <c r="M366" s="30">
        <v>229802081963.52539</v>
      </c>
      <c r="N366" s="30">
        <v>197631239500.06464</v>
      </c>
      <c r="O366" s="30">
        <v>158584955827.22333</v>
      </c>
    </row>
  </sheetData>
  <mergeCells count="723">
    <mergeCell ref="F9:H9"/>
    <mergeCell ref="I9:L9"/>
    <mergeCell ref="F10:H10"/>
    <mergeCell ref="I10:L10"/>
    <mergeCell ref="F11:H11"/>
    <mergeCell ref="I11:L11"/>
    <mergeCell ref="K2:P2"/>
    <mergeCell ref="B4:P4"/>
    <mergeCell ref="B6:F6"/>
    <mergeCell ref="B8:D8"/>
    <mergeCell ref="E8:H8"/>
    <mergeCell ref="I8:O8"/>
    <mergeCell ref="H6:K6"/>
    <mergeCell ref="F15:H15"/>
    <mergeCell ref="I15:L15"/>
    <mergeCell ref="F16:H16"/>
    <mergeCell ref="I16:L16"/>
    <mergeCell ref="F17:H17"/>
    <mergeCell ref="I17:L17"/>
    <mergeCell ref="F12:H12"/>
    <mergeCell ref="I12:L12"/>
    <mergeCell ref="F13:H13"/>
    <mergeCell ref="I13:L13"/>
    <mergeCell ref="F14:H14"/>
    <mergeCell ref="I14:L14"/>
    <mergeCell ref="F21:H21"/>
    <mergeCell ref="I21:L21"/>
    <mergeCell ref="F22:H22"/>
    <mergeCell ref="I22:L22"/>
    <mergeCell ref="F23:H23"/>
    <mergeCell ref="I23:L23"/>
    <mergeCell ref="F18:H18"/>
    <mergeCell ref="I18:L18"/>
    <mergeCell ref="F19:H19"/>
    <mergeCell ref="I19:L19"/>
    <mergeCell ref="F20:H20"/>
    <mergeCell ref="I20:L20"/>
    <mergeCell ref="F27:H27"/>
    <mergeCell ref="I27:L27"/>
    <mergeCell ref="F28:H28"/>
    <mergeCell ref="I28:L28"/>
    <mergeCell ref="F29:H29"/>
    <mergeCell ref="I29:L29"/>
    <mergeCell ref="F24:H24"/>
    <mergeCell ref="I24:L24"/>
    <mergeCell ref="F25:H25"/>
    <mergeCell ref="I25:L25"/>
    <mergeCell ref="F26:H26"/>
    <mergeCell ref="I26:L26"/>
    <mergeCell ref="F33:H33"/>
    <mergeCell ref="I33:L33"/>
    <mergeCell ref="F34:H34"/>
    <mergeCell ref="I34:L34"/>
    <mergeCell ref="F35:H35"/>
    <mergeCell ref="I35:L35"/>
    <mergeCell ref="F30:H30"/>
    <mergeCell ref="I30:L30"/>
    <mergeCell ref="F31:H31"/>
    <mergeCell ref="I31:L31"/>
    <mergeCell ref="F32:H32"/>
    <mergeCell ref="I32:L32"/>
    <mergeCell ref="F39:H39"/>
    <mergeCell ref="I39:L39"/>
    <mergeCell ref="F40:H40"/>
    <mergeCell ref="I40:L40"/>
    <mergeCell ref="F41:H41"/>
    <mergeCell ref="I41:L41"/>
    <mergeCell ref="F36:H36"/>
    <mergeCell ref="I36:L36"/>
    <mergeCell ref="F37:H37"/>
    <mergeCell ref="I37:L37"/>
    <mergeCell ref="F38:H38"/>
    <mergeCell ref="I38:L38"/>
    <mergeCell ref="F45:H45"/>
    <mergeCell ref="I45:L45"/>
    <mergeCell ref="F46:H46"/>
    <mergeCell ref="I46:L46"/>
    <mergeCell ref="F47:H47"/>
    <mergeCell ref="I47:L47"/>
    <mergeCell ref="F42:H42"/>
    <mergeCell ref="I42:L42"/>
    <mergeCell ref="F43:H43"/>
    <mergeCell ref="I43:L43"/>
    <mergeCell ref="F44:H44"/>
    <mergeCell ref="I44:L44"/>
    <mergeCell ref="F51:H51"/>
    <mergeCell ref="I51:L51"/>
    <mergeCell ref="F52:H52"/>
    <mergeCell ref="I52:L52"/>
    <mergeCell ref="F53:H53"/>
    <mergeCell ref="I53:L53"/>
    <mergeCell ref="F48:H48"/>
    <mergeCell ref="I48:L48"/>
    <mergeCell ref="F49:H49"/>
    <mergeCell ref="I49:L49"/>
    <mergeCell ref="F50:H50"/>
    <mergeCell ref="I50:L50"/>
    <mergeCell ref="F57:H57"/>
    <mergeCell ref="I57:L57"/>
    <mergeCell ref="F58:H58"/>
    <mergeCell ref="I58:L58"/>
    <mergeCell ref="F59:H59"/>
    <mergeCell ref="I59:L59"/>
    <mergeCell ref="F54:H54"/>
    <mergeCell ref="I54:L54"/>
    <mergeCell ref="F55:H55"/>
    <mergeCell ref="I55:L55"/>
    <mergeCell ref="F56:H56"/>
    <mergeCell ref="I56:L56"/>
    <mergeCell ref="F63:H63"/>
    <mergeCell ref="I63:L63"/>
    <mergeCell ref="F64:H64"/>
    <mergeCell ref="I64:L64"/>
    <mergeCell ref="F65:H65"/>
    <mergeCell ref="I65:L65"/>
    <mergeCell ref="F60:H60"/>
    <mergeCell ref="I60:L60"/>
    <mergeCell ref="F61:H61"/>
    <mergeCell ref="I61:L61"/>
    <mergeCell ref="F62:H62"/>
    <mergeCell ref="I62:L62"/>
    <mergeCell ref="F69:H69"/>
    <mergeCell ref="I69:L69"/>
    <mergeCell ref="F70:H70"/>
    <mergeCell ref="I70:L70"/>
    <mergeCell ref="F71:H71"/>
    <mergeCell ref="I71:L71"/>
    <mergeCell ref="F66:H66"/>
    <mergeCell ref="I66:L66"/>
    <mergeCell ref="F67:H67"/>
    <mergeCell ref="I67:L67"/>
    <mergeCell ref="F68:H68"/>
    <mergeCell ref="I68:L68"/>
    <mergeCell ref="F75:H75"/>
    <mergeCell ref="I75:L75"/>
    <mergeCell ref="F76:H76"/>
    <mergeCell ref="I76:L76"/>
    <mergeCell ref="F77:H77"/>
    <mergeCell ref="I77:L77"/>
    <mergeCell ref="F72:H72"/>
    <mergeCell ref="I72:L72"/>
    <mergeCell ref="F73:H73"/>
    <mergeCell ref="I73:L73"/>
    <mergeCell ref="F74:H74"/>
    <mergeCell ref="I74:L74"/>
    <mergeCell ref="F81:H81"/>
    <mergeCell ref="I81:L81"/>
    <mergeCell ref="F82:H82"/>
    <mergeCell ref="I82:L82"/>
    <mergeCell ref="F83:H83"/>
    <mergeCell ref="I83:L83"/>
    <mergeCell ref="F78:H78"/>
    <mergeCell ref="I78:L78"/>
    <mergeCell ref="F79:H79"/>
    <mergeCell ref="I79:L79"/>
    <mergeCell ref="F80:H80"/>
    <mergeCell ref="I80:L80"/>
    <mergeCell ref="F87:H87"/>
    <mergeCell ref="I87:L87"/>
    <mergeCell ref="F88:H88"/>
    <mergeCell ref="I88:L88"/>
    <mergeCell ref="F89:H89"/>
    <mergeCell ref="I89:L89"/>
    <mergeCell ref="F84:H84"/>
    <mergeCell ref="I84:L84"/>
    <mergeCell ref="F85:H85"/>
    <mergeCell ref="I85:L85"/>
    <mergeCell ref="F86:H86"/>
    <mergeCell ref="I86:L86"/>
    <mergeCell ref="F93:H93"/>
    <mergeCell ref="I93:L93"/>
    <mergeCell ref="F94:H94"/>
    <mergeCell ref="I94:L94"/>
    <mergeCell ref="F95:H95"/>
    <mergeCell ref="I95:L95"/>
    <mergeCell ref="F90:H90"/>
    <mergeCell ref="I90:L90"/>
    <mergeCell ref="F91:H91"/>
    <mergeCell ref="I91:L91"/>
    <mergeCell ref="F92:H92"/>
    <mergeCell ref="I92:L92"/>
    <mergeCell ref="F99:H99"/>
    <mergeCell ref="I99:L99"/>
    <mergeCell ref="F100:H100"/>
    <mergeCell ref="I100:L100"/>
    <mergeCell ref="F101:H101"/>
    <mergeCell ref="I101:L101"/>
    <mergeCell ref="F96:H96"/>
    <mergeCell ref="I96:L96"/>
    <mergeCell ref="F97:H97"/>
    <mergeCell ref="I97:L97"/>
    <mergeCell ref="F98:H98"/>
    <mergeCell ref="I98:L98"/>
    <mergeCell ref="F105:H105"/>
    <mergeCell ref="I105:L105"/>
    <mergeCell ref="F106:H106"/>
    <mergeCell ref="I106:L106"/>
    <mergeCell ref="F107:H107"/>
    <mergeCell ref="I107:L107"/>
    <mergeCell ref="F102:H102"/>
    <mergeCell ref="I102:L102"/>
    <mergeCell ref="F103:H103"/>
    <mergeCell ref="I103:L103"/>
    <mergeCell ref="F104:H104"/>
    <mergeCell ref="I104:L104"/>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95:H195"/>
    <mergeCell ref="I195:L195"/>
    <mergeCell ref="F196:H196"/>
    <mergeCell ref="I196:L196"/>
    <mergeCell ref="F197:H197"/>
    <mergeCell ref="I197:L197"/>
    <mergeCell ref="F192:H192"/>
    <mergeCell ref="I192:L192"/>
    <mergeCell ref="F193:H193"/>
    <mergeCell ref="I193:L193"/>
    <mergeCell ref="F194:H194"/>
    <mergeCell ref="I194:L194"/>
    <mergeCell ref="F201:H201"/>
    <mergeCell ref="I201:L201"/>
    <mergeCell ref="F202:H202"/>
    <mergeCell ref="I202:L202"/>
    <mergeCell ref="F203:H203"/>
    <mergeCell ref="I203:L203"/>
    <mergeCell ref="F198:H198"/>
    <mergeCell ref="I198:L198"/>
    <mergeCell ref="F199:H199"/>
    <mergeCell ref="I199:L199"/>
    <mergeCell ref="F200:H200"/>
    <mergeCell ref="I200:L200"/>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97:H297"/>
    <mergeCell ref="I297:L297"/>
    <mergeCell ref="F298:H298"/>
    <mergeCell ref="I298:L298"/>
    <mergeCell ref="F299:H299"/>
    <mergeCell ref="I299:L299"/>
    <mergeCell ref="F294:H294"/>
    <mergeCell ref="I294:L294"/>
    <mergeCell ref="F295:H295"/>
    <mergeCell ref="I295:L295"/>
    <mergeCell ref="F296:H296"/>
    <mergeCell ref="I296:L296"/>
    <mergeCell ref="F303:H303"/>
    <mergeCell ref="I303:L303"/>
    <mergeCell ref="F304:H304"/>
    <mergeCell ref="I304:L304"/>
    <mergeCell ref="F305:H305"/>
    <mergeCell ref="I305:L305"/>
    <mergeCell ref="F300:H300"/>
    <mergeCell ref="I300:L300"/>
    <mergeCell ref="F301:H301"/>
    <mergeCell ref="I301:L301"/>
    <mergeCell ref="F302:H302"/>
    <mergeCell ref="I302:L302"/>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66:H366"/>
    <mergeCell ref="I366:L366"/>
    <mergeCell ref="F363:H363"/>
    <mergeCell ref="I363:L363"/>
    <mergeCell ref="F364:H364"/>
    <mergeCell ref="I364:L364"/>
    <mergeCell ref="F365:H365"/>
    <mergeCell ref="I365:L365"/>
    <mergeCell ref="F360:H360"/>
    <mergeCell ref="I360:L360"/>
    <mergeCell ref="F361:H361"/>
    <mergeCell ref="I361:L361"/>
    <mergeCell ref="F362:H362"/>
    <mergeCell ref="I362:L362"/>
  </mergeCells>
  <pageMargins left="0.44313725490196088" right="0.44313725490196088" top="0.44313725490196088" bottom="0.44313725490196088" header="0.50980392156862753" footer="0.50980392156862753"/>
  <pageSetup paperSize="9" scale="98"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EB67-8AF2-4BFF-866C-81A74353E9A1}">
  <sheetPr>
    <tabColor rgb="FF002060"/>
  </sheetPr>
  <dimension ref="A1:J112"/>
  <sheetViews>
    <sheetView zoomScaleNormal="100" workbookViewId="0">
      <selection activeCell="A6" sqref="A6"/>
    </sheetView>
  </sheetViews>
  <sheetFormatPr defaultRowHeight="15" x14ac:dyDescent="0.25"/>
  <cols>
    <col min="1" max="1" width="13.28515625" style="211" customWidth="1"/>
    <col min="2" max="2" width="60.5703125" style="211" bestFit="1" customWidth="1"/>
    <col min="3" max="7" width="41" style="211" customWidth="1"/>
    <col min="8" max="8" width="7.28515625" style="211" customWidth="1"/>
    <col min="9" max="9" width="92" style="211" customWidth="1"/>
    <col min="10" max="10" width="47.7109375" style="211" customWidth="1"/>
    <col min="11" max="16384" width="9.140625" style="171"/>
  </cols>
  <sheetData>
    <row r="1" spans="1:10" x14ac:dyDescent="0.25">
      <c r="A1" s="304" t="s">
        <v>2266</v>
      </c>
      <c r="B1" s="304"/>
    </row>
    <row r="2" spans="1:10" ht="31.5" x14ac:dyDescent="0.25">
      <c r="A2" s="170" t="s">
        <v>2267</v>
      </c>
      <c r="B2" s="170"/>
      <c r="C2" s="205"/>
      <c r="D2" s="205"/>
      <c r="E2" s="205"/>
      <c r="F2" s="206" t="s">
        <v>1720</v>
      </c>
      <c r="G2" s="251"/>
      <c r="H2" s="205"/>
      <c r="I2" s="170"/>
      <c r="J2" s="205"/>
    </row>
    <row r="3" spans="1:10" ht="15.75" thickBot="1" x14ac:dyDescent="0.3">
      <c r="A3" s="205"/>
      <c r="B3" s="207"/>
      <c r="C3" s="207"/>
      <c r="D3" s="205"/>
      <c r="E3" s="205"/>
      <c r="F3" s="205"/>
      <c r="G3" s="205"/>
      <c r="H3" s="205"/>
    </row>
    <row r="4" spans="1:10" ht="19.5" thickBot="1" x14ac:dyDescent="0.3">
      <c r="A4" s="208"/>
      <c r="B4" s="209" t="s">
        <v>0</v>
      </c>
      <c r="C4" s="210" t="s">
        <v>1833</v>
      </c>
      <c r="D4" s="208"/>
      <c r="E4" s="208"/>
      <c r="F4" s="205"/>
      <c r="G4" s="205"/>
      <c r="H4" s="205"/>
      <c r="I4" s="219" t="s">
        <v>2268</v>
      </c>
      <c r="J4" s="301" t="s">
        <v>2246</v>
      </c>
    </row>
    <row r="5" spans="1:10" ht="15.75" thickBot="1" x14ac:dyDescent="0.3">
      <c r="H5" s="205"/>
      <c r="I5" s="305" t="s">
        <v>2248</v>
      </c>
      <c r="J5" s="211" t="s">
        <v>45</v>
      </c>
    </row>
    <row r="6" spans="1:10" ht="18.75" x14ac:dyDescent="0.25">
      <c r="A6" s="212"/>
      <c r="B6" s="213" t="s">
        <v>2269</v>
      </c>
      <c r="C6" s="212"/>
      <c r="E6" s="214"/>
      <c r="F6" s="214"/>
      <c r="G6" s="214"/>
      <c r="H6" s="205"/>
      <c r="I6" s="305" t="s">
        <v>2250</v>
      </c>
      <c r="J6" s="211" t="s">
        <v>2251</v>
      </c>
    </row>
    <row r="7" spans="1:10" x14ac:dyDescent="0.25">
      <c r="B7" s="215" t="s">
        <v>2270</v>
      </c>
      <c r="H7" s="205"/>
      <c r="I7" s="305" t="s">
        <v>2253</v>
      </c>
      <c r="J7" s="211" t="s">
        <v>2254</v>
      </c>
    </row>
    <row r="8" spans="1:10" x14ac:dyDescent="0.25">
      <c r="B8" s="215" t="s">
        <v>749</v>
      </c>
      <c r="H8" s="205"/>
      <c r="I8" s="305" t="s">
        <v>2271</v>
      </c>
      <c r="J8" s="211" t="s">
        <v>2272</v>
      </c>
    </row>
    <row r="9" spans="1:10" ht="15.75" thickBot="1" x14ac:dyDescent="0.3">
      <c r="B9" s="217" t="s">
        <v>750</v>
      </c>
      <c r="H9" s="205"/>
    </row>
    <row r="10" spans="1:10" x14ac:dyDescent="0.25">
      <c r="B10" s="218"/>
      <c r="H10" s="205"/>
      <c r="I10" s="306" t="s">
        <v>2273</v>
      </c>
    </row>
    <row r="11" spans="1:10" x14ac:dyDescent="0.25">
      <c r="B11" s="218"/>
      <c r="H11" s="205"/>
      <c r="I11" s="306" t="s">
        <v>2274</v>
      </c>
    </row>
    <row r="12" spans="1:10" ht="37.5" x14ac:dyDescent="0.25">
      <c r="A12" s="219" t="s">
        <v>5</v>
      </c>
      <c r="B12" s="219" t="s">
        <v>748</v>
      </c>
      <c r="C12" s="220"/>
      <c r="D12" s="220"/>
      <c r="E12" s="220"/>
      <c r="F12" s="220"/>
      <c r="G12" s="220"/>
      <c r="H12" s="205"/>
    </row>
    <row r="13" spans="1:10" x14ac:dyDescent="0.25">
      <c r="A13" s="228"/>
      <c r="B13" s="229" t="s">
        <v>751</v>
      </c>
      <c r="C13" s="228" t="s">
        <v>752</v>
      </c>
      <c r="D13" s="228" t="s">
        <v>753</v>
      </c>
      <c r="E13" s="230"/>
      <c r="F13" s="231"/>
      <c r="G13" s="231"/>
      <c r="H13" s="205"/>
    </row>
    <row r="14" spans="1:10" x14ac:dyDescent="0.25">
      <c r="A14" s="211" t="s">
        <v>754</v>
      </c>
      <c r="B14" s="226" t="s">
        <v>755</v>
      </c>
      <c r="C14" s="307"/>
      <c r="D14" s="307"/>
      <c r="E14" s="214"/>
      <c r="F14" s="214"/>
      <c r="G14" s="214"/>
      <c r="H14" s="205"/>
    </row>
    <row r="15" spans="1:10" x14ac:dyDescent="0.25">
      <c r="A15" s="211" t="s">
        <v>756</v>
      </c>
      <c r="B15" s="226" t="s">
        <v>757</v>
      </c>
      <c r="C15" s="211" t="s">
        <v>758</v>
      </c>
      <c r="D15" s="211" t="s">
        <v>759</v>
      </c>
      <c r="E15" s="214"/>
      <c r="F15" s="214"/>
      <c r="G15" s="214"/>
      <c r="H15" s="205"/>
    </row>
    <row r="16" spans="1:10" x14ac:dyDescent="0.25">
      <c r="A16" s="211" t="s">
        <v>760</v>
      </c>
      <c r="B16" s="226" t="s">
        <v>761</v>
      </c>
      <c r="E16" s="214"/>
      <c r="F16" s="214"/>
      <c r="G16" s="214"/>
      <c r="H16" s="205"/>
    </row>
    <row r="17" spans="1:8" x14ac:dyDescent="0.25">
      <c r="A17" s="211" t="s">
        <v>762</v>
      </c>
      <c r="B17" s="226" t="s">
        <v>763</v>
      </c>
      <c r="E17" s="214"/>
      <c r="F17" s="214"/>
      <c r="G17" s="214"/>
      <c r="H17" s="205"/>
    </row>
    <row r="18" spans="1:8" x14ac:dyDescent="0.25">
      <c r="A18" s="211" t="s">
        <v>764</v>
      </c>
      <c r="B18" s="226" t="s">
        <v>765</v>
      </c>
      <c r="E18" s="214"/>
      <c r="F18" s="214"/>
      <c r="G18" s="214"/>
      <c r="H18" s="205"/>
    </row>
    <row r="19" spans="1:8" x14ac:dyDescent="0.25">
      <c r="A19" s="211" t="s">
        <v>766</v>
      </c>
      <c r="B19" s="226" t="s">
        <v>767</v>
      </c>
      <c r="E19" s="214"/>
      <c r="F19" s="214"/>
      <c r="G19" s="214"/>
      <c r="H19" s="205"/>
    </row>
    <row r="20" spans="1:8" x14ac:dyDescent="0.25">
      <c r="A20" s="211" t="s">
        <v>768</v>
      </c>
      <c r="B20" s="226" t="s">
        <v>769</v>
      </c>
      <c r="E20" s="214"/>
      <c r="F20" s="214"/>
      <c r="G20" s="214"/>
      <c r="H20" s="205"/>
    </row>
    <row r="21" spans="1:8" x14ac:dyDescent="0.25">
      <c r="A21" s="211" t="s">
        <v>770</v>
      </c>
      <c r="B21" s="226" t="s">
        <v>771</v>
      </c>
      <c r="E21" s="214"/>
      <c r="F21" s="214"/>
      <c r="G21" s="214"/>
      <c r="H21" s="205"/>
    </row>
    <row r="22" spans="1:8" x14ac:dyDescent="0.25">
      <c r="A22" s="211" t="s">
        <v>772</v>
      </c>
      <c r="B22" s="226" t="s">
        <v>773</v>
      </c>
      <c r="E22" s="214"/>
      <c r="F22" s="214"/>
      <c r="G22" s="214"/>
      <c r="H22" s="205"/>
    </row>
    <row r="23" spans="1:8" ht="30" x14ac:dyDescent="0.25">
      <c r="A23" s="211" t="s">
        <v>774</v>
      </c>
      <c r="B23" s="226" t="s">
        <v>775</v>
      </c>
      <c r="C23" s="211" t="s">
        <v>776</v>
      </c>
      <c r="E23" s="214"/>
      <c r="F23" s="214"/>
      <c r="G23" s="214"/>
      <c r="H23" s="205"/>
    </row>
    <row r="24" spans="1:8" x14ac:dyDescent="0.25">
      <c r="A24" s="211" t="s">
        <v>777</v>
      </c>
      <c r="B24" s="226" t="s">
        <v>778</v>
      </c>
      <c r="C24" s="211" t="s">
        <v>779</v>
      </c>
      <c r="E24" s="214"/>
      <c r="F24" s="214"/>
      <c r="G24" s="214"/>
      <c r="H24" s="205"/>
    </row>
    <row r="25" spans="1:8" x14ac:dyDescent="0.25">
      <c r="A25" s="211" t="s">
        <v>780</v>
      </c>
      <c r="B25" s="224"/>
      <c r="E25" s="214"/>
      <c r="F25" s="214"/>
      <c r="G25" s="214"/>
      <c r="H25" s="205"/>
    </row>
    <row r="26" spans="1:8" x14ac:dyDescent="0.25">
      <c r="A26" s="211" t="s">
        <v>781</v>
      </c>
      <c r="B26" s="224"/>
      <c r="E26" s="214"/>
      <c r="F26" s="214"/>
      <c r="G26" s="214"/>
      <c r="H26" s="205"/>
    </row>
    <row r="27" spans="1:8" x14ac:dyDescent="0.25">
      <c r="A27" s="211" t="s">
        <v>782</v>
      </c>
      <c r="B27" s="224"/>
      <c r="E27" s="214"/>
      <c r="F27" s="214"/>
      <c r="G27" s="214"/>
      <c r="H27" s="205"/>
    </row>
    <row r="28" spans="1:8" x14ac:dyDescent="0.25">
      <c r="A28" s="211" t="s">
        <v>783</v>
      </c>
      <c r="B28" s="224"/>
      <c r="E28" s="214"/>
      <c r="F28" s="214"/>
      <c r="G28" s="214"/>
      <c r="H28" s="205"/>
    </row>
    <row r="29" spans="1:8" x14ac:dyDescent="0.25">
      <c r="A29" s="211" t="s">
        <v>784</v>
      </c>
      <c r="B29" s="224"/>
      <c r="E29" s="214"/>
      <c r="F29" s="214"/>
      <c r="G29" s="214"/>
      <c r="H29" s="205"/>
    </row>
    <row r="30" spans="1:8" x14ac:dyDescent="0.25">
      <c r="A30" s="211" t="s">
        <v>785</v>
      </c>
      <c r="B30" s="224"/>
      <c r="E30" s="214"/>
      <c r="F30" s="214"/>
      <c r="G30" s="214"/>
      <c r="H30" s="205"/>
    </row>
    <row r="31" spans="1:8" x14ac:dyDescent="0.25">
      <c r="A31" s="211" t="s">
        <v>786</v>
      </c>
      <c r="B31" s="224"/>
      <c r="E31" s="214"/>
      <c r="F31" s="214"/>
      <c r="G31" s="214"/>
      <c r="H31" s="205"/>
    </row>
    <row r="32" spans="1:8" x14ac:dyDescent="0.25">
      <c r="A32" s="211" t="s">
        <v>787</v>
      </c>
      <c r="B32" s="224"/>
      <c r="E32" s="214"/>
      <c r="F32" s="214"/>
      <c r="G32" s="214"/>
      <c r="H32" s="205"/>
    </row>
    <row r="33" spans="1:8" ht="18.75" x14ac:dyDescent="0.25">
      <c r="A33" s="220"/>
      <c r="B33" s="219" t="s">
        <v>749</v>
      </c>
      <c r="C33" s="220"/>
      <c r="D33" s="220"/>
      <c r="E33" s="220"/>
      <c r="F33" s="220"/>
      <c r="G33" s="220"/>
      <c r="H33" s="205"/>
    </row>
    <row r="34" spans="1:8" x14ac:dyDescent="0.25">
      <c r="A34" s="228"/>
      <c r="B34" s="229" t="s">
        <v>788</v>
      </c>
      <c r="C34" s="228" t="s">
        <v>789</v>
      </c>
      <c r="D34" s="228" t="s">
        <v>753</v>
      </c>
      <c r="E34" s="228" t="s">
        <v>790</v>
      </c>
      <c r="F34" s="231"/>
      <c r="G34" s="231"/>
      <c r="H34" s="205"/>
    </row>
    <row r="35" spans="1:8" x14ac:dyDescent="0.25">
      <c r="A35" s="211" t="s">
        <v>791</v>
      </c>
      <c r="B35" s="307" t="s">
        <v>2275</v>
      </c>
      <c r="C35" s="307" t="s">
        <v>2276</v>
      </c>
      <c r="D35" s="307" t="s">
        <v>2277</v>
      </c>
      <c r="E35" s="307" t="s">
        <v>2278</v>
      </c>
      <c r="F35" s="308"/>
      <c r="G35" s="308"/>
      <c r="H35" s="205"/>
    </row>
    <row r="36" spans="1:8" x14ac:dyDescent="0.25">
      <c r="A36" s="211" t="s">
        <v>792</v>
      </c>
      <c r="B36" s="226"/>
      <c r="H36" s="205"/>
    </row>
    <row r="37" spans="1:8" x14ac:dyDescent="0.25">
      <c r="A37" s="211" t="s">
        <v>793</v>
      </c>
      <c r="B37" s="226"/>
      <c r="H37" s="205"/>
    </row>
    <row r="38" spans="1:8" x14ac:dyDescent="0.25">
      <c r="A38" s="211" t="s">
        <v>794</v>
      </c>
      <c r="B38" s="226"/>
      <c r="H38" s="205"/>
    </row>
    <row r="39" spans="1:8" x14ac:dyDescent="0.25">
      <c r="A39" s="211" t="s">
        <v>795</v>
      </c>
      <c r="B39" s="226"/>
      <c r="H39" s="205"/>
    </row>
    <row r="40" spans="1:8" x14ac:dyDescent="0.25">
      <c r="A40" s="211" t="s">
        <v>796</v>
      </c>
      <c r="B40" s="226"/>
      <c r="H40" s="205"/>
    </row>
    <row r="41" spans="1:8" x14ac:dyDescent="0.25">
      <c r="A41" s="211" t="s">
        <v>797</v>
      </c>
      <c r="B41" s="226"/>
      <c r="H41" s="205"/>
    </row>
    <row r="42" spans="1:8" x14ac:dyDescent="0.25">
      <c r="A42" s="211" t="s">
        <v>798</v>
      </c>
      <c r="B42" s="226"/>
      <c r="H42" s="205"/>
    </row>
    <row r="43" spans="1:8" x14ac:dyDescent="0.25">
      <c r="A43" s="211" t="s">
        <v>799</v>
      </c>
      <c r="B43" s="226"/>
      <c r="H43" s="205"/>
    </row>
    <row r="44" spans="1:8" x14ac:dyDescent="0.25">
      <c r="A44" s="211" t="s">
        <v>800</v>
      </c>
      <c r="B44" s="226"/>
      <c r="H44" s="205"/>
    </row>
    <row r="45" spans="1:8" x14ac:dyDescent="0.25">
      <c r="A45" s="211" t="s">
        <v>801</v>
      </c>
      <c r="B45" s="226"/>
      <c r="H45" s="205"/>
    </row>
    <row r="46" spans="1:8" x14ac:dyDescent="0.25">
      <c r="A46" s="211" t="s">
        <v>802</v>
      </c>
      <c r="B46" s="226"/>
      <c r="H46" s="205"/>
    </row>
    <row r="47" spans="1:8" x14ac:dyDescent="0.25">
      <c r="A47" s="211" t="s">
        <v>803</v>
      </c>
      <c r="B47" s="226"/>
      <c r="H47" s="205"/>
    </row>
    <row r="48" spans="1:8" x14ac:dyDescent="0.25">
      <c r="A48" s="211" t="s">
        <v>804</v>
      </c>
      <c r="B48" s="226"/>
      <c r="H48" s="205"/>
    </row>
    <row r="49" spans="1:8" x14ac:dyDescent="0.25">
      <c r="A49" s="211" t="s">
        <v>805</v>
      </c>
      <c r="B49" s="226"/>
      <c r="H49" s="205"/>
    </row>
    <row r="50" spans="1:8" x14ac:dyDescent="0.25">
      <c r="A50" s="211" t="s">
        <v>806</v>
      </c>
      <c r="B50" s="226"/>
      <c r="H50" s="205"/>
    </row>
    <row r="51" spans="1:8" x14ac:dyDescent="0.25">
      <c r="A51" s="211" t="s">
        <v>807</v>
      </c>
      <c r="B51" s="226"/>
      <c r="H51" s="205"/>
    </row>
    <row r="52" spans="1:8" x14ac:dyDescent="0.25">
      <c r="A52" s="211" t="s">
        <v>808</v>
      </c>
      <c r="B52" s="226"/>
      <c r="H52" s="205"/>
    </row>
    <row r="53" spans="1:8" x14ac:dyDescent="0.25">
      <c r="A53" s="211" t="s">
        <v>809</v>
      </c>
      <c r="B53" s="226"/>
      <c r="H53" s="205"/>
    </row>
    <row r="54" spans="1:8" x14ac:dyDescent="0.25">
      <c r="A54" s="211" t="s">
        <v>810</v>
      </c>
      <c r="B54" s="226"/>
      <c r="H54" s="205"/>
    </row>
    <row r="55" spans="1:8" x14ac:dyDescent="0.25">
      <c r="A55" s="211" t="s">
        <v>811</v>
      </c>
      <c r="B55" s="226"/>
      <c r="H55" s="205"/>
    </row>
    <row r="56" spans="1:8" x14ac:dyDescent="0.25">
      <c r="A56" s="211" t="s">
        <v>812</v>
      </c>
      <c r="B56" s="226"/>
      <c r="H56" s="205"/>
    </row>
    <row r="57" spans="1:8" x14ac:dyDescent="0.25">
      <c r="A57" s="211" t="s">
        <v>813</v>
      </c>
      <c r="B57" s="226"/>
      <c r="H57" s="205"/>
    </row>
    <row r="58" spans="1:8" x14ac:dyDescent="0.25">
      <c r="A58" s="211" t="s">
        <v>814</v>
      </c>
      <c r="B58" s="226"/>
      <c r="H58" s="205"/>
    </row>
    <row r="59" spans="1:8" x14ac:dyDescent="0.25">
      <c r="A59" s="211" t="s">
        <v>815</v>
      </c>
      <c r="B59" s="226"/>
      <c r="H59" s="205"/>
    </row>
    <row r="60" spans="1:8" x14ac:dyDescent="0.25">
      <c r="A60" s="211" t="s">
        <v>816</v>
      </c>
      <c r="B60" s="226"/>
      <c r="E60" s="226"/>
      <c r="F60" s="226"/>
      <c r="G60" s="226"/>
      <c r="H60" s="205"/>
    </row>
    <row r="61" spans="1:8" x14ac:dyDescent="0.25">
      <c r="A61" s="211" t="s">
        <v>817</v>
      </c>
      <c r="B61" s="226"/>
      <c r="E61" s="226"/>
      <c r="F61" s="226"/>
      <c r="G61" s="226"/>
      <c r="H61" s="205"/>
    </row>
    <row r="62" spans="1:8" x14ac:dyDescent="0.25">
      <c r="A62" s="211" t="s">
        <v>818</v>
      </c>
      <c r="B62" s="226"/>
      <c r="E62" s="226"/>
      <c r="F62" s="226"/>
      <c r="G62" s="226"/>
      <c r="H62" s="205"/>
    </row>
    <row r="63" spans="1:8" x14ac:dyDescent="0.25">
      <c r="A63" s="211" t="s">
        <v>819</v>
      </c>
      <c r="B63" s="226"/>
      <c r="E63" s="226"/>
      <c r="F63" s="226"/>
      <c r="G63" s="226"/>
      <c r="H63" s="205"/>
    </row>
    <row r="64" spans="1:8" x14ac:dyDescent="0.25">
      <c r="A64" s="211" t="s">
        <v>820</v>
      </c>
      <c r="B64" s="226"/>
      <c r="E64" s="226"/>
      <c r="F64" s="226"/>
      <c r="G64" s="226"/>
      <c r="H64" s="205"/>
    </row>
    <row r="65" spans="1:10" x14ac:dyDescent="0.25">
      <c r="A65" s="211" t="s">
        <v>821</v>
      </c>
      <c r="B65" s="226"/>
      <c r="E65" s="226"/>
      <c r="F65" s="226"/>
      <c r="G65" s="226"/>
      <c r="H65" s="205"/>
    </row>
    <row r="66" spans="1:10" x14ac:dyDescent="0.25">
      <c r="A66" s="211" t="s">
        <v>822</v>
      </c>
      <c r="B66" s="226"/>
      <c r="E66" s="226"/>
      <c r="F66" s="226"/>
      <c r="G66" s="226"/>
      <c r="H66" s="205"/>
    </row>
    <row r="67" spans="1:10" x14ac:dyDescent="0.25">
      <c r="A67" s="211" t="s">
        <v>823</v>
      </c>
      <c r="B67" s="226"/>
      <c r="E67" s="226"/>
      <c r="F67" s="226"/>
      <c r="G67" s="226"/>
      <c r="H67" s="205"/>
    </row>
    <row r="68" spans="1:10" x14ac:dyDescent="0.25">
      <c r="A68" s="211" t="s">
        <v>824</v>
      </c>
      <c r="B68" s="226"/>
      <c r="E68" s="226"/>
      <c r="F68" s="226"/>
      <c r="G68" s="226"/>
      <c r="H68" s="205"/>
    </row>
    <row r="69" spans="1:10" x14ac:dyDescent="0.25">
      <c r="A69" s="211" t="s">
        <v>825</v>
      </c>
      <c r="B69" s="226"/>
      <c r="E69" s="226"/>
      <c r="F69" s="226"/>
      <c r="G69" s="226"/>
      <c r="H69" s="205"/>
    </row>
    <row r="70" spans="1:10" x14ac:dyDescent="0.25">
      <c r="A70" s="211" t="s">
        <v>826</v>
      </c>
      <c r="B70" s="226"/>
      <c r="E70" s="226"/>
      <c r="F70" s="226"/>
      <c r="G70" s="226"/>
      <c r="H70" s="205"/>
    </row>
    <row r="71" spans="1:10" x14ac:dyDescent="0.25">
      <c r="A71" s="211" t="s">
        <v>827</v>
      </c>
      <c r="B71" s="226"/>
      <c r="E71" s="226"/>
      <c r="F71" s="226"/>
      <c r="G71" s="226"/>
      <c r="H71" s="205"/>
    </row>
    <row r="72" spans="1:10" x14ac:dyDescent="0.25">
      <c r="A72" s="211" t="s">
        <v>828</v>
      </c>
      <c r="B72" s="226"/>
      <c r="E72" s="226"/>
      <c r="F72" s="226"/>
      <c r="G72" s="226"/>
      <c r="H72" s="205"/>
    </row>
    <row r="73" spans="1:10" ht="18.75" x14ac:dyDescent="0.25">
      <c r="A73" s="220"/>
      <c r="B73" s="219" t="s">
        <v>750</v>
      </c>
      <c r="C73" s="220"/>
      <c r="D73" s="220"/>
      <c r="E73" s="220"/>
      <c r="F73" s="220"/>
      <c r="G73" s="220"/>
      <c r="H73" s="205"/>
    </row>
    <row r="74" spans="1:10" x14ac:dyDescent="0.25">
      <c r="A74" s="228"/>
      <c r="B74" s="229" t="s">
        <v>829</v>
      </c>
      <c r="C74" s="228" t="s">
        <v>830</v>
      </c>
      <c r="D74" s="228"/>
      <c r="E74" s="231"/>
      <c r="F74" s="231"/>
      <c r="G74" s="231"/>
      <c r="H74" s="234"/>
      <c r="I74" s="234"/>
      <c r="J74" s="234"/>
    </row>
    <row r="75" spans="1:10" x14ac:dyDescent="0.25">
      <c r="A75" s="211" t="s">
        <v>831</v>
      </c>
      <c r="B75" s="211" t="s">
        <v>832</v>
      </c>
      <c r="C75" s="259">
        <v>46.482942059019194</v>
      </c>
      <c r="H75" s="205"/>
    </row>
    <row r="76" spans="1:10" x14ac:dyDescent="0.25">
      <c r="A76" s="211" t="s">
        <v>833</v>
      </c>
      <c r="B76" s="211" t="s">
        <v>2279</v>
      </c>
      <c r="C76" s="259">
        <v>165.45424927762252</v>
      </c>
      <c r="H76" s="205"/>
    </row>
    <row r="77" spans="1:10" x14ac:dyDescent="0.25">
      <c r="A77" s="211" t="s">
        <v>834</v>
      </c>
      <c r="H77" s="205"/>
    </row>
    <row r="78" spans="1:10" x14ac:dyDescent="0.25">
      <c r="A78" s="211" t="s">
        <v>835</v>
      </c>
      <c r="H78" s="205"/>
    </row>
    <row r="79" spans="1:10" x14ac:dyDescent="0.25">
      <c r="A79" s="211" t="s">
        <v>836</v>
      </c>
      <c r="H79" s="205"/>
    </row>
    <row r="80" spans="1:10" x14ac:dyDescent="0.25">
      <c r="A80" s="211" t="s">
        <v>837</v>
      </c>
      <c r="H80" s="205"/>
    </row>
    <row r="81" spans="1:8" x14ac:dyDescent="0.25">
      <c r="A81" s="228"/>
      <c r="B81" s="229" t="s">
        <v>838</v>
      </c>
      <c r="C81" s="228" t="s">
        <v>435</v>
      </c>
      <c r="D81" s="228" t="s">
        <v>436</v>
      </c>
      <c r="E81" s="231" t="s">
        <v>839</v>
      </c>
      <c r="F81" s="231" t="s">
        <v>840</v>
      </c>
      <c r="G81" s="231" t="s">
        <v>841</v>
      </c>
      <c r="H81" s="205"/>
    </row>
    <row r="82" spans="1:8" x14ac:dyDescent="0.25">
      <c r="A82" s="211" t="s">
        <v>842</v>
      </c>
      <c r="B82" s="211" t="s">
        <v>2280</v>
      </c>
      <c r="C82" s="282">
        <v>2.4303758619319754E-4</v>
      </c>
      <c r="G82" s="309">
        <f>C82</f>
        <v>2.4303758619319754E-4</v>
      </c>
      <c r="H82" s="205"/>
    </row>
    <row r="83" spans="1:8" x14ac:dyDescent="0.25">
      <c r="A83" s="211" t="s">
        <v>843</v>
      </c>
      <c r="B83" s="211" t="s">
        <v>844</v>
      </c>
      <c r="C83" s="282">
        <v>6.3009502849298705E-4</v>
      </c>
      <c r="G83" s="309">
        <f>C83</f>
        <v>6.3009502849298705E-4</v>
      </c>
      <c r="H83" s="205"/>
    </row>
    <row r="84" spans="1:8" x14ac:dyDescent="0.25">
      <c r="A84" s="211" t="s">
        <v>845</v>
      </c>
      <c r="B84" s="211" t="s">
        <v>846</v>
      </c>
      <c r="C84" s="282">
        <v>2.9846054700112925E-4</v>
      </c>
      <c r="G84" s="309">
        <f>C84</f>
        <v>2.9846054700112925E-4</v>
      </c>
      <c r="H84" s="205"/>
    </row>
    <row r="85" spans="1:8" x14ac:dyDescent="0.25">
      <c r="A85" s="211" t="s">
        <v>847</v>
      </c>
      <c r="B85" s="211" t="s">
        <v>848</v>
      </c>
      <c r="C85" s="282">
        <v>3.0766145853890724E-4</v>
      </c>
      <c r="G85" s="309">
        <f>C85</f>
        <v>3.0766145853890724E-4</v>
      </c>
      <c r="H85" s="205"/>
    </row>
    <row r="86" spans="1:8" x14ac:dyDescent="0.25">
      <c r="A86" s="211" t="s">
        <v>849</v>
      </c>
      <c r="B86" s="211" t="s">
        <v>850</v>
      </c>
      <c r="C86" s="282">
        <v>0</v>
      </c>
      <c r="G86" s="309">
        <f>C86</f>
        <v>0</v>
      </c>
      <c r="H86" s="205"/>
    </row>
    <row r="87" spans="1:8" x14ac:dyDescent="0.25">
      <c r="A87" s="211" t="s">
        <v>851</v>
      </c>
      <c r="H87" s="205"/>
    </row>
    <row r="88" spans="1:8" x14ac:dyDescent="0.25">
      <c r="A88" s="211" t="s">
        <v>852</v>
      </c>
      <c r="H88" s="205"/>
    </row>
    <row r="89" spans="1:8" x14ac:dyDescent="0.25">
      <c r="A89" s="211" t="s">
        <v>853</v>
      </c>
      <c r="H89" s="205"/>
    </row>
    <row r="90" spans="1:8" x14ac:dyDescent="0.25">
      <c r="A90" s="211" t="s">
        <v>854</v>
      </c>
      <c r="H90" s="205"/>
    </row>
    <row r="91" spans="1:8" x14ac:dyDescent="0.25">
      <c r="H91" s="205"/>
    </row>
    <row r="92" spans="1:8" x14ac:dyDescent="0.25">
      <c r="H92" s="205"/>
    </row>
    <row r="93" spans="1:8" x14ac:dyDescent="0.25">
      <c r="H93" s="205"/>
    </row>
    <row r="94" spans="1:8" x14ac:dyDescent="0.25">
      <c r="H94" s="205"/>
    </row>
    <row r="95" spans="1:8" x14ac:dyDescent="0.25">
      <c r="H95" s="205"/>
    </row>
    <row r="96" spans="1:8" x14ac:dyDescent="0.25">
      <c r="H96" s="205"/>
    </row>
    <row r="97" spans="8:8" x14ac:dyDescent="0.25">
      <c r="H97" s="205"/>
    </row>
    <row r="98" spans="8:8" x14ac:dyDescent="0.25">
      <c r="H98" s="205"/>
    </row>
    <row r="99" spans="8:8" x14ac:dyDescent="0.25">
      <c r="H99" s="205"/>
    </row>
    <row r="100" spans="8:8" x14ac:dyDescent="0.25">
      <c r="H100" s="205"/>
    </row>
    <row r="101" spans="8:8" x14ac:dyDescent="0.25">
      <c r="H101" s="205"/>
    </row>
    <row r="102" spans="8:8" x14ac:dyDescent="0.25">
      <c r="H102" s="205"/>
    </row>
    <row r="103" spans="8:8" x14ac:dyDescent="0.25">
      <c r="H103" s="205"/>
    </row>
    <row r="104" spans="8:8" x14ac:dyDescent="0.25">
      <c r="H104" s="205"/>
    </row>
    <row r="105" spans="8:8" x14ac:dyDescent="0.25">
      <c r="H105" s="205"/>
    </row>
    <row r="106" spans="8:8" x14ac:dyDescent="0.25">
      <c r="H106" s="205"/>
    </row>
    <row r="107" spans="8:8" x14ac:dyDescent="0.25">
      <c r="H107" s="205"/>
    </row>
    <row r="108" spans="8:8" x14ac:dyDescent="0.25">
      <c r="H108" s="205"/>
    </row>
    <row r="109" spans="8:8" x14ac:dyDescent="0.25">
      <c r="H109" s="205"/>
    </row>
    <row r="110" spans="8:8" x14ac:dyDescent="0.25">
      <c r="H110" s="205"/>
    </row>
    <row r="111" spans="8:8" x14ac:dyDescent="0.25">
      <c r="H111" s="205"/>
    </row>
    <row r="112" spans="8:8" x14ac:dyDescent="0.25">
      <c r="H112" s="205"/>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E7013311-C93E-4AB9-9AD5-E99B5424B588}"/>
    <hyperlink ref="B7" location="'E. Optional ECB-ECAIs data'!B12" display="1. Additional information on the programme" xr:uid="{F958356B-A40C-436B-9E29-2749A101665D}"/>
    <hyperlink ref="B9" location="'E. Optional ECB-ECAIs data'!B73" display="3.  Additional information on the asset distribution" xr:uid="{E8AE61B9-1CFD-48B4-A1D8-2C06AC32F86D}"/>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7"/>
  <sheetViews>
    <sheetView showGridLines="0" workbookViewId="0"/>
  </sheetViews>
  <sheetFormatPr defaultRowHeight="12.75" x14ac:dyDescent="0.2"/>
  <sheetData>
    <row r="1" spans="1:6" x14ac:dyDescent="0.2">
      <c r="B1" t="s">
        <v>1536</v>
      </c>
      <c r="C1" t="s">
        <v>1537</v>
      </c>
      <c r="D1" t="s">
        <v>1538</v>
      </c>
      <c r="E1" t="s">
        <v>1539</v>
      </c>
      <c r="F1" t="s">
        <v>1540</v>
      </c>
    </row>
    <row r="2" spans="1:6" x14ac:dyDescent="0.2">
      <c r="A2" t="s">
        <v>1180</v>
      </c>
      <c r="B2">
        <v>2905498954.6268249</v>
      </c>
      <c r="C2">
        <v>2900571013.3872843</v>
      </c>
      <c r="D2">
        <v>2893194264.3494215</v>
      </c>
      <c r="E2">
        <v>2880940009.9477172</v>
      </c>
      <c r="F2">
        <v>2250000000</v>
      </c>
    </row>
    <row r="3" spans="1:6" x14ac:dyDescent="0.2">
      <c r="A3" t="s">
        <v>1181</v>
      </c>
      <c r="B3">
        <v>2884356569.938036</v>
      </c>
      <c r="C3">
        <v>2874580702.8903923</v>
      </c>
      <c r="D3">
        <v>2859977994.7200565</v>
      </c>
      <c r="E3">
        <v>2835802171.4748173</v>
      </c>
      <c r="F3">
        <v>2250000000</v>
      </c>
    </row>
    <row r="4" spans="1:6" x14ac:dyDescent="0.2">
      <c r="A4" t="s">
        <v>1182</v>
      </c>
      <c r="B4">
        <v>2863955519.6666899</v>
      </c>
      <c r="C4">
        <v>2849563813.744453</v>
      </c>
      <c r="D4">
        <v>2828110278.2602878</v>
      </c>
      <c r="E4">
        <v>2792708859.5064154</v>
      </c>
      <c r="F4">
        <v>2250000000</v>
      </c>
    </row>
    <row r="5" spans="1:6" x14ac:dyDescent="0.2">
      <c r="A5" t="s">
        <v>1183</v>
      </c>
      <c r="B5">
        <v>2843561234.6517549</v>
      </c>
      <c r="C5">
        <v>2824473357.6531253</v>
      </c>
      <c r="D5">
        <v>2796079584.2101116</v>
      </c>
      <c r="E5">
        <v>2749384441.1297979</v>
      </c>
      <c r="F5">
        <v>2250000000</v>
      </c>
    </row>
    <row r="6" spans="1:6" x14ac:dyDescent="0.2">
      <c r="A6" t="s">
        <v>1184</v>
      </c>
      <c r="B6">
        <v>2823373309.7916288</v>
      </c>
      <c r="C6">
        <v>2799817751.7961659</v>
      </c>
      <c r="D6">
        <v>2764850008.3602438</v>
      </c>
      <c r="E6">
        <v>2707532021.567894</v>
      </c>
      <c r="F6">
        <v>2250000000</v>
      </c>
    </row>
    <row r="7" spans="1:6" x14ac:dyDescent="0.2">
      <c r="A7" t="s">
        <v>1185</v>
      </c>
      <c r="B7">
        <v>2801960810.1712022</v>
      </c>
      <c r="C7">
        <v>2773871213.920331</v>
      </c>
      <c r="D7">
        <v>2732261105.0506277</v>
      </c>
      <c r="E7">
        <v>2664286014.0241461</v>
      </c>
      <c r="F7">
        <v>2250000000</v>
      </c>
    </row>
    <row r="8" spans="1:6" x14ac:dyDescent="0.2">
      <c r="A8" t="s">
        <v>1186</v>
      </c>
      <c r="B8">
        <v>2780908852.7081718</v>
      </c>
      <c r="C8">
        <v>2748360958.752027</v>
      </c>
      <c r="D8">
        <v>2700248724.788887</v>
      </c>
      <c r="E8">
        <v>2621917573.3735566</v>
      </c>
      <c r="F8">
        <v>2250000000</v>
      </c>
    </row>
    <row r="9" spans="1:6" x14ac:dyDescent="0.2">
      <c r="A9" t="s">
        <v>1187</v>
      </c>
      <c r="B9">
        <v>2759634801.1508441</v>
      </c>
      <c r="C9">
        <v>2723157447.6575379</v>
      </c>
      <c r="D9">
        <v>2669339833.3731885</v>
      </c>
      <c r="E9">
        <v>2581987546.8024793</v>
      </c>
      <c r="F9">
        <v>2250000000</v>
      </c>
    </row>
    <row r="10" spans="1:6" x14ac:dyDescent="0.2">
      <c r="A10" t="s">
        <v>1188</v>
      </c>
      <c r="B10">
        <v>2738745359.9802141</v>
      </c>
      <c r="C10">
        <v>2697960412.0776701</v>
      </c>
      <c r="D10">
        <v>2637914899.7075448</v>
      </c>
      <c r="E10">
        <v>2540783593.9029565</v>
      </c>
      <c r="F10">
        <v>2250000000</v>
      </c>
    </row>
    <row r="11" spans="1:6" x14ac:dyDescent="0.2">
      <c r="A11" t="s">
        <v>1189</v>
      </c>
      <c r="B11">
        <v>2717724956.7605028</v>
      </c>
      <c r="C11">
        <v>2672858579.7437191</v>
      </c>
      <c r="D11">
        <v>2606939522.9256525</v>
      </c>
      <c r="E11">
        <v>2500655900.5854988</v>
      </c>
      <c r="F11">
        <v>2250000000</v>
      </c>
    </row>
    <row r="12" spans="1:6" x14ac:dyDescent="0.2">
      <c r="A12" t="s">
        <v>1190</v>
      </c>
      <c r="B12">
        <v>2696677577.62187</v>
      </c>
      <c r="C12">
        <v>2647660410.2069783</v>
      </c>
      <c r="D12">
        <v>2575795320.1849475</v>
      </c>
      <c r="E12">
        <v>2460316325.5821457</v>
      </c>
      <c r="F12">
        <v>2250000000</v>
      </c>
    </row>
    <row r="13" spans="1:6" x14ac:dyDescent="0.2">
      <c r="A13" t="s">
        <v>1191</v>
      </c>
      <c r="B13">
        <v>2676320677.1764302</v>
      </c>
      <c r="C13">
        <v>2623360453.1895475</v>
      </c>
      <c r="D13">
        <v>2545873396.4827385</v>
      </c>
      <c r="E13">
        <v>2421767713.1571631</v>
      </c>
      <c r="F13">
        <v>2250000000</v>
      </c>
    </row>
    <row r="14" spans="1:6" x14ac:dyDescent="0.2">
      <c r="A14" t="s">
        <v>1192</v>
      </c>
      <c r="B14">
        <v>2655201714.980423</v>
      </c>
      <c r="C14">
        <v>2598245099.4629097</v>
      </c>
      <c r="D14">
        <v>2515087190.0437946</v>
      </c>
      <c r="E14">
        <v>2382348799.8045974</v>
      </c>
      <c r="F14">
        <v>2250000000</v>
      </c>
    </row>
    <row r="15" spans="1:6" x14ac:dyDescent="0.2">
      <c r="A15" t="s">
        <v>1193</v>
      </c>
      <c r="B15">
        <v>2635129671.9137421</v>
      </c>
      <c r="C15">
        <v>2574230118.3489137</v>
      </c>
      <c r="D15">
        <v>2485503554.3031292</v>
      </c>
      <c r="E15">
        <v>2344354639.562551</v>
      </c>
      <c r="F15">
        <v>2250000000</v>
      </c>
    </row>
    <row r="16" spans="1:6" x14ac:dyDescent="0.2">
      <c r="A16" t="s">
        <v>1194</v>
      </c>
      <c r="B16">
        <v>2614356213.6693139</v>
      </c>
      <c r="C16">
        <v>2549744698.8695478</v>
      </c>
      <c r="D16">
        <v>2455802777.0045247</v>
      </c>
      <c r="E16">
        <v>2306845404.2299671</v>
      </c>
      <c r="F16">
        <v>2250000000</v>
      </c>
    </row>
    <row r="17" spans="1:6" x14ac:dyDescent="0.2">
      <c r="A17" t="s">
        <v>1195</v>
      </c>
      <c r="B17">
        <v>2593584582.6855149</v>
      </c>
      <c r="C17">
        <v>2525196224.3233118</v>
      </c>
      <c r="D17">
        <v>2425973277.7895684</v>
      </c>
      <c r="E17">
        <v>2269173154.5559425</v>
      </c>
      <c r="F17">
        <v>2250000000</v>
      </c>
    </row>
    <row r="18" spans="1:6" x14ac:dyDescent="0.2">
      <c r="A18" t="s">
        <v>1196</v>
      </c>
      <c r="B18">
        <v>2571990743.0902648</v>
      </c>
      <c r="C18">
        <v>2500061412.3405113</v>
      </c>
      <c r="D18">
        <v>2395914554.4815593</v>
      </c>
      <c r="E18">
        <v>2231870713.4277215</v>
      </c>
      <c r="F18">
        <v>2250000000</v>
      </c>
    </row>
    <row r="19" spans="1:6" x14ac:dyDescent="0.2">
      <c r="A19" t="s">
        <v>1197</v>
      </c>
      <c r="B19">
        <v>2550262102.1093278</v>
      </c>
      <c r="C19">
        <v>2474735976.8611383</v>
      </c>
      <c r="D19">
        <v>2365612539.8082204</v>
      </c>
      <c r="E19">
        <v>2194309790.8889465</v>
      </c>
      <c r="F19">
        <v>2250000000</v>
      </c>
    </row>
    <row r="20" spans="1:6" x14ac:dyDescent="0.2">
      <c r="A20" t="s">
        <v>1198</v>
      </c>
      <c r="B20">
        <v>2529100115.2923198</v>
      </c>
      <c r="C20">
        <v>2450038197.2139459</v>
      </c>
      <c r="D20">
        <v>2336047610.6173959</v>
      </c>
      <c r="E20">
        <v>2157707825.4086561</v>
      </c>
      <c r="F20">
        <v>2250000000</v>
      </c>
    </row>
    <row r="21" spans="1:6" x14ac:dyDescent="0.2">
      <c r="A21" t="s">
        <v>1199</v>
      </c>
      <c r="B21">
        <v>2508394604.8119168</v>
      </c>
      <c r="C21">
        <v>2426257075.5317726</v>
      </c>
      <c r="D21">
        <v>2308058252.1462364</v>
      </c>
      <c r="E21">
        <v>2123697831.7848008</v>
      </c>
      <c r="F21">
        <v>2250000000</v>
      </c>
    </row>
    <row r="22" spans="1:6" x14ac:dyDescent="0.2">
      <c r="A22" t="s">
        <v>1200</v>
      </c>
      <c r="B22">
        <v>2488219569.1647429</v>
      </c>
      <c r="C22">
        <v>2402660658.9404626</v>
      </c>
      <c r="D22">
        <v>2279798590.9641409</v>
      </c>
      <c r="E22">
        <v>2088810579.8306592</v>
      </c>
      <c r="F22">
        <v>2250000000</v>
      </c>
    </row>
    <row r="23" spans="1:6" x14ac:dyDescent="0.2">
      <c r="A23" t="s">
        <v>1201</v>
      </c>
      <c r="B23">
        <v>2466925882.323843</v>
      </c>
      <c r="C23">
        <v>2378189174.2629275</v>
      </c>
      <c r="D23">
        <v>2251024431.8963189</v>
      </c>
      <c r="E23">
        <v>2053992577.1968329</v>
      </c>
      <c r="F23">
        <v>2250000000</v>
      </c>
    </row>
    <row r="24" spans="1:6" x14ac:dyDescent="0.2">
      <c r="A24" t="s">
        <v>1202</v>
      </c>
      <c r="B24">
        <v>2445660704.1450672</v>
      </c>
      <c r="C24">
        <v>2353690101.5982728</v>
      </c>
      <c r="D24">
        <v>2222169511.4069996</v>
      </c>
      <c r="E24">
        <v>2019075064.6912053</v>
      </c>
      <c r="F24">
        <v>2250000000</v>
      </c>
    </row>
    <row r="25" spans="1:6" x14ac:dyDescent="0.2">
      <c r="A25" t="s">
        <v>1203</v>
      </c>
      <c r="B25">
        <v>2424411221.7595038</v>
      </c>
      <c r="C25">
        <v>2329409923.6145062</v>
      </c>
      <c r="D25">
        <v>2193833138.6248059</v>
      </c>
      <c r="E25">
        <v>1985157443.3352044</v>
      </c>
      <c r="F25">
        <v>2250000000</v>
      </c>
    </row>
    <row r="26" spans="1:6" x14ac:dyDescent="0.2">
      <c r="A26" t="s">
        <v>1204</v>
      </c>
      <c r="B26">
        <v>2402989094.2621169</v>
      </c>
      <c r="C26">
        <v>2304911286.923192</v>
      </c>
      <c r="D26">
        <v>2165239686.1247559</v>
      </c>
      <c r="E26">
        <v>1950985143.1709075</v>
      </c>
      <c r="F26">
        <v>2250000000</v>
      </c>
    </row>
    <row r="27" spans="1:6" x14ac:dyDescent="0.2">
      <c r="A27" t="s">
        <v>1205</v>
      </c>
      <c r="B27">
        <v>2382235079.036459</v>
      </c>
      <c r="C27">
        <v>2281128808.7019162</v>
      </c>
      <c r="D27">
        <v>2137448532.3775694</v>
      </c>
      <c r="E27">
        <v>1917786554.0893471</v>
      </c>
      <c r="F27">
        <v>2250000000</v>
      </c>
    </row>
    <row r="28" spans="1:6" x14ac:dyDescent="0.2">
      <c r="A28" t="s">
        <v>1206</v>
      </c>
      <c r="B28">
        <v>2360851276.5343242</v>
      </c>
      <c r="C28">
        <v>2256941921.9491854</v>
      </c>
      <c r="D28">
        <v>2109580039.7340753</v>
      </c>
      <c r="E28">
        <v>1885023176.8165638</v>
      </c>
      <c r="F28">
        <v>1750000000</v>
      </c>
    </row>
    <row r="29" spans="1:6" x14ac:dyDescent="0.2">
      <c r="A29" t="s">
        <v>1207</v>
      </c>
      <c r="B29">
        <v>2341025981.437737</v>
      </c>
      <c r="C29">
        <v>2234193412.3926792</v>
      </c>
      <c r="D29">
        <v>2083005822.7802241</v>
      </c>
      <c r="E29">
        <v>1853394160.0044849</v>
      </c>
      <c r="F29">
        <v>1750000000</v>
      </c>
    </row>
    <row r="30" spans="1:6" x14ac:dyDescent="0.2">
      <c r="A30" t="s">
        <v>1208</v>
      </c>
      <c r="B30">
        <v>2320640035.2851911</v>
      </c>
      <c r="C30">
        <v>2211102491.7808437</v>
      </c>
      <c r="D30">
        <v>2056403613.4763842</v>
      </c>
      <c r="E30">
        <v>1822223940.2029803</v>
      </c>
      <c r="F30">
        <v>1750000000</v>
      </c>
    </row>
    <row r="31" spans="1:6" x14ac:dyDescent="0.2">
      <c r="A31" t="s">
        <v>1209</v>
      </c>
      <c r="B31">
        <v>2299769565.4334178</v>
      </c>
      <c r="C31">
        <v>2187500671.66819</v>
      </c>
      <c r="D31">
        <v>2029279052.1257105</v>
      </c>
      <c r="E31">
        <v>1790571969.5030107</v>
      </c>
      <c r="F31">
        <v>1750000000</v>
      </c>
    </row>
    <row r="32" spans="1:6" x14ac:dyDescent="0.2">
      <c r="A32" t="s">
        <v>1210</v>
      </c>
      <c r="B32">
        <v>2278585813.9934349</v>
      </c>
      <c r="C32">
        <v>2163675069.247714</v>
      </c>
      <c r="D32">
        <v>2002072088.6497331</v>
      </c>
      <c r="E32">
        <v>1759083034.0057504</v>
      </c>
      <c r="F32">
        <v>1750000000</v>
      </c>
    </row>
    <row r="33" spans="1:6" x14ac:dyDescent="0.2">
      <c r="A33" t="s">
        <v>1211</v>
      </c>
      <c r="B33">
        <v>2258158116.8638349</v>
      </c>
      <c r="C33">
        <v>2140875151.8200946</v>
      </c>
      <c r="D33">
        <v>1976261696.6323264</v>
      </c>
      <c r="E33">
        <v>1729524145.8146212</v>
      </c>
      <c r="F33">
        <v>1750000000</v>
      </c>
    </row>
    <row r="34" spans="1:6" x14ac:dyDescent="0.2">
      <c r="A34" t="s">
        <v>1212</v>
      </c>
      <c r="B34">
        <v>2237525558.6248159</v>
      </c>
      <c r="C34">
        <v>2117716290.1008713</v>
      </c>
      <c r="D34">
        <v>1949911865.5596204</v>
      </c>
      <c r="E34">
        <v>1699236302.7281227</v>
      </c>
      <c r="F34">
        <v>1750000000</v>
      </c>
    </row>
    <row r="35" spans="1:6" x14ac:dyDescent="0.2">
      <c r="A35" t="s">
        <v>1213</v>
      </c>
      <c r="B35">
        <v>2217064672.7747612</v>
      </c>
      <c r="C35">
        <v>2094906743.463537</v>
      </c>
      <c r="D35">
        <v>1924162146.9704201</v>
      </c>
      <c r="E35">
        <v>1669923383.2046139</v>
      </c>
      <c r="F35">
        <v>1750000000</v>
      </c>
    </row>
    <row r="36" spans="1:6" x14ac:dyDescent="0.2">
      <c r="A36" t="s">
        <v>1214</v>
      </c>
      <c r="B36">
        <v>2196428816.1583509</v>
      </c>
      <c r="C36">
        <v>2071887855.4369981</v>
      </c>
      <c r="D36">
        <v>1898179634.8711329</v>
      </c>
      <c r="E36">
        <v>1640396403.5311408</v>
      </c>
      <c r="F36">
        <v>1750000000</v>
      </c>
    </row>
    <row r="37" spans="1:6" x14ac:dyDescent="0.2">
      <c r="A37" t="s">
        <v>1215</v>
      </c>
      <c r="B37">
        <v>2174092048.5361362</v>
      </c>
      <c r="C37">
        <v>2047451391.4761484</v>
      </c>
      <c r="D37">
        <v>1871175110.9467435</v>
      </c>
      <c r="E37">
        <v>1610430601.4205244</v>
      </c>
      <c r="F37">
        <v>1750000000</v>
      </c>
    </row>
    <row r="38" spans="1:6" x14ac:dyDescent="0.2">
      <c r="A38" t="s">
        <v>1216</v>
      </c>
      <c r="B38">
        <v>2154070697.7905889</v>
      </c>
      <c r="C38">
        <v>2025155633.1106367</v>
      </c>
      <c r="D38">
        <v>1846091953.7282121</v>
      </c>
      <c r="E38">
        <v>1582113117.1612101</v>
      </c>
      <c r="F38">
        <v>1750000000</v>
      </c>
    </row>
    <row r="39" spans="1:6" x14ac:dyDescent="0.2">
      <c r="A39" t="s">
        <v>1217</v>
      </c>
      <c r="B39">
        <v>2132106077.972894</v>
      </c>
      <c r="C39">
        <v>2001105744.2065258</v>
      </c>
      <c r="D39">
        <v>1819529313.0504148</v>
      </c>
      <c r="E39">
        <v>1552744065.1588979</v>
      </c>
      <c r="F39">
        <v>1250000000</v>
      </c>
    </row>
    <row r="40" spans="1:6" x14ac:dyDescent="0.2">
      <c r="A40" t="s">
        <v>1218</v>
      </c>
      <c r="B40">
        <v>2111193150.0379829</v>
      </c>
      <c r="C40">
        <v>1978225332.042084</v>
      </c>
      <c r="D40">
        <v>1794297880.5892365</v>
      </c>
      <c r="E40">
        <v>1524935409.5479574</v>
      </c>
      <c r="F40">
        <v>1250000000</v>
      </c>
    </row>
    <row r="41" spans="1:6" x14ac:dyDescent="0.2">
      <c r="A41" t="s">
        <v>1219</v>
      </c>
      <c r="B41">
        <v>2091123877.121928</v>
      </c>
      <c r="C41">
        <v>1956096746.8248963</v>
      </c>
      <c r="D41">
        <v>1769714498.7098808</v>
      </c>
      <c r="E41">
        <v>1497672079.1221766</v>
      </c>
      <c r="F41">
        <v>1250000000</v>
      </c>
    </row>
    <row r="42" spans="1:6" x14ac:dyDescent="0.2">
      <c r="A42" t="s">
        <v>1220</v>
      </c>
      <c r="B42">
        <v>2071595266.102519</v>
      </c>
      <c r="C42">
        <v>1934648362.6435628</v>
      </c>
      <c r="D42">
        <v>1746001793.8807836</v>
      </c>
      <c r="E42">
        <v>1471547527.9145494</v>
      </c>
      <c r="F42">
        <v>1250000000</v>
      </c>
    </row>
    <row r="43" spans="1:6" x14ac:dyDescent="0.2">
      <c r="A43" t="s">
        <v>1221</v>
      </c>
      <c r="B43">
        <v>2051048589.865664</v>
      </c>
      <c r="C43">
        <v>1912211203.2398856</v>
      </c>
      <c r="D43">
        <v>1721363526.6733577</v>
      </c>
      <c r="E43">
        <v>1444637300.3260894</v>
      </c>
      <c r="F43">
        <v>1250000000</v>
      </c>
    </row>
    <row r="44" spans="1:6" x14ac:dyDescent="0.2">
      <c r="A44" t="s">
        <v>1222</v>
      </c>
      <c r="B44">
        <v>2031097679.3382189</v>
      </c>
      <c r="C44">
        <v>1890399084.3734303</v>
      </c>
      <c r="D44">
        <v>1697400514.4704788</v>
      </c>
      <c r="E44">
        <v>1418492933.1571605</v>
      </c>
      <c r="F44">
        <v>1250000000</v>
      </c>
    </row>
    <row r="45" spans="1:6" x14ac:dyDescent="0.2">
      <c r="A45" t="s">
        <v>1223</v>
      </c>
      <c r="B45">
        <v>2011406273.6038511</v>
      </c>
      <c r="C45">
        <v>1869203612.5457675</v>
      </c>
      <c r="D45">
        <v>1674513137.0246136</v>
      </c>
      <c r="E45">
        <v>1394011695.135391</v>
      </c>
      <c r="F45">
        <v>1250000000</v>
      </c>
    </row>
    <row r="46" spans="1:6" x14ac:dyDescent="0.2">
      <c r="A46" t="s">
        <v>1224</v>
      </c>
      <c r="B46">
        <v>1991413479.269171</v>
      </c>
      <c r="C46">
        <v>1847485475.6585417</v>
      </c>
      <c r="D46">
        <v>1650847943.393378</v>
      </c>
      <c r="E46">
        <v>1368489756.2206137</v>
      </c>
      <c r="F46">
        <v>1250000000</v>
      </c>
    </row>
    <row r="47" spans="1:6" x14ac:dyDescent="0.2">
      <c r="A47" t="s">
        <v>1225</v>
      </c>
      <c r="B47">
        <v>1972227510.9322741</v>
      </c>
      <c r="C47">
        <v>1826682900.2184107</v>
      </c>
      <c r="D47">
        <v>1628242066.7670586</v>
      </c>
      <c r="E47">
        <v>1344217460.0094361</v>
      </c>
      <c r="F47">
        <v>1250000000</v>
      </c>
    </row>
    <row r="48" spans="1:6" x14ac:dyDescent="0.2">
      <c r="A48" t="s">
        <v>1226</v>
      </c>
      <c r="B48">
        <v>1952202038.374404</v>
      </c>
      <c r="C48">
        <v>1805068517.6633387</v>
      </c>
      <c r="D48">
        <v>1604883795.9713817</v>
      </c>
      <c r="E48">
        <v>1319321904.415822</v>
      </c>
      <c r="F48">
        <v>1250000000</v>
      </c>
    </row>
    <row r="49" spans="1:6" x14ac:dyDescent="0.2">
      <c r="A49" t="s">
        <v>1227</v>
      </c>
      <c r="B49">
        <v>1932469742.2569129</v>
      </c>
      <c r="C49">
        <v>1783890500.6071894</v>
      </c>
      <c r="D49">
        <v>1582150746.7901223</v>
      </c>
      <c r="E49">
        <v>1295302264.814501</v>
      </c>
      <c r="F49">
        <v>1250000000</v>
      </c>
    </row>
    <row r="50" spans="1:6" x14ac:dyDescent="0.2">
      <c r="A50" t="s">
        <v>1228</v>
      </c>
      <c r="B50">
        <v>1912875201.0953281</v>
      </c>
      <c r="C50">
        <v>1762807567.269233</v>
      </c>
      <c r="D50">
        <v>1559475896.9869463</v>
      </c>
      <c r="E50">
        <v>1271330747.4802704</v>
      </c>
      <c r="F50">
        <v>1250000000</v>
      </c>
    </row>
    <row r="51" spans="1:6" x14ac:dyDescent="0.2">
      <c r="A51" t="s">
        <v>1229</v>
      </c>
      <c r="B51">
        <v>1893089581.8513701</v>
      </c>
      <c r="C51">
        <v>1741615229.6107352</v>
      </c>
      <c r="D51">
        <v>1536809608.7212071</v>
      </c>
      <c r="E51">
        <v>1247546007.5636497</v>
      </c>
      <c r="F51">
        <v>1250000000</v>
      </c>
    </row>
    <row r="52" spans="1:6" x14ac:dyDescent="0.2">
      <c r="A52" t="s">
        <v>1230</v>
      </c>
      <c r="B52">
        <v>1874508511.5539751</v>
      </c>
      <c r="C52">
        <v>1721690271.3074648</v>
      </c>
      <c r="D52">
        <v>1515488503.6897924</v>
      </c>
      <c r="E52">
        <v>1225195048.9150493</v>
      </c>
      <c r="F52">
        <v>750000000</v>
      </c>
    </row>
    <row r="53" spans="1:6" x14ac:dyDescent="0.2">
      <c r="A53" t="s">
        <v>1231</v>
      </c>
      <c r="B53">
        <v>1853898840.8438871</v>
      </c>
      <c r="C53">
        <v>1699872783.9686534</v>
      </c>
      <c r="D53">
        <v>1492478674.2468419</v>
      </c>
      <c r="E53">
        <v>1201482199.116272</v>
      </c>
      <c r="F53">
        <v>750000000</v>
      </c>
    </row>
    <row r="54" spans="1:6" x14ac:dyDescent="0.2">
      <c r="A54" t="s">
        <v>1232</v>
      </c>
      <c r="B54">
        <v>1835720497.5948679</v>
      </c>
      <c r="C54">
        <v>1680441914.2711327</v>
      </c>
      <c r="D54">
        <v>1471787080.5095387</v>
      </c>
      <c r="E54">
        <v>1179968126.6204545</v>
      </c>
      <c r="F54">
        <v>750000000</v>
      </c>
    </row>
    <row r="55" spans="1:6" x14ac:dyDescent="0.2">
      <c r="A55" t="s">
        <v>1233</v>
      </c>
      <c r="B55">
        <v>1817636454.2181039</v>
      </c>
      <c r="C55">
        <v>1661065474.3170536</v>
      </c>
      <c r="D55">
        <v>1451116650.1970875</v>
      </c>
      <c r="E55">
        <v>1158468514.455348</v>
      </c>
      <c r="F55">
        <v>750000000</v>
      </c>
    </row>
    <row r="56" spans="1:6" x14ac:dyDescent="0.2">
      <c r="A56" t="s">
        <v>1234</v>
      </c>
      <c r="B56">
        <v>1799284304.1325901</v>
      </c>
      <c r="C56">
        <v>1641505331.5718484</v>
      </c>
      <c r="D56">
        <v>1430381763.1314986</v>
      </c>
      <c r="E56">
        <v>1137078619.2532818</v>
      </c>
      <c r="F56">
        <v>750000000</v>
      </c>
    </row>
    <row r="57" spans="1:6" x14ac:dyDescent="0.2">
      <c r="A57" t="s">
        <v>1235</v>
      </c>
      <c r="B57">
        <v>1780793140.9476981</v>
      </c>
      <c r="C57">
        <v>1622146610.564981</v>
      </c>
      <c r="D57">
        <v>1410265515.0811794</v>
      </c>
      <c r="E57">
        <v>1116797483.4109814</v>
      </c>
      <c r="F57">
        <v>750000000</v>
      </c>
    </row>
    <row r="58" spans="1:6" x14ac:dyDescent="0.2">
      <c r="A58" t="s">
        <v>1236</v>
      </c>
      <c r="B58">
        <v>1762408428.6597431</v>
      </c>
      <c r="C58">
        <v>1602676870.8121307</v>
      </c>
      <c r="D58">
        <v>1389795320.8904803</v>
      </c>
      <c r="E58">
        <v>1095925431.4870682</v>
      </c>
      <c r="F58">
        <v>750000000</v>
      </c>
    </row>
    <row r="59" spans="1:6" x14ac:dyDescent="0.2">
      <c r="A59" t="s">
        <v>1237</v>
      </c>
      <c r="B59">
        <v>1744410732.5622029</v>
      </c>
      <c r="C59">
        <v>1583706570.9807994</v>
      </c>
      <c r="D59">
        <v>1369964652.4921877</v>
      </c>
      <c r="E59">
        <v>1075859613.8957007</v>
      </c>
      <c r="F59">
        <v>750000000</v>
      </c>
    </row>
    <row r="60" spans="1:6" x14ac:dyDescent="0.2">
      <c r="A60" t="s">
        <v>1238</v>
      </c>
      <c r="B60">
        <v>1726264241.052294</v>
      </c>
      <c r="C60">
        <v>1564573687.2006164</v>
      </c>
      <c r="D60">
        <v>1349971991.3136165</v>
      </c>
      <c r="E60">
        <v>1055668641.1240412</v>
      </c>
      <c r="F60">
        <v>750000000</v>
      </c>
    </row>
    <row r="61" spans="1:6" x14ac:dyDescent="0.2">
      <c r="A61" t="s">
        <v>1239</v>
      </c>
      <c r="B61">
        <v>1708557401.047374</v>
      </c>
      <c r="C61">
        <v>1545983598.3517833</v>
      </c>
      <c r="D61">
        <v>1330648612.185925</v>
      </c>
      <c r="E61">
        <v>1036292444.3766321</v>
      </c>
      <c r="F61">
        <v>750000000</v>
      </c>
    </row>
    <row r="62" spans="1:6" x14ac:dyDescent="0.2">
      <c r="A62" t="s">
        <v>1240</v>
      </c>
      <c r="B62">
        <v>1691015760.708899</v>
      </c>
      <c r="C62">
        <v>1527515910.3270392</v>
      </c>
      <c r="D62">
        <v>1311409539.8302557</v>
      </c>
      <c r="E62">
        <v>1016983494.7581626</v>
      </c>
      <c r="F62">
        <v>750000000</v>
      </c>
    </row>
    <row r="63" spans="1:6" x14ac:dyDescent="0.2">
      <c r="A63" t="s">
        <v>1241</v>
      </c>
      <c r="B63">
        <v>1672893089.3653531</v>
      </c>
      <c r="C63">
        <v>1508582457.6914179</v>
      </c>
      <c r="D63">
        <v>1291860865.5311277</v>
      </c>
      <c r="E63">
        <v>997580446.13111913</v>
      </c>
      <c r="F63">
        <v>750000000</v>
      </c>
    </row>
    <row r="64" spans="1:6" x14ac:dyDescent="0.2">
      <c r="A64" t="s">
        <v>1242</v>
      </c>
      <c r="B64">
        <v>1655757657.0891111</v>
      </c>
      <c r="C64">
        <v>1490679224.1450875</v>
      </c>
      <c r="D64">
        <v>1273387712.9520011</v>
      </c>
      <c r="E64">
        <v>979284597.78496706</v>
      </c>
      <c r="F64">
        <v>750000000</v>
      </c>
    </row>
    <row r="65" spans="1:6" x14ac:dyDescent="0.2">
      <c r="A65" t="s">
        <v>1243</v>
      </c>
      <c r="B65">
        <v>1639275594.918215</v>
      </c>
      <c r="C65">
        <v>1473337282.982388</v>
      </c>
      <c r="D65">
        <v>1255372838.9053986</v>
      </c>
      <c r="E65">
        <v>961341335.98787344</v>
      </c>
      <c r="F65">
        <v>750000000</v>
      </c>
    </row>
    <row r="66" spans="1:6" x14ac:dyDescent="0.2">
      <c r="A66" t="s">
        <v>1244</v>
      </c>
      <c r="B66">
        <v>1621929661.7738931</v>
      </c>
      <c r="C66">
        <v>1455354463.560281</v>
      </c>
      <c r="D66">
        <v>1236998288.4146869</v>
      </c>
      <c r="E66">
        <v>943387398.37551296</v>
      </c>
      <c r="F66">
        <v>750000000</v>
      </c>
    </row>
    <row r="67" spans="1:6" x14ac:dyDescent="0.2">
      <c r="A67" t="s">
        <v>1245</v>
      </c>
      <c r="B67">
        <v>1604684909.403991</v>
      </c>
      <c r="C67">
        <v>1437438635.0330908</v>
      </c>
      <c r="D67">
        <v>1218663272.8871713</v>
      </c>
      <c r="E67">
        <v>925467803.4535948</v>
      </c>
      <c r="F67">
        <v>750000000</v>
      </c>
    </row>
    <row r="68" spans="1:6" x14ac:dyDescent="0.2">
      <c r="A68" t="s">
        <v>1246</v>
      </c>
      <c r="B68">
        <v>1588164327.012156</v>
      </c>
      <c r="C68">
        <v>1420226987.1135292</v>
      </c>
      <c r="D68">
        <v>1201009003.401063</v>
      </c>
      <c r="E68">
        <v>908197860.05010688</v>
      </c>
      <c r="F68">
        <v>750000000</v>
      </c>
    </row>
    <row r="69" spans="1:6" x14ac:dyDescent="0.2">
      <c r="A69" t="s">
        <v>1247</v>
      </c>
      <c r="B69">
        <v>1572040308.6051359</v>
      </c>
      <c r="C69">
        <v>1403654184.3566012</v>
      </c>
      <c r="D69">
        <v>1184267314.6696577</v>
      </c>
      <c r="E69">
        <v>892111145.96983457</v>
      </c>
      <c r="F69">
        <v>750000000</v>
      </c>
    </row>
    <row r="70" spans="1:6" x14ac:dyDescent="0.2">
      <c r="A70" t="s">
        <v>1248</v>
      </c>
      <c r="B70">
        <v>1556103373.998111</v>
      </c>
      <c r="C70">
        <v>1387067737.9161253</v>
      </c>
      <c r="D70">
        <v>1167297033.4439228</v>
      </c>
      <c r="E70">
        <v>875602965.45651233</v>
      </c>
      <c r="F70">
        <v>750000000</v>
      </c>
    </row>
    <row r="71" spans="1:6" x14ac:dyDescent="0.2">
      <c r="A71" t="s">
        <v>1249</v>
      </c>
      <c r="B71">
        <v>1540136936.28619</v>
      </c>
      <c r="C71">
        <v>1370582312.6561425</v>
      </c>
      <c r="D71">
        <v>1150584718.2942328</v>
      </c>
      <c r="E71">
        <v>859528985.84392941</v>
      </c>
      <c r="F71">
        <v>750000000</v>
      </c>
    </row>
    <row r="72" spans="1:6" x14ac:dyDescent="0.2">
      <c r="A72" t="s">
        <v>1250</v>
      </c>
      <c r="B72">
        <v>1522480925.886358</v>
      </c>
      <c r="C72">
        <v>1352572103.4222689</v>
      </c>
      <c r="D72">
        <v>1132577676.8691614</v>
      </c>
      <c r="E72">
        <v>842493467.97981453</v>
      </c>
      <c r="F72">
        <v>750000000</v>
      </c>
    </row>
    <row r="73" spans="1:6" x14ac:dyDescent="0.2">
      <c r="A73" t="s">
        <v>1251</v>
      </c>
      <c r="B73">
        <v>1506015810.048712</v>
      </c>
      <c r="C73">
        <v>1335748382.7066138</v>
      </c>
      <c r="D73">
        <v>1115737412.2193565</v>
      </c>
      <c r="E73">
        <v>826564262.74748814</v>
      </c>
      <c r="F73">
        <v>750000000</v>
      </c>
    </row>
    <row r="74" spans="1:6" x14ac:dyDescent="0.2">
      <c r="A74" t="s">
        <v>1252</v>
      </c>
      <c r="B74">
        <v>1490518413.240232</v>
      </c>
      <c r="C74">
        <v>1319760878.5126543</v>
      </c>
      <c r="D74">
        <v>1099579620.7244515</v>
      </c>
      <c r="E74">
        <v>811143944.12090981</v>
      </c>
      <c r="F74">
        <v>750000000</v>
      </c>
    </row>
    <row r="75" spans="1:6" x14ac:dyDescent="0.2">
      <c r="A75" t="s">
        <v>1253</v>
      </c>
      <c r="B75">
        <v>1474855607.7248659</v>
      </c>
      <c r="C75">
        <v>1303677553.1314399</v>
      </c>
      <c r="D75">
        <v>1083417166.0355771</v>
      </c>
      <c r="E75">
        <v>795835998.56818044</v>
      </c>
      <c r="F75">
        <v>750000000</v>
      </c>
    </row>
    <row r="76" spans="1:6" x14ac:dyDescent="0.2">
      <c r="A76" t="s">
        <v>1254</v>
      </c>
      <c r="B76">
        <v>1459324486.518888</v>
      </c>
      <c r="C76">
        <v>1287831709.119885</v>
      </c>
      <c r="D76">
        <v>1067614358.373149</v>
      </c>
      <c r="E76">
        <v>781013169.44160128</v>
      </c>
      <c r="F76">
        <v>750000000</v>
      </c>
    </row>
    <row r="77" spans="1:6" x14ac:dyDescent="0.2">
      <c r="A77" t="s">
        <v>1255</v>
      </c>
      <c r="B77">
        <v>1443638769.856977</v>
      </c>
      <c r="C77">
        <v>1271828522.1158025</v>
      </c>
      <c r="D77">
        <v>1051666269.9173688</v>
      </c>
      <c r="E77">
        <v>766087745.99384689</v>
      </c>
      <c r="F77">
        <v>750000000</v>
      </c>
    </row>
    <row r="78" spans="1:6" x14ac:dyDescent="0.2">
      <c r="A78" t="s">
        <v>1256</v>
      </c>
      <c r="B78">
        <v>1425143819.971123</v>
      </c>
      <c r="C78">
        <v>1253473848.7962396</v>
      </c>
      <c r="D78">
        <v>1033937839.6579051</v>
      </c>
      <c r="E78">
        <v>750086041.74125648</v>
      </c>
      <c r="F78">
        <v>750000000</v>
      </c>
    </row>
    <row r="79" spans="1:6" x14ac:dyDescent="0.2">
      <c r="A79" t="s">
        <v>1257</v>
      </c>
      <c r="B79">
        <v>1409744402.706995</v>
      </c>
      <c r="C79">
        <v>1237826402.4593601</v>
      </c>
      <c r="D79">
        <v>1018434227.758535</v>
      </c>
      <c r="E79">
        <v>735709324.45834863</v>
      </c>
      <c r="F79">
        <v>750000000</v>
      </c>
    </row>
    <row r="80" spans="1:6" x14ac:dyDescent="0.2">
      <c r="A80" t="s">
        <v>1258</v>
      </c>
      <c r="B80">
        <v>1394734858.9993861</v>
      </c>
      <c r="C80">
        <v>1222570176.7023442</v>
      </c>
      <c r="D80">
        <v>1003323848.2998648</v>
      </c>
      <c r="E80">
        <v>721723802.22789669</v>
      </c>
      <c r="F80">
        <v>750000000</v>
      </c>
    </row>
    <row r="81" spans="1:6" x14ac:dyDescent="0.2">
      <c r="A81" t="s">
        <v>1259</v>
      </c>
      <c r="B81">
        <v>1379055285.5583899</v>
      </c>
      <c r="C81">
        <v>1206907985.4583271</v>
      </c>
      <c r="D81">
        <v>988113744.56683421</v>
      </c>
      <c r="E81">
        <v>707965966.78070486</v>
      </c>
      <c r="F81">
        <v>0</v>
      </c>
    </row>
    <row r="82" spans="1:6" x14ac:dyDescent="0.2">
      <c r="A82" t="s">
        <v>1260</v>
      </c>
      <c r="B82">
        <v>1364060411.2587509</v>
      </c>
      <c r="C82">
        <v>1191760171.8902752</v>
      </c>
      <c r="D82">
        <v>973230565.03635859</v>
      </c>
      <c r="E82">
        <v>694348976.89725697</v>
      </c>
    </row>
    <row r="83" spans="1:6" x14ac:dyDescent="0.2">
      <c r="A83" t="s">
        <v>1261</v>
      </c>
      <c r="B83">
        <v>1349081771.4880631</v>
      </c>
      <c r="C83">
        <v>1176738864.6039529</v>
      </c>
      <c r="D83">
        <v>958598482.22128236</v>
      </c>
      <c r="E83">
        <v>681106273.66177619</v>
      </c>
    </row>
    <row r="84" spans="1:6" x14ac:dyDescent="0.2">
      <c r="A84" t="s">
        <v>1262</v>
      </c>
      <c r="B84">
        <v>1334010153.5893209</v>
      </c>
      <c r="C84">
        <v>1161619081.122746</v>
      </c>
      <c r="D84">
        <v>943874970.88230348</v>
      </c>
      <c r="E84">
        <v>667804333.60294211</v>
      </c>
    </row>
    <row r="85" spans="1:6" x14ac:dyDescent="0.2">
      <c r="A85" t="s">
        <v>1263</v>
      </c>
      <c r="B85">
        <v>1318965798.8354771</v>
      </c>
      <c r="C85">
        <v>1146633687.064296</v>
      </c>
      <c r="D85">
        <v>929405411.21974504</v>
      </c>
      <c r="E85">
        <v>654871429.05714285</v>
      </c>
    </row>
    <row r="86" spans="1:6" x14ac:dyDescent="0.2">
      <c r="A86" t="s">
        <v>1264</v>
      </c>
      <c r="B86">
        <v>1304608587.9872119</v>
      </c>
      <c r="C86">
        <v>1132228739.9767039</v>
      </c>
      <c r="D86">
        <v>915395487.9161824</v>
      </c>
      <c r="E86">
        <v>642267924.66611207</v>
      </c>
    </row>
    <row r="87" spans="1:6" x14ac:dyDescent="0.2">
      <c r="A87" t="s">
        <v>1265</v>
      </c>
      <c r="B87">
        <v>1290077354.354789</v>
      </c>
      <c r="C87">
        <v>1117718585.3762901</v>
      </c>
      <c r="D87">
        <v>901365970.66458249</v>
      </c>
      <c r="E87">
        <v>629745747.95362449</v>
      </c>
    </row>
    <row r="88" spans="1:6" x14ac:dyDescent="0.2">
      <c r="A88" t="s">
        <v>1266</v>
      </c>
      <c r="B88">
        <v>1275825369.608639</v>
      </c>
      <c r="C88">
        <v>1103556351.7018692</v>
      </c>
      <c r="D88">
        <v>887754674.42827237</v>
      </c>
      <c r="E88">
        <v>617693650.2615881</v>
      </c>
    </row>
    <row r="89" spans="1:6" x14ac:dyDescent="0.2">
      <c r="A89" t="s">
        <v>1267</v>
      </c>
      <c r="B89">
        <v>1260188072.8179841</v>
      </c>
      <c r="C89">
        <v>1088181717.0833654</v>
      </c>
      <c r="D89">
        <v>873160278.58534324</v>
      </c>
      <c r="E89">
        <v>604965710.50807285</v>
      </c>
    </row>
    <row r="90" spans="1:6" x14ac:dyDescent="0.2">
      <c r="A90" t="s">
        <v>1268</v>
      </c>
      <c r="B90">
        <v>1245927109.757726</v>
      </c>
      <c r="C90">
        <v>1074101334.1310778</v>
      </c>
      <c r="D90">
        <v>859740863.35153782</v>
      </c>
      <c r="E90">
        <v>593226361.01177537</v>
      </c>
    </row>
    <row r="91" spans="1:6" x14ac:dyDescent="0.2">
      <c r="A91" t="s">
        <v>1269</v>
      </c>
      <c r="B91">
        <v>1231847030.5328009</v>
      </c>
      <c r="C91">
        <v>1060161870.3693234</v>
      </c>
      <c r="D91">
        <v>846425203.16631603</v>
      </c>
      <c r="E91">
        <v>581564754.25913489</v>
      </c>
    </row>
    <row r="92" spans="1:6" x14ac:dyDescent="0.2">
      <c r="A92" t="s">
        <v>1270</v>
      </c>
      <c r="B92">
        <v>1217332262.7848949</v>
      </c>
      <c r="C92">
        <v>1045893130.9575996</v>
      </c>
      <c r="D92">
        <v>832909488.59812653</v>
      </c>
      <c r="E92">
        <v>569854419.77525938</v>
      </c>
    </row>
    <row r="93" spans="1:6" x14ac:dyDescent="0.2">
      <c r="A93" t="s">
        <v>1271</v>
      </c>
      <c r="B93">
        <v>1203243595.3158121</v>
      </c>
      <c r="C93">
        <v>1032204766.4400082</v>
      </c>
      <c r="D93">
        <v>820120136.42385268</v>
      </c>
      <c r="E93">
        <v>558957255.49731004</v>
      </c>
    </row>
    <row r="94" spans="1:6" x14ac:dyDescent="0.2">
      <c r="A94" t="s">
        <v>1272</v>
      </c>
      <c r="B94">
        <v>1188276213.232702</v>
      </c>
      <c r="C94">
        <v>1017636051.3305687</v>
      </c>
      <c r="D94">
        <v>806488524.27770913</v>
      </c>
      <c r="E94">
        <v>547338420.07438159</v>
      </c>
    </row>
    <row r="95" spans="1:6" x14ac:dyDescent="0.2">
      <c r="A95" t="s">
        <v>1273</v>
      </c>
      <c r="B95">
        <v>1173804739.677099</v>
      </c>
      <c r="C95">
        <v>1003592714.0980951</v>
      </c>
      <c r="D95">
        <v>793401422.90904903</v>
      </c>
      <c r="E95">
        <v>536249376.97813129</v>
      </c>
    </row>
    <row r="96" spans="1:6" x14ac:dyDescent="0.2">
      <c r="A96" t="s">
        <v>1274</v>
      </c>
      <c r="B96">
        <v>1159826787.9387131</v>
      </c>
      <c r="C96">
        <v>989959790.78603172</v>
      </c>
      <c r="D96">
        <v>780633389.90742183</v>
      </c>
      <c r="E96">
        <v>525384878.08820915</v>
      </c>
    </row>
    <row r="97" spans="1:5" x14ac:dyDescent="0.2">
      <c r="A97" t="s">
        <v>1275</v>
      </c>
      <c r="B97">
        <v>1146183933.363909</v>
      </c>
      <c r="C97">
        <v>976709241.12867785</v>
      </c>
      <c r="D97">
        <v>768289030.16279507</v>
      </c>
      <c r="E97">
        <v>514957231.03897303</v>
      </c>
    </row>
    <row r="98" spans="1:5" x14ac:dyDescent="0.2">
      <c r="A98" t="s">
        <v>1276</v>
      </c>
      <c r="B98">
        <v>1132961384.223022</v>
      </c>
      <c r="C98">
        <v>963804316.6647445</v>
      </c>
      <c r="D98">
        <v>756209789.8324616</v>
      </c>
      <c r="E98">
        <v>504714106.96707624</v>
      </c>
    </row>
    <row r="99" spans="1:5" x14ac:dyDescent="0.2">
      <c r="A99" t="s">
        <v>1277</v>
      </c>
      <c r="B99">
        <v>1118564552.4154871</v>
      </c>
      <c r="C99">
        <v>949943096.13556564</v>
      </c>
      <c r="D99">
        <v>743438609.74574399</v>
      </c>
      <c r="E99">
        <v>494088652.51002604</v>
      </c>
    </row>
    <row r="100" spans="1:5" x14ac:dyDescent="0.2">
      <c r="A100" t="s">
        <v>1278</v>
      </c>
      <c r="B100">
        <v>1105620042.1889729</v>
      </c>
      <c r="C100">
        <v>937408747.0581125</v>
      </c>
      <c r="D100">
        <v>731823397.06077731</v>
      </c>
      <c r="E100">
        <v>484375470.15875399</v>
      </c>
    </row>
    <row r="101" spans="1:5" x14ac:dyDescent="0.2">
      <c r="A101" t="s">
        <v>1279</v>
      </c>
      <c r="B101">
        <v>1091855721.717927</v>
      </c>
      <c r="C101">
        <v>924168437.36142945</v>
      </c>
      <c r="D101">
        <v>719651961.74136579</v>
      </c>
      <c r="E101">
        <v>474302031.07171649</v>
      </c>
    </row>
    <row r="102" spans="1:5" x14ac:dyDescent="0.2">
      <c r="A102" t="s">
        <v>1280</v>
      </c>
      <c r="B102">
        <v>1078152738.5578921</v>
      </c>
      <c r="C102">
        <v>911072060.79606676</v>
      </c>
      <c r="D102">
        <v>707707629.10980737</v>
      </c>
      <c r="E102">
        <v>464517876.03665257</v>
      </c>
    </row>
    <row r="103" spans="1:5" x14ac:dyDescent="0.2">
      <c r="A103" t="s">
        <v>1281</v>
      </c>
      <c r="B103">
        <v>1065215657.448561</v>
      </c>
      <c r="C103">
        <v>898613127.55511951</v>
      </c>
      <c r="D103">
        <v>696254476.35445666</v>
      </c>
      <c r="E103">
        <v>455064727.4538244</v>
      </c>
    </row>
    <row r="104" spans="1:5" x14ac:dyDescent="0.2">
      <c r="A104" t="s">
        <v>1282</v>
      </c>
      <c r="B104">
        <v>1052245922.652642</v>
      </c>
      <c r="C104">
        <v>886166336.16561663</v>
      </c>
      <c r="D104">
        <v>684864385.37197471</v>
      </c>
      <c r="E104">
        <v>445724365.91421014</v>
      </c>
    </row>
    <row r="105" spans="1:5" x14ac:dyDescent="0.2">
      <c r="A105" t="s">
        <v>1283</v>
      </c>
      <c r="B105">
        <v>1039048897.130354</v>
      </c>
      <c r="C105">
        <v>873711606.7917701</v>
      </c>
      <c r="D105">
        <v>673687603.09957671</v>
      </c>
      <c r="E105">
        <v>436772574.20655668</v>
      </c>
    </row>
    <row r="106" spans="1:5" x14ac:dyDescent="0.2">
      <c r="A106" t="s">
        <v>1284</v>
      </c>
      <c r="B106">
        <v>1026612369.666919</v>
      </c>
      <c r="C106">
        <v>861789882.70851398</v>
      </c>
      <c r="D106">
        <v>662805242.31480682</v>
      </c>
      <c r="E106">
        <v>427897115.55315793</v>
      </c>
    </row>
    <row r="107" spans="1:5" x14ac:dyDescent="0.2">
      <c r="A107" t="s">
        <v>1285</v>
      </c>
      <c r="B107">
        <v>1014235582.308782</v>
      </c>
      <c r="C107">
        <v>850002692.89403772</v>
      </c>
      <c r="D107">
        <v>652130649.95205438</v>
      </c>
      <c r="E107">
        <v>419279974.28791475</v>
      </c>
    </row>
    <row r="108" spans="1:5" x14ac:dyDescent="0.2">
      <c r="A108" t="s">
        <v>1286</v>
      </c>
      <c r="B108">
        <v>1001107287.751832</v>
      </c>
      <c r="C108">
        <v>837577227.09886825</v>
      </c>
      <c r="D108">
        <v>640963448.89359927</v>
      </c>
      <c r="E108">
        <v>410354680.83646905</v>
      </c>
    </row>
    <row r="109" spans="1:5" x14ac:dyDescent="0.2">
      <c r="A109" t="s">
        <v>1287</v>
      </c>
      <c r="B109">
        <v>989007532.46978402</v>
      </c>
      <c r="C109">
        <v>826095768.38890433</v>
      </c>
      <c r="D109">
        <v>630621202.75308192</v>
      </c>
      <c r="E109">
        <v>402078433.46339941</v>
      </c>
    </row>
    <row r="110" spans="1:5" x14ac:dyDescent="0.2">
      <c r="A110" t="s">
        <v>1288</v>
      </c>
      <c r="B110">
        <v>977000024.63890803</v>
      </c>
      <c r="C110">
        <v>814682058.30280471</v>
      </c>
      <c r="D110">
        <v>620326616.35247552</v>
      </c>
      <c r="E110">
        <v>393839477.04777122</v>
      </c>
    </row>
    <row r="111" spans="1:5" x14ac:dyDescent="0.2">
      <c r="A111" t="s">
        <v>1289</v>
      </c>
      <c r="B111">
        <v>965119633.68725598</v>
      </c>
      <c r="C111">
        <v>803410506.81535399</v>
      </c>
      <c r="D111">
        <v>610188282.76573086</v>
      </c>
      <c r="E111">
        <v>385761883.59655541</v>
      </c>
    </row>
    <row r="112" spans="1:5" x14ac:dyDescent="0.2">
      <c r="A112" t="s">
        <v>1290</v>
      </c>
      <c r="B112">
        <v>953226413.76475</v>
      </c>
      <c r="C112">
        <v>792207564.13244808</v>
      </c>
      <c r="D112">
        <v>600198780.74399519</v>
      </c>
      <c r="E112">
        <v>377891081.29458749</v>
      </c>
    </row>
    <row r="113" spans="1:5" x14ac:dyDescent="0.2">
      <c r="A113" t="s">
        <v>1291</v>
      </c>
      <c r="B113">
        <v>941527714.72701502</v>
      </c>
      <c r="C113">
        <v>781157854.94142652</v>
      </c>
      <c r="D113">
        <v>590322071.20513082</v>
      </c>
      <c r="E113">
        <v>370098371.36265993</v>
      </c>
    </row>
    <row r="114" spans="1:5" x14ac:dyDescent="0.2">
      <c r="A114" t="s">
        <v>1292</v>
      </c>
      <c r="B114">
        <v>928440046.61614394</v>
      </c>
      <c r="C114">
        <v>769035026.88742232</v>
      </c>
      <c r="D114">
        <v>579730440.74682581</v>
      </c>
      <c r="E114">
        <v>361968136.06237477</v>
      </c>
    </row>
    <row r="115" spans="1:5" x14ac:dyDescent="0.2">
      <c r="A115" t="s">
        <v>1293</v>
      </c>
      <c r="B115">
        <v>916844217.02100003</v>
      </c>
      <c r="C115">
        <v>758142049.96684372</v>
      </c>
      <c r="D115">
        <v>570065373.69113374</v>
      </c>
      <c r="E115">
        <v>354425954.99566394</v>
      </c>
    </row>
    <row r="116" spans="1:5" x14ac:dyDescent="0.2">
      <c r="A116" t="s">
        <v>1294</v>
      </c>
      <c r="B116">
        <v>904583836.12791896</v>
      </c>
      <c r="C116">
        <v>746735223.35150933</v>
      </c>
      <c r="D116">
        <v>560060324.10870743</v>
      </c>
      <c r="E116">
        <v>346730689.20308119</v>
      </c>
    </row>
    <row r="117" spans="1:5" x14ac:dyDescent="0.2">
      <c r="A117" t="s">
        <v>1295</v>
      </c>
      <c r="B117">
        <v>892958597.48069096</v>
      </c>
      <c r="C117">
        <v>736009229.38804054</v>
      </c>
      <c r="D117">
        <v>550747515.25949311</v>
      </c>
      <c r="E117">
        <v>339660491.0690546</v>
      </c>
    </row>
    <row r="118" spans="1:5" x14ac:dyDescent="0.2">
      <c r="A118" t="s">
        <v>1296</v>
      </c>
      <c r="B118">
        <v>881458533.92713797</v>
      </c>
      <c r="C118">
        <v>725298205.77307665</v>
      </c>
      <c r="D118">
        <v>541352294.8557204</v>
      </c>
      <c r="E118">
        <v>332452105.96658385</v>
      </c>
    </row>
    <row r="119" spans="1:5" x14ac:dyDescent="0.2">
      <c r="A119" t="s">
        <v>1297</v>
      </c>
      <c r="B119">
        <v>869891749.086218</v>
      </c>
      <c r="C119">
        <v>714605720.21636212</v>
      </c>
      <c r="D119">
        <v>532058804.90875566</v>
      </c>
      <c r="E119">
        <v>325405451.46607441</v>
      </c>
    </row>
    <row r="120" spans="1:5" x14ac:dyDescent="0.2">
      <c r="A120" t="s">
        <v>1298</v>
      </c>
      <c r="B120">
        <v>858677539.42249298</v>
      </c>
      <c r="C120">
        <v>704196981.05234778</v>
      </c>
      <c r="D120">
        <v>522975565.3720032</v>
      </c>
      <c r="E120">
        <v>318495431.63663387</v>
      </c>
    </row>
    <row r="121" spans="1:5" x14ac:dyDescent="0.2">
      <c r="A121" t="s">
        <v>1299</v>
      </c>
      <c r="B121">
        <v>847519851.86138499</v>
      </c>
      <c r="C121">
        <v>693905765.26156402</v>
      </c>
      <c r="D121">
        <v>514064368.26508445</v>
      </c>
      <c r="E121">
        <v>311785127.53634226</v>
      </c>
    </row>
    <row r="122" spans="1:5" x14ac:dyDescent="0.2">
      <c r="A122" t="s">
        <v>1300</v>
      </c>
      <c r="B122">
        <v>836556346.24532902</v>
      </c>
      <c r="C122">
        <v>683767718.47748888</v>
      </c>
      <c r="D122">
        <v>505265555.31545538</v>
      </c>
      <c r="E122">
        <v>305150583.73490596</v>
      </c>
    </row>
    <row r="123" spans="1:5" x14ac:dyDescent="0.2">
      <c r="A123" t="s">
        <v>1301</v>
      </c>
      <c r="B123">
        <v>825699479.30949497</v>
      </c>
      <c r="C123">
        <v>673749079.67385054</v>
      </c>
      <c r="D123">
        <v>496596183.15759587</v>
      </c>
      <c r="E123">
        <v>298644491.86393076</v>
      </c>
    </row>
    <row r="124" spans="1:5" x14ac:dyDescent="0.2">
      <c r="A124" t="s">
        <v>1302</v>
      </c>
      <c r="B124">
        <v>814450558.16581702</v>
      </c>
      <c r="C124">
        <v>663479425.4089762</v>
      </c>
      <c r="D124">
        <v>487823164.86824745</v>
      </c>
      <c r="E124">
        <v>292165973.13363111</v>
      </c>
    </row>
    <row r="125" spans="1:5" x14ac:dyDescent="0.2">
      <c r="A125" t="s">
        <v>1303</v>
      </c>
      <c r="B125">
        <v>803788075.70225704</v>
      </c>
      <c r="C125">
        <v>653682822.55568397</v>
      </c>
      <c r="D125">
        <v>479397897.72329283</v>
      </c>
      <c r="E125">
        <v>285903821.35499918</v>
      </c>
    </row>
    <row r="126" spans="1:5" x14ac:dyDescent="0.2">
      <c r="A126" t="s">
        <v>1304</v>
      </c>
      <c r="B126">
        <v>793193252.62208402</v>
      </c>
      <c r="C126">
        <v>644007737.41276419</v>
      </c>
      <c r="D126">
        <v>471139921.21812618</v>
      </c>
      <c r="E126">
        <v>279827133.29889125</v>
      </c>
    </row>
    <row r="127" spans="1:5" x14ac:dyDescent="0.2">
      <c r="A127" t="s">
        <v>1305</v>
      </c>
      <c r="B127">
        <v>782600826.36471701</v>
      </c>
      <c r="C127">
        <v>634329859.52593732</v>
      </c>
      <c r="D127">
        <v>462879628.6443572</v>
      </c>
      <c r="E127">
        <v>273756604.6860438</v>
      </c>
    </row>
    <row r="128" spans="1:5" x14ac:dyDescent="0.2">
      <c r="A128" t="s">
        <v>1306</v>
      </c>
      <c r="B128">
        <v>772203445.71247101</v>
      </c>
      <c r="C128">
        <v>624840782.1117723</v>
      </c>
      <c r="D128">
        <v>454795724.07856929</v>
      </c>
      <c r="E128">
        <v>267836357.68588296</v>
      </c>
    </row>
    <row r="129" spans="1:5" x14ac:dyDescent="0.2">
      <c r="A129" t="s">
        <v>1307</v>
      </c>
      <c r="B129">
        <v>761868968.03824103</v>
      </c>
      <c r="C129">
        <v>615500284.99237955</v>
      </c>
      <c r="D129">
        <v>446931232.99440855</v>
      </c>
      <c r="E129">
        <v>262161800.13355333</v>
      </c>
    </row>
    <row r="130" spans="1:5" x14ac:dyDescent="0.2">
      <c r="A130" t="s">
        <v>1308</v>
      </c>
      <c r="B130">
        <v>751609111.93178701</v>
      </c>
      <c r="C130">
        <v>606181655.4304595</v>
      </c>
      <c r="D130">
        <v>439045297.13540381</v>
      </c>
      <c r="E130">
        <v>256445246.86424956</v>
      </c>
    </row>
    <row r="131" spans="1:5" x14ac:dyDescent="0.2">
      <c r="A131" t="s">
        <v>1309</v>
      </c>
      <c r="B131">
        <v>741306578.63700199</v>
      </c>
      <c r="C131">
        <v>596891188.15019071</v>
      </c>
      <c r="D131">
        <v>431252350.26957184</v>
      </c>
      <c r="E131">
        <v>250860846.15414271</v>
      </c>
    </row>
    <row r="132" spans="1:5" x14ac:dyDescent="0.2">
      <c r="A132" t="s">
        <v>1310</v>
      </c>
      <c r="B132">
        <v>731144737.23984206</v>
      </c>
      <c r="C132">
        <v>587710501.01197422</v>
      </c>
      <c r="D132">
        <v>423539433.05546743</v>
      </c>
      <c r="E132">
        <v>245330688.91571268</v>
      </c>
    </row>
    <row r="133" spans="1:5" x14ac:dyDescent="0.2">
      <c r="A133" t="s">
        <v>1311</v>
      </c>
      <c r="B133">
        <v>720900837.88653898</v>
      </c>
      <c r="C133">
        <v>578525069.22410953</v>
      </c>
      <c r="D133">
        <v>415893708.55272329</v>
      </c>
      <c r="E133">
        <v>239914480.54138601</v>
      </c>
    </row>
    <row r="134" spans="1:5" x14ac:dyDescent="0.2">
      <c r="A134" t="s">
        <v>1312</v>
      </c>
      <c r="B134">
        <v>710864363.85793602</v>
      </c>
      <c r="C134">
        <v>569503208.28781748</v>
      </c>
      <c r="D134">
        <v>408366808.07138324</v>
      </c>
      <c r="E134">
        <v>234574698.07073554</v>
      </c>
    </row>
    <row r="135" spans="1:5" x14ac:dyDescent="0.2">
      <c r="A135" t="s">
        <v>1313</v>
      </c>
      <c r="B135">
        <v>700886845.02159095</v>
      </c>
      <c r="C135">
        <v>560557437.98021054</v>
      </c>
      <c r="D135">
        <v>400929925.17692024</v>
      </c>
      <c r="E135">
        <v>229327334.38068727</v>
      </c>
    </row>
    <row r="136" spans="1:5" x14ac:dyDescent="0.2">
      <c r="A136" t="s">
        <v>1314</v>
      </c>
      <c r="B136">
        <v>690894383.06930602</v>
      </c>
      <c r="C136">
        <v>551658650.97878528</v>
      </c>
      <c r="D136">
        <v>393594076.49342501</v>
      </c>
      <c r="E136">
        <v>224208455.65443152</v>
      </c>
    </row>
    <row r="137" spans="1:5" x14ac:dyDescent="0.2">
      <c r="A137" t="s">
        <v>1315</v>
      </c>
      <c r="B137">
        <v>681053519.61262798</v>
      </c>
      <c r="C137">
        <v>542878686.94008183</v>
      </c>
      <c r="D137">
        <v>386344741.47633082</v>
      </c>
      <c r="E137">
        <v>219146762.20417735</v>
      </c>
    </row>
    <row r="138" spans="1:5" x14ac:dyDescent="0.2">
      <c r="A138" t="s">
        <v>1316</v>
      </c>
      <c r="B138">
        <v>670857703.42382705</v>
      </c>
      <c r="C138">
        <v>533873693.59808087</v>
      </c>
      <c r="D138">
        <v>379001128.04843521</v>
      </c>
      <c r="E138">
        <v>214099986.11173141</v>
      </c>
    </row>
    <row r="139" spans="1:5" x14ac:dyDescent="0.2">
      <c r="A139" t="s">
        <v>1317</v>
      </c>
      <c r="B139">
        <v>660986776.11309302</v>
      </c>
      <c r="C139">
        <v>525126168.09363121</v>
      </c>
      <c r="D139">
        <v>371843106.27025807</v>
      </c>
      <c r="E139">
        <v>209166673.90498969</v>
      </c>
    </row>
    <row r="140" spans="1:5" x14ac:dyDescent="0.2">
      <c r="A140" t="s">
        <v>1318</v>
      </c>
      <c r="B140">
        <v>651104927.87526703</v>
      </c>
      <c r="C140">
        <v>516398118.21218169</v>
      </c>
      <c r="D140">
        <v>364732797.46030557</v>
      </c>
      <c r="E140">
        <v>204298036.80811545</v>
      </c>
    </row>
    <row r="141" spans="1:5" x14ac:dyDescent="0.2">
      <c r="A141" t="s">
        <v>1319</v>
      </c>
      <c r="B141">
        <v>641475880.44169104</v>
      </c>
      <c r="C141">
        <v>507981765.57892609</v>
      </c>
      <c r="D141">
        <v>357964044.20330381</v>
      </c>
      <c r="E141">
        <v>199739423.89101627</v>
      </c>
    </row>
    <row r="142" spans="1:5" x14ac:dyDescent="0.2">
      <c r="A142" t="s">
        <v>1320</v>
      </c>
      <c r="B142">
        <v>631933788.87786901</v>
      </c>
      <c r="C142">
        <v>499576669.10155022</v>
      </c>
      <c r="D142">
        <v>351145836.76204014</v>
      </c>
      <c r="E142">
        <v>195105058.80292714</v>
      </c>
    </row>
    <row r="143" spans="1:5" x14ac:dyDescent="0.2">
      <c r="A143" t="s">
        <v>1321</v>
      </c>
      <c r="B143">
        <v>622386040.79955304</v>
      </c>
      <c r="C143">
        <v>491221056.27441019</v>
      </c>
      <c r="D143">
        <v>344422978.11426628</v>
      </c>
      <c r="E143">
        <v>190585215.49901664</v>
      </c>
    </row>
    <row r="144" spans="1:5" x14ac:dyDescent="0.2">
      <c r="A144" t="s">
        <v>1322</v>
      </c>
      <c r="B144">
        <v>612978333.84192598</v>
      </c>
      <c r="C144">
        <v>482975426.33834505</v>
      </c>
      <c r="D144">
        <v>337780263.68640018</v>
      </c>
      <c r="E144">
        <v>186117829.81108811</v>
      </c>
    </row>
    <row r="145" spans="1:5" x14ac:dyDescent="0.2">
      <c r="A145" t="s">
        <v>1323</v>
      </c>
      <c r="B145">
        <v>603643021.36376095</v>
      </c>
      <c r="C145">
        <v>474839298.5250116</v>
      </c>
      <c r="D145">
        <v>331272708.02166814</v>
      </c>
      <c r="E145">
        <v>181783914.3566131</v>
      </c>
    </row>
    <row r="146" spans="1:5" x14ac:dyDescent="0.2">
      <c r="A146" t="s">
        <v>1324</v>
      </c>
      <c r="B146">
        <v>594396765.03339601</v>
      </c>
      <c r="C146">
        <v>466772956.96992946</v>
      </c>
      <c r="D146">
        <v>324817023.85549003</v>
      </c>
      <c r="E146">
        <v>177486446.88801652</v>
      </c>
    </row>
    <row r="147" spans="1:5" x14ac:dyDescent="0.2">
      <c r="A147" t="s">
        <v>1325</v>
      </c>
      <c r="B147">
        <v>585225166.31220901</v>
      </c>
      <c r="C147">
        <v>458791140.01122802</v>
      </c>
      <c r="D147">
        <v>318450702.53617734</v>
      </c>
      <c r="E147">
        <v>173270745.28536704</v>
      </c>
    </row>
    <row r="148" spans="1:5" x14ac:dyDescent="0.2">
      <c r="A148" t="s">
        <v>1326</v>
      </c>
      <c r="B148">
        <v>576135666.45143902</v>
      </c>
      <c r="C148">
        <v>450923999.84120989</v>
      </c>
      <c r="D148">
        <v>312219703.46554995</v>
      </c>
      <c r="E148">
        <v>169184052.10106978</v>
      </c>
    </row>
    <row r="149" spans="1:5" x14ac:dyDescent="0.2">
      <c r="A149" t="s">
        <v>1327</v>
      </c>
      <c r="B149">
        <v>567085632.06146502</v>
      </c>
      <c r="C149">
        <v>443088024.17032355</v>
      </c>
      <c r="D149">
        <v>306013834.72454131</v>
      </c>
      <c r="E149">
        <v>165118903.62351051</v>
      </c>
    </row>
    <row r="150" spans="1:5" x14ac:dyDescent="0.2">
      <c r="A150" t="s">
        <v>1328</v>
      </c>
      <c r="B150">
        <v>557310892.775967</v>
      </c>
      <c r="C150">
        <v>434735854.72697902</v>
      </c>
      <c r="D150">
        <v>299506516.80551809</v>
      </c>
      <c r="E150">
        <v>160945224.49583974</v>
      </c>
    </row>
    <row r="151" spans="1:5" x14ac:dyDescent="0.2">
      <c r="A151" t="s">
        <v>1329</v>
      </c>
      <c r="B151">
        <v>548332221.50591695</v>
      </c>
      <c r="C151">
        <v>427006488.66314572</v>
      </c>
      <c r="D151">
        <v>293433290.53101218</v>
      </c>
      <c r="E151">
        <v>157013799.11539936</v>
      </c>
    </row>
    <row r="152" spans="1:5" x14ac:dyDescent="0.2">
      <c r="A152" t="s">
        <v>1330</v>
      </c>
      <c r="B152">
        <v>539394950.12548995</v>
      </c>
      <c r="C152">
        <v>419334276.10015905</v>
      </c>
      <c r="D152">
        <v>287428193.26389545</v>
      </c>
      <c r="E152">
        <v>153149090.7383092</v>
      </c>
    </row>
    <row r="153" spans="1:5" x14ac:dyDescent="0.2">
      <c r="A153" t="s">
        <v>1331</v>
      </c>
      <c r="B153">
        <v>530508635.25645399</v>
      </c>
      <c r="C153">
        <v>411794049.81739169</v>
      </c>
      <c r="D153">
        <v>281611369.99268705</v>
      </c>
      <c r="E153">
        <v>149475582.4272756</v>
      </c>
    </row>
    <row r="154" spans="1:5" x14ac:dyDescent="0.2">
      <c r="A154" t="s">
        <v>1332</v>
      </c>
      <c r="B154">
        <v>521658432.34592098</v>
      </c>
      <c r="C154">
        <v>404237519.74293351</v>
      </c>
      <c r="D154">
        <v>275740673.34384716</v>
      </c>
      <c r="E154">
        <v>145739582.24230355</v>
      </c>
    </row>
    <row r="155" spans="1:5" x14ac:dyDescent="0.2">
      <c r="A155" t="s">
        <v>1333</v>
      </c>
      <c r="B155">
        <v>512919635.12731898</v>
      </c>
      <c r="C155">
        <v>396813349.04704702</v>
      </c>
      <c r="D155">
        <v>270010250.76619905</v>
      </c>
      <c r="E155">
        <v>142125833.34579554</v>
      </c>
    </row>
    <row r="156" spans="1:5" x14ac:dyDescent="0.2">
      <c r="A156" t="s">
        <v>1334</v>
      </c>
      <c r="B156">
        <v>503989587.83941603</v>
      </c>
      <c r="C156">
        <v>389243431.26735222</v>
      </c>
      <c r="D156">
        <v>264185735.00191846</v>
      </c>
      <c r="E156">
        <v>138470976.62329838</v>
      </c>
    </row>
    <row r="157" spans="1:5" x14ac:dyDescent="0.2">
      <c r="A157" t="s">
        <v>1335</v>
      </c>
      <c r="B157">
        <v>495448575.00853401</v>
      </c>
      <c r="C157">
        <v>382018919.66602182</v>
      </c>
      <c r="D157">
        <v>258644180.24314216</v>
      </c>
      <c r="E157">
        <v>135010699.00622848</v>
      </c>
    </row>
    <row r="158" spans="1:5" x14ac:dyDescent="0.2">
      <c r="A158" t="s">
        <v>1336</v>
      </c>
      <c r="B158">
        <v>487006250.60042202</v>
      </c>
      <c r="C158">
        <v>374872517.52317011</v>
      </c>
      <c r="D158">
        <v>253160260.78872991</v>
      </c>
      <c r="E158">
        <v>131588406.86169605</v>
      </c>
    </row>
    <row r="159" spans="1:5" x14ac:dyDescent="0.2">
      <c r="A159" t="s">
        <v>1337</v>
      </c>
      <c r="B159">
        <v>478682583.299977</v>
      </c>
      <c r="C159">
        <v>367840439.35605425</v>
      </c>
      <c r="D159">
        <v>247779571.25205165</v>
      </c>
      <c r="E159">
        <v>128246113.0830828</v>
      </c>
    </row>
    <row r="160" spans="1:5" x14ac:dyDescent="0.2">
      <c r="A160" t="s">
        <v>1338</v>
      </c>
      <c r="B160">
        <v>470501401.83122098</v>
      </c>
      <c r="C160">
        <v>360960208.33952469</v>
      </c>
      <c r="D160">
        <v>242546560.52033091</v>
      </c>
      <c r="E160">
        <v>125023000.62442119</v>
      </c>
    </row>
    <row r="161" spans="1:5" x14ac:dyDescent="0.2">
      <c r="A161" t="s">
        <v>1339</v>
      </c>
      <c r="B161">
        <v>462405603.20385402</v>
      </c>
      <c r="C161">
        <v>354147576.33209026</v>
      </c>
      <c r="D161">
        <v>237363621.0422222</v>
      </c>
      <c r="E161">
        <v>121833178.82596558</v>
      </c>
    </row>
    <row r="162" spans="1:5" x14ac:dyDescent="0.2">
      <c r="A162" t="s">
        <v>1340</v>
      </c>
      <c r="B162">
        <v>454377384.61056101</v>
      </c>
      <c r="C162">
        <v>347427709.98815805</v>
      </c>
      <c r="D162">
        <v>232286572.45416901</v>
      </c>
      <c r="E162">
        <v>118738513.14661396</v>
      </c>
    </row>
    <row r="163" spans="1:5" x14ac:dyDescent="0.2">
      <c r="A163" t="s">
        <v>1341</v>
      </c>
      <c r="B163">
        <v>446183381.346551</v>
      </c>
      <c r="C163">
        <v>340583744.376495</v>
      </c>
      <c r="D163">
        <v>227131652.5064581</v>
      </c>
      <c r="E163">
        <v>115611698.29017679</v>
      </c>
    </row>
    <row r="164" spans="1:5" x14ac:dyDescent="0.2">
      <c r="A164" t="s">
        <v>1342</v>
      </c>
      <c r="B164">
        <v>438305171.51941699</v>
      </c>
      <c r="C164">
        <v>334002639.83243579</v>
      </c>
      <c r="D164">
        <v>222176303.607593</v>
      </c>
      <c r="E164">
        <v>112610393.69984244</v>
      </c>
    </row>
    <row r="165" spans="1:5" x14ac:dyDescent="0.2">
      <c r="A165" t="s">
        <v>1343</v>
      </c>
      <c r="B165">
        <v>429481270.76147097</v>
      </c>
      <c r="C165">
        <v>326777132.06618196</v>
      </c>
      <c r="D165">
        <v>216870564.93222806</v>
      </c>
      <c r="E165">
        <v>109500565.43471277</v>
      </c>
    </row>
    <row r="166" spans="1:5" x14ac:dyDescent="0.2">
      <c r="A166" t="s">
        <v>1344</v>
      </c>
      <c r="B166">
        <v>421737833.08877301</v>
      </c>
      <c r="C166">
        <v>320341178.37067807</v>
      </c>
      <c r="D166">
        <v>212058563.69739905</v>
      </c>
      <c r="E166">
        <v>106617424.21004471</v>
      </c>
    </row>
    <row r="167" spans="1:5" x14ac:dyDescent="0.2">
      <c r="A167" t="s">
        <v>1345</v>
      </c>
      <c r="B167">
        <v>414061955.16924298</v>
      </c>
      <c r="C167">
        <v>313994539.36641878</v>
      </c>
      <c r="D167">
        <v>207345640.88672641</v>
      </c>
      <c r="E167">
        <v>103820559.13268618</v>
      </c>
    </row>
    <row r="168" spans="1:5" x14ac:dyDescent="0.2">
      <c r="A168" t="s">
        <v>1346</v>
      </c>
      <c r="B168">
        <v>406482268.53179801</v>
      </c>
      <c r="C168">
        <v>307723845.92153835</v>
      </c>
      <c r="D168">
        <v>202688009.88421199</v>
      </c>
      <c r="E168">
        <v>101058566.17138648</v>
      </c>
    </row>
    <row r="169" spans="1:5" x14ac:dyDescent="0.2">
      <c r="A169" t="s">
        <v>1347</v>
      </c>
      <c r="B169">
        <v>399068030.00691998</v>
      </c>
      <c r="C169">
        <v>301615074.49196869</v>
      </c>
      <c r="D169">
        <v>198175388.24440336</v>
      </c>
      <c r="E169">
        <v>98403574.573620677</v>
      </c>
    </row>
    <row r="170" spans="1:5" x14ac:dyDescent="0.2">
      <c r="A170" t="s">
        <v>1348</v>
      </c>
      <c r="B170">
        <v>391763486.51265699</v>
      </c>
      <c r="C170">
        <v>295592112.58845431</v>
      </c>
      <c r="D170">
        <v>193724080.64178166</v>
      </c>
      <c r="E170">
        <v>95785856.099995598</v>
      </c>
    </row>
    <row r="171" spans="1:5" x14ac:dyDescent="0.2">
      <c r="A171" t="s">
        <v>1349</v>
      </c>
      <c r="B171">
        <v>384412808.63164401</v>
      </c>
      <c r="C171">
        <v>289553963.68837363</v>
      </c>
      <c r="D171">
        <v>189284204.55868524</v>
      </c>
      <c r="E171">
        <v>93194175.525000662</v>
      </c>
    </row>
    <row r="172" spans="1:5" x14ac:dyDescent="0.2">
      <c r="A172" t="s">
        <v>1350</v>
      </c>
      <c r="B172">
        <v>377357248.89277703</v>
      </c>
      <c r="C172">
        <v>283772902.20727462</v>
      </c>
      <c r="D172">
        <v>185048491.51299599</v>
      </c>
      <c r="E172">
        <v>90735247.625717565</v>
      </c>
    </row>
    <row r="173" spans="1:5" x14ac:dyDescent="0.2">
      <c r="A173" t="s">
        <v>1351</v>
      </c>
      <c r="B173">
        <v>370379974.11846</v>
      </c>
      <c r="C173">
        <v>278053586.25000149</v>
      </c>
      <c r="D173">
        <v>180857790.57477784</v>
      </c>
      <c r="E173">
        <v>88304801.834065542</v>
      </c>
    </row>
    <row r="174" spans="1:5" x14ac:dyDescent="0.2">
      <c r="A174" t="s">
        <v>1352</v>
      </c>
      <c r="B174">
        <v>363440194.22617102</v>
      </c>
      <c r="C174">
        <v>272395870.93551713</v>
      </c>
      <c r="D174">
        <v>176741691.71668941</v>
      </c>
      <c r="E174">
        <v>85941353.725214541</v>
      </c>
    </row>
    <row r="175" spans="1:5" x14ac:dyDescent="0.2">
      <c r="A175" t="s">
        <v>1353</v>
      </c>
      <c r="B175">
        <v>356538906.41291898</v>
      </c>
      <c r="C175">
        <v>266770173.56032166</v>
      </c>
      <c r="D175">
        <v>172651299.57873374</v>
      </c>
      <c r="E175">
        <v>83596800.107679501</v>
      </c>
    </row>
    <row r="176" spans="1:5" x14ac:dyDescent="0.2">
      <c r="A176" t="s">
        <v>1354</v>
      </c>
      <c r="B176">
        <v>349671805.443766</v>
      </c>
      <c r="C176">
        <v>261188311.74776134</v>
      </c>
      <c r="D176">
        <v>168608867.55015236</v>
      </c>
      <c r="E176">
        <v>81293689.301071167</v>
      </c>
    </row>
    <row r="177" spans="1:5" x14ac:dyDescent="0.2">
      <c r="A177" t="s">
        <v>1355</v>
      </c>
      <c r="B177">
        <v>342852191.76329303</v>
      </c>
      <c r="C177">
        <v>255688028.2869553</v>
      </c>
      <c r="D177">
        <v>164665459.02565512</v>
      </c>
      <c r="E177">
        <v>79077781.76899983</v>
      </c>
    </row>
    <row r="178" spans="1:5" x14ac:dyDescent="0.2">
      <c r="A178" t="s">
        <v>1356</v>
      </c>
      <c r="B178">
        <v>336101257.35882598</v>
      </c>
      <c r="C178">
        <v>250228273.97172043</v>
      </c>
      <c r="D178">
        <v>160739490.76204532</v>
      </c>
      <c r="E178">
        <v>76865450.494411588</v>
      </c>
    </row>
    <row r="179" spans="1:5" x14ac:dyDescent="0.2">
      <c r="A179" t="s">
        <v>1357</v>
      </c>
      <c r="B179">
        <v>329403183.50228</v>
      </c>
      <c r="C179">
        <v>244838999.14368388</v>
      </c>
      <c r="D179">
        <v>156890472.40361291</v>
      </c>
      <c r="E179">
        <v>74717312.581665084</v>
      </c>
    </row>
    <row r="180" spans="1:5" x14ac:dyDescent="0.2">
      <c r="A180" t="s">
        <v>1358</v>
      </c>
      <c r="B180">
        <v>322793681.55692399</v>
      </c>
      <c r="C180">
        <v>239519351.77293381</v>
      </c>
      <c r="D180">
        <v>153091358.07229874</v>
      </c>
      <c r="E180">
        <v>72599222.132463634</v>
      </c>
    </row>
    <row r="181" spans="1:5" x14ac:dyDescent="0.2">
      <c r="A181" t="s">
        <v>1359</v>
      </c>
      <c r="B181">
        <v>316314393.48558903</v>
      </c>
      <c r="C181">
        <v>234326333.53941292</v>
      </c>
      <c r="D181">
        <v>149403555.39119008</v>
      </c>
      <c r="E181">
        <v>70559957.060293451</v>
      </c>
    </row>
    <row r="182" spans="1:5" x14ac:dyDescent="0.2">
      <c r="A182" t="s">
        <v>1360</v>
      </c>
      <c r="B182">
        <v>309962290.86142802</v>
      </c>
      <c r="C182">
        <v>229231229.57588691</v>
      </c>
      <c r="D182">
        <v>145783278.28922746</v>
      </c>
      <c r="E182">
        <v>68558563.132218972</v>
      </c>
    </row>
    <row r="183" spans="1:5" x14ac:dyDescent="0.2">
      <c r="A183" t="s">
        <v>1361</v>
      </c>
      <c r="B183">
        <v>303716361.52585202</v>
      </c>
      <c r="C183">
        <v>224231121.68653655</v>
      </c>
      <c r="D183">
        <v>142240709.71169192</v>
      </c>
      <c r="E183">
        <v>66609247.124837652</v>
      </c>
    </row>
    <row r="184" spans="1:5" x14ac:dyDescent="0.2">
      <c r="A184" t="s">
        <v>1362</v>
      </c>
      <c r="B184">
        <v>297573327.25057501</v>
      </c>
      <c r="C184">
        <v>219335163.29454157</v>
      </c>
      <c r="D184">
        <v>138792516.67633918</v>
      </c>
      <c r="E184">
        <v>64728083.523379304</v>
      </c>
    </row>
    <row r="185" spans="1:5" x14ac:dyDescent="0.2">
      <c r="A185" t="s">
        <v>1363</v>
      </c>
      <c r="B185">
        <v>291536673.56270403</v>
      </c>
      <c r="C185">
        <v>214521208.34343016</v>
      </c>
      <c r="D185">
        <v>135401076.08565676</v>
      </c>
      <c r="E185">
        <v>62878972.057655156</v>
      </c>
    </row>
    <row r="186" spans="1:5" x14ac:dyDescent="0.2">
      <c r="A186" t="s">
        <v>1364</v>
      </c>
      <c r="B186">
        <v>285601293.89749098</v>
      </c>
      <c r="C186">
        <v>209808834.58625069</v>
      </c>
      <c r="D186">
        <v>132100791.5833669</v>
      </c>
      <c r="E186">
        <v>61094880.669689417</v>
      </c>
    </row>
    <row r="187" spans="1:5" x14ac:dyDescent="0.2">
      <c r="A187" t="s">
        <v>1365</v>
      </c>
      <c r="B187">
        <v>279802147.28988498</v>
      </c>
      <c r="C187">
        <v>205200031.40490708</v>
      </c>
      <c r="D187">
        <v>128870396.40108794</v>
      </c>
      <c r="E187">
        <v>59348423.191170916</v>
      </c>
    </row>
    <row r="188" spans="1:5" x14ac:dyDescent="0.2">
      <c r="A188" t="s">
        <v>1366</v>
      </c>
      <c r="B188">
        <v>273485692.64772499</v>
      </c>
      <c r="C188">
        <v>200227520.85099584</v>
      </c>
      <c r="D188">
        <v>125427742.13847385</v>
      </c>
      <c r="E188">
        <v>57518326.863090798</v>
      </c>
    </row>
    <row r="189" spans="1:5" x14ac:dyDescent="0.2">
      <c r="A189" t="s">
        <v>1367</v>
      </c>
      <c r="B189">
        <v>267861752.44284001</v>
      </c>
      <c r="C189">
        <v>195809603.365493</v>
      </c>
      <c r="D189">
        <v>122378447.16587691</v>
      </c>
      <c r="E189">
        <v>55905249.424341373</v>
      </c>
    </row>
    <row r="190" spans="1:5" x14ac:dyDescent="0.2">
      <c r="A190" t="s">
        <v>1368</v>
      </c>
      <c r="B190">
        <v>262304756.04809201</v>
      </c>
      <c r="C190">
        <v>191422166.01632395</v>
      </c>
      <c r="D190">
        <v>119332096.1950417</v>
      </c>
      <c r="E190">
        <v>54282712.394473292</v>
      </c>
    </row>
    <row r="191" spans="1:5" x14ac:dyDescent="0.2">
      <c r="A191" t="s">
        <v>1369</v>
      </c>
      <c r="B191">
        <v>256797781.393379</v>
      </c>
      <c r="C191">
        <v>187095735.48483273</v>
      </c>
      <c r="D191">
        <v>116347940.28498098</v>
      </c>
      <c r="E191">
        <v>52708305.394128561</v>
      </c>
    </row>
    <row r="192" spans="1:5" x14ac:dyDescent="0.2">
      <c r="A192" t="s">
        <v>1370</v>
      </c>
      <c r="B192">
        <v>251323106.52600899</v>
      </c>
      <c r="C192">
        <v>182796476.25020826</v>
      </c>
      <c r="D192">
        <v>113385292.09958939</v>
      </c>
      <c r="E192">
        <v>51148593.639403626</v>
      </c>
    </row>
    <row r="193" spans="1:5" x14ac:dyDescent="0.2">
      <c r="A193" t="s">
        <v>1371</v>
      </c>
      <c r="B193">
        <v>245912748.377848</v>
      </c>
      <c r="C193">
        <v>178567740.92089319</v>
      </c>
      <c r="D193">
        <v>110489669.68941137</v>
      </c>
      <c r="E193">
        <v>49638052.325530335</v>
      </c>
    </row>
    <row r="194" spans="1:5" x14ac:dyDescent="0.2">
      <c r="A194" t="s">
        <v>1372</v>
      </c>
      <c r="B194">
        <v>240548963.771698</v>
      </c>
      <c r="C194">
        <v>174376609.90863344</v>
      </c>
      <c r="D194">
        <v>107621984.00437827</v>
      </c>
      <c r="E194">
        <v>48144942.329233408</v>
      </c>
    </row>
    <row r="195" spans="1:5" x14ac:dyDescent="0.2">
      <c r="A195" t="s">
        <v>1373</v>
      </c>
      <c r="B195">
        <v>235230961.81420499</v>
      </c>
      <c r="C195">
        <v>170232314.21267614</v>
      </c>
      <c r="D195">
        <v>104797002.28155898</v>
      </c>
      <c r="E195">
        <v>46682612.90438804</v>
      </c>
    </row>
    <row r="196" spans="1:5" x14ac:dyDescent="0.2">
      <c r="A196" t="s">
        <v>1374</v>
      </c>
      <c r="B196">
        <v>229984337.59277099</v>
      </c>
      <c r="C196">
        <v>166162240.64863104</v>
      </c>
      <c r="D196">
        <v>102039650.83760834</v>
      </c>
      <c r="E196">
        <v>45268003.806020647</v>
      </c>
    </row>
    <row r="197" spans="1:5" x14ac:dyDescent="0.2">
      <c r="A197" t="s">
        <v>1375</v>
      </c>
      <c r="B197">
        <v>224794172.03111801</v>
      </c>
      <c r="C197">
        <v>162136915.18818283</v>
      </c>
      <c r="D197">
        <v>99314491.366227373</v>
      </c>
      <c r="E197">
        <v>43872423.176838823</v>
      </c>
    </row>
    <row r="198" spans="1:5" x14ac:dyDescent="0.2">
      <c r="A198" t="s">
        <v>1376</v>
      </c>
      <c r="B198">
        <v>219650554.80133301</v>
      </c>
      <c r="C198">
        <v>158166943.87735006</v>
      </c>
      <c r="D198">
        <v>96644291.668196678</v>
      </c>
      <c r="E198">
        <v>42517849.492317453</v>
      </c>
    </row>
    <row r="199" spans="1:5" x14ac:dyDescent="0.2">
      <c r="A199" t="s">
        <v>1377</v>
      </c>
      <c r="B199">
        <v>214595150.79650399</v>
      </c>
      <c r="C199">
        <v>154264537.58839983</v>
      </c>
      <c r="D199">
        <v>94020093.495239109</v>
      </c>
      <c r="E199">
        <v>41188159.056828611</v>
      </c>
    </row>
    <row r="200" spans="1:5" x14ac:dyDescent="0.2">
      <c r="A200" t="s">
        <v>1378</v>
      </c>
      <c r="B200">
        <v>209610222.22426099</v>
      </c>
      <c r="C200">
        <v>150425490.10737944</v>
      </c>
      <c r="D200">
        <v>91447135.274167344</v>
      </c>
      <c r="E200">
        <v>39891321.818409875</v>
      </c>
    </row>
    <row r="201" spans="1:5" x14ac:dyDescent="0.2">
      <c r="A201" t="s">
        <v>1379</v>
      </c>
      <c r="B201">
        <v>204728030.55478001</v>
      </c>
      <c r="C201">
        <v>146696721.63949081</v>
      </c>
      <c r="D201">
        <v>88975450.264477968</v>
      </c>
      <c r="E201">
        <v>38664600.545007423</v>
      </c>
    </row>
    <row r="202" spans="1:5" x14ac:dyDescent="0.2">
      <c r="A202" t="s">
        <v>1380</v>
      </c>
      <c r="B202">
        <v>199524004.20359299</v>
      </c>
      <c r="C202">
        <v>142725321.77699435</v>
      </c>
      <c r="D202">
        <v>86346534.064294904</v>
      </c>
      <c r="E202">
        <v>37363268.649064839</v>
      </c>
    </row>
    <row r="203" spans="1:5" x14ac:dyDescent="0.2">
      <c r="A203" t="s">
        <v>1381</v>
      </c>
      <c r="B203">
        <v>194749037.455598</v>
      </c>
      <c r="C203">
        <v>139080985.40563825</v>
      </c>
      <c r="D203">
        <v>83934673.480964363</v>
      </c>
      <c r="E203">
        <v>36170743.973847352</v>
      </c>
    </row>
    <row r="204" spans="1:5" x14ac:dyDescent="0.2">
      <c r="A204" t="s">
        <v>1382</v>
      </c>
      <c r="B204">
        <v>190135260.39849499</v>
      </c>
      <c r="C204">
        <v>135555730.60809156</v>
      </c>
      <c r="D204">
        <v>81599147.438236192</v>
      </c>
      <c r="E204">
        <v>35015334.303408116</v>
      </c>
    </row>
    <row r="205" spans="1:5" x14ac:dyDescent="0.2">
      <c r="A205" t="s">
        <v>1383</v>
      </c>
      <c r="B205">
        <v>185596098.292932</v>
      </c>
      <c r="C205">
        <v>132102373.47133115</v>
      </c>
      <c r="D205">
        <v>79324643.147116184</v>
      </c>
      <c r="E205">
        <v>33899778.95425199</v>
      </c>
    </row>
    <row r="206" spans="1:5" x14ac:dyDescent="0.2">
      <c r="A206" t="s">
        <v>1384</v>
      </c>
      <c r="B206">
        <v>180607017.24865299</v>
      </c>
      <c r="C206">
        <v>128333245.60959278</v>
      </c>
      <c r="D206">
        <v>76865379.7670369</v>
      </c>
      <c r="E206">
        <v>32709668.002016082</v>
      </c>
    </row>
    <row r="207" spans="1:5" x14ac:dyDescent="0.2">
      <c r="A207" t="s">
        <v>1385</v>
      </c>
      <c r="B207">
        <v>176016445.14909801</v>
      </c>
      <c r="C207">
        <v>124859209.89530417</v>
      </c>
      <c r="D207">
        <v>74594408.509061724</v>
      </c>
      <c r="E207">
        <v>31608817.796126377</v>
      </c>
    </row>
    <row r="208" spans="1:5" x14ac:dyDescent="0.2">
      <c r="A208" t="s">
        <v>1386</v>
      </c>
      <c r="B208">
        <v>171627310.77474001</v>
      </c>
      <c r="C208">
        <v>121545894.6629836</v>
      </c>
      <c r="D208">
        <v>72436215.847215161</v>
      </c>
      <c r="E208">
        <v>30568478.020991974</v>
      </c>
    </row>
    <row r="209" spans="1:5" x14ac:dyDescent="0.2">
      <c r="A209" t="s">
        <v>1387</v>
      </c>
      <c r="B209">
        <v>167262550.06175399</v>
      </c>
      <c r="C209">
        <v>118253877.45923434</v>
      </c>
      <c r="D209">
        <v>70295082.05601643</v>
      </c>
      <c r="E209">
        <v>29539260.836047407</v>
      </c>
    </row>
    <row r="210" spans="1:5" x14ac:dyDescent="0.2">
      <c r="A210" t="s">
        <v>1388</v>
      </c>
      <c r="B210">
        <v>162925356.550154</v>
      </c>
      <c r="C210">
        <v>114998431.4211532</v>
      </c>
      <c r="D210">
        <v>68191655.859044537</v>
      </c>
      <c r="E210">
        <v>28537899.306137826</v>
      </c>
    </row>
    <row r="211" spans="1:5" x14ac:dyDescent="0.2">
      <c r="A211" t="s">
        <v>1389</v>
      </c>
      <c r="B211">
        <v>158612460.49028999</v>
      </c>
      <c r="C211">
        <v>111764355.43035439</v>
      </c>
      <c r="D211">
        <v>66105368.474556714</v>
      </c>
      <c r="E211">
        <v>27547621.985654581</v>
      </c>
    </row>
    <row r="212" spans="1:5" x14ac:dyDescent="0.2">
      <c r="A212" t="s">
        <v>1390</v>
      </c>
      <c r="B212">
        <v>154338366.395843</v>
      </c>
      <c r="C212">
        <v>108568214.05534011</v>
      </c>
      <c r="D212">
        <v>64051631.910337657</v>
      </c>
      <c r="E212">
        <v>26578728.647024408</v>
      </c>
    </row>
    <row r="213" spans="1:5" x14ac:dyDescent="0.2">
      <c r="A213" t="s">
        <v>1391</v>
      </c>
      <c r="B213">
        <v>150112554.57090601</v>
      </c>
      <c r="C213">
        <v>105433817.94156727</v>
      </c>
      <c r="D213">
        <v>62059540.398341872</v>
      </c>
      <c r="E213">
        <v>25653555.785899233</v>
      </c>
    </row>
    <row r="214" spans="1:5" x14ac:dyDescent="0.2">
      <c r="A214" t="s">
        <v>1392</v>
      </c>
      <c r="B214">
        <v>145922317.81136799</v>
      </c>
      <c r="C214">
        <v>102316910.03889906</v>
      </c>
      <c r="D214">
        <v>60071728.777092412</v>
      </c>
      <c r="E214">
        <v>24726677.547502086</v>
      </c>
    </row>
    <row r="215" spans="1:5" x14ac:dyDescent="0.2">
      <c r="A215" t="s">
        <v>1393</v>
      </c>
      <c r="B215">
        <v>141638878.714957</v>
      </c>
      <c r="C215">
        <v>99150460.835467935</v>
      </c>
      <c r="D215">
        <v>58069383.972601153</v>
      </c>
      <c r="E215">
        <v>23804493.061158501</v>
      </c>
    </row>
    <row r="216" spans="1:5" x14ac:dyDescent="0.2">
      <c r="A216" t="s">
        <v>1394</v>
      </c>
      <c r="B216">
        <v>137540008.35964999</v>
      </c>
      <c r="C216">
        <v>96117857.69044143</v>
      </c>
      <c r="D216">
        <v>56150115.920504011</v>
      </c>
      <c r="E216">
        <v>22920231.252341729</v>
      </c>
    </row>
    <row r="217" spans="1:5" x14ac:dyDescent="0.2">
      <c r="A217" t="s">
        <v>1395</v>
      </c>
      <c r="B217">
        <v>133522335.67094301</v>
      </c>
      <c r="C217">
        <v>93157004.941202417</v>
      </c>
      <c r="D217">
        <v>54286502.100233383</v>
      </c>
      <c r="E217">
        <v>22068676.097949184</v>
      </c>
    </row>
    <row r="218" spans="1:5" x14ac:dyDescent="0.2">
      <c r="A218" t="s">
        <v>1396</v>
      </c>
      <c r="B218">
        <v>129564364.48990899</v>
      </c>
      <c r="C218">
        <v>90242256.179251641</v>
      </c>
      <c r="D218">
        <v>52454213.498221107</v>
      </c>
      <c r="E218">
        <v>21233491.884592891</v>
      </c>
    </row>
    <row r="219" spans="1:5" x14ac:dyDescent="0.2">
      <c r="A219" t="s">
        <v>1397</v>
      </c>
      <c r="B219">
        <v>125712389.274611</v>
      </c>
      <c r="C219">
        <v>87410828.222614095</v>
      </c>
      <c r="D219">
        <v>50679201.431651488</v>
      </c>
      <c r="E219">
        <v>20428074.04997047</v>
      </c>
    </row>
    <row r="220" spans="1:5" x14ac:dyDescent="0.2">
      <c r="A220" t="s">
        <v>1398</v>
      </c>
      <c r="B220">
        <v>122006841.096559</v>
      </c>
      <c r="C220">
        <v>84695024.472029686</v>
      </c>
      <c r="D220">
        <v>48983768.380585678</v>
      </c>
      <c r="E220">
        <v>19663731.562179573</v>
      </c>
    </row>
    <row r="221" spans="1:5" x14ac:dyDescent="0.2">
      <c r="A221" t="s">
        <v>1399</v>
      </c>
      <c r="B221">
        <v>118379826.32499801</v>
      </c>
      <c r="C221">
        <v>82037835.341973767</v>
      </c>
      <c r="D221">
        <v>47326303.056411713</v>
      </c>
      <c r="E221">
        <v>18917900.806438394</v>
      </c>
    </row>
    <row r="222" spans="1:5" x14ac:dyDescent="0.2">
      <c r="A222" t="s">
        <v>1400</v>
      </c>
      <c r="B222">
        <v>114797312.605942</v>
      </c>
      <c r="C222">
        <v>79424552.35763146</v>
      </c>
      <c r="D222">
        <v>45705970.081123106</v>
      </c>
      <c r="E222">
        <v>18195306.597813234</v>
      </c>
    </row>
    <row r="223" spans="1:5" x14ac:dyDescent="0.2">
      <c r="A223" t="s">
        <v>1401</v>
      </c>
      <c r="B223">
        <v>111312443.330024</v>
      </c>
      <c r="C223">
        <v>76882863.307640195</v>
      </c>
      <c r="D223">
        <v>44130799.683103241</v>
      </c>
      <c r="E223">
        <v>17493828.468134381</v>
      </c>
    </row>
    <row r="224" spans="1:5" x14ac:dyDescent="0.2">
      <c r="A224" t="s">
        <v>1402</v>
      </c>
      <c r="B224">
        <v>107865688.416843</v>
      </c>
      <c r="C224">
        <v>74375848.286074474</v>
      </c>
      <c r="D224">
        <v>42583197.920056634</v>
      </c>
      <c r="E224">
        <v>16808848.357912939</v>
      </c>
    </row>
    <row r="225" spans="1:5" x14ac:dyDescent="0.2">
      <c r="A225" t="s">
        <v>1403</v>
      </c>
      <c r="B225">
        <v>104464836.80439</v>
      </c>
      <c r="C225">
        <v>71916589.612153262</v>
      </c>
      <c r="D225">
        <v>41077203.264470257</v>
      </c>
      <c r="E225">
        <v>16150132.901213</v>
      </c>
    </row>
    <row r="226" spans="1:5" x14ac:dyDescent="0.2">
      <c r="A226" t="s">
        <v>1404</v>
      </c>
      <c r="B226">
        <v>101119830.556664</v>
      </c>
      <c r="C226">
        <v>69495721.23776406</v>
      </c>
      <c r="D226">
        <v>39593504.347328052</v>
      </c>
      <c r="E226">
        <v>15500860.045132995</v>
      </c>
    </row>
    <row r="227" spans="1:5" x14ac:dyDescent="0.2">
      <c r="A227" t="s">
        <v>1405</v>
      </c>
      <c r="B227">
        <v>97830706.119729996</v>
      </c>
      <c r="C227">
        <v>67124873.738632053</v>
      </c>
      <c r="D227">
        <v>38148645.686772168</v>
      </c>
      <c r="E227">
        <v>14873975.479977733</v>
      </c>
    </row>
    <row r="228" spans="1:5" x14ac:dyDescent="0.2">
      <c r="A228" t="s">
        <v>1406</v>
      </c>
      <c r="B228">
        <v>94632619.012709007</v>
      </c>
      <c r="C228">
        <v>64820433.671752498</v>
      </c>
      <c r="D228">
        <v>36745289.053288288</v>
      </c>
      <c r="E228">
        <v>14266131.54196471</v>
      </c>
    </row>
    <row r="229" spans="1:5" x14ac:dyDescent="0.2">
      <c r="A229" t="s">
        <v>1407</v>
      </c>
      <c r="B229">
        <v>91534194.696923003</v>
      </c>
      <c r="C229">
        <v>62595195.19967141</v>
      </c>
      <c r="D229">
        <v>35396514.669713363</v>
      </c>
      <c r="E229">
        <v>13686145.120589398</v>
      </c>
    </row>
    <row r="230" spans="1:5" x14ac:dyDescent="0.2">
      <c r="A230" t="s">
        <v>1408</v>
      </c>
      <c r="B230">
        <v>88549086.821549997</v>
      </c>
      <c r="C230">
        <v>60451140.50490199</v>
      </c>
      <c r="D230">
        <v>34097151.157234423</v>
      </c>
      <c r="E230">
        <v>13127902.844742233</v>
      </c>
    </row>
    <row r="231" spans="1:5" x14ac:dyDescent="0.2">
      <c r="A231" t="s">
        <v>1409</v>
      </c>
      <c r="B231">
        <v>85651668.615684003</v>
      </c>
      <c r="C231">
        <v>58373941.590075985</v>
      </c>
      <c r="D231">
        <v>32841781.552726626</v>
      </c>
      <c r="E231">
        <v>12591010.518462013</v>
      </c>
    </row>
    <row r="232" spans="1:5" x14ac:dyDescent="0.2">
      <c r="A232" t="s">
        <v>1410</v>
      </c>
      <c r="B232">
        <v>82875050.839223996</v>
      </c>
      <c r="C232">
        <v>56388891.773327954</v>
      </c>
      <c r="D232">
        <v>31646888.396890935</v>
      </c>
      <c r="E232">
        <v>12083172.558608416</v>
      </c>
    </row>
    <row r="233" spans="1:5" x14ac:dyDescent="0.2">
      <c r="A233" t="s">
        <v>1411</v>
      </c>
      <c r="B233">
        <v>80178297.474816993</v>
      </c>
      <c r="C233">
        <v>54461470.155156925</v>
      </c>
      <c r="D233">
        <v>30487436.566569366</v>
      </c>
      <c r="E233">
        <v>11591175.76594992</v>
      </c>
    </row>
    <row r="234" spans="1:5" x14ac:dyDescent="0.2">
      <c r="A234" t="s">
        <v>1412</v>
      </c>
      <c r="B234">
        <v>77527730.188750997</v>
      </c>
      <c r="C234">
        <v>52574622.146328501</v>
      </c>
      <c r="D234">
        <v>29358744.296843253</v>
      </c>
      <c r="E234">
        <v>11116297.001487175</v>
      </c>
    </row>
    <row r="235" spans="1:5" x14ac:dyDescent="0.2">
      <c r="A235" t="s">
        <v>1413</v>
      </c>
      <c r="B235">
        <v>74915302.714438006</v>
      </c>
      <c r="C235">
        <v>50716865.983021311</v>
      </c>
      <c r="D235">
        <v>28249308.27499146</v>
      </c>
      <c r="E235">
        <v>10650919.510117508</v>
      </c>
    </row>
    <row r="236" spans="1:5" x14ac:dyDescent="0.2">
      <c r="A236" t="s">
        <v>1414</v>
      </c>
      <c r="B236">
        <v>72333499.060172006</v>
      </c>
      <c r="C236">
        <v>48885957.202504143</v>
      </c>
      <c r="D236">
        <v>27160241.380588431</v>
      </c>
      <c r="E236">
        <v>10196932.152286844</v>
      </c>
    </row>
    <row r="237" spans="1:5" x14ac:dyDescent="0.2">
      <c r="A237" t="s">
        <v>1415</v>
      </c>
      <c r="B237">
        <v>69782489.312619001</v>
      </c>
      <c r="C237">
        <v>47089624.7702749</v>
      </c>
      <c r="D237">
        <v>26102123.974515531</v>
      </c>
      <c r="E237">
        <v>9762178.9314322527</v>
      </c>
    </row>
    <row r="238" spans="1:5" x14ac:dyDescent="0.2">
      <c r="A238" t="s">
        <v>1416</v>
      </c>
      <c r="B238">
        <v>67303653.422982007</v>
      </c>
      <c r="C238">
        <v>45339861.658248201</v>
      </c>
      <c r="D238">
        <v>25068301.061948899</v>
      </c>
      <c r="E238">
        <v>9335819.2955309674</v>
      </c>
    </row>
    <row r="239" spans="1:5" x14ac:dyDescent="0.2">
      <c r="A239" t="s">
        <v>1417</v>
      </c>
      <c r="B239">
        <v>64874982.254981004</v>
      </c>
      <c r="C239">
        <v>43632024.410637662</v>
      </c>
      <c r="D239">
        <v>24064666.201461364</v>
      </c>
      <c r="E239">
        <v>8925313.1094755605</v>
      </c>
    </row>
    <row r="240" spans="1:5" x14ac:dyDescent="0.2">
      <c r="A240" t="s">
        <v>1418</v>
      </c>
      <c r="B240">
        <v>62481233.02589</v>
      </c>
      <c r="C240">
        <v>41950822.68107444</v>
      </c>
      <c r="D240">
        <v>23078578.389859363</v>
      </c>
      <c r="E240">
        <v>8523329.7647037432</v>
      </c>
    </row>
    <row r="241" spans="1:5" x14ac:dyDescent="0.2">
      <c r="A241" t="s">
        <v>1419</v>
      </c>
      <c r="B241">
        <v>60196209.196479999</v>
      </c>
      <c r="C241">
        <v>40350283.808977537</v>
      </c>
      <c r="D241">
        <v>22143431.974317145</v>
      </c>
      <c r="E241">
        <v>8144440.4826313239</v>
      </c>
    </row>
    <row r="242" spans="1:5" x14ac:dyDescent="0.2">
      <c r="A242" t="s">
        <v>1420</v>
      </c>
      <c r="B242">
        <v>57997947.874442004</v>
      </c>
      <c r="C242">
        <v>38810823.45205988</v>
      </c>
      <c r="D242">
        <v>21244440.056147784</v>
      </c>
      <c r="E242">
        <v>7780692.1060383264</v>
      </c>
    </row>
    <row r="243" spans="1:5" x14ac:dyDescent="0.2">
      <c r="A243" t="s">
        <v>1421</v>
      </c>
      <c r="B243">
        <v>55882653.719244003</v>
      </c>
      <c r="C243">
        <v>37331894.553454392</v>
      </c>
      <c r="D243">
        <v>20382927.270129565</v>
      </c>
      <c r="E243">
        <v>7433547.4089692421</v>
      </c>
    </row>
    <row r="244" spans="1:5" x14ac:dyDescent="0.2">
      <c r="A244" t="s">
        <v>1422</v>
      </c>
      <c r="B244">
        <v>53823490.652941003</v>
      </c>
      <c r="C244">
        <v>35897270.642408788</v>
      </c>
      <c r="D244">
        <v>19551393.699622218</v>
      </c>
      <c r="E244">
        <v>7101062.9925190806</v>
      </c>
    </row>
    <row r="245" spans="1:5" x14ac:dyDescent="0.2">
      <c r="A245" t="s">
        <v>1423</v>
      </c>
      <c r="B245">
        <v>51825875.067863002</v>
      </c>
      <c r="C245">
        <v>34506347.55063571</v>
      </c>
      <c r="D245">
        <v>18746032.982901577</v>
      </c>
      <c r="E245">
        <v>6779718.1664217748</v>
      </c>
    </row>
    <row r="246" spans="1:5" x14ac:dyDescent="0.2">
      <c r="A246" t="s">
        <v>1424</v>
      </c>
      <c r="B246">
        <v>49878235.923192002</v>
      </c>
      <c r="C246">
        <v>33155073.417113107</v>
      </c>
      <c r="D246">
        <v>17967603.109752189</v>
      </c>
      <c r="E246">
        <v>6471552.7132460773</v>
      </c>
    </row>
    <row r="247" spans="1:5" x14ac:dyDescent="0.2">
      <c r="A247" t="s">
        <v>1425</v>
      </c>
      <c r="B247">
        <v>48039926.723323002</v>
      </c>
      <c r="C247">
        <v>31878951.146322269</v>
      </c>
      <c r="D247">
        <v>17232102.487876236</v>
      </c>
      <c r="E247">
        <v>6180352.3531678887</v>
      </c>
    </row>
    <row r="248" spans="1:5" x14ac:dyDescent="0.2">
      <c r="A248" t="s">
        <v>1426</v>
      </c>
      <c r="B248">
        <v>46274234.230571002</v>
      </c>
      <c r="C248">
        <v>30655168.49126143</v>
      </c>
      <c r="D248">
        <v>16528446.83304899</v>
      </c>
      <c r="E248">
        <v>5902875.6095318347</v>
      </c>
    </row>
    <row r="249" spans="1:5" x14ac:dyDescent="0.2">
      <c r="A249" t="s">
        <v>1427</v>
      </c>
      <c r="B249">
        <v>44582718.775904998</v>
      </c>
      <c r="C249">
        <v>29489345.883112513</v>
      </c>
      <c r="D249">
        <v>15863338.559303401</v>
      </c>
      <c r="E249">
        <v>5643664.5321665322</v>
      </c>
    </row>
    <row r="250" spans="1:5" x14ac:dyDescent="0.2">
      <c r="A250" t="s">
        <v>1428</v>
      </c>
      <c r="B250">
        <v>42940056.324619003</v>
      </c>
      <c r="C250">
        <v>28354629.623345643</v>
      </c>
      <c r="D250">
        <v>15214144.103499955</v>
      </c>
      <c r="E250">
        <v>5389776.3274438009</v>
      </c>
    </row>
    <row r="251" spans="1:5" x14ac:dyDescent="0.2">
      <c r="A251" t="s">
        <v>1429</v>
      </c>
      <c r="B251">
        <v>41324149.803098999</v>
      </c>
      <c r="C251">
        <v>27242807.183998328</v>
      </c>
      <c r="D251">
        <v>14581599.664390223</v>
      </c>
      <c r="E251">
        <v>5144515.3949747998</v>
      </c>
    </row>
    <row r="252" spans="1:5" x14ac:dyDescent="0.2">
      <c r="A252" t="s">
        <v>1430</v>
      </c>
      <c r="B252">
        <v>39732624.040829003</v>
      </c>
      <c r="C252">
        <v>26149172.879584435</v>
      </c>
      <c r="D252">
        <v>13960641.124694968</v>
      </c>
      <c r="E252">
        <v>4904573.9075839669</v>
      </c>
    </row>
    <row r="253" spans="1:5" x14ac:dyDescent="0.2">
      <c r="A253" t="s">
        <v>1431</v>
      </c>
      <c r="B253">
        <v>38179155.232851997</v>
      </c>
      <c r="C253">
        <v>25085547.472170297</v>
      </c>
      <c r="D253">
        <v>13359824.642760728</v>
      </c>
      <c r="E253">
        <v>4674258.875983336</v>
      </c>
    </row>
    <row r="254" spans="1:5" x14ac:dyDescent="0.2">
      <c r="A254" t="s">
        <v>1432</v>
      </c>
      <c r="B254">
        <v>36648759.903034002</v>
      </c>
      <c r="C254">
        <v>24039162.416722704</v>
      </c>
      <c r="D254">
        <v>12769991.222347192</v>
      </c>
      <c r="E254">
        <v>4448967.3847286925</v>
      </c>
    </row>
    <row r="255" spans="1:5" x14ac:dyDescent="0.2">
      <c r="A255" t="s">
        <v>1433</v>
      </c>
      <c r="B255">
        <v>35136216.067594998</v>
      </c>
      <c r="C255">
        <v>23007944.231028073</v>
      </c>
      <c r="D255">
        <v>12191107.92332153</v>
      </c>
      <c r="E255">
        <v>4229299.282788828</v>
      </c>
    </row>
    <row r="256" spans="1:5" x14ac:dyDescent="0.2">
      <c r="A256" t="s">
        <v>1434</v>
      </c>
      <c r="B256">
        <v>33654457.138025001</v>
      </c>
      <c r="C256">
        <v>22001484.095926993</v>
      </c>
      <c r="D256">
        <v>11629126.750214251</v>
      </c>
      <c r="E256">
        <v>4017801.0721870428</v>
      </c>
    </row>
    <row r="257" spans="1:5" x14ac:dyDescent="0.2">
      <c r="A257" t="s">
        <v>1435</v>
      </c>
      <c r="B257">
        <v>32201419.580765001</v>
      </c>
      <c r="C257">
        <v>21015860.84195989</v>
      </c>
      <c r="D257">
        <v>11079914.374360582</v>
      </c>
      <c r="E257">
        <v>3811837.2521001799</v>
      </c>
    </row>
    <row r="258" spans="1:5" x14ac:dyDescent="0.2">
      <c r="A258" t="s">
        <v>1436</v>
      </c>
      <c r="B258">
        <v>30766592.345231</v>
      </c>
      <c r="C258">
        <v>20046479.947748207</v>
      </c>
      <c r="D258">
        <v>10542827.757262299</v>
      </c>
      <c r="E258">
        <v>3612194.6128108962</v>
      </c>
    </row>
    <row r="259" spans="1:5" x14ac:dyDescent="0.2">
      <c r="A259" t="s">
        <v>1437</v>
      </c>
      <c r="B259">
        <v>29356890.492651999</v>
      </c>
      <c r="C259">
        <v>19095523.043877807</v>
      </c>
      <c r="D259">
        <v>10017160.651460631</v>
      </c>
      <c r="E259">
        <v>3417553.2306923917</v>
      </c>
    </row>
    <row r="260" spans="1:5" x14ac:dyDescent="0.2">
      <c r="A260" t="s">
        <v>1438</v>
      </c>
      <c r="B260">
        <v>27969025.017064001</v>
      </c>
      <c r="C260">
        <v>18161913.888534121</v>
      </c>
      <c r="D260">
        <v>9503176.28129768</v>
      </c>
      <c r="E260">
        <v>3228464.7862102659</v>
      </c>
    </row>
    <row r="261" spans="1:5" x14ac:dyDescent="0.2">
      <c r="A261" t="s">
        <v>1439</v>
      </c>
      <c r="B261">
        <v>26611289.136828002</v>
      </c>
      <c r="C261">
        <v>17253782.598197557</v>
      </c>
      <c r="D261">
        <v>9007258.1695280578</v>
      </c>
      <c r="E261">
        <v>3048280.2373967078</v>
      </c>
    </row>
    <row r="262" spans="1:5" x14ac:dyDescent="0.2">
      <c r="A262" t="s">
        <v>1440</v>
      </c>
      <c r="B262">
        <v>25294719.305335999</v>
      </c>
      <c r="C262">
        <v>16372351.172429355</v>
      </c>
      <c r="D262">
        <v>8525373.869220173</v>
      </c>
      <c r="E262">
        <v>2872978.2139601158</v>
      </c>
    </row>
    <row r="263" spans="1:5" x14ac:dyDescent="0.2">
      <c r="A263" t="s">
        <v>1441</v>
      </c>
      <c r="B263">
        <v>24008017.130038001</v>
      </c>
      <c r="C263">
        <v>15514009.017822606</v>
      </c>
      <c r="D263">
        <v>8058536.7175710127</v>
      </c>
      <c r="E263">
        <v>2704526.0674035228</v>
      </c>
    </row>
    <row r="264" spans="1:5" x14ac:dyDescent="0.2">
      <c r="A264" t="s">
        <v>1442</v>
      </c>
      <c r="B264">
        <v>22756144.947181001</v>
      </c>
      <c r="C264">
        <v>14680106.885903662</v>
      </c>
      <c r="D264">
        <v>7605984.9209184609</v>
      </c>
      <c r="E264">
        <v>2541833.284282322</v>
      </c>
    </row>
    <row r="265" spans="1:5" x14ac:dyDescent="0.2">
      <c r="A265" t="s">
        <v>1443</v>
      </c>
      <c r="B265">
        <v>21540825.404119</v>
      </c>
      <c r="C265">
        <v>13873288.807883222</v>
      </c>
      <c r="D265">
        <v>7170268.8023613626</v>
      </c>
      <c r="E265">
        <v>2386399.3534946591</v>
      </c>
    </row>
    <row r="266" spans="1:5" x14ac:dyDescent="0.2">
      <c r="A266" t="s">
        <v>1444</v>
      </c>
      <c r="B266">
        <v>20348460.318211999</v>
      </c>
      <c r="C266">
        <v>13083122.846926492</v>
      </c>
      <c r="D266">
        <v>6744682.6775052948</v>
      </c>
      <c r="E266">
        <v>2235248.5774063338</v>
      </c>
    </row>
    <row r="267" spans="1:5" x14ac:dyDescent="0.2">
      <c r="A267" t="s">
        <v>1445</v>
      </c>
      <c r="B267">
        <v>19176431.226503</v>
      </c>
      <c r="C267">
        <v>12308650.268380046</v>
      </c>
      <c r="D267">
        <v>6329284.644800364</v>
      </c>
      <c r="E267">
        <v>2088697.5259942</v>
      </c>
    </row>
    <row r="268" spans="1:5" x14ac:dyDescent="0.2">
      <c r="A268" t="s">
        <v>1446</v>
      </c>
      <c r="B268">
        <v>18036572.616594002</v>
      </c>
      <c r="C268">
        <v>11558014.096062711</v>
      </c>
      <c r="D268">
        <v>5928668.7046385761</v>
      </c>
      <c r="E268">
        <v>1948472.0968177693</v>
      </c>
    </row>
    <row r="269" spans="1:5" x14ac:dyDescent="0.2">
      <c r="A269" t="s">
        <v>1447</v>
      </c>
      <c r="B269">
        <v>16913521.261557002</v>
      </c>
      <c r="C269">
        <v>10819969.035408569</v>
      </c>
      <c r="D269">
        <v>5535974.405084502</v>
      </c>
      <c r="E269">
        <v>1811705.9114897659</v>
      </c>
    </row>
    <row r="270" spans="1:5" x14ac:dyDescent="0.2">
      <c r="A270" t="s">
        <v>1448</v>
      </c>
      <c r="B270">
        <v>15804173.600086</v>
      </c>
      <c r="C270">
        <v>10093698.684687506</v>
      </c>
      <c r="D270">
        <v>5151671.4633687325</v>
      </c>
      <c r="E270">
        <v>1679027.7360952678</v>
      </c>
    </row>
    <row r="271" spans="1:5" x14ac:dyDescent="0.2">
      <c r="A271" t="s">
        <v>1449</v>
      </c>
      <c r="B271">
        <v>14709165.310498999</v>
      </c>
      <c r="C271">
        <v>9378412.968000548</v>
      </c>
      <c r="D271">
        <v>4774427.1194606563</v>
      </c>
      <c r="E271">
        <v>1549485.7951348785</v>
      </c>
    </row>
    <row r="272" spans="1:5" x14ac:dyDescent="0.2">
      <c r="A272" t="s">
        <v>1450</v>
      </c>
      <c r="B272">
        <v>13632303.825175</v>
      </c>
      <c r="C272">
        <v>8677075.1624895371</v>
      </c>
      <c r="D272">
        <v>4406150.9153154399</v>
      </c>
      <c r="E272">
        <v>1423909.2738698388</v>
      </c>
    </row>
    <row r="273" spans="1:5" x14ac:dyDescent="0.2">
      <c r="A273" t="s">
        <v>1451</v>
      </c>
      <c r="B273">
        <v>12578648.062558001</v>
      </c>
      <c r="C273">
        <v>7993710.4036195576</v>
      </c>
      <c r="D273">
        <v>4049485.6191701717</v>
      </c>
      <c r="E273">
        <v>1303461.9524736924</v>
      </c>
    </row>
    <row r="274" spans="1:5" x14ac:dyDescent="0.2">
      <c r="A274" t="s">
        <v>1452</v>
      </c>
      <c r="B274">
        <v>11539338.882259</v>
      </c>
      <c r="C274">
        <v>7320793.4057701454</v>
      </c>
      <c r="D274">
        <v>3699164.9246802926</v>
      </c>
      <c r="E274">
        <v>1185656.2960810738</v>
      </c>
    </row>
    <row r="275" spans="1:5" x14ac:dyDescent="0.2">
      <c r="A275" t="s">
        <v>1453</v>
      </c>
      <c r="B275">
        <v>10522441.316703999</v>
      </c>
      <c r="C275">
        <v>6664695.2584543824</v>
      </c>
      <c r="D275">
        <v>3359352.7293745</v>
      </c>
      <c r="E275">
        <v>1072325.9295491353</v>
      </c>
    </row>
    <row r="276" spans="1:5" x14ac:dyDescent="0.2">
      <c r="A276" t="s">
        <v>1454</v>
      </c>
      <c r="B276">
        <v>9547616.7748850007</v>
      </c>
      <c r="C276">
        <v>6037005.0856532874</v>
      </c>
      <c r="D276">
        <v>3035225.3810888636</v>
      </c>
      <c r="E276">
        <v>964758.83765663882</v>
      </c>
    </row>
    <row r="277" spans="1:5" x14ac:dyDescent="0.2">
      <c r="A277" t="s">
        <v>1455</v>
      </c>
      <c r="B277">
        <v>8612976.0207460001</v>
      </c>
      <c r="C277">
        <v>5437087.9896422634</v>
      </c>
      <c r="D277">
        <v>2726876.8950672089</v>
      </c>
      <c r="E277">
        <v>863196.0334349355</v>
      </c>
    </row>
    <row r="278" spans="1:5" x14ac:dyDescent="0.2">
      <c r="A278" t="s">
        <v>1456</v>
      </c>
      <c r="B278">
        <v>7758534.4611940002</v>
      </c>
      <c r="C278">
        <v>4889400.3106115712</v>
      </c>
      <c r="D278">
        <v>2445957.2343125087</v>
      </c>
      <c r="E278">
        <v>770991.13217660459</v>
      </c>
    </row>
    <row r="279" spans="1:5" x14ac:dyDescent="0.2">
      <c r="A279" t="s">
        <v>1457</v>
      </c>
      <c r="B279">
        <v>6977364.7654219996</v>
      </c>
      <c r="C279">
        <v>4389652.174326865</v>
      </c>
      <c r="D279">
        <v>2190369.9147868217</v>
      </c>
      <c r="E279">
        <v>687503.01757220156</v>
      </c>
    </row>
    <row r="280" spans="1:5" x14ac:dyDescent="0.2">
      <c r="A280" t="s">
        <v>1458</v>
      </c>
      <c r="B280">
        <v>6289202.3019780004</v>
      </c>
      <c r="C280">
        <v>3950215.6606517341</v>
      </c>
      <c r="D280">
        <v>1966246.3538941925</v>
      </c>
      <c r="E280">
        <v>614626.32388621848</v>
      </c>
    </row>
    <row r="281" spans="1:5" x14ac:dyDescent="0.2">
      <c r="A281" t="s">
        <v>1459</v>
      </c>
      <c r="B281">
        <v>5658440.3012060001</v>
      </c>
      <c r="C281">
        <v>3548009.3777034394</v>
      </c>
      <c r="D281">
        <v>1761554.0603521073</v>
      </c>
      <c r="E281">
        <v>548309.56475784571</v>
      </c>
    </row>
    <row r="282" spans="1:5" x14ac:dyDescent="0.2">
      <c r="A282" t="s">
        <v>1460</v>
      </c>
      <c r="B282">
        <v>5068174.3081200002</v>
      </c>
      <c r="C282">
        <v>3172678.9281351166</v>
      </c>
      <c r="D282">
        <v>1571328.9364160604</v>
      </c>
      <c r="E282">
        <v>487094.28905156156</v>
      </c>
    </row>
    <row r="283" spans="1:5" x14ac:dyDescent="0.2">
      <c r="A283" t="s">
        <v>1461</v>
      </c>
      <c r="B283">
        <v>4553037.2540480001</v>
      </c>
      <c r="C283">
        <v>2845368.7930669887</v>
      </c>
      <c r="D283">
        <v>1405638.4906701818</v>
      </c>
      <c r="E283">
        <v>433886.55231978488</v>
      </c>
    </row>
    <row r="284" spans="1:5" x14ac:dyDescent="0.2">
      <c r="A284" t="s">
        <v>1462</v>
      </c>
      <c r="B284">
        <v>4057404.2937710001</v>
      </c>
      <c r="C284">
        <v>2531328.0038207546</v>
      </c>
      <c r="D284">
        <v>1247319.1598866305</v>
      </c>
      <c r="E284">
        <v>383386.45227965212</v>
      </c>
    </row>
    <row r="285" spans="1:5" x14ac:dyDescent="0.2">
      <c r="A285" t="s">
        <v>1463</v>
      </c>
      <c r="B285">
        <v>3577471.7580619999</v>
      </c>
      <c r="C285">
        <v>2228488.9051115224</v>
      </c>
      <c r="D285">
        <v>1095571.5911183513</v>
      </c>
      <c r="E285">
        <v>335455.51950176834</v>
      </c>
    </row>
    <row r="286" spans="1:5" x14ac:dyDescent="0.2">
      <c r="A286" t="s">
        <v>1464</v>
      </c>
      <c r="B286">
        <v>3114485.6952209999</v>
      </c>
      <c r="C286">
        <v>1936793.7805505048</v>
      </c>
      <c r="D286">
        <v>949746.62881523161</v>
      </c>
      <c r="E286">
        <v>289573.32979901374</v>
      </c>
    </row>
    <row r="287" spans="1:5" x14ac:dyDescent="0.2">
      <c r="A287" t="s">
        <v>1465</v>
      </c>
      <c r="B287">
        <v>2681670.494368</v>
      </c>
      <c r="C287">
        <v>1664903.3045214701</v>
      </c>
      <c r="D287">
        <v>814410.11964263045</v>
      </c>
      <c r="E287">
        <v>247291.98710572982</v>
      </c>
    </row>
    <row r="288" spans="1:5" x14ac:dyDescent="0.2">
      <c r="A288" t="s">
        <v>1466</v>
      </c>
      <c r="B288">
        <v>2312467.0667969999</v>
      </c>
      <c r="C288">
        <v>1433249.956138131</v>
      </c>
      <c r="D288">
        <v>699310.70459592773</v>
      </c>
      <c r="E288">
        <v>211443.17848960211</v>
      </c>
    </row>
    <row r="289" spans="1:5" x14ac:dyDescent="0.2">
      <c r="A289" t="s">
        <v>1467</v>
      </c>
      <c r="B289">
        <v>1981449.0455390001</v>
      </c>
      <c r="C289">
        <v>1226071.6477496454</v>
      </c>
      <c r="D289">
        <v>596751.96269367321</v>
      </c>
      <c r="E289">
        <v>179693.94445312783</v>
      </c>
    </row>
    <row r="290" spans="1:5" x14ac:dyDescent="0.2">
      <c r="A290" t="s">
        <v>1468</v>
      </c>
      <c r="B290">
        <v>1678844.626345</v>
      </c>
      <c r="C290">
        <v>1037065.5913257864</v>
      </c>
      <c r="D290">
        <v>503475.47964650556</v>
      </c>
      <c r="E290">
        <v>150964.39462351508</v>
      </c>
    </row>
    <row r="291" spans="1:5" x14ac:dyDescent="0.2">
      <c r="A291" t="s">
        <v>1469</v>
      </c>
      <c r="B291">
        <v>1393172.56</v>
      </c>
      <c r="C291">
        <v>859138.95496679726</v>
      </c>
      <c r="D291">
        <v>416034.74615889124</v>
      </c>
      <c r="E291">
        <v>124217.39816701898</v>
      </c>
    </row>
    <row r="292" spans="1:5" x14ac:dyDescent="0.2">
      <c r="A292" t="s">
        <v>1470</v>
      </c>
      <c r="B292">
        <v>1148834.1499999999</v>
      </c>
      <c r="C292">
        <v>707297.94525500701</v>
      </c>
      <c r="D292">
        <v>341663.31933361309</v>
      </c>
      <c r="E292">
        <v>101593.81390190142</v>
      </c>
    </row>
    <row r="293" spans="1:5" x14ac:dyDescent="0.2">
      <c r="A293" t="s">
        <v>1471</v>
      </c>
      <c r="B293">
        <v>934266.96</v>
      </c>
      <c r="C293">
        <v>574220.67996088462</v>
      </c>
      <c r="D293">
        <v>276674.33921785082</v>
      </c>
      <c r="E293">
        <v>81920.842385915705</v>
      </c>
    </row>
    <row r="294" spans="1:5" x14ac:dyDescent="0.2">
      <c r="A294" t="s">
        <v>1472</v>
      </c>
      <c r="B294">
        <v>745803.55</v>
      </c>
      <c r="C294">
        <v>457634.59252890164</v>
      </c>
      <c r="D294">
        <v>219957.44426308255</v>
      </c>
      <c r="E294">
        <v>64860.497631979793</v>
      </c>
    </row>
    <row r="295" spans="1:5" x14ac:dyDescent="0.2">
      <c r="A295" t="s">
        <v>1473</v>
      </c>
      <c r="B295">
        <v>591058.02</v>
      </c>
      <c r="C295">
        <v>362065.62367248733</v>
      </c>
      <c r="D295">
        <v>173580.60796523269</v>
      </c>
      <c r="E295">
        <v>50968.216430240594</v>
      </c>
    </row>
    <row r="296" spans="1:5" x14ac:dyDescent="0.2">
      <c r="A296" t="s">
        <v>1474</v>
      </c>
      <c r="B296">
        <v>467237.55</v>
      </c>
      <c r="C296">
        <v>285731.21974424302</v>
      </c>
      <c r="D296">
        <v>136636.17645730005</v>
      </c>
      <c r="E296">
        <v>39950.346568617038</v>
      </c>
    </row>
    <row r="297" spans="1:5" x14ac:dyDescent="0.2">
      <c r="A297" t="s">
        <v>1475</v>
      </c>
      <c r="B297">
        <v>376187.35</v>
      </c>
      <c r="C297">
        <v>229698.55739113977</v>
      </c>
      <c r="D297">
        <v>109589.10727764234</v>
      </c>
      <c r="E297">
        <v>31919.586086331037</v>
      </c>
    </row>
    <row r="298" spans="1:5" x14ac:dyDescent="0.2">
      <c r="A298" t="s">
        <v>1476</v>
      </c>
      <c r="B298">
        <v>341191.8</v>
      </c>
      <c r="C298">
        <v>207977.06459265103</v>
      </c>
      <c r="D298">
        <v>98973.438498852745</v>
      </c>
      <c r="E298">
        <v>28705.501597997103</v>
      </c>
    </row>
    <row r="299" spans="1:5" x14ac:dyDescent="0.2">
      <c r="A299" t="s">
        <v>1477</v>
      </c>
      <c r="B299">
        <v>329335.8</v>
      </c>
      <c r="C299">
        <v>200420.60197997603</v>
      </c>
      <c r="D299">
        <v>95142.671974749348</v>
      </c>
      <c r="E299">
        <v>27481.340227795106</v>
      </c>
    </row>
    <row r="300" spans="1:5" x14ac:dyDescent="0.2">
      <c r="A300" t="s">
        <v>1478</v>
      </c>
      <c r="B300">
        <v>317458.40000000002</v>
      </c>
      <c r="C300">
        <v>192864.82240270806</v>
      </c>
      <c r="D300">
        <v>91322.984532160772</v>
      </c>
      <c r="E300">
        <v>26266.323013864087</v>
      </c>
    </row>
    <row r="301" spans="1:5" x14ac:dyDescent="0.2">
      <c r="A301" t="s">
        <v>1479</v>
      </c>
      <c r="B301">
        <v>305559.64</v>
      </c>
      <c r="C301">
        <v>185331.29000759363</v>
      </c>
      <c r="D301">
        <v>87539.808163032139</v>
      </c>
      <c r="E301">
        <v>25074.995197494522</v>
      </c>
    </row>
    <row r="302" spans="1:5" x14ac:dyDescent="0.2">
      <c r="A302" t="s">
        <v>1480</v>
      </c>
      <c r="B302">
        <v>294293.23</v>
      </c>
      <c r="C302">
        <v>178195.12132707631</v>
      </c>
      <c r="D302">
        <v>83955.034492728329</v>
      </c>
      <c r="E302">
        <v>23946.311737083477</v>
      </c>
    </row>
    <row r="303" spans="1:5" x14ac:dyDescent="0.2">
      <c r="A303" t="s">
        <v>1481</v>
      </c>
      <c r="B303">
        <v>283006.01</v>
      </c>
      <c r="C303">
        <v>171070.04732652107</v>
      </c>
      <c r="D303">
        <v>80393.142123779355</v>
      </c>
      <c r="E303">
        <v>22833.238355325222</v>
      </c>
    </row>
    <row r="304" spans="1:5" x14ac:dyDescent="0.2">
      <c r="A304" t="s">
        <v>1482</v>
      </c>
      <c r="B304">
        <v>271698.01</v>
      </c>
      <c r="C304">
        <v>163965.06857597065</v>
      </c>
      <c r="D304">
        <v>76864.557251074351</v>
      </c>
      <c r="E304">
        <v>21741.560908046984</v>
      </c>
    </row>
    <row r="305" spans="1:5" x14ac:dyDescent="0.2">
      <c r="A305" t="s">
        <v>1483</v>
      </c>
      <c r="B305">
        <v>260367.34</v>
      </c>
      <c r="C305">
        <v>156860.70505456615</v>
      </c>
      <c r="D305">
        <v>73347.117427664693</v>
      </c>
      <c r="E305">
        <v>20658.76049312099</v>
      </c>
    </row>
    <row r="306" spans="1:5" x14ac:dyDescent="0.2">
      <c r="A306" t="s">
        <v>1484</v>
      </c>
      <c r="B306">
        <v>250887.98</v>
      </c>
      <c r="C306">
        <v>150901.67892331554</v>
      </c>
      <c r="D306">
        <v>70387.044011101767</v>
      </c>
      <c r="E306">
        <v>19743.767148255945</v>
      </c>
    </row>
    <row r="307" spans="1:5" x14ac:dyDescent="0.2">
      <c r="A307" t="s">
        <v>1485</v>
      </c>
      <c r="B307">
        <v>241390.91</v>
      </c>
      <c r="C307">
        <v>144943.22089991267</v>
      </c>
      <c r="D307">
        <v>67435.822039987717</v>
      </c>
      <c r="E307">
        <v>18835.82162657837</v>
      </c>
    </row>
    <row r="308" spans="1:5" x14ac:dyDescent="0.2">
      <c r="A308" t="s">
        <v>1486</v>
      </c>
      <c r="B308">
        <v>231876.1</v>
      </c>
      <c r="C308">
        <v>138993.90683407398</v>
      </c>
      <c r="D308">
        <v>64503.399411592211</v>
      </c>
      <c r="E308">
        <v>17940.441886681539</v>
      </c>
    </row>
    <row r="309" spans="1:5" x14ac:dyDescent="0.2">
      <c r="A309" t="s">
        <v>1487</v>
      </c>
      <c r="B309">
        <v>222343.48</v>
      </c>
      <c r="C309">
        <v>133075.55825982313</v>
      </c>
      <c r="D309">
        <v>61614.971761881156</v>
      </c>
      <c r="E309">
        <v>17071.504533755997</v>
      </c>
    </row>
    <row r="310" spans="1:5" x14ac:dyDescent="0.2">
      <c r="A310" t="s">
        <v>1488</v>
      </c>
      <c r="B310">
        <v>213542.24</v>
      </c>
      <c r="C310">
        <v>127591.12628970749</v>
      </c>
      <c r="D310">
        <v>58925.397521413717</v>
      </c>
      <c r="E310">
        <v>16257.160170775991</v>
      </c>
    </row>
    <row r="311" spans="1:5" x14ac:dyDescent="0.2">
      <c r="A311" t="s">
        <v>1489</v>
      </c>
      <c r="B311">
        <v>205228.97</v>
      </c>
      <c r="C311">
        <v>122422.68574949469</v>
      </c>
      <c r="D311">
        <v>56399.300833737798</v>
      </c>
      <c r="E311">
        <v>15496.441002492524</v>
      </c>
    </row>
    <row r="312" spans="1:5" x14ac:dyDescent="0.2">
      <c r="A312" t="s">
        <v>1490</v>
      </c>
      <c r="B312">
        <v>197991.57</v>
      </c>
      <c r="C312">
        <v>117905.13393166197</v>
      </c>
      <c r="D312">
        <v>54179.953262024595</v>
      </c>
      <c r="E312">
        <v>14823.593349027522</v>
      </c>
    </row>
    <row r="313" spans="1:5" x14ac:dyDescent="0.2">
      <c r="A313" t="s">
        <v>1491</v>
      </c>
      <c r="B313">
        <v>190741.32</v>
      </c>
      <c r="C313">
        <v>113401.12438494661</v>
      </c>
      <c r="D313">
        <v>51982.006363396889</v>
      </c>
      <c r="E313">
        <v>14163.937055253762</v>
      </c>
    </row>
    <row r="314" spans="1:5" x14ac:dyDescent="0.2">
      <c r="A314" t="s">
        <v>1492</v>
      </c>
      <c r="B314">
        <v>183478.22</v>
      </c>
      <c r="C314">
        <v>108897.99259542479</v>
      </c>
      <c r="D314">
        <v>49790.861930697407</v>
      </c>
      <c r="E314">
        <v>13509.435868996783</v>
      </c>
    </row>
    <row r="315" spans="1:5" x14ac:dyDescent="0.2">
      <c r="A315" t="s">
        <v>1493</v>
      </c>
      <c r="B315">
        <v>176198.57</v>
      </c>
      <c r="C315">
        <v>104400.00378230886</v>
      </c>
      <c r="D315">
        <v>47612.871862253443</v>
      </c>
      <c r="E315">
        <v>12863.778894784926</v>
      </c>
    </row>
    <row r="316" spans="1:5" x14ac:dyDescent="0.2">
      <c r="A316" t="s">
        <v>1494</v>
      </c>
      <c r="B316">
        <v>169681.12</v>
      </c>
      <c r="C316">
        <v>100373.30339225853</v>
      </c>
      <c r="D316">
        <v>45663.778829885305</v>
      </c>
      <c r="E316">
        <v>12286.61134081972</v>
      </c>
    </row>
    <row r="317" spans="1:5" x14ac:dyDescent="0.2">
      <c r="A317" t="s">
        <v>1495</v>
      </c>
      <c r="B317">
        <v>163151.85</v>
      </c>
      <c r="C317">
        <v>96347.284119295931</v>
      </c>
      <c r="D317">
        <v>43720.709436168705</v>
      </c>
      <c r="E317">
        <v>11713.969600002294</v>
      </c>
    </row>
    <row r="318" spans="1:5" x14ac:dyDescent="0.2">
      <c r="A318" t="s">
        <v>1496</v>
      </c>
      <c r="B318">
        <v>156609.69</v>
      </c>
      <c r="C318">
        <v>92332.089670996342</v>
      </c>
      <c r="D318">
        <v>41795.560656106325</v>
      </c>
      <c r="E318">
        <v>11152.26629424766</v>
      </c>
    </row>
    <row r="319" spans="1:5" x14ac:dyDescent="0.2">
      <c r="A319" t="s">
        <v>1497</v>
      </c>
      <c r="B319">
        <v>150333.42000000001</v>
      </c>
      <c r="C319">
        <v>88481.474506492654</v>
      </c>
      <c r="D319">
        <v>39950.657836625011</v>
      </c>
      <c r="E319">
        <v>10614.841901107711</v>
      </c>
    </row>
    <row r="320" spans="1:5" x14ac:dyDescent="0.2">
      <c r="A320" t="s">
        <v>1498</v>
      </c>
      <c r="B320">
        <v>144046.47</v>
      </c>
      <c r="C320">
        <v>84637.380342554694</v>
      </c>
      <c r="D320">
        <v>38117.805460414791</v>
      </c>
      <c r="E320">
        <v>10084.958235462358</v>
      </c>
    </row>
    <row r="321" spans="1:5" x14ac:dyDescent="0.2">
      <c r="A321" t="s">
        <v>1499</v>
      </c>
      <c r="B321">
        <v>137748.75</v>
      </c>
      <c r="C321">
        <v>80808.603421246429</v>
      </c>
      <c r="D321">
        <v>36306.862399661863</v>
      </c>
      <c r="E321">
        <v>9567.7645946147913</v>
      </c>
    </row>
    <row r="322" spans="1:5" x14ac:dyDescent="0.2">
      <c r="A322" t="s">
        <v>1500</v>
      </c>
      <c r="B322">
        <v>131440.29999999999</v>
      </c>
      <c r="C322">
        <v>76977.048534062298</v>
      </c>
      <c r="D322">
        <v>34497.408096293839</v>
      </c>
      <c r="E322">
        <v>9052.4231798319688</v>
      </c>
    </row>
    <row r="323" spans="1:5" x14ac:dyDescent="0.2">
      <c r="A323" t="s">
        <v>1501</v>
      </c>
      <c r="B323">
        <v>125121.03</v>
      </c>
      <c r="C323">
        <v>73155.938283280018</v>
      </c>
      <c r="D323">
        <v>32704.277802495471</v>
      </c>
      <c r="E323">
        <v>8546.7111859258985</v>
      </c>
    </row>
    <row r="324" spans="1:5" x14ac:dyDescent="0.2">
      <c r="A324" t="s">
        <v>1502</v>
      </c>
      <c r="B324">
        <v>118790.97</v>
      </c>
      <c r="C324">
        <v>69337.069376868967</v>
      </c>
      <c r="D324">
        <v>30918.224969139068</v>
      </c>
      <c r="E324">
        <v>8045.7333952009249</v>
      </c>
    </row>
    <row r="325" spans="1:5" x14ac:dyDescent="0.2">
      <c r="A325" t="s">
        <v>1503</v>
      </c>
      <c r="B325">
        <v>112450.07</v>
      </c>
      <c r="C325">
        <v>65528.215857973046</v>
      </c>
      <c r="D325">
        <v>29147.894039086204</v>
      </c>
      <c r="E325">
        <v>7553.954250393851</v>
      </c>
    </row>
    <row r="326" spans="1:5" x14ac:dyDescent="0.2">
      <c r="A326" t="s">
        <v>1504</v>
      </c>
      <c r="B326">
        <v>106098.3</v>
      </c>
      <c r="C326">
        <v>61721.975494387159</v>
      </c>
      <c r="D326">
        <v>27385.000247863838</v>
      </c>
      <c r="E326">
        <v>7067.0235238445548</v>
      </c>
    </row>
    <row r="327" spans="1:5" x14ac:dyDescent="0.2">
      <c r="A327" t="s">
        <v>1505</v>
      </c>
      <c r="B327">
        <v>99735.66</v>
      </c>
      <c r="C327">
        <v>57922.145134098937</v>
      </c>
      <c r="D327">
        <v>25633.721512069897</v>
      </c>
      <c r="E327">
        <v>6587.0668214611642</v>
      </c>
    </row>
    <row r="328" spans="1:5" x14ac:dyDescent="0.2">
      <c r="A328" t="s">
        <v>1506</v>
      </c>
      <c r="B328">
        <v>93362.86</v>
      </c>
      <c r="C328">
        <v>54132.100439856295</v>
      </c>
      <c r="D328">
        <v>23897.455994311458</v>
      </c>
      <c r="E328">
        <v>6115.7279946333074</v>
      </c>
    </row>
    <row r="329" spans="1:5" x14ac:dyDescent="0.2">
      <c r="A329" t="s">
        <v>1507</v>
      </c>
      <c r="B329">
        <v>88872.93</v>
      </c>
      <c r="C329">
        <v>51441.427216446034</v>
      </c>
      <c r="D329">
        <v>22651.861305788265</v>
      </c>
      <c r="E329">
        <v>5772.4077910270007</v>
      </c>
    </row>
    <row r="330" spans="1:5" x14ac:dyDescent="0.2">
      <c r="A330" t="s">
        <v>1508</v>
      </c>
      <c r="B330">
        <v>84373.72</v>
      </c>
      <c r="C330">
        <v>48757.032885426415</v>
      </c>
      <c r="D330">
        <v>21416.964681570094</v>
      </c>
      <c r="E330">
        <v>5435.344985413054</v>
      </c>
    </row>
    <row r="331" spans="1:5" x14ac:dyDescent="0.2">
      <c r="A331" t="s">
        <v>1509</v>
      </c>
      <c r="B331">
        <v>79865.179999999993</v>
      </c>
      <c r="C331">
        <v>46073.406669773962</v>
      </c>
      <c r="D331">
        <v>20186.687958920898</v>
      </c>
      <c r="E331">
        <v>5101.4176830261858</v>
      </c>
    </row>
    <row r="332" spans="1:5" x14ac:dyDescent="0.2">
      <c r="A332" t="s">
        <v>1510</v>
      </c>
      <c r="B332">
        <v>75347.33</v>
      </c>
      <c r="C332">
        <v>43393.381719116311</v>
      </c>
      <c r="D332">
        <v>18964.104259478419</v>
      </c>
      <c r="E332">
        <v>4772.1574842694454</v>
      </c>
    </row>
    <row r="333" spans="1:5" x14ac:dyDescent="0.2">
      <c r="A333" t="s">
        <v>1511</v>
      </c>
      <c r="B333">
        <v>70820.13</v>
      </c>
      <c r="C333">
        <v>40723.628980722737</v>
      </c>
      <c r="D333">
        <v>17756.461570489519</v>
      </c>
      <c r="E333">
        <v>4451.1668092217797</v>
      </c>
    </row>
    <row r="334" spans="1:5" x14ac:dyDescent="0.2">
      <c r="A334" t="s">
        <v>1512</v>
      </c>
      <c r="B334">
        <v>66283.55</v>
      </c>
      <c r="C334">
        <v>38050.318091931927</v>
      </c>
      <c r="D334">
        <v>16548.641139247808</v>
      </c>
      <c r="E334">
        <v>4130.8212458400631</v>
      </c>
    </row>
    <row r="335" spans="1:5" x14ac:dyDescent="0.2">
      <c r="A335" t="s">
        <v>1513</v>
      </c>
      <c r="B335">
        <v>61737.58</v>
      </c>
      <c r="C335">
        <v>35382.51453999857</v>
      </c>
      <c r="D335">
        <v>15350.499353264631</v>
      </c>
      <c r="E335">
        <v>3816.0376848995265</v>
      </c>
    </row>
    <row r="336" spans="1:5" x14ac:dyDescent="0.2">
      <c r="A336" t="s">
        <v>1514</v>
      </c>
      <c r="B336">
        <v>57182.2</v>
      </c>
      <c r="C336">
        <v>32716.190708573893</v>
      </c>
      <c r="D336">
        <v>14157.632598579692</v>
      </c>
      <c r="E336">
        <v>3504.5915108456966</v>
      </c>
    </row>
    <row r="337" spans="1:5" x14ac:dyDescent="0.2">
      <c r="A337" t="s">
        <v>1515</v>
      </c>
      <c r="B337">
        <v>52617.34</v>
      </c>
      <c r="C337">
        <v>30055.04070044441</v>
      </c>
      <c r="D337">
        <v>12974.032887823614</v>
      </c>
      <c r="E337">
        <v>3198.4373235094727</v>
      </c>
    </row>
    <row r="338" spans="1:5" x14ac:dyDescent="0.2">
      <c r="A338" t="s">
        <v>1516</v>
      </c>
      <c r="B338">
        <v>48043.03</v>
      </c>
      <c r="C338">
        <v>27395.649438609908</v>
      </c>
      <c r="D338">
        <v>11795.962063847068</v>
      </c>
      <c r="E338">
        <v>2895.695138337815</v>
      </c>
    </row>
    <row r="339" spans="1:5" x14ac:dyDescent="0.2">
      <c r="A339" t="s">
        <v>1517</v>
      </c>
      <c r="B339">
        <v>44382.32</v>
      </c>
      <c r="C339">
        <v>25265.272680105809</v>
      </c>
      <c r="D339">
        <v>10851.00215237345</v>
      </c>
      <c r="E339">
        <v>2652.4422618981307</v>
      </c>
    </row>
    <row r="340" spans="1:5" x14ac:dyDescent="0.2">
      <c r="A340" t="s">
        <v>1518</v>
      </c>
      <c r="B340">
        <v>40713.279999999999</v>
      </c>
      <c r="C340">
        <v>23138.57673679481</v>
      </c>
      <c r="D340">
        <v>9913.1634950735079</v>
      </c>
      <c r="E340">
        <v>2413.2618186070158</v>
      </c>
    </row>
    <row r="341" spans="1:5" x14ac:dyDescent="0.2">
      <c r="A341" t="s">
        <v>1519</v>
      </c>
      <c r="B341">
        <v>37035.910000000003</v>
      </c>
      <c r="C341">
        <v>21012.917184540693</v>
      </c>
      <c r="D341">
        <v>8979.5809288771597</v>
      </c>
      <c r="E341">
        <v>2176.7314960613398</v>
      </c>
    </row>
    <row r="342" spans="1:5" x14ac:dyDescent="0.2">
      <c r="A342" t="s">
        <v>1520</v>
      </c>
      <c r="B342">
        <v>33350.160000000003</v>
      </c>
      <c r="C342">
        <v>18890.689556606176</v>
      </c>
      <c r="D342">
        <v>8052.8071441168349</v>
      </c>
      <c r="E342">
        <v>1944.0712341883811</v>
      </c>
    </row>
    <row r="343" spans="1:5" x14ac:dyDescent="0.2">
      <c r="A343" t="s">
        <v>1521</v>
      </c>
      <c r="B343">
        <v>29656.83</v>
      </c>
      <c r="C343">
        <v>16770.167330811571</v>
      </c>
      <c r="D343">
        <v>7130.6804744608135</v>
      </c>
      <c r="E343">
        <v>1714.164400852103</v>
      </c>
    </row>
    <row r="344" spans="1:5" x14ac:dyDescent="0.2">
      <c r="A344" t="s">
        <v>1522</v>
      </c>
      <c r="B344">
        <v>26887.83</v>
      </c>
      <c r="C344">
        <v>15178.581991181982</v>
      </c>
      <c r="D344">
        <v>6437.5241903536735</v>
      </c>
      <c r="E344">
        <v>1540.979953334735</v>
      </c>
    </row>
    <row r="345" spans="1:5" x14ac:dyDescent="0.2">
      <c r="A345" t="s">
        <v>1523</v>
      </c>
      <c r="B345">
        <v>24112.03</v>
      </c>
      <c r="C345">
        <v>13590.747555551336</v>
      </c>
      <c r="D345">
        <v>5750.8512562970027</v>
      </c>
      <c r="E345">
        <v>1371.3403699492771</v>
      </c>
    </row>
    <row r="346" spans="1:5" x14ac:dyDescent="0.2">
      <c r="A346" t="s">
        <v>1524</v>
      </c>
      <c r="B346">
        <v>21329.42</v>
      </c>
      <c r="C346">
        <v>12001.938455984986</v>
      </c>
      <c r="D346">
        <v>5065.6394753535824</v>
      </c>
      <c r="E346">
        <v>1202.8293684305622</v>
      </c>
    </row>
    <row r="347" spans="1:5" x14ac:dyDescent="0.2">
      <c r="A347" t="s">
        <v>1525</v>
      </c>
      <c r="B347">
        <v>18539.96</v>
      </c>
      <c r="C347">
        <v>10415.202124328058</v>
      </c>
      <c r="D347">
        <v>4385.1085855744059</v>
      </c>
      <c r="E347">
        <v>1036.9699737254402</v>
      </c>
    </row>
    <row r="348" spans="1:5" x14ac:dyDescent="0.2">
      <c r="A348" t="s">
        <v>1526</v>
      </c>
      <c r="B348">
        <v>15814.57</v>
      </c>
      <c r="C348">
        <v>8869.0903008909718</v>
      </c>
      <c r="D348">
        <v>3724.6530018968151</v>
      </c>
      <c r="E348">
        <v>877.0579061556291</v>
      </c>
    </row>
    <row r="349" spans="1:5" x14ac:dyDescent="0.2">
      <c r="A349" t="s">
        <v>1527</v>
      </c>
      <c r="B349">
        <v>13082.59</v>
      </c>
      <c r="C349">
        <v>7324.9047263292168</v>
      </c>
      <c r="D349">
        <v>3068.5873465288869</v>
      </c>
      <c r="E349">
        <v>719.6097221262637</v>
      </c>
    </row>
    <row r="350" spans="1:5" x14ac:dyDescent="0.2">
      <c r="A350" t="s">
        <v>1528</v>
      </c>
      <c r="B350">
        <v>10343.98</v>
      </c>
      <c r="C350">
        <v>5781.7418969114942</v>
      </c>
      <c r="D350">
        <v>2415.95757064294</v>
      </c>
      <c r="E350">
        <v>564.162811244046</v>
      </c>
    </row>
    <row r="351" spans="1:5" x14ac:dyDescent="0.2">
      <c r="A351" t="s">
        <v>1529</v>
      </c>
      <c r="B351">
        <v>7598.75</v>
      </c>
      <c r="C351">
        <v>4240.0986762245821</v>
      </c>
      <c r="D351">
        <v>1767.2608596445064</v>
      </c>
      <c r="E351">
        <v>410.93433581326275</v>
      </c>
    </row>
    <row r="352" spans="1:5" x14ac:dyDescent="0.2">
      <c r="A352" t="s">
        <v>1530</v>
      </c>
      <c r="B352">
        <v>4846.8500000000004</v>
      </c>
      <c r="C352">
        <v>2700.1006107174717</v>
      </c>
      <c r="D352">
        <v>1122.6242253967303</v>
      </c>
      <c r="E352">
        <v>259.96941961683666</v>
      </c>
    </row>
    <row r="353" spans="1:5" x14ac:dyDescent="0.2">
      <c r="A353" t="s">
        <v>1531</v>
      </c>
      <c r="B353">
        <v>2996.1</v>
      </c>
      <c r="C353">
        <v>1666.2472716816424</v>
      </c>
      <c r="D353">
        <v>691.01584657282353</v>
      </c>
      <c r="E353">
        <v>159.34281354067733</v>
      </c>
    </row>
    <row r="354" spans="1:5" x14ac:dyDescent="0.2">
      <c r="A354" t="s">
        <v>1532</v>
      </c>
      <c r="B354">
        <v>2248.48</v>
      </c>
      <c r="C354">
        <v>1248.4143038508328</v>
      </c>
      <c r="D354">
        <v>516.46043755948563</v>
      </c>
      <c r="E354">
        <v>118.60353044169668</v>
      </c>
    </row>
    <row r="355" spans="1:5" x14ac:dyDescent="0.2">
      <c r="A355" t="s">
        <v>1533</v>
      </c>
      <c r="B355">
        <v>1499.68</v>
      </c>
      <c r="C355">
        <v>831.24890423815941</v>
      </c>
      <c r="D355">
        <v>343.00740947055277</v>
      </c>
      <c r="E355">
        <v>78.436946591770479</v>
      </c>
    </row>
    <row r="356" spans="1:5" x14ac:dyDescent="0.2">
      <c r="A356" t="s">
        <v>1534</v>
      </c>
      <c r="B356">
        <v>749.7</v>
      </c>
      <c r="C356">
        <v>0</v>
      </c>
      <c r="D356">
        <v>0</v>
      </c>
      <c r="E356">
        <v>0</v>
      </c>
    </row>
    <row r="357" spans="1:5" x14ac:dyDescent="0.2">
      <c r="A357" t="s">
        <v>1535</v>
      </c>
      <c r="B357">
        <v>0</v>
      </c>
      <c r="C357">
        <v>0</v>
      </c>
      <c r="D357">
        <v>0</v>
      </c>
      <c r="E357">
        <v>0</v>
      </c>
    </row>
  </sheetData>
  <pageMargins left="0.78431372549019618" right="0.78431372549019618" top="0.98039215686274517" bottom="0.98039215686274517" header="0.50980392156862753" footer="0.50980392156862753"/>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CFB5CF-39C5-4004-BED8-374CCA64F3AE}"/>
</file>

<file path=customXml/itemProps2.xml><?xml version="1.0" encoding="utf-8"?>
<ds:datastoreItem xmlns:ds="http://schemas.openxmlformats.org/officeDocument/2006/customXml" ds:itemID="{BB400F2A-36F3-42D0-A203-892D97337290}"/>
</file>

<file path=customXml/itemProps3.xml><?xml version="1.0" encoding="utf-8"?>
<ds:datastoreItem xmlns:ds="http://schemas.openxmlformats.org/officeDocument/2006/customXml" ds:itemID="{1D63F837-86FF-4847-9653-654D3E25178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2021-08-06T12:26:22Z</dcterms:created>
  <dcterms:modified xsi:type="dcterms:W3CDTF">2021-08-06T12:47:41Z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2021-08-06T12:47:29Z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c0c5bf9f-0ac0-401a-b900-b913b70dc65f</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