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drawings/drawing3.xml" ContentType="application/vnd.openxmlformats-officedocument.drawing+xml"/>
  <Override PartName="/xl/charts/chart16.xml" ContentType="application/vnd.openxmlformats-officedocument.drawingml.chart+xml"/>
  <Override PartName="/xl/drawings/drawing4.xml" ContentType="application/vnd.openxmlformats-officedocument.drawing+xml"/>
  <Override PartName="/xl/charts/chart17.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mc:AlternateContent xmlns:mc="http://schemas.openxmlformats.org/markup-compatibility/2006">
    <mc:Choice Requires="x15">
      <x15ac:absPath xmlns:x15ac="http://schemas.microsoft.com/office/spreadsheetml/2010/11/ac" url="Y:\BusinessData\ALMT-Treasury\Treasury_BNB-PB-Fortis-Belgium\External\ALM Funding\Covered Bonds\Monthly reports\2021\2021_05\"/>
    </mc:Choice>
  </mc:AlternateContent>
  <xr:revisionPtr revIDLastSave="0" documentId="13_ncr:1_{5B5A5E01-7DD8-492F-BC8E-66F555B26413}" xr6:coauthVersionLast="44" xr6:coauthVersionMax="44" xr10:uidLastSave="{00000000-0000-0000-0000-000000000000}"/>
  <bookViews>
    <workbookView xWindow="28680" yWindow="-120" windowWidth="29040" windowHeight="15840" xr2:uid="{00000000-000D-0000-FFFF-FFFF00000000}"/>
  </bookViews>
  <sheets>
    <sheet name="Disclaimer" sheetId="31" r:id="rId1"/>
    <sheet name="Introduction" sheetId="32" r:id="rId2"/>
    <sheet name="A. HTT General" sheetId="33" r:id="rId3"/>
    <sheet name="B1. HTT Mortgage Assets" sheetId="34" r:id="rId4"/>
    <sheet name="C. HTT Harmonised Glossary" sheetId="35" r:id="rId5"/>
    <sheet name="D1. Front Page" sheetId="4" r:id="rId6"/>
    <sheet name="D2. Covered Bond Series" sheetId="5" r:id="rId7"/>
    <sheet name="D3. Ratings" sheetId="6" r:id="rId8"/>
    <sheet name="D4. Tests Royal Decree" sheetId="7" r:id="rId9"/>
    <sheet name="D5. Cover Pool Summary" sheetId="8" r:id="rId10"/>
    <sheet name="D6. Stratification Tables" sheetId="9" r:id="rId11"/>
    <sheet name="D7. Stratification Graphs" sheetId="10" r:id="rId12"/>
    <sheet name="_Hidden11" sheetId="11" state="hidden" r:id="rId13"/>
    <sheet name="_Hidden12" sheetId="12" state="hidden" r:id="rId14"/>
    <sheet name="_Hidden13" sheetId="13" state="hidden" r:id="rId15"/>
    <sheet name="_Hidden14" sheetId="14" state="hidden" r:id="rId16"/>
    <sheet name="_Hidden15" sheetId="15" state="hidden" r:id="rId17"/>
    <sheet name="_Hidden16" sheetId="16" state="hidden" r:id="rId18"/>
    <sheet name="_Hidden17" sheetId="17" state="hidden" r:id="rId19"/>
    <sheet name="_Hidden18" sheetId="18" state="hidden" r:id="rId20"/>
    <sheet name="_Hidden19" sheetId="19" state="hidden" r:id="rId21"/>
    <sheet name="_Hidden20" sheetId="20" state="hidden" r:id="rId22"/>
    <sheet name="_Hidden21" sheetId="21" state="hidden" r:id="rId23"/>
    <sheet name="_Hidden22" sheetId="22" state="hidden" r:id="rId24"/>
    <sheet name="_Hidden23" sheetId="23" state="hidden" r:id="rId25"/>
    <sheet name="_Hidden24" sheetId="24" state="hidden" r:id="rId26"/>
    <sheet name="_Hidden25" sheetId="25" state="hidden" r:id="rId27"/>
    <sheet name="D8. Performance" sheetId="26" r:id="rId28"/>
    <sheet name="_Hidden27" sheetId="27" state="hidden" r:id="rId29"/>
    <sheet name="D9. Amortisation" sheetId="28" r:id="rId30"/>
    <sheet name="D10. Amortisation Graph " sheetId="29" r:id="rId31"/>
    <sheet name="E. Optional ECB-ECAIs data" sheetId="36" r:id="rId32"/>
    <sheet name="Sheet7" sheetId="37" r:id="rId33"/>
    <sheet name="_Hidden30" sheetId="30" state="hidden" r:id="rId34"/>
  </sheets>
  <definedNames>
    <definedName name="acceptable_use_policy" localSheetId="0">Disclaimer!#REF!</definedName>
    <definedName name="general_tc" localSheetId="0">Disclaimer!$A$61</definedName>
    <definedName name="_xlnm.Print_Area" localSheetId="4">'C. HTT Harmonised Glossary'!$A$1:$C$57</definedName>
    <definedName name="_xlnm.Print_Area" localSheetId="30">'D10. Amortisation Graph '!$B$1:$B$2</definedName>
    <definedName name="_xlnm.Print_Area" localSheetId="11">'D7. Stratification Graphs'!$A$1:$R$56</definedName>
    <definedName name="_xlnm.Print_Area" localSheetId="0">Disclaimer!$A$1:$A$170</definedName>
    <definedName name="_xlnm.Print_Area" localSheetId="1">Introduction!$B$2:$J$43</definedName>
    <definedName name="Print_Area_0">#REF!</definedName>
    <definedName name="Print_Area_1">#REF!</definedName>
    <definedName name="Print_Area_2">#REF!</definedName>
    <definedName name="Print_Area_25">'D8. Performance'!$B$2:$M$19</definedName>
    <definedName name="Print_Area_27">'D9. Amortisation'!$B$1:$P$364</definedName>
    <definedName name="Print_Area_3">'D1. Front Page'!$B$1:$O$28</definedName>
    <definedName name="Print_Area_4">'D2. Covered Bond Series'!$B$1:$T$19</definedName>
    <definedName name="Print_Area_5">'D3. Ratings'!$B$2:$H$18</definedName>
    <definedName name="Print_Area_6">'D4. Tests Royal Decree'!$B$1:$X$88</definedName>
    <definedName name="Print_Area_7">'D5. Cover Pool Summary'!$B$1:$R$55</definedName>
    <definedName name="Print_Area_8">'D6. Stratification Tables'!$B$2:$AJ$294</definedName>
    <definedName name="Print_Area_9">'D7. Stratification Graphs'!$A$2:$R$55</definedName>
    <definedName name="_xlnm.Print_Titles" localSheetId="0">Disclaimer!$2:$2</definedName>
    <definedName name="privacy_policy" localSheetId="0">Disclaimer!$A$136</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G86" i="36" l="1"/>
  <c r="G85" i="36"/>
  <c r="G84" i="36"/>
  <c r="G83" i="36"/>
  <c r="G82" i="36"/>
  <c r="D577" i="34"/>
  <c r="G576" i="34" s="1"/>
  <c r="C577" i="34"/>
  <c r="F575" i="34" s="1"/>
  <c r="G575" i="34"/>
  <c r="D570" i="34"/>
  <c r="G569" i="34" s="1"/>
  <c r="C570" i="34"/>
  <c r="F566" i="34" s="1"/>
  <c r="D555" i="34"/>
  <c r="G554" i="34" s="1"/>
  <c r="C555" i="34"/>
  <c r="F551" i="34" s="1"/>
  <c r="G543" i="34"/>
  <c r="G541" i="34"/>
  <c r="D532" i="34"/>
  <c r="G531" i="34" s="1"/>
  <c r="C532" i="34"/>
  <c r="F524" i="34" s="1"/>
  <c r="F528" i="34"/>
  <c r="F520" i="34"/>
  <c r="F516" i="34"/>
  <c r="D475" i="34"/>
  <c r="G471" i="34" s="1"/>
  <c r="C475" i="34"/>
  <c r="F469" i="34" s="1"/>
  <c r="F471" i="34"/>
  <c r="D453" i="34"/>
  <c r="G445" i="34" s="1"/>
  <c r="C453" i="34"/>
  <c r="F447" i="34" s="1"/>
  <c r="F449" i="34"/>
  <c r="D440" i="34"/>
  <c r="G434" i="34" s="1"/>
  <c r="C440" i="34"/>
  <c r="F432" i="34" s="1"/>
  <c r="F436" i="34"/>
  <c r="G430" i="34"/>
  <c r="G424" i="34"/>
  <c r="F416" i="34"/>
  <c r="D360" i="34"/>
  <c r="G358" i="34" s="1"/>
  <c r="C360" i="34"/>
  <c r="F358" i="34" s="1"/>
  <c r="D353" i="34"/>
  <c r="G349" i="34" s="1"/>
  <c r="C353" i="34"/>
  <c r="F349" i="34" s="1"/>
  <c r="D343" i="34"/>
  <c r="G342" i="34" s="1"/>
  <c r="C343" i="34"/>
  <c r="F342" i="34" s="1"/>
  <c r="G341" i="34"/>
  <c r="G335" i="34"/>
  <c r="D328" i="34"/>
  <c r="G310" i="34" s="1"/>
  <c r="G328" i="34" s="1"/>
  <c r="C328" i="34"/>
  <c r="F310" i="34" s="1"/>
  <c r="F328" i="34" s="1"/>
  <c r="D305" i="34"/>
  <c r="G287" i="34" s="1"/>
  <c r="C305" i="34"/>
  <c r="F303" i="34" s="1"/>
  <c r="F298" i="34"/>
  <c r="G295" i="34"/>
  <c r="F294" i="34"/>
  <c r="F291" i="34"/>
  <c r="F288" i="34"/>
  <c r="F251" i="34"/>
  <c r="D249" i="34"/>
  <c r="G241" i="34" s="1"/>
  <c r="C249" i="34"/>
  <c r="F253" i="34" s="1"/>
  <c r="F246" i="34"/>
  <c r="F245" i="34"/>
  <c r="D227" i="34"/>
  <c r="G233" i="34" s="1"/>
  <c r="C227" i="34"/>
  <c r="F222" i="34" s="1"/>
  <c r="D214" i="34"/>
  <c r="G213" i="34" s="1"/>
  <c r="C214" i="34"/>
  <c r="F211" i="34" s="1"/>
  <c r="F206" i="34"/>
  <c r="F202" i="34"/>
  <c r="F194" i="34"/>
  <c r="F190" i="34"/>
  <c r="F180" i="34"/>
  <c r="F174" i="34"/>
  <c r="F173" i="34"/>
  <c r="F172" i="34"/>
  <c r="F171" i="34"/>
  <c r="F170" i="34"/>
  <c r="F162" i="34"/>
  <c r="F161" i="34"/>
  <c r="F160" i="34"/>
  <c r="F152" i="34"/>
  <c r="F151" i="34"/>
  <c r="F150" i="34"/>
  <c r="F110" i="34"/>
  <c r="F109" i="34"/>
  <c r="F108" i="34"/>
  <c r="F107" i="34"/>
  <c r="F106" i="34"/>
  <c r="F105" i="34"/>
  <c r="F104" i="34"/>
  <c r="F103" i="34"/>
  <c r="F102" i="34"/>
  <c r="F101" i="34"/>
  <c r="F100" i="34"/>
  <c r="F99" i="34"/>
  <c r="F76" i="34"/>
  <c r="D76" i="34"/>
  <c r="C76" i="34"/>
  <c r="F72" i="34"/>
  <c r="D72" i="34"/>
  <c r="C72" i="34"/>
  <c r="F44" i="34"/>
  <c r="D44" i="34"/>
  <c r="C44" i="34"/>
  <c r="F28" i="34"/>
  <c r="C15" i="34"/>
  <c r="F24" i="34" s="1"/>
  <c r="C299" i="33"/>
  <c r="C298" i="33"/>
  <c r="C297" i="33"/>
  <c r="C296" i="33"/>
  <c r="C295" i="33"/>
  <c r="C294" i="33"/>
  <c r="C291" i="33"/>
  <c r="C289" i="33"/>
  <c r="C288" i="33"/>
  <c r="G227" i="33"/>
  <c r="F227" i="33"/>
  <c r="G226" i="33"/>
  <c r="F226" i="33"/>
  <c r="G225" i="33"/>
  <c r="F225" i="33"/>
  <c r="G224" i="33"/>
  <c r="F224" i="33"/>
  <c r="G223" i="33"/>
  <c r="F223" i="33"/>
  <c r="G222" i="33"/>
  <c r="F222" i="33"/>
  <c r="G221" i="33"/>
  <c r="F221" i="33"/>
  <c r="C220" i="33"/>
  <c r="G219" i="33"/>
  <c r="F219" i="33"/>
  <c r="G218" i="33"/>
  <c r="F218" i="33"/>
  <c r="F220" i="33" s="1"/>
  <c r="G217" i="33"/>
  <c r="G220" i="33" s="1"/>
  <c r="F217" i="33"/>
  <c r="F214" i="33"/>
  <c r="F210" i="33"/>
  <c r="C208" i="33"/>
  <c r="F212" i="33" s="1"/>
  <c r="F206" i="33"/>
  <c r="F203" i="33"/>
  <c r="F202" i="33"/>
  <c r="F199" i="33"/>
  <c r="F198" i="33"/>
  <c r="F195" i="33"/>
  <c r="F194" i="33"/>
  <c r="F185" i="33"/>
  <c r="F181" i="33"/>
  <c r="C179" i="33"/>
  <c r="F187" i="33" s="1"/>
  <c r="F178" i="33"/>
  <c r="F174" i="33"/>
  <c r="C167" i="33"/>
  <c r="F166" i="33" s="1"/>
  <c r="D166" i="33"/>
  <c r="F165" i="33"/>
  <c r="D165" i="33"/>
  <c r="F164" i="33"/>
  <c r="F167" i="33" s="1"/>
  <c r="D164" i="33"/>
  <c r="D167" i="33" s="1"/>
  <c r="F161" i="33"/>
  <c r="F159" i="33"/>
  <c r="F157" i="33"/>
  <c r="C155" i="33"/>
  <c r="F162" i="33" s="1"/>
  <c r="F154" i="33"/>
  <c r="F153" i="33"/>
  <c r="F152" i="33"/>
  <c r="F151" i="33"/>
  <c r="F150" i="33"/>
  <c r="F149" i="33"/>
  <c r="F148" i="33"/>
  <c r="F147" i="33"/>
  <c r="F146" i="33"/>
  <c r="F145" i="33"/>
  <c r="F144" i="33"/>
  <c r="F143" i="33"/>
  <c r="F142" i="33"/>
  <c r="F141" i="33"/>
  <c r="F140" i="33"/>
  <c r="F139" i="33"/>
  <c r="F138" i="33"/>
  <c r="F155" i="33" s="1"/>
  <c r="D138" i="33"/>
  <c r="D155" i="33" s="1"/>
  <c r="C129" i="33"/>
  <c r="F136" i="33" s="1"/>
  <c r="F127" i="33"/>
  <c r="F125" i="33"/>
  <c r="F123" i="33"/>
  <c r="F121" i="33"/>
  <c r="F119" i="33"/>
  <c r="F117" i="33"/>
  <c r="F115" i="33"/>
  <c r="F113" i="33"/>
  <c r="D112" i="33"/>
  <c r="D129" i="33" s="1"/>
  <c r="D100" i="33"/>
  <c r="G105" i="33" s="1"/>
  <c r="C100" i="33"/>
  <c r="F104" i="33" s="1"/>
  <c r="G98" i="33"/>
  <c r="G96" i="33"/>
  <c r="G94" i="33"/>
  <c r="F94" i="33"/>
  <c r="D77" i="33"/>
  <c r="G87" i="33" s="1"/>
  <c r="C77" i="33"/>
  <c r="F86" i="33" s="1"/>
  <c r="G75" i="33"/>
  <c r="G73" i="33"/>
  <c r="G71" i="33"/>
  <c r="F64" i="33"/>
  <c r="F63" i="33"/>
  <c r="F60" i="33"/>
  <c r="F59" i="33"/>
  <c r="C58" i="33"/>
  <c r="F61" i="33" s="1"/>
  <c r="F57" i="33"/>
  <c r="F56" i="33"/>
  <c r="F55" i="33"/>
  <c r="F54" i="33"/>
  <c r="F53" i="33"/>
  <c r="F58" i="33" s="1"/>
  <c r="D45" i="33"/>
  <c r="D300" i="33"/>
  <c r="D293" i="33"/>
  <c r="C292" i="33"/>
  <c r="C300" i="33"/>
  <c r="C293" i="33"/>
  <c r="F292" i="33"/>
  <c r="D290" i="33"/>
  <c r="D292" i="33"/>
  <c r="C290" i="33"/>
  <c r="F221" i="34" l="1"/>
  <c r="G221" i="34"/>
  <c r="F241" i="34"/>
  <c r="F289" i="34"/>
  <c r="G547" i="34"/>
  <c r="F219" i="34"/>
  <c r="F337" i="34"/>
  <c r="F333" i="34"/>
  <c r="G337" i="34"/>
  <c r="F356" i="34"/>
  <c r="G522" i="34"/>
  <c r="F198" i="34"/>
  <c r="F223" i="34"/>
  <c r="F244" i="34"/>
  <c r="F290" i="34"/>
  <c r="F297" i="34"/>
  <c r="G333" i="34"/>
  <c r="G339" i="34"/>
  <c r="G347" i="34"/>
  <c r="F467" i="34"/>
  <c r="F476" i="34"/>
  <c r="G537" i="34"/>
  <c r="G549" i="34"/>
  <c r="G299" i="34"/>
  <c r="G190" i="34"/>
  <c r="F428" i="34"/>
  <c r="G194" i="34"/>
  <c r="G202" i="34"/>
  <c r="G291" i="34"/>
  <c r="F192" i="34"/>
  <c r="F196" i="34"/>
  <c r="F200" i="34"/>
  <c r="F204" i="34"/>
  <c r="F208" i="34"/>
  <c r="G219" i="34"/>
  <c r="F242" i="34"/>
  <c r="F248" i="34"/>
  <c r="F254" i="34"/>
  <c r="G289" i="34"/>
  <c r="G293" i="34"/>
  <c r="G297" i="34"/>
  <c r="G303" i="34"/>
  <c r="G351" i="34"/>
  <c r="F420" i="34"/>
  <c r="G516" i="34"/>
  <c r="F539" i="34"/>
  <c r="G545" i="34"/>
  <c r="G551" i="34"/>
  <c r="F562" i="34"/>
  <c r="F573" i="34"/>
  <c r="G198" i="34"/>
  <c r="G206" i="34"/>
  <c r="G301" i="34"/>
  <c r="G192" i="34"/>
  <c r="G196" i="34"/>
  <c r="G200" i="34"/>
  <c r="G204" i="34"/>
  <c r="F335" i="34"/>
  <c r="F339" i="34"/>
  <c r="F424" i="34"/>
  <c r="F454" i="34"/>
  <c r="G539" i="34"/>
  <c r="F547" i="34"/>
  <c r="G553" i="34"/>
  <c r="G573" i="34"/>
  <c r="F17" i="34"/>
  <c r="F210" i="34"/>
  <c r="F225" i="34"/>
  <c r="F252" i="34"/>
  <c r="F301" i="34"/>
  <c r="F304" i="34"/>
  <c r="G356" i="34"/>
  <c r="G420" i="34"/>
  <c r="G426" i="34"/>
  <c r="G436" i="34"/>
  <c r="F445" i="34"/>
  <c r="F451" i="34"/>
  <c r="F458" i="34"/>
  <c r="F473" i="34"/>
  <c r="F480" i="34"/>
  <c r="G518" i="34"/>
  <c r="G528" i="34"/>
  <c r="F543" i="34"/>
  <c r="G566" i="34"/>
  <c r="F341" i="34"/>
  <c r="G560" i="34"/>
  <c r="F21" i="34"/>
  <c r="F334" i="34"/>
  <c r="F336" i="34"/>
  <c r="F338" i="34"/>
  <c r="F340" i="34"/>
  <c r="G416" i="34"/>
  <c r="G422" i="34"/>
  <c r="G432" i="34"/>
  <c r="G438" i="34"/>
  <c r="G514" i="34"/>
  <c r="G524" i="34"/>
  <c r="G530" i="34"/>
  <c r="G562" i="34"/>
  <c r="G568" i="34"/>
  <c r="F14" i="34"/>
  <c r="F25" i="34"/>
  <c r="F243" i="34"/>
  <c r="F247" i="34"/>
  <c r="F250" i="34"/>
  <c r="F255" i="34"/>
  <c r="F293" i="34"/>
  <c r="F296" i="34"/>
  <c r="F299" i="34"/>
  <c r="F302" i="34"/>
  <c r="G334" i="34"/>
  <c r="G336" i="34"/>
  <c r="G338" i="34"/>
  <c r="G340" i="34"/>
  <c r="G418" i="34"/>
  <c r="G428" i="34"/>
  <c r="G520" i="34"/>
  <c r="G526" i="34"/>
  <c r="G564" i="34"/>
  <c r="F212" i="34"/>
  <c r="G255" i="34"/>
  <c r="G253" i="34"/>
  <c r="G251" i="34"/>
  <c r="G248" i="34"/>
  <c r="G246" i="34"/>
  <c r="G244" i="34"/>
  <c r="G242" i="34"/>
  <c r="G459" i="34"/>
  <c r="G457" i="34"/>
  <c r="G455" i="34"/>
  <c r="G452" i="34"/>
  <c r="G450" i="34"/>
  <c r="G448" i="34"/>
  <c r="G446" i="34"/>
  <c r="G467" i="34"/>
  <c r="F22" i="34"/>
  <c r="F26" i="34"/>
  <c r="G208" i="34"/>
  <c r="G210" i="34"/>
  <c r="G212" i="34"/>
  <c r="G223" i="34"/>
  <c r="G225" i="34"/>
  <c r="G228" i="34"/>
  <c r="G232" i="34"/>
  <c r="F531" i="34"/>
  <c r="F529" i="34"/>
  <c r="F527" i="34"/>
  <c r="F525" i="34"/>
  <c r="F523" i="34"/>
  <c r="F521" i="34"/>
  <c r="F519" i="34"/>
  <c r="F517" i="34"/>
  <c r="F515" i="34"/>
  <c r="F554" i="34"/>
  <c r="F552" i="34"/>
  <c r="F550" i="34"/>
  <c r="F548" i="34"/>
  <c r="F546" i="34"/>
  <c r="F544" i="34"/>
  <c r="F542" i="34"/>
  <c r="F540" i="34"/>
  <c r="F538" i="34"/>
  <c r="F569" i="34"/>
  <c r="F567" i="34"/>
  <c r="F565" i="34"/>
  <c r="F563" i="34"/>
  <c r="F561" i="34"/>
  <c r="F12" i="34"/>
  <c r="F19" i="34"/>
  <c r="F23" i="34"/>
  <c r="F191" i="34"/>
  <c r="F195" i="34"/>
  <c r="F199" i="34"/>
  <c r="F203" i="34"/>
  <c r="F207" i="34"/>
  <c r="F209" i="34"/>
  <c r="F213" i="34"/>
  <c r="F220" i="34"/>
  <c r="F224" i="34"/>
  <c r="F226" i="34"/>
  <c r="F229" i="34"/>
  <c r="F231" i="34"/>
  <c r="F233" i="34"/>
  <c r="G245" i="34"/>
  <c r="G252" i="34"/>
  <c r="G352" i="34"/>
  <c r="G350" i="34"/>
  <c r="G348" i="34"/>
  <c r="G346" i="34"/>
  <c r="G439" i="34"/>
  <c r="G437" i="34"/>
  <c r="G435" i="34"/>
  <c r="G433" i="34"/>
  <c r="G431" i="34"/>
  <c r="G429" i="34"/>
  <c r="G427" i="34"/>
  <c r="G425" i="34"/>
  <c r="G423" i="34"/>
  <c r="G421" i="34"/>
  <c r="G419" i="34"/>
  <c r="G417" i="34"/>
  <c r="G447" i="34"/>
  <c r="G451" i="34"/>
  <c r="G454" i="34"/>
  <c r="G458" i="34"/>
  <c r="G469" i="34"/>
  <c r="G473" i="34"/>
  <c r="G476" i="34"/>
  <c r="G480" i="34"/>
  <c r="F228" i="34"/>
  <c r="F230" i="34"/>
  <c r="F232" i="34"/>
  <c r="G359" i="34"/>
  <c r="G357" i="34"/>
  <c r="G449" i="34"/>
  <c r="G456" i="34"/>
  <c r="F18" i="34"/>
  <c r="G230" i="34"/>
  <c r="G247" i="34"/>
  <c r="G254" i="34"/>
  <c r="F352" i="34"/>
  <c r="F350" i="34"/>
  <c r="F348" i="34"/>
  <c r="F346" i="34"/>
  <c r="F439" i="34"/>
  <c r="F437" i="34"/>
  <c r="F435" i="34"/>
  <c r="F433" i="34"/>
  <c r="F431" i="34"/>
  <c r="F429" i="34"/>
  <c r="F427" i="34"/>
  <c r="F425" i="34"/>
  <c r="F423" i="34"/>
  <c r="F421" i="34"/>
  <c r="F419" i="34"/>
  <c r="F417" i="34"/>
  <c r="F193" i="34"/>
  <c r="F197" i="34"/>
  <c r="F201" i="34"/>
  <c r="F205" i="34"/>
  <c r="F13" i="34"/>
  <c r="F16" i="34"/>
  <c r="F20" i="34"/>
  <c r="G191" i="34"/>
  <c r="G193" i="34"/>
  <c r="G195" i="34"/>
  <c r="G197" i="34"/>
  <c r="G199" i="34"/>
  <c r="G201" i="34"/>
  <c r="G203" i="34"/>
  <c r="G205" i="34"/>
  <c r="G207" i="34"/>
  <c r="G209" i="34"/>
  <c r="G211" i="34"/>
  <c r="G220" i="34"/>
  <c r="G227" i="34" s="1"/>
  <c r="G222" i="34"/>
  <c r="G224" i="34"/>
  <c r="G226" i="34"/>
  <c r="G229" i="34"/>
  <c r="G231" i="34"/>
  <c r="G243" i="34"/>
  <c r="G250" i="34"/>
  <c r="F287" i="34"/>
  <c r="F292" i="34"/>
  <c r="F295" i="34"/>
  <c r="F300" i="34"/>
  <c r="G304" i="34"/>
  <c r="G302" i="34"/>
  <c r="G300" i="34"/>
  <c r="G298" i="34"/>
  <c r="G296" i="34"/>
  <c r="G294" i="34"/>
  <c r="G292" i="34"/>
  <c r="G290" i="34"/>
  <c r="G288" i="34"/>
  <c r="G305" i="34" s="1"/>
  <c r="F347" i="34"/>
  <c r="F351" i="34"/>
  <c r="F359" i="34"/>
  <c r="F357" i="34"/>
  <c r="F360" i="34" s="1"/>
  <c r="F418" i="34"/>
  <c r="F422" i="34"/>
  <c r="F426" i="34"/>
  <c r="F430" i="34"/>
  <c r="F434" i="34"/>
  <c r="F438" i="34"/>
  <c r="F459" i="34"/>
  <c r="F457" i="34"/>
  <c r="F455" i="34"/>
  <c r="F452" i="34"/>
  <c r="F450" i="34"/>
  <c r="F448" i="34"/>
  <c r="F453" i="34" s="1"/>
  <c r="F446" i="34"/>
  <c r="F456" i="34"/>
  <c r="F481" i="34"/>
  <c r="F479" i="34"/>
  <c r="F477" i="34"/>
  <c r="F474" i="34"/>
  <c r="F472" i="34"/>
  <c r="F470" i="34"/>
  <c r="F468" i="34"/>
  <c r="F478" i="34"/>
  <c r="F514" i="34"/>
  <c r="F518" i="34"/>
  <c r="F522" i="34"/>
  <c r="F526" i="34"/>
  <c r="F530" i="34"/>
  <c r="F537" i="34"/>
  <c r="F541" i="34"/>
  <c r="F545" i="34"/>
  <c r="F549" i="34"/>
  <c r="F553" i="34"/>
  <c r="F560" i="34"/>
  <c r="F564" i="34"/>
  <c r="F568" i="34"/>
  <c r="F576" i="34"/>
  <c r="F574" i="34"/>
  <c r="G481" i="34"/>
  <c r="G479" i="34"/>
  <c r="G477" i="34"/>
  <c r="G474" i="34"/>
  <c r="G472" i="34"/>
  <c r="G470" i="34"/>
  <c r="G468" i="34"/>
  <c r="G478" i="34"/>
  <c r="G515" i="34"/>
  <c r="G517" i="34"/>
  <c r="G519" i="34"/>
  <c r="G521" i="34"/>
  <c r="G523" i="34"/>
  <c r="G525" i="34"/>
  <c r="G527" i="34"/>
  <c r="G529" i="34"/>
  <c r="G538" i="34"/>
  <c r="G540" i="34"/>
  <c r="G542" i="34"/>
  <c r="G544" i="34"/>
  <c r="G546" i="34"/>
  <c r="G548" i="34"/>
  <c r="G550" i="34"/>
  <c r="G552" i="34"/>
  <c r="G561" i="34"/>
  <c r="G563" i="34"/>
  <c r="G565" i="34"/>
  <c r="G567" i="34"/>
  <c r="G574" i="34"/>
  <c r="G577" i="34" s="1"/>
  <c r="G136" i="33"/>
  <c r="G134" i="33"/>
  <c r="G132" i="33"/>
  <c r="G130" i="33"/>
  <c r="G127" i="33"/>
  <c r="G125" i="33"/>
  <c r="G123" i="33"/>
  <c r="G121" i="33"/>
  <c r="G119" i="33"/>
  <c r="G117" i="33"/>
  <c r="G115" i="33"/>
  <c r="G113" i="33"/>
  <c r="G131" i="33"/>
  <c r="G128" i="33"/>
  <c r="G122" i="33"/>
  <c r="G118" i="33"/>
  <c r="G114" i="33"/>
  <c r="G133" i="33"/>
  <c r="G124" i="33"/>
  <c r="G135" i="33"/>
  <c r="G126" i="33"/>
  <c r="G120" i="33"/>
  <c r="G116" i="33"/>
  <c r="G112" i="33"/>
  <c r="G129" i="33" s="1"/>
  <c r="G164" i="33"/>
  <c r="G165" i="33"/>
  <c r="G166" i="33"/>
  <c r="G161" i="33"/>
  <c r="G159" i="33"/>
  <c r="G157" i="33"/>
  <c r="G154" i="33"/>
  <c r="G152" i="33"/>
  <c r="G150" i="33"/>
  <c r="G148" i="33"/>
  <c r="G146" i="33"/>
  <c r="G144" i="33"/>
  <c r="G142" i="33"/>
  <c r="G140" i="33"/>
  <c r="G138" i="33"/>
  <c r="G162" i="33"/>
  <c r="G160" i="33"/>
  <c r="G158" i="33"/>
  <c r="G156" i="33"/>
  <c r="G153" i="33"/>
  <c r="G151" i="33"/>
  <c r="G149" i="33"/>
  <c r="G147" i="33"/>
  <c r="G145" i="33"/>
  <c r="G143" i="33"/>
  <c r="G141" i="33"/>
  <c r="G139" i="33"/>
  <c r="F80" i="33"/>
  <c r="F87" i="33"/>
  <c r="F96" i="33"/>
  <c r="F98" i="33"/>
  <c r="F101" i="33"/>
  <c r="F62" i="33"/>
  <c r="G70" i="33"/>
  <c r="G72" i="33"/>
  <c r="G74" i="33"/>
  <c r="G76" i="33"/>
  <c r="G79" i="33"/>
  <c r="G81" i="33"/>
  <c r="G86" i="33"/>
  <c r="G93" i="33"/>
  <c r="G95" i="33"/>
  <c r="G97" i="33"/>
  <c r="G99" i="33"/>
  <c r="G102" i="33"/>
  <c r="G104" i="33"/>
  <c r="F112" i="33"/>
  <c r="F129" i="33" s="1"/>
  <c r="F114" i="33"/>
  <c r="F116" i="33"/>
  <c r="F118" i="33"/>
  <c r="F120" i="33"/>
  <c r="F122" i="33"/>
  <c r="F124" i="33"/>
  <c r="F126" i="33"/>
  <c r="F128" i="33"/>
  <c r="F131" i="33"/>
  <c r="F133" i="33"/>
  <c r="F135" i="33"/>
  <c r="F177" i="33"/>
  <c r="F179" i="33" s="1"/>
  <c r="F180" i="33"/>
  <c r="F184" i="33"/>
  <c r="F193" i="33"/>
  <c r="F197" i="33"/>
  <c r="F201" i="33"/>
  <c r="F205" i="33"/>
  <c r="F209" i="33"/>
  <c r="F213" i="33"/>
  <c r="F105" i="33"/>
  <c r="G78" i="33"/>
  <c r="G80" i="33"/>
  <c r="G82" i="33"/>
  <c r="G101" i="33"/>
  <c r="G103" i="33"/>
  <c r="F130" i="33"/>
  <c r="F132" i="33"/>
  <c r="F134" i="33"/>
  <c r="F182" i="33"/>
  <c r="F186" i="33"/>
  <c r="F211" i="33"/>
  <c r="F215" i="33"/>
  <c r="F71" i="33"/>
  <c r="F73" i="33"/>
  <c r="F75" i="33"/>
  <c r="F78" i="33"/>
  <c r="F82" i="33"/>
  <c r="F103" i="33"/>
  <c r="F70" i="33"/>
  <c r="F77" i="33" s="1"/>
  <c r="F72" i="33"/>
  <c r="F74" i="33"/>
  <c r="F76" i="33"/>
  <c r="F79" i="33"/>
  <c r="F81" i="33"/>
  <c r="F93" i="33"/>
  <c r="F95" i="33"/>
  <c r="F97" i="33"/>
  <c r="F99" i="33"/>
  <c r="F102" i="33"/>
  <c r="F156" i="33"/>
  <c r="F158" i="33"/>
  <c r="F160" i="33"/>
  <c r="F175" i="33"/>
  <c r="F183" i="33"/>
  <c r="F196" i="33"/>
  <c r="F200" i="33"/>
  <c r="F204" i="33"/>
  <c r="F249" i="34" l="1"/>
  <c r="G360" i="34"/>
  <c r="G453" i="34"/>
  <c r="F343" i="34"/>
  <c r="G343" i="34"/>
  <c r="G555" i="34"/>
  <c r="F214" i="34"/>
  <c r="F227" i="34"/>
  <c r="G570" i="34"/>
  <c r="G532" i="34"/>
  <c r="G249" i="34"/>
  <c r="F577" i="34"/>
  <c r="F475" i="34"/>
  <c r="G214" i="34"/>
  <c r="F440" i="34"/>
  <c r="G440" i="34"/>
  <c r="F15" i="34"/>
  <c r="G475" i="34"/>
  <c r="F305" i="34"/>
  <c r="F532" i="34"/>
  <c r="F570" i="34"/>
  <c r="F353" i="34"/>
  <c r="F555" i="34"/>
  <c r="G353" i="34"/>
  <c r="F208" i="33"/>
  <c r="G77" i="33"/>
  <c r="G155" i="33"/>
  <c r="F100" i="33"/>
  <c r="G100" i="33"/>
  <c r="G167" i="33"/>
</calcChain>
</file>

<file path=xl/sharedStrings.xml><?xml version="1.0" encoding="utf-8"?>
<sst xmlns="http://schemas.openxmlformats.org/spreadsheetml/2006/main" count="3523" uniqueCount="2279">
  <si>
    <t>Reporting in Domestic Currency</t>
  </si>
  <si>
    <t>EUR</t>
  </si>
  <si>
    <t>CONTENT OF TAB A</t>
  </si>
  <si>
    <t>1. Basic Facts</t>
  </si>
  <si>
    <t>3. General Cover Pool / Covered Bond Information</t>
  </si>
  <si>
    <t>Field Number</t>
  </si>
  <si>
    <t>Country</t>
  </si>
  <si>
    <t>Belgium</t>
  </si>
  <si>
    <t>G.1.1.2</t>
  </si>
  <si>
    <t>Issuer Name</t>
  </si>
  <si>
    <t>BNP Paribas Fortis SA/NV</t>
  </si>
  <si>
    <t>Link to Issuer's Website</t>
  </si>
  <si>
    <t>https://www.bnpparibasfortis.com/investors/coveredbonds</t>
  </si>
  <si>
    <t>G.1.1.4</t>
  </si>
  <si>
    <t>Cut-off date</t>
  </si>
  <si>
    <t>OG.1.1.1</t>
  </si>
  <si>
    <t>OG.1.1.2</t>
  </si>
  <si>
    <t>OG.1.1.4</t>
  </si>
  <si>
    <t>OG.1.1.5</t>
  </si>
  <si>
    <t>G.2.1.1</t>
  </si>
  <si>
    <t>UCITS Compliance (Y/N)</t>
  </si>
  <si>
    <t>Y</t>
  </si>
  <si>
    <t>G.2.1.2</t>
  </si>
  <si>
    <t>CRR Compliance (Y/N)</t>
  </si>
  <si>
    <t>LCR status</t>
  </si>
  <si>
    <t>LEVEL 1</t>
  </si>
  <si>
    <t>OG.2.1.1</t>
  </si>
  <si>
    <t>OG.2.1.2</t>
  </si>
  <si>
    <t>OG.2.1.3</t>
  </si>
  <si>
    <t>OG.2.1.4</t>
  </si>
  <si>
    <t>OG.2.1.5</t>
  </si>
  <si>
    <t>1.General Information</t>
  </si>
  <si>
    <t>G.3.1.1</t>
  </si>
  <si>
    <t>G.3.1.2</t>
  </si>
  <si>
    <t>Outstanding Covered Bonds</t>
  </si>
  <si>
    <t>OG.3.1.1</t>
  </si>
  <si>
    <t>Cover Pool Size [NPV] (mn)</t>
  </si>
  <si>
    <t>OG.3.1.2</t>
  </si>
  <si>
    <t>Outstanding Covered Bonds [NPV] (mn)</t>
  </si>
  <si>
    <t>OG.3.1.3</t>
  </si>
  <si>
    <t>Actual</t>
  </si>
  <si>
    <t>Minimum Committed</t>
  </si>
  <si>
    <t>Purpose</t>
  </si>
  <si>
    <t>G.3.2.1</t>
  </si>
  <si>
    <t>OC (%)</t>
  </si>
  <si>
    <t>ND1</t>
  </si>
  <si>
    <t>OG.3.2.1</t>
  </si>
  <si>
    <t>OG.3.2.2</t>
  </si>
  <si>
    <t>OG.3.2.3</t>
  </si>
  <si>
    <t>OG.3.2.4</t>
  </si>
  <si>
    <t>Nominal (mn)</t>
  </si>
  <si>
    <t>G.3.3.1</t>
  </si>
  <si>
    <t>Mortgages</t>
  </si>
  <si>
    <t>G.3.3.2</t>
  </si>
  <si>
    <t xml:space="preserve">Public Sector </t>
  </si>
  <si>
    <t>-</t>
  </si>
  <si>
    <t>0.00%</t>
  </si>
  <si>
    <t>G.3.3.3</t>
  </si>
  <si>
    <t>Shipping</t>
  </si>
  <si>
    <t>G.3.3.4</t>
  </si>
  <si>
    <t>Substitute Assets</t>
  </si>
  <si>
    <t>G.3.3.5</t>
  </si>
  <si>
    <t>Other</t>
  </si>
  <si>
    <t>G.3.3.6</t>
  </si>
  <si>
    <t>Total</t>
  </si>
  <si>
    <t>OG.3.3.1</t>
  </si>
  <si>
    <t>OG.3.3.2</t>
  </si>
  <si>
    <t>OG.3.3.3</t>
  </si>
  <si>
    <t>OG.3.3.4</t>
  </si>
  <si>
    <t>OG.3.3.5</t>
  </si>
  <si>
    <t>OG.3.3.6</t>
  </si>
  <si>
    <t>4. Cover Pool Amortisation Profile</t>
  </si>
  <si>
    <t>% Total Contractual</t>
  </si>
  <si>
    <t>% Total Expected Upon Prepayments</t>
  </si>
  <si>
    <t>G.3.4.1</t>
  </si>
  <si>
    <t>Weighted Average life (in years)</t>
  </si>
  <si>
    <t>Residual Life (mn)</t>
  </si>
  <si>
    <t>By buckets:</t>
  </si>
  <si>
    <t>G.3.4.2</t>
  </si>
  <si>
    <t>G.3.4.3</t>
  </si>
  <si>
    <t>G.3.4.4</t>
  </si>
  <si>
    <t>G.3.4.5</t>
  </si>
  <si>
    <t>G.3.4.6</t>
  </si>
  <si>
    <t>G.3.4.7</t>
  </si>
  <si>
    <t>G.3.4.8</t>
  </si>
  <si>
    <t>G.3.4.9</t>
  </si>
  <si>
    <t>0</t>
  </si>
  <si>
    <t>OG.3.4.1</t>
  </si>
  <si>
    <t>o/w 0-1 day</t>
  </si>
  <si>
    <t>OG.3.4.2</t>
  </si>
  <si>
    <t>o/w 0-0.5y</t>
  </si>
  <si>
    <t>OG.3.4.3</t>
  </si>
  <si>
    <t>OG.3.4.4</t>
  </si>
  <si>
    <t>o/w 1-1.5y</t>
  </si>
  <si>
    <t>OG.3.4.5</t>
  </si>
  <si>
    <t>OG.3.4.6</t>
  </si>
  <si>
    <t>OG.3.4.7</t>
  </si>
  <si>
    <t>OG.3.4.8</t>
  </si>
  <si>
    <t>OG.3.4.9</t>
  </si>
  <si>
    <t>5. Maturity of Covered Bonds</t>
  </si>
  <si>
    <t xml:space="preserve">Extended Maturity </t>
  </si>
  <si>
    <t>% Total Extended Maturity</t>
  </si>
  <si>
    <t>G.3.5.1</t>
  </si>
  <si>
    <t>Maturity (mn)</t>
  </si>
  <si>
    <t>G.3.5.2</t>
  </si>
  <si>
    <t>G.3.5.3</t>
  </si>
  <si>
    <t>0 - 1 Y</t>
  </si>
  <si>
    <t>G.3.5.4</t>
  </si>
  <si>
    <t>1 - 2 Y</t>
  </si>
  <si>
    <t>G.3.5.5</t>
  </si>
  <si>
    <t>2 - 3 Y</t>
  </si>
  <si>
    <t>G.3.5.6</t>
  </si>
  <si>
    <t>3 - 4 Y</t>
  </si>
  <si>
    <t>G.3.5.7</t>
  </si>
  <si>
    <t>4 - 5 Y</t>
  </si>
  <si>
    <t>G.3.5.8</t>
  </si>
  <si>
    <t>5 - 10 Y</t>
  </si>
  <si>
    <t>G.3.5.9</t>
  </si>
  <si>
    <t>10+ Y</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</si>
  <si>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</si>
  <si>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</si>
  <si>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</si>
  <si>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</si>
  <si>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</si>
  <si>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</si>
  <si>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</si>
  <si>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</si>
  <si>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</si>
  <si>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</si>
  <si>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</si>
  <si>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</si>
  <si>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</si>
  <si>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</si>
  <si>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</si>
  <si>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</si>
  <si>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100.00%</t>
  </si>
  <si>
    <t>G.3.6.2</t>
  </si>
  <si>
    <t>USD</t>
  </si>
  <si>
    <t>G.3.6.3</t>
  </si>
  <si>
    <t>GBP</t>
  </si>
  <si>
    <t>G.3.6.4</t>
  </si>
  <si>
    <t>NOK</t>
  </si>
  <si>
    <t>G.3.6.5</t>
  </si>
  <si>
    <t>CHF</t>
  </si>
  <si>
    <t>G.3.6.6</t>
  </si>
  <si>
    <t>AUD</t>
  </si>
  <si>
    <t>G.3.6.7</t>
  </si>
  <si>
    <t>CAD</t>
  </si>
  <si>
    <t>G.3.6.8</t>
  </si>
  <si>
    <t>BRL</t>
  </si>
  <si>
    <t>G.3.6.9</t>
  </si>
  <si>
    <t>CZK</t>
  </si>
  <si>
    <t>G.3.6.10</t>
  </si>
  <si>
    <t>DKK</t>
  </si>
  <si>
    <t>G.3.6.11</t>
  </si>
  <si>
    <t>HKD</t>
  </si>
  <si>
    <t>G.3.6.12</t>
  </si>
  <si>
    <t>KRW</t>
  </si>
  <si>
    <t>G.3.6.13</t>
  </si>
  <si>
    <t>SEK</t>
  </si>
  <si>
    <t>G.3.6.14</t>
  </si>
  <si>
    <t>SGD</t>
  </si>
  <si>
    <t>G.3.6.15</t>
  </si>
  <si>
    <t>G.3.6.16</t>
  </si>
  <si>
    <t>OG.3.6.1</t>
  </si>
  <si>
    <t>o/w [If relevant, please specify]</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</si>
  <si>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</si>
  <si>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</si>
  <si>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</si>
  <si>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</si>
  <si>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</si>
  <si>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</si>
  <si>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</si>
  <si>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</si>
  <si>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</si>
  <si>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</si>
  <si>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</si>
  <si>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</si>
  <si>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</si>
  <si>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</si>
  <si>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</si>
  <si>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</si>
  <si>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</si>
  <si>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</si>
  <si>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</si>
  <si>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</si>
  <si>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</si>
  <si>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</si>
  <si>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</si>
  <si>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</si>
  <si>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</si>
  <si>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</si>
  <si>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</si>
  <si>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OG.3.7.6</t>
  </si>
  <si>
    <t>OG.3.7.7</t>
  </si>
  <si>
    <t xml:space="preserve">8. Covered Bonds - Breakdown by interest rate </t>
  </si>
  <si>
    <t>G.3.8.1</t>
  </si>
  <si>
    <t>Fixed coupon</t>
  </si>
  <si>
    <t>G.3.8.2</t>
  </si>
  <si>
    <t>Floating coupon</t>
  </si>
  <si>
    <t>G.3.8.3</t>
  </si>
  <si>
    <t>G.3.8.4</t>
  </si>
  <si>
    <t>OG.3.8.1</t>
  </si>
  <si>
    <t>OG.3.8.2</t>
  </si>
  <si>
    <t>OG.3.8.3</t>
  </si>
  <si>
    <t>OG.3.8.4</t>
  </si>
  <si>
    <t>OG.3.8.5</t>
  </si>
  <si>
    <t>9. Substitute Assets - Type</t>
  </si>
  <si>
    <t>% Substitute Assets</t>
  </si>
  <si>
    <t>G.3.9.1</t>
  </si>
  <si>
    <t>Cash</t>
  </si>
  <si>
    <t>G.3.9.2</t>
  </si>
  <si>
    <t>Exposures to/guaranteed by Supranational, Sovereign, Agency (SSA)</t>
  </si>
  <si>
    <t>G.3.9.3</t>
  </si>
  <si>
    <t>Exposures to central banks</t>
  </si>
  <si>
    <t>G.3.9.4</t>
  </si>
  <si>
    <t>Exposures to credit institutions</t>
  </si>
  <si>
    <t>G.3.9.5</t>
  </si>
  <si>
    <t>G.3.9.6</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</si>
  <si>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</si>
  <si>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</si>
  <si>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</si>
  <si>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</si>
  <si>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</si>
  <si>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</si>
  <si>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</si>
  <si>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</si>
  <si>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</si>
  <si>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</si>
  <si>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</si>
  <si>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</si>
  <si>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</si>
  <si>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</si>
  <si>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</si>
  <si>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</si>
  <si>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</si>
  <si>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</si>
  <si>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</si>
  <si>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</si>
  <si>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</si>
  <si>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</si>
  <si>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</si>
  <si>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</si>
  <si>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</si>
  <si>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</si>
  <si>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</si>
  <si>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</si>
  <si>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</si>
  <si>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</si>
  <si>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</si>
  <si>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</si>
  <si>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</si>
  <si>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</si>
  <si>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</si>
  <si>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</si>
  <si>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Canada</t>
  </si>
  <si>
    <t>G.3.10.9</t>
  </si>
  <si>
    <t>Japan</t>
  </si>
  <si>
    <t>G.3.10.10</t>
  </si>
  <si>
    <t>Korea</t>
  </si>
  <si>
    <t>G.3.10.11</t>
  </si>
  <si>
    <t>New Zealand</t>
  </si>
  <si>
    <t>G.3.10.12</t>
  </si>
  <si>
    <t>Singapore</t>
  </si>
  <si>
    <t>G.3.10.13</t>
  </si>
  <si>
    <t>US</t>
  </si>
  <si>
    <t>G.3.10.14</t>
  </si>
  <si>
    <t>G.3.10.15</t>
  </si>
  <si>
    <t>Total EU</t>
  </si>
  <si>
    <t>G.3.10.16</t>
  </si>
  <si>
    <t>OG.3.10.1</t>
  </si>
  <si>
    <t>OG.3.10.3</t>
  </si>
  <si>
    <t>OG.3.10.4</t>
  </si>
  <si>
    <t>OG.3.10.5</t>
  </si>
  <si>
    <t>OG.3.10.6</t>
  </si>
  <si>
    <t>OG.3.10.7</t>
  </si>
  <si>
    <t>% Cover Pool</t>
  </si>
  <si>
    <t>% Covered Bonds</t>
  </si>
  <si>
    <t>G.3.11.1</t>
  </si>
  <si>
    <t>Substitute and other marketable assets</t>
  </si>
  <si>
    <t>G.3.11.2</t>
  </si>
  <si>
    <t>Central bank eligible assets</t>
  </si>
  <si>
    <t>G.3.11.3</t>
  </si>
  <si>
    <t>G.3.11.4</t>
  </si>
  <si>
    <t>OG.3.11.1</t>
  </si>
  <si>
    <t>OG.3.11.2</t>
  </si>
  <si>
    <t>OG.3.11.3</t>
  </si>
  <si>
    <t>OG.3.11.4</t>
  </si>
  <si>
    <t>OG.3.11.5</t>
  </si>
  <si>
    <t>OG.3.11.6</t>
  </si>
  <si>
    <t>OG.3.11.7</t>
  </si>
  <si>
    <t>G.3.12.1</t>
  </si>
  <si>
    <t>13. Derivatives &amp; Swaps</t>
  </si>
  <si>
    <t>G.3.13.1</t>
  </si>
  <si>
    <t>Derivatives in the register / cover pool [notional] (mn)</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</si>
  <si>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</si>
  <si>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</si>
  <si>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</si>
  <si>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</si>
  <si>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</si>
  <si>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</si>
  <si>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</si>
  <si>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</si>
  <si>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</si>
  <si>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</si>
  <si>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</si>
  <si>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</si>
  <si>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 xml:space="preserve">4. References to Capital Requirements Regulation (CRR) 129(7) </t>
  </si>
  <si>
    <t>Row</t>
  </si>
  <si>
    <t>G.4.1.1</t>
  </si>
  <si>
    <t>G.4.1.2</t>
  </si>
  <si>
    <t>G.4.1.3</t>
  </si>
  <si>
    <t>G.4.1.4</t>
  </si>
  <si>
    <t>G.4.1.5</t>
  </si>
  <si>
    <t>G.4.1.6</t>
  </si>
  <si>
    <t>G.4.1.7</t>
  </si>
  <si>
    <t>G.4.1.8</t>
  </si>
  <si>
    <t>G.4.1.9</t>
  </si>
  <si>
    <t>G.4.1.10</t>
  </si>
  <si>
    <t>(Please refer to "Tab D. HTT Harmonised Glossary" for hedging strategy)</t>
  </si>
  <si>
    <t>G.4.1.11</t>
  </si>
  <si>
    <t>G.4.1.12</t>
  </si>
  <si>
    <t>G.4.1.13</t>
  </si>
  <si>
    <t>OG.4.1.1</t>
  </si>
  <si>
    <t>OG.4.1.2</t>
  </si>
  <si>
    <t>OG.4.1.3</t>
  </si>
  <si>
    <t>OG.4.1.4</t>
  </si>
  <si>
    <t>OG.4.1.5</t>
  </si>
  <si>
    <t>OG.4.1.6</t>
  </si>
  <si>
    <t>OG.4.1.7</t>
  </si>
  <si>
    <t>OG.4.1.8</t>
  </si>
  <si>
    <t>OG.4.1.9</t>
  </si>
  <si>
    <t>OG.4.1.10</t>
  </si>
  <si>
    <t>5. References to Capital Requirements Regulation (CRR) 129(1)</t>
  </si>
  <si>
    <t>G.5.1.1</t>
  </si>
  <si>
    <t>Exposure to credit institute credit quality step 1 &amp; 2</t>
  </si>
  <si>
    <t>OG.5.1.1</t>
  </si>
  <si>
    <t>OG.5.1.2</t>
  </si>
  <si>
    <t>OG.5.1.3</t>
  </si>
  <si>
    <t>OG.5.1.4</t>
  </si>
  <si>
    <t>OG.5.1.5</t>
  </si>
  <si>
    <t>OG.5.1.6</t>
  </si>
  <si>
    <t>6. Other relevant information</t>
  </si>
  <si>
    <t>1. Optional information e.g. Rating triggers</t>
  </si>
  <si>
    <t>OG.6.1.1</t>
  </si>
  <si>
    <t>OG.6.1.2</t>
  </si>
  <si>
    <t>OG.6.1.3</t>
  </si>
  <si>
    <t xml:space="preserve">Cash Manager </t>
  </si>
  <si>
    <t>OG.6.1.4</t>
  </si>
  <si>
    <t>Account Bank</t>
  </si>
  <si>
    <t>OG.6.1.5</t>
  </si>
  <si>
    <t>Stand-by Account Bank</t>
  </si>
  <si>
    <t>OG.6.1.6</t>
  </si>
  <si>
    <t>OG.6.1.7</t>
  </si>
  <si>
    <t xml:space="preserve">Interest Rate Swap Provider </t>
  </si>
  <si>
    <t>OG.6.1.8</t>
  </si>
  <si>
    <t xml:space="preserve">Covered Bond Swap Provider </t>
  </si>
  <si>
    <t>OG.6.1.9</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</si>
  <si>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</si>
  <si>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</si>
  <si>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</si>
  <si>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</si>
  <si>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</si>
  <si>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</si>
  <si>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</si>
  <si>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</si>
  <si>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</si>
  <si>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</si>
  <si>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</si>
  <si>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</si>
  <si>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</si>
  <si>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</si>
  <si>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</si>
  <si>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</si>
  <si>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</si>
  <si>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</si>
  <si>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</si>
  <si>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</si>
  <si>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</si>
  <si>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</si>
  <si>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</si>
  <si>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</si>
  <si>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</si>
  <si>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</si>
  <si>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</si>
  <si>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</si>
  <si>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</si>
  <si>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</si>
  <si>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</si>
  <si>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</si>
  <si>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</si>
  <si>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</si>
  <si>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</si>
  <si>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</si>
  <si>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</si>
  <si>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</si>
  <si>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</si>
  <si>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</si>
  <si>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</si>
  <si>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</si>
  <si>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</si>
  <si>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</si>
  <si>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</si>
  <si>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</si>
  <si>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</si>
  <si>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</si>
  <si>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</si>
  <si>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</si>
  <si>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</si>
  <si>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</si>
  <si>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</si>
  <si>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o/w Forest &amp; Agriculture</t>
  </si>
  <si>
    <t>OM.7.1.3</t>
  </si>
  <si>
    <t>OM.7.1.4</t>
  </si>
  <si>
    <t>OM.7.1.5</t>
  </si>
  <si>
    <t>OM.7.1.6</t>
  </si>
  <si>
    <t>OM.7.1.7</t>
  </si>
  <si>
    <t>OM.7.1.8</t>
  </si>
  <si>
    <t>OM.7.1.9</t>
  </si>
  <si>
    <t>OM.7.1.10</t>
  </si>
  <si>
    <t>2. General Information</t>
  </si>
  <si>
    <t>Residential Loans</t>
  </si>
  <si>
    <t>Commercial Loans</t>
  </si>
  <si>
    <t>Total Mortgages</t>
  </si>
  <si>
    <t>M.7.2.1</t>
  </si>
  <si>
    <t>Number of mortgage loans</t>
  </si>
  <si>
    <t>OM.7.2.1</t>
  </si>
  <si>
    <t>Number of borrowers</t>
  </si>
  <si>
    <t>OM.7.2.2</t>
  </si>
  <si>
    <t>Optional information eg, Number of guarantors</t>
  </si>
  <si>
    <t>OM.7.2.3</t>
  </si>
  <si>
    <t>OM.7.2.4</t>
  </si>
  <si>
    <t>OM.7.2.5</t>
  </si>
  <si>
    <t>OM.7.2.6</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</si>
  <si>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</si>
  <si>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</si>
  <si>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</si>
  <si>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</si>
  <si>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</si>
  <si>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</si>
  <si>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</si>
  <si>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</si>
  <si>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</si>
  <si>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</si>
  <si>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</si>
  <si>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</si>
  <si>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</si>
  <si>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</si>
  <si>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</si>
  <si>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</si>
  <si>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</si>
  <si>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</si>
  <si>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</si>
  <si>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</si>
  <si>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</si>
  <si>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</si>
  <si>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</si>
  <si>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</si>
  <si>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</si>
  <si>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</si>
  <si>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</si>
  <si>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</si>
  <si>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</si>
  <si>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</si>
  <si>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</si>
  <si>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</si>
  <si>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</si>
  <si>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</si>
  <si>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</si>
  <si>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</si>
  <si>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</si>
  <si>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</si>
  <si>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</si>
  <si>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</si>
  <si>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</si>
  <si>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</si>
  <si>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</si>
  <si>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Italy</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</si>
  <si>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</si>
  <si>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</si>
  <si>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</si>
  <si>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</si>
  <si>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</si>
  <si>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</si>
  <si>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</si>
  <si>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</si>
  <si>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</si>
  <si>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</si>
  <si>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</si>
  <si>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</si>
  <si>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</si>
  <si>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</si>
  <si>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</si>
  <si>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</si>
  <si>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</si>
  <si>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</si>
  <si>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</si>
  <si>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</si>
  <si>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</si>
  <si>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Sweden</t>
  </si>
  <si>
    <t>M.7.4.29</t>
  </si>
  <si>
    <t>M.7.4.30</t>
  </si>
  <si>
    <t>Iceland</t>
  </si>
  <si>
    <t>M.7.4.31</t>
  </si>
  <si>
    <t>Liechtenstein</t>
  </si>
  <si>
    <t>M.7.4.32</t>
  </si>
  <si>
    <t>Norway</t>
  </si>
  <si>
    <t>M.7.4.33</t>
  </si>
  <si>
    <t>M.7.4.34</t>
  </si>
  <si>
    <t>M.7.4.35</t>
  </si>
  <si>
    <t>United Kingdom</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</si>
  <si>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</si>
  <si>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</si>
  <si>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</si>
  <si>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</si>
  <si>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</si>
  <si>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</si>
  <si>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</si>
  <si>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</si>
  <si>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</si>
  <si>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</si>
  <si>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</si>
  <si>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</si>
  <si>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</si>
  <si>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</si>
  <si>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</si>
  <si>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</si>
  <si>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</si>
  <si>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</si>
  <si>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</si>
  <si>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</si>
  <si>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Antwerpen</t>
  </si>
  <si>
    <t>M.7.5.2</t>
  </si>
  <si>
    <t>Vlaams-Brabant</t>
  </si>
  <si>
    <t>M.7.5.3</t>
  </si>
  <si>
    <t>Oost-Vlaanderen</t>
  </si>
  <si>
    <t>M.7.5.4</t>
  </si>
  <si>
    <t>Brussels</t>
  </si>
  <si>
    <t>M.7.5.5</t>
  </si>
  <si>
    <t>West-Vlaanderen</t>
  </si>
  <si>
    <t>M.7.5.6</t>
  </si>
  <si>
    <t>Limburg</t>
  </si>
  <si>
    <t>M.7.5.7</t>
  </si>
  <si>
    <t>Liège</t>
  </si>
  <si>
    <t>M.7.5.8</t>
  </si>
  <si>
    <t>Hainaut</t>
  </si>
  <si>
    <t>M.7.5.9</t>
  </si>
  <si>
    <t>Brabant Wallon</t>
  </si>
  <si>
    <t>M.7.5.10</t>
  </si>
  <si>
    <t>Namur</t>
  </si>
  <si>
    <t>M.7.5.11</t>
  </si>
  <si>
    <t>M.7.5.12</t>
  </si>
  <si>
    <t>M.7.5.13</t>
  </si>
  <si>
    <t>TBC at a country level</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</si>
  <si>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</si>
  <si>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</si>
  <si>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</si>
  <si>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</si>
  <si>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</si>
  <si>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</si>
  <si>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</si>
  <si>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</si>
  <si>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</si>
  <si>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</si>
  <si>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</si>
  <si>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</si>
  <si>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</si>
  <si>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</si>
  <si>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</si>
  <si>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</si>
  <si>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</si>
  <si>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</si>
  <si>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</si>
  <si>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</si>
  <si>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</si>
  <si>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</si>
  <si>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</si>
  <si>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</si>
  <si>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</si>
  <si>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</si>
  <si>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</si>
  <si>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</si>
  <si>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</si>
  <si>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</si>
  <si>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</si>
  <si>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</si>
  <si>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</si>
  <si>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</si>
  <si>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</si>
  <si>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</si>
  <si>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</si>
  <si>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</si>
  <si>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</si>
  <si>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</si>
  <si>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</si>
  <si>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</si>
  <si>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</si>
  <si>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</si>
  <si>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</si>
  <si>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</si>
  <si>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M.7.8.3</t>
  </si>
  <si>
    <t>M.7.8.4</t>
  </si>
  <si>
    <t>M.7.8.5</t>
  </si>
  <si>
    <t>OM.7.8.1</t>
  </si>
  <si>
    <t>OM.7.8.2</t>
  </si>
  <si>
    <t>OM.7.8.3</t>
  </si>
  <si>
    <t>OM.7.8.4</t>
  </si>
  <si>
    <t>9. Non-Performing Loans (NPLs)</t>
  </si>
  <si>
    <t>M.7.9.1</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</si>
  <si>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</si>
  <si>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</si>
  <si>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</si>
  <si>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</si>
  <si>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</si>
  <si>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</si>
  <si>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</si>
  <si>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</si>
  <si>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</si>
  <si>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</si>
  <si>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</si>
  <si>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</si>
  <si>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</si>
  <si>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</si>
  <si>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</si>
  <si>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</si>
  <si>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</si>
  <si>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</si>
  <si>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</si>
  <si>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</si>
  <si>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</si>
  <si>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</si>
  <si>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</si>
  <si>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</si>
  <si>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</si>
  <si>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</si>
  <si>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</si>
  <si>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</si>
  <si>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</si>
  <si>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</si>
  <si>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</si>
  <si>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</si>
  <si>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</si>
  <si>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</si>
  <si>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</si>
  <si>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</si>
  <si>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</si>
  <si>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</si>
  <si>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</si>
  <si>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</si>
  <si>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</si>
  <si>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</si>
  <si>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</si>
  <si>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</si>
  <si>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</si>
  <si>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</si>
  <si>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</si>
  <si>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</si>
  <si>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</si>
  <si>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</si>
  <si>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</si>
  <si>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</si>
  <si>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</si>
  <si>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</si>
  <si>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</si>
  <si>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</si>
  <si>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</si>
  <si>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</si>
  <si>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</si>
  <si>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</si>
  <si>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</si>
  <si>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</si>
  <si>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</si>
  <si>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</si>
  <si>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</si>
  <si>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</si>
  <si>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</si>
  <si>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</si>
  <si>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</si>
  <si>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</si>
  <si>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</si>
  <si>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</si>
  <si>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</si>
  <si>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</si>
  <si>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</si>
  <si>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</si>
  <si>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</si>
  <si>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</si>
  <si>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</si>
  <si>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</si>
  <si>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</si>
  <si>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</si>
  <si>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</si>
  <si>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</si>
  <si>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</si>
  <si>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</si>
  <si>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</si>
  <si>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</si>
  <si>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</si>
  <si>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</si>
  <si>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</si>
  <si>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</si>
  <si>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</si>
  <si>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</si>
  <si>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M.7A.13.2</t>
  </si>
  <si>
    <t>Second home/Holiday houses</t>
  </si>
  <si>
    <t>M.7A.13.3</t>
  </si>
  <si>
    <t>Buy-to-let/Non-owner occupied</t>
  </si>
  <si>
    <t>M.7A.13.4</t>
  </si>
  <si>
    <t>Subsidised housing</t>
  </si>
  <si>
    <t>M.7A.13.5</t>
  </si>
  <si>
    <t>Agricultural</t>
  </si>
  <si>
    <t>M.7A.13.6</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</si>
  <si>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</si>
  <si>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</si>
  <si>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</si>
  <si>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</si>
  <si>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</si>
  <si>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</si>
  <si>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</si>
  <si>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</si>
  <si>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</si>
  <si>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</si>
  <si>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</si>
  <si>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</si>
  <si>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</si>
  <si>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</si>
  <si>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</si>
  <si>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M.7A.14.1</t>
  </si>
  <si>
    <t>1st lien / No prior ranks</t>
  </si>
  <si>
    <t>M.7A.14.2</t>
  </si>
  <si>
    <t>Guaranteed</t>
  </si>
  <si>
    <t>M.7A.14.3</t>
  </si>
  <si>
    <t>OM.7A.14.1</t>
  </si>
  <si>
    <t>OM.7A.14.2</t>
  </si>
  <si>
    <t>OM.7A.14.3</t>
  </si>
  <si>
    <t>OM.7A.14.4</t>
  </si>
  <si>
    <t>OM.7A.14.5</t>
  </si>
  <si>
    <t>OM.7A.14.6</t>
  </si>
  <si>
    <t>% Commercial loans</t>
  </si>
  <si>
    <t>Retail</t>
  </si>
  <si>
    <t>Office</t>
  </si>
  <si>
    <t>Hotel/Tourism</t>
  </si>
  <si>
    <t>Shopping malls</t>
  </si>
  <si>
    <t>Industry</t>
  </si>
  <si>
    <t>Agriculture</t>
  </si>
  <si>
    <t>Other commercially used</t>
  </si>
  <si>
    <t>Land</t>
  </si>
  <si>
    <t>Property developers / Bulding under construction</t>
  </si>
  <si>
    <t>1.  Additional information on the programme</t>
  </si>
  <si>
    <t>2.  Additional information on the swaps</t>
  </si>
  <si>
    <t>3.  Additional information on the asset distribution</t>
  </si>
  <si>
    <t>Transaction Counterparties</t>
  </si>
  <si>
    <t>Name</t>
  </si>
  <si>
    <t>Legal Entity Identifier (LEI)*</t>
  </si>
  <si>
    <t>E.1.1.1</t>
  </si>
  <si>
    <t>Sponsor (if applicable)</t>
  </si>
  <si>
    <t>E.1.1.2</t>
  </si>
  <si>
    <t xml:space="preserve">Servicer </t>
  </si>
  <si>
    <t>BNP Paribas Fortis</t>
  </si>
  <si>
    <t>KGCEPHLVVKVRZYO1T647</t>
  </si>
  <si>
    <t>E.1.1.3</t>
  </si>
  <si>
    <t>Back-up servicer</t>
  </si>
  <si>
    <t>E.1.1.4</t>
  </si>
  <si>
    <t>BUS facilitator</t>
  </si>
  <si>
    <t>E.1.1.5</t>
  </si>
  <si>
    <t xml:space="preserve">Cash manager </t>
  </si>
  <si>
    <t>E.1.1.6</t>
  </si>
  <si>
    <t>Back-up cash manager</t>
  </si>
  <si>
    <t>E.1.1.7</t>
  </si>
  <si>
    <t>Account bank</t>
  </si>
  <si>
    <t>E.1.1.8</t>
  </si>
  <si>
    <t>Standby account bank</t>
  </si>
  <si>
    <t>E.1.1.9</t>
  </si>
  <si>
    <t>Account bank guarantor</t>
  </si>
  <si>
    <t>E.1.1.10</t>
  </si>
  <si>
    <t>Trustee</t>
  </si>
  <si>
    <t>Stichting BNPP Fortis Pfandbriefe Representative</t>
  </si>
  <si>
    <t>E.1.1.11</t>
  </si>
  <si>
    <t>Cover Pool Monitor</t>
  </si>
  <si>
    <t>David De Schacht &amp; Jurgen De Raedemaeker</t>
  </si>
  <si>
    <t>OE.1.1.1</t>
  </si>
  <si>
    <t>OE.1.1.2</t>
  </si>
  <si>
    <t>OE.1.1.3</t>
  </si>
  <si>
    <t>OE.1.1.4</t>
  </si>
  <si>
    <t>OE.1.1.5</t>
  </si>
  <si>
    <t>OE.1.1.6</t>
  </si>
  <si>
    <t>OE.1.1.7</t>
  </si>
  <si>
    <t>OE.1.1.8</t>
  </si>
  <si>
    <t>Swap Counterparties</t>
  </si>
  <si>
    <t>Guarantor (if applicable)</t>
  </si>
  <si>
    <t>Type of Swap</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</si>
  <si>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</si>
  <si>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</si>
  <si>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</si>
  <si>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</si>
  <si>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</si>
  <si>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</si>
  <si>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</si>
  <si>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</si>
  <si>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</si>
  <si>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</si>
  <si>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</si>
  <si>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</si>
  <si>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</si>
  <si>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</si>
  <si>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</si>
  <si>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</si>
  <si>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</si>
  <si>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</si>
  <si>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</si>
  <si>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</si>
  <si>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</si>
  <si>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</si>
  <si>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</si>
  <si>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</si>
  <si>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</si>
  <si>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OE.2.1.1</t>
  </si>
  <si>
    <t>OE.2.1.2</t>
  </si>
  <si>
    <t>OE.2.1.3</t>
  </si>
  <si>
    <t>OE.2.1.4</t>
  </si>
  <si>
    <t>OE.2.1.5</t>
  </si>
  <si>
    <t>OE.2.1.6</t>
  </si>
  <si>
    <t>OE.2.1.7</t>
  </si>
  <si>
    <t>OE.2.1.8</t>
  </si>
  <si>
    <t>OE.2.1.9</t>
  </si>
  <si>
    <t>OE.2.1.10</t>
  </si>
  <si>
    <t>OE.2.1.11</t>
  </si>
  <si>
    <t>OE.2.1.12</t>
  </si>
  <si>
    <t>OE.2.1.13</t>
  </si>
  <si>
    <t>1. General Information</t>
  </si>
  <si>
    <t>Total Assets</t>
  </si>
  <si>
    <t>E.3.1.1</t>
  </si>
  <si>
    <t>Weighted Average Seasoning (months)</t>
  </si>
  <si>
    <t>E.3.1.2</t>
  </si>
  <si>
    <t>OE.3.1.1</t>
  </si>
  <si>
    <t>OE.3.1.2</t>
  </si>
  <si>
    <t>OE.3.1.3</t>
  </si>
  <si>
    <t>OE.3.1.4</t>
  </si>
  <si>
    <t>2. Arrears</t>
  </si>
  <si>
    <t>% Public Sector Assets</t>
  </si>
  <si>
    <t>% Shipping Loans</t>
  </si>
  <si>
    <t>% Total Loans</t>
  </si>
  <si>
    <t>E.3.2.1</t>
  </si>
  <si>
    <t>E.3.2.2</t>
  </si>
  <si>
    <t>30-&lt;60 days</t>
  </si>
  <si>
    <t>E.3.2.3</t>
  </si>
  <si>
    <t>60-&lt;90 days</t>
  </si>
  <si>
    <t>E.3.2.4</t>
  </si>
  <si>
    <t>90-&lt;180 days</t>
  </si>
  <si>
    <t>E.3.2.5</t>
  </si>
  <si>
    <t>&gt;= 180 days</t>
  </si>
  <si>
    <t>OE.3.2.1</t>
  </si>
  <si>
    <t>OE.3.2.2</t>
  </si>
  <si>
    <t>OE.3.2.3</t>
  </si>
  <si>
    <t>OE.3.2.4</t>
  </si>
  <si>
    <t>Residential Mortgage Pandbrieven Programme</t>
  </si>
  <si>
    <t>EUR 10 Billion Mortgage Pandbrieven Programme</t>
  </si>
  <si>
    <t>Reporting Date</t>
  </si>
  <si>
    <t>Contact Details:</t>
  </si>
  <si>
    <t xml:space="preserve">Head of ALM Treasury
</t>
  </si>
  <si>
    <t>GOOSSE Philippe</t>
  </si>
  <si>
    <t>+ 32 2 565 22 62</t>
  </si>
  <si>
    <t>philippe.goosse@bnpparibasfortis.com</t>
  </si>
  <si>
    <t>Asset Based Funding</t>
  </si>
  <si>
    <t>VERRET Nancy</t>
  </si>
  <si>
    <t>+ 32 2 565 55 63</t>
  </si>
  <si>
    <t>nancy.verret@bnpparibasfortis.com</t>
  </si>
  <si>
    <t>Asset Based Solutions  (cover pool and management)</t>
  </si>
  <si>
    <t>MEESTER Oscar</t>
  </si>
  <si>
    <t>+ 32 2 565 32 91</t>
  </si>
  <si>
    <t>oscar.meester@bnpparibasfortis.com</t>
  </si>
  <si>
    <t>Website</t>
  </si>
  <si>
    <t>https://www.bnpparibasfortis.com/</t>
  </si>
  <si>
    <t>Remark</t>
  </si>
  <si>
    <t xml:space="preserve">The investor report is provided in pdf and excel-format. </t>
  </si>
  <si>
    <t xml:space="preserve">The excel-format has been provided for information purposes only and in case </t>
  </si>
  <si>
    <t>of contradiction between the pdf and excel-format, the pdf-format will prevail.</t>
  </si>
  <si>
    <t>Covered Bond Emmission</t>
  </si>
  <si>
    <t>Outstanding Series</t>
  </si>
  <si>
    <t>Totals</t>
  </si>
  <si>
    <t>Total Outstanding (in EUR):</t>
  </si>
  <si>
    <t>Current Weighted Average Fixed Coupon:</t>
  </si>
  <si>
    <t>Weighted Average Remaining Average Life*</t>
  </si>
  <si>
    <t>* At Reporting Date until Maturity Date</t>
  </si>
  <si>
    <t>Series</t>
  </si>
  <si>
    <t>ISIN</t>
  </si>
  <si>
    <t>Amount</t>
  </si>
  <si>
    <t>Issue Date</t>
  </si>
  <si>
    <t>Maturity Date</t>
  </si>
  <si>
    <t>Currency</t>
  </si>
  <si>
    <t>Coupon Type</t>
  </si>
  <si>
    <t>Coupon</t>
  </si>
  <si>
    <t>Day Count</t>
  </si>
  <si>
    <t>Next Interest Payment Date</t>
  </si>
  <si>
    <t>Remaining Average Life *</t>
  </si>
  <si>
    <t>BD@135194</t>
  </si>
  <si>
    <t>BE0002265347</t>
  </si>
  <si>
    <t>Fixed</t>
  </si>
  <si>
    <t>NACT</t>
  </si>
  <si>
    <t>BD@138090</t>
  </si>
  <si>
    <t>BE0002274430</t>
  </si>
  <si>
    <t>BD@150169</t>
  </si>
  <si>
    <t>BE0002586643</t>
  </si>
  <si>
    <t>BD@153515</t>
  </si>
  <si>
    <t>BE0002614924</t>
  </si>
  <si>
    <t>Extended Maturity Date</t>
  </si>
  <si>
    <t>24/10/2024</t>
  </si>
  <si>
    <t>23/09/2025</t>
  </si>
  <si>
    <t>22/03/2029</t>
  </si>
  <si>
    <t>04/10/2026</t>
  </si>
  <si>
    <t>Ratings</t>
  </si>
  <si>
    <t>1. BNP Paribas Fortis Bank Senior Unsecured Ratings</t>
  </si>
  <si>
    <t>2. BNP Parisbas Fortis Mortgage Pandbrieven Ratings</t>
  </si>
  <si>
    <t>Rating Agency</t>
  </si>
  <si>
    <t>Long Term Rating</t>
  </si>
  <si>
    <t>Outlook</t>
  </si>
  <si>
    <t>Short Term Rating</t>
  </si>
  <si>
    <t>Fitch</t>
  </si>
  <si>
    <t>A+</t>
  </si>
  <si>
    <t>stable</t>
  </si>
  <si>
    <t>F1</t>
  </si>
  <si>
    <t>Moody's</t>
  </si>
  <si>
    <t>A2</t>
  </si>
  <si>
    <t>P-1</t>
  </si>
  <si>
    <t>Standard and Poor's</t>
  </si>
  <si>
    <t>A-1</t>
  </si>
  <si>
    <t>NR</t>
  </si>
  <si>
    <t>Aaa</t>
  </si>
  <si>
    <t>AAA</t>
  </si>
  <si>
    <t>Test Summary</t>
  </si>
  <si>
    <t>(all amounts in EUR unless stated otherwise)</t>
  </si>
  <si>
    <t>1. Outstanding Mortgage Pandbrieven and Cover Assets</t>
  </si>
  <si>
    <t>Outstanding Mortgage Pandbrieven</t>
  </si>
  <si>
    <t>(I)</t>
  </si>
  <si>
    <t>(II)</t>
  </si>
  <si>
    <t>Nominal Balance Residential Mortgage Loans</t>
  </si>
  <si>
    <t>Nominal Balance Public Finance Exposures</t>
  </si>
  <si>
    <t>(III)</t>
  </si>
  <si>
    <t>Nominal Balance Financial Institution Exposures</t>
  </si>
  <si>
    <t>(IV)</t>
  </si>
  <si>
    <t>Nominal OC Level [(II)+(III)+(IV)]/(I)-1</t>
  </si>
  <si>
    <t>2. Residential Mortgage Loans Cover Test</t>
  </si>
  <si>
    <t>(V)</t>
  </si>
  <si>
    <t>Limit: 85%</t>
  </si>
  <si>
    <t>3. Total Asset Cover Test</t>
  </si>
  <si>
    <t>Value of Public Finance Exposures (definition Royal Decree)</t>
  </si>
  <si>
    <t>(VI)</t>
  </si>
  <si>
    <t>(VII)</t>
  </si>
  <si>
    <t>Value of Financial Institution Exposures (definition Royal Decree)</t>
  </si>
  <si>
    <t>Limit: 105%</t>
  </si>
  <si>
    <t>4. Interest and Principal Coverage Test</t>
  </si>
  <si>
    <t>(VIII)</t>
  </si>
  <si>
    <t>Interest Proceeds Cover Assets</t>
  </si>
  <si>
    <t>Total Interest Proceeds Residential Mortgage Loans</t>
  </si>
  <si>
    <t>Total Interest Proceeds Public Finance Exposures</t>
  </si>
  <si>
    <t>Total Interest Proceeds  Financial Institution Exposures</t>
  </si>
  <si>
    <t>Impact Derivatives</t>
  </si>
  <si>
    <t>(IX)</t>
  </si>
  <si>
    <t>Principal Proceeds Cover Assets</t>
  </si>
  <si>
    <t>Total Principal Proceeds Residential Mortgage Loans</t>
  </si>
  <si>
    <t>Total Principal Proceeds Public Finance Exposures</t>
  </si>
  <si>
    <t>Total Principal Proceeds Financial Institution Exposures</t>
  </si>
  <si>
    <t>Interest Requirement Covered Bonds</t>
  </si>
  <si>
    <t>(X)</t>
  </si>
  <si>
    <t>(XI)</t>
  </si>
  <si>
    <t>Costs, Fees and expenses Covered Bonds</t>
  </si>
  <si>
    <t>Principal Requirement Covered Bonds</t>
  </si>
  <si>
    <t>(XII)</t>
  </si>
  <si>
    <t>Total Surplus (+) / Deficit (-)  (VIII)+(IX)-(X)-(XI)-(XII)</t>
  </si>
  <si>
    <t>Passed</t>
  </si>
  <si>
    <t>&gt; &gt; &gt; Cover Test Royal Decree Art 5 paraf 3</t>
  </si>
  <si>
    <t>5. Liquidity Tests</t>
  </si>
  <si>
    <t>Cumulative Cash Inflow Next 180 Days</t>
  </si>
  <si>
    <t>(XIII)</t>
  </si>
  <si>
    <t>Cumulative Cash Outflow Next 180 Days</t>
  </si>
  <si>
    <t>(XIV)</t>
  </si>
  <si>
    <t>Liquidity Surplus (+) / Deficit (-) (XIII)+(XIV)</t>
  </si>
  <si>
    <t>&gt; &gt; &gt; Liquidity Test Royal Decree Art 7 paraf 1</t>
  </si>
  <si>
    <t>MtM Liquid Bonds minus ECB Haircut</t>
  </si>
  <si>
    <t>(XV)</t>
  </si>
  <si>
    <t>Interest Payable on Mortgage Pandbrieven next 3 months</t>
  </si>
  <si>
    <t>(XVI)</t>
  </si>
  <si>
    <t>Excess Coverage Interest Mortgage Pandbrieven by Liquid Bonds (XV)-(XVI)</t>
  </si>
  <si>
    <t>(XVII)</t>
  </si>
  <si>
    <t>Value of the Residential Loans (as defined in Royal Decree Art 6 Paraf 1)</t>
  </si>
  <si>
    <t>Ratio Value of Resid. Mortgage Loans / Mortgage Pandbrieven Issued (V) / (I)</t>
  </si>
  <si>
    <t>&gt; &gt; &gt; Cover Test Royal Decree Art 5 Paraf 1</t>
  </si>
  <si>
    <t>Ratio Value All Cover Assets / Mortgage Pandbrieven Issued [V+VI+VII]/I</t>
  </si>
  <si>
    <t>&gt; &gt; &gt; Cover Test Royal Decree Art 5 Paraf 2</t>
  </si>
  <si>
    <t>Cover Pool Summary</t>
  </si>
  <si>
    <t>Portfolio Cut-off Date</t>
  </si>
  <si>
    <t>1. Residential Mortgage Loans</t>
  </si>
  <si>
    <t>See Stratification Tables Mortgages for more details</t>
  </si>
  <si>
    <t>2. Registered Cash</t>
  </si>
  <si>
    <t>Registered Cash Proceeds under the Residential Mortgage Loans</t>
  </si>
  <si>
    <t>3. Public Sector Exposure (Liquid Bond Positions)</t>
  </si>
  <si>
    <t>4. Derivatives</t>
  </si>
  <si>
    <t>None</t>
  </si>
  <si>
    <t>Outstanding Balance of Residential Mortgage Loans at the Cut-off Date</t>
  </si>
  <si>
    <t xml:space="preserve">Principal Redemptions between Cut-off Date and Maturity Date
</t>
  </si>
  <si>
    <t>Interest Payments between Cut-off Date and Maturity Date</t>
  </si>
  <si>
    <t xml:space="preserve">Number of loans   </t>
  </si>
  <si>
    <t>Average Outstanding Balance per borrower</t>
  </si>
  <si>
    <t>Average Outstanding Balance per loan</t>
  </si>
  <si>
    <t>Weighted average Current Loan to Current Value</t>
  </si>
  <si>
    <t>Weighted average seasoning (in Years)</t>
  </si>
  <si>
    <t>Weighted average remaining maturity (in years, at 0% CPR)</t>
  </si>
  <si>
    <t>Weighted average initial maturity (in years, at 0% CPR)</t>
  </si>
  <si>
    <t>Percentage of Fixed Rate Loans</t>
  </si>
  <si>
    <t>Percentage of Variable Rate Loans</t>
  </si>
  <si>
    <t>Weighted average interest rate</t>
  </si>
  <si>
    <t>Weighted average interest rate Fixed Rate Loans</t>
  </si>
  <si>
    <t>Weighted average interest rate Variable Rate Loans</t>
  </si>
  <si>
    <t>Weighted Remaining average life (in years, at 0% CPR)</t>
  </si>
  <si>
    <t>Weighted Remaining average life to interest reset (in years, at 0% CPR)</t>
  </si>
  <si>
    <t>Position</t>
  </si>
  <si>
    <t>BE0000308172</t>
  </si>
  <si>
    <t>BE0000337460</t>
  </si>
  <si>
    <t>BE0000345547</t>
  </si>
  <si>
    <t>Issuer Name(Liquid_Bonds_CB_DATASOURCE)</t>
  </si>
  <si>
    <t>Kingdom of Belgium</t>
  </si>
  <si>
    <t>Series(Liquid_Bonds_CB_DATASOURCE)</t>
  </si>
  <si>
    <t>BGB 4 28MAR2022 48</t>
  </si>
  <si>
    <t>BGB  1  22JUN2026  77</t>
  </si>
  <si>
    <t>BGB 0,8 22JUN2028 85</t>
  </si>
  <si>
    <t>Nominal Amount</t>
  </si>
  <si>
    <t>F</t>
  </si>
  <si>
    <t>Standar &amp; Poor's Rating(Liquid_Bonds_CB_DATASOURCE)</t>
  </si>
  <si>
    <t>AA</t>
  </si>
  <si>
    <t>Fitch Rating(Liquid_Bonds_CB_DATASOURCE)</t>
  </si>
  <si>
    <t>AA-</t>
  </si>
  <si>
    <t>Moody's Rating(Liquid_Bonds_CB_DATASOURCE)</t>
  </si>
  <si>
    <t>Aa3</t>
  </si>
  <si>
    <t>Straticifation Tables</t>
  </si>
  <si>
    <t>1. Geographic distribution</t>
  </si>
  <si>
    <t>2. Seasoning</t>
  </si>
  <si>
    <t>3. Remaining term to maturity</t>
  </si>
  <si>
    <t>4. Original term to maturity</t>
  </si>
  <si>
    <t>5. Origination Year</t>
  </si>
  <si>
    <t>6. Outstanding Loan Balance by Borrower</t>
  </si>
  <si>
    <t>7. Interest Rate</t>
  </si>
  <si>
    <t>8. Interest Rate Type</t>
  </si>
  <si>
    <t>9. Next Reset Date</t>
  </si>
  <si>
    <t>10. Interest Payment Frequency</t>
  </si>
  <si>
    <t>11. Repayment Type</t>
  </si>
  <si>
    <t>12. Current Loan to Current Value (LTV)</t>
  </si>
  <si>
    <t>13. Loan to Mortgage Inscription Ratio (LTM)</t>
  </si>
  <si>
    <t>14. Distribution of Average Life to Final Maturity (at 0% CPR)</t>
  </si>
  <si>
    <t>15. Distribution of Average Life To Interest Reset Date (at 0% CPR)</t>
  </si>
  <si>
    <t>In EUR</t>
  </si>
  <si>
    <t>In %</t>
  </si>
  <si>
    <t>In number of loans</t>
  </si>
  <si>
    <t>In Years</t>
  </si>
  <si>
    <t>&lt;=1</t>
  </si>
  <si>
    <t>&gt;1 and &lt;=2</t>
  </si>
  <si>
    <t>&gt;2 and &lt;=3</t>
  </si>
  <si>
    <t>&gt;3 and &lt;=4</t>
  </si>
  <si>
    <t>&gt;4 and &lt;=5</t>
  </si>
  <si>
    <t>&gt;5 and &lt;=6</t>
  </si>
  <si>
    <t>&gt;6 and &lt;=7</t>
  </si>
  <si>
    <t>&gt;7 and &lt;=8</t>
  </si>
  <si>
    <t>&gt;8 and &lt;=9</t>
  </si>
  <si>
    <t>&gt;9 and &lt;=10</t>
  </si>
  <si>
    <t>&gt;10 and &lt;=11</t>
  </si>
  <si>
    <t>&gt;11 and &lt;=12</t>
  </si>
  <si>
    <t>&gt;12 and &lt;=13</t>
  </si>
  <si>
    <t>&gt;13 and &lt;=14</t>
  </si>
  <si>
    <t>&gt;14 and &lt;=15</t>
  </si>
  <si>
    <t>&gt;15 and &lt;=16</t>
  </si>
  <si>
    <t>&gt;16 and &lt;=17</t>
  </si>
  <si>
    <t>&gt;17 and &lt;=18</t>
  </si>
  <si>
    <t>&gt;18 and &lt;=19</t>
  </si>
  <si>
    <t>&gt;19 and &lt;=20</t>
  </si>
  <si>
    <t>&gt;20 and &lt;=21</t>
  </si>
  <si>
    <t>&gt;21 and &lt;=22</t>
  </si>
  <si>
    <t>&lt;0</t>
  </si>
  <si>
    <t>&gt;22 and &lt;=23</t>
  </si>
  <si>
    <t>&gt;23 and &lt;=24</t>
  </si>
  <si>
    <t>&gt;24 and &lt;=25</t>
  </si>
  <si>
    <t>&gt;25 and &lt;=26</t>
  </si>
  <si>
    <t>&gt;26 and &lt;=27</t>
  </si>
  <si>
    <t>&gt;27 and &lt;=28</t>
  </si>
  <si>
    <t>&gt;28 and &lt;=29</t>
  </si>
  <si>
    <t>&gt;29 and &lt;=30</t>
  </si>
  <si>
    <t>&gt;30 and &lt;=31</t>
  </si>
  <si>
    <t>&gt;39 and &lt;=40</t>
  </si>
  <si>
    <t>Year</t>
  </si>
  <si>
    <t>In EUR * 1000</t>
  </si>
  <si>
    <t>In number of Borrowers</t>
  </si>
  <si>
    <t>&lt;=100</t>
  </si>
  <si>
    <t>&gt;100 and &lt;=200</t>
  </si>
  <si>
    <t>&gt;200 and &lt;=300</t>
  </si>
  <si>
    <t>&gt;300 and &lt;=400</t>
  </si>
  <si>
    <t>&gt;400</t>
  </si>
  <si>
    <t>0 - 0.5%</t>
  </si>
  <si>
    <t>0.5 - 1%</t>
  </si>
  <si>
    <t>1 - 1.5%</t>
  </si>
  <si>
    <t>1.5 - 2%</t>
  </si>
  <si>
    <t>2 - 2.5%</t>
  </si>
  <si>
    <t>2.5 - 3%</t>
  </si>
  <si>
    <t>3 - 3.5%</t>
  </si>
  <si>
    <t>3.5 - 4%</t>
  </si>
  <si>
    <t>4 - 4.5%</t>
  </si>
  <si>
    <t>4.5 - 5%</t>
  </si>
  <si>
    <t>5 - 5.5%</t>
  </si>
  <si>
    <t>5.5 - 6%</t>
  </si>
  <si>
    <t>6 - 6.5%</t>
  </si>
  <si>
    <t>Variable</t>
  </si>
  <si>
    <t>Variable With Cap</t>
  </si>
  <si>
    <t>2021</t>
  </si>
  <si>
    <t>2022</t>
  </si>
  <si>
    <t>2023</t>
  </si>
  <si>
    <t>2024</t>
  </si>
  <si>
    <t>2025</t>
  </si>
  <si>
    <t>2026</t>
  </si>
  <si>
    <t>2027</t>
  </si>
  <si>
    <t>2028</t>
  </si>
  <si>
    <t>2029</t>
  </si>
  <si>
    <t>2030</t>
  </si>
  <si>
    <t>2033</t>
  </si>
  <si>
    <t>2034</t>
  </si>
  <si>
    <t>2035</t>
  </si>
  <si>
    <t>2036</t>
  </si>
  <si>
    <t>Fixed To Maturity</t>
  </si>
  <si>
    <t>Monthly</t>
  </si>
  <si>
    <t>Annuity</t>
  </si>
  <si>
    <t>Interest only</t>
  </si>
  <si>
    <t>Linear</t>
  </si>
  <si>
    <t>1-10%</t>
  </si>
  <si>
    <t>11-20%</t>
  </si>
  <si>
    <t>21-30%</t>
  </si>
  <si>
    <t>31-40%</t>
  </si>
  <si>
    <t>41-50%</t>
  </si>
  <si>
    <t>51-60%</t>
  </si>
  <si>
    <t>61-70%</t>
  </si>
  <si>
    <t>71-80%</t>
  </si>
  <si>
    <t>81-90%</t>
  </si>
  <si>
    <t>91-100%</t>
  </si>
  <si>
    <t>101-110%</t>
  </si>
  <si>
    <t>111-120%</t>
  </si>
  <si>
    <t>&gt;120%</t>
  </si>
  <si>
    <t>1-20%</t>
  </si>
  <si>
    <t>21-40%</t>
  </si>
  <si>
    <t>41-60%</t>
  </si>
  <si>
    <t>61-80%</t>
  </si>
  <si>
    <t>81-100%</t>
  </si>
  <si>
    <t>101-120%</t>
  </si>
  <si>
    <t>121-140%</t>
  </si>
  <si>
    <t>141-160%</t>
  </si>
  <si>
    <t>161-180%</t>
  </si>
  <si>
    <t>181-200%</t>
  </si>
  <si>
    <t>201-300%</t>
  </si>
  <si>
    <t>301-400%</t>
  </si>
  <si>
    <t>401-500%</t>
  </si>
  <si>
    <t>&gt;500%</t>
  </si>
  <si>
    <t>&gt;=0 and &lt;=1</t>
  </si>
  <si>
    <t>OUT_BKD_EUR(Loan Register)</t>
  </si>
  <si>
    <t>In % of the Portfolio Amount</t>
  </si>
  <si>
    <t>In % Number Of Borrowers</t>
  </si>
  <si>
    <t>0 - 30 Days</t>
  </si>
  <si>
    <t>30 - 60 Days</t>
  </si>
  <si>
    <t>&gt; 90 Days</t>
  </si>
  <si>
    <t>Cover Pool Performance</t>
  </si>
  <si>
    <t xml:space="preserve">1. Delinquencies (at cut-off date)
</t>
  </si>
  <si>
    <t>Performing</t>
  </si>
  <si>
    <t>60 - 90 Days</t>
  </si>
  <si>
    <t>Amortisation</t>
  </si>
  <si>
    <t>TIME</t>
  </si>
  <si>
    <t>LIABILITIES</t>
  </si>
  <si>
    <t>COVER LOAN ASSETS</t>
  </si>
  <si>
    <t>Cutt-off</t>
  </si>
  <si>
    <t>Maturity</t>
  </si>
  <si>
    <t>Month</t>
  </si>
  <si>
    <t>Days</t>
  </si>
  <si>
    <t>Covered bonds</t>
  </si>
  <si>
    <t>CPR 0%</t>
  </si>
  <si>
    <t>CPR 2%</t>
  </si>
  <si>
    <t>CPR 5%</t>
  </si>
  <si>
    <t>CPR 10%</t>
  </si>
  <si>
    <t>1/06/2021</t>
  </si>
  <si>
    <t>1/07/2021</t>
  </si>
  <si>
    <t>1/08/2021</t>
  </si>
  <si>
    <t>1/09/2021</t>
  </si>
  <si>
    <t>1/10/2021</t>
  </si>
  <si>
    <t>1/11/2021</t>
  </si>
  <si>
    <t>1/12/2021</t>
  </si>
  <si>
    <t>1/01/2022</t>
  </si>
  <si>
    <t>1/02/2022</t>
  </si>
  <si>
    <t>1/03/2022</t>
  </si>
  <si>
    <t>1/04/2022</t>
  </si>
  <si>
    <t>1/05/2022</t>
  </si>
  <si>
    <t>1/06/2022</t>
  </si>
  <si>
    <t>1/07/2022</t>
  </si>
  <si>
    <t>1/08/2022</t>
  </si>
  <si>
    <t>1/09/2022</t>
  </si>
  <si>
    <t>1/10/2022</t>
  </si>
  <si>
    <t>1/11/2022</t>
  </si>
  <si>
    <t>1/12/2022</t>
  </si>
  <si>
    <t>1/01/2023</t>
  </si>
  <si>
    <t>1/02/2023</t>
  </si>
  <si>
    <t>1/03/2023</t>
  </si>
  <si>
    <t>1/04/2023</t>
  </si>
  <si>
    <t>1/05/2023</t>
  </si>
  <si>
    <t>1/06/2023</t>
  </si>
  <si>
    <t>1/07/2023</t>
  </si>
  <si>
    <t>1/08/2023</t>
  </si>
  <si>
    <t>1/09/2023</t>
  </si>
  <si>
    <t>1/10/2023</t>
  </si>
  <si>
    <t>1/11/2023</t>
  </si>
  <si>
    <t>1/12/2023</t>
  </si>
  <si>
    <t>1/01/2024</t>
  </si>
  <si>
    <t>1/02/2024</t>
  </si>
  <si>
    <t>1/03/2024</t>
  </si>
  <si>
    <t>1/04/2024</t>
  </si>
  <si>
    <t>1/05/2024</t>
  </si>
  <si>
    <t>1/06/2024</t>
  </si>
  <si>
    <t>1/07/2024</t>
  </si>
  <si>
    <t>1/08/2024</t>
  </si>
  <si>
    <t>1/09/2024</t>
  </si>
  <si>
    <t>1/10/2024</t>
  </si>
  <si>
    <t>1/11/2024</t>
  </si>
  <si>
    <t>1/12/2024</t>
  </si>
  <si>
    <t>1/01/2025</t>
  </si>
  <si>
    <t>1/02/2025</t>
  </si>
  <si>
    <t>1/03/2025</t>
  </si>
  <si>
    <t>1/04/2025</t>
  </si>
  <si>
    <t>1/05/2025</t>
  </si>
  <si>
    <t>1/06/2025</t>
  </si>
  <si>
    <t>1/07/2025</t>
  </si>
  <si>
    <t>1/08/2025</t>
  </si>
  <si>
    <t>1/09/2025</t>
  </si>
  <si>
    <t>1/10/2025</t>
  </si>
  <si>
    <t>1/11/2025</t>
  </si>
  <si>
    <t>1/12/2025</t>
  </si>
  <si>
    <t>1/01/2026</t>
  </si>
  <si>
    <t>1/02/2026</t>
  </si>
  <si>
    <t>1/03/2026</t>
  </si>
  <si>
    <t>1/04/2026</t>
  </si>
  <si>
    <t>1/05/2026</t>
  </si>
  <si>
    <t>1/06/2026</t>
  </si>
  <si>
    <t>1/07/2026</t>
  </si>
  <si>
    <t>1/08/2026</t>
  </si>
  <si>
    <t>1/09/2026</t>
  </si>
  <si>
    <t>1/10/2026</t>
  </si>
  <si>
    <t>1/11/2026</t>
  </si>
  <si>
    <t>1/12/2026</t>
  </si>
  <si>
    <t>1/01/2027</t>
  </si>
  <si>
    <t>1/02/2027</t>
  </si>
  <si>
    <t>1/03/2027</t>
  </si>
  <si>
    <t>1/04/2027</t>
  </si>
  <si>
    <t>1/05/2027</t>
  </si>
  <si>
    <t>1/06/2027</t>
  </si>
  <si>
    <t>1/07/2027</t>
  </si>
  <si>
    <t>1/08/2027</t>
  </si>
  <si>
    <t>1/09/2027</t>
  </si>
  <si>
    <t>1/10/2027</t>
  </si>
  <si>
    <t>1/11/2027</t>
  </si>
  <si>
    <t>1/12/2027</t>
  </si>
  <si>
    <t>1/01/2028</t>
  </si>
  <si>
    <t>1/02/2028</t>
  </si>
  <si>
    <t>1/03/2028</t>
  </si>
  <si>
    <t>1/04/2028</t>
  </si>
  <si>
    <t>1/05/2028</t>
  </si>
  <si>
    <t>1/06/2028</t>
  </si>
  <si>
    <t>1/07/2028</t>
  </si>
  <si>
    <t>1/08/2028</t>
  </si>
  <si>
    <t>1/09/2028</t>
  </si>
  <si>
    <t>1/10/2028</t>
  </si>
  <si>
    <t>1/11/2028</t>
  </si>
  <si>
    <t>1/12/2028</t>
  </si>
  <si>
    <t>1/01/2029</t>
  </si>
  <si>
    <t>1/02/2029</t>
  </si>
  <si>
    <t>1/03/2029</t>
  </si>
  <si>
    <t>1/04/2029</t>
  </si>
  <si>
    <t>1/05/2029</t>
  </si>
  <si>
    <t>1/06/2029</t>
  </si>
  <si>
    <t>1/07/2029</t>
  </si>
  <si>
    <t>1/08/2029</t>
  </si>
  <si>
    <t>1/09/2029</t>
  </si>
  <si>
    <t>1/10/2029</t>
  </si>
  <si>
    <t>1/11/2029</t>
  </si>
  <si>
    <t>1/12/2029</t>
  </si>
  <si>
    <t>1/01/2030</t>
  </si>
  <si>
    <t>1/02/2030</t>
  </si>
  <si>
    <t>1/03/2030</t>
  </si>
  <si>
    <t>1/04/2030</t>
  </si>
  <si>
    <t>1/05/2030</t>
  </si>
  <si>
    <t>1/06/2030</t>
  </si>
  <si>
    <t>1/07/2030</t>
  </si>
  <si>
    <t>1/08/2030</t>
  </si>
  <si>
    <t>1/09/2030</t>
  </si>
  <si>
    <t>1/10/2030</t>
  </si>
  <si>
    <t>1/11/2030</t>
  </si>
  <si>
    <t>1/12/2030</t>
  </si>
  <si>
    <t>1/01/2031</t>
  </si>
  <si>
    <t>1/02/2031</t>
  </si>
  <si>
    <t>1/03/2031</t>
  </si>
  <si>
    <t>1/04/2031</t>
  </si>
  <si>
    <t>1/05/2031</t>
  </si>
  <si>
    <t>1/06/2031</t>
  </si>
  <si>
    <t>1/07/2031</t>
  </si>
  <si>
    <t>1/08/2031</t>
  </si>
  <si>
    <t>1/09/2031</t>
  </si>
  <si>
    <t>1/10/2031</t>
  </si>
  <si>
    <t>1/11/2031</t>
  </si>
  <si>
    <t>1/12/2031</t>
  </si>
  <si>
    <t>1/01/2032</t>
  </si>
  <si>
    <t>1/02/2032</t>
  </si>
  <si>
    <t>1/03/2032</t>
  </si>
  <si>
    <t>1/04/2032</t>
  </si>
  <si>
    <t>1/05/2032</t>
  </si>
  <si>
    <t>1/06/2032</t>
  </si>
  <si>
    <t>1/07/2032</t>
  </si>
  <si>
    <t>1/08/2032</t>
  </si>
  <si>
    <t>1/09/2032</t>
  </si>
  <si>
    <t>1/10/2032</t>
  </si>
  <si>
    <t>1/11/2032</t>
  </si>
  <si>
    <t>1/12/2032</t>
  </si>
  <si>
    <t>1/01/2033</t>
  </si>
  <si>
    <t>1/02/2033</t>
  </si>
  <si>
    <t>1/03/2033</t>
  </si>
  <si>
    <t>1/04/2033</t>
  </si>
  <si>
    <t>1/05/2033</t>
  </si>
  <si>
    <t>1/06/2033</t>
  </si>
  <si>
    <t>1/07/2033</t>
  </si>
  <si>
    <t>1/08/2033</t>
  </si>
  <si>
    <t>1/09/2033</t>
  </si>
  <si>
    <t>1/10/2033</t>
  </si>
  <si>
    <t>1/11/2033</t>
  </si>
  <si>
    <t>1/12/2033</t>
  </si>
  <si>
    <t>1/01/2034</t>
  </si>
  <si>
    <t>1/02/2034</t>
  </si>
  <si>
    <t>1/03/2034</t>
  </si>
  <si>
    <t>1/04/2034</t>
  </si>
  <si>
    <t>1/05/2034</t>
  </si>
  <si>
    <t>1/06/2034</t>
  </si>
  <si>
    <t>1/07/2034</t>
  </si>
  <si>
    <t>1/08/2034</t>
  </si>
  <si>
    <t>1/09/2034</t>
  </si>
  <si>
    <t>1/10/2034</t>
  </si>
  <si>
    <t>1/11/2034</t>
  </si>
  <si>
    <t>1/12/2034</t>
  </si>
  <si>
    <t>1/01/2035</t>
  </si>
  <si>
    <t>1/02/2035</t>
  </si>
  <si>
    <t>1/03/2035</t>
  </si>
  <si>
    <t>1/04/2035</t>
  </si>
  <si>
    <t>1/05/2035</t>
  </si>
  <si>
    <t>1/06/2035</t>
  </si>
  <si>
    <t>1/07/2035</t>
  </si>
  <si>
    <t>1/08/2035</t>
  </si>
  <si>
    <t>1/09/2035</t>
  </si>
  <si>
    <t>1/10/2035</t>
  </si>
  <si>
    <t>1/11/2035</t>
  </si>
  <si>
    <t>1/12/2035</t>
  </si>
  <si>
    <t>1/01/2036</t>
  </si>
  <si>
    <t>1/02/2036</t>
  </si>
  <si>
    <t>1/03/2036</t>
  </si>
  <si>
    <t>1/04/2036</t>
  </si>
  <si>
    <t>1/05/2036</t>
  </si>
  <si>
    <t>1/06/2036</t>
  </si>
  <si>
    <t>1/07/2036</t>
  </si>
  <si>
    <t>1/08/2036</t>
  </si>
  <si>
    <t>1/09/2036</t>
  </si>
  <si>
    <t>1/10/2036</t>
  </si>
  <si>
    <t>1/11/2036</t>
  </si>
  <si>
    <t>1/12/2036</t>
  </si>
  <si>
    <t>1/01/2037</t>
  </si>
  <si>
    <t>1/02/2037</t>
  </si>
  <si>
    <t>1/03/2037</t>
  </si>
  <si>
    <t>1/04/2037</t>
  </si>
  <si>
    <t>1/05/2037</t>
  </si>
  <si>
    <t>1/06/2037</t>
  </si>
  <si>
    <t>1/07/2037</t>
  </si>
  <si>
    <t>1/08/2037</t>
  </si>
  <si>
    <t>1/09/2037</t>
  </si>
  <si>
    <t>1/10/2037</t>
  </si>
  <si>
    <t>1/11/2037</t>
  </si>
  <si>
    <t>1/12/2037</t>
  </si>
  <si>
    <t>1/01/2038</t>
  </si>
  <si>
    <t>1/02/2038</t>
  </si>
  <si>
    <t>1/03/2038</t>
  </si>
  <si>
    <t>1/04/2038</t>
  </si>
  <si>
    <t>1/05/2038</t>
  </si>
  <si>
    <t>1/06/2038</t>
  </si>
  <si>
    <t>1/07/2038</t>
  </si>
  <si>
    <t>1/08/2038</t>
  </si>
  <si>
    <t>1/09/2038</t>
  </si>
  <si>
    <t>1/10/2038</t>
  </si>
  <si>
    <t>1/11/2038</t>
  </si>
  <si>
    <t>1/12/2038</t>
  </si>
  <si>
    <t>1/01/2039</t>
  </si>
  <si>
    <t>1/02/2039</t>
  </si>
  <si>
    <t>1/03/2039</t>
  </si>
  <si>
    <t>1/04/2039</t>
  </si>
  <si>
    <t>1/05/2039</t>
  </si>
  <si>
    <t>1/06/2039</t>
  </si>
  <si>
    <t>1/07/2039</t>
  </si>
  <si>
    <t>1/08/2039</t>
  </si>
  <si>
    <t>1/09/2039</t>
  </si>
  <si>
    <t>1/10/2039</t>
  </si>
  <si>
    <t>1/11/2039</t>
  </si>
  <si>
    <t>1/12/2039</t>
  </si>
  <si>
    <t>1/01/2040</t>
  </si>
  <si>
    <t>1/02/2040</t>
  </si>
  <si>
    <t>1/03/2040</t>
  </si>
  <si>
    <t>1/04/2040</t>
  </si>
  <si>
    <t>1/05/2040</t>
  </si>
  <si>
    <t>1/06/2040</t>
  </si>
  <si>
    <t>1/07/2040</t>
  </si>
  <si>
    <t>1/08/2040</t>
  </si>
  <si>
    <t>1/09/2040</t>
  </si>
  <si>
    <t>1/10/2040</t>
  </si>
  <si>
    <t>1/11/2040</t>
  </si>
  <si>
    <t>1/12/2040</t>
  </si>
  <si>
    <t>1/01/2041</t>
  </si>
  <si>
    <t>1/02/2041</t>
  </si>
  <si>
    <t>1/03/2041</t>
  </si>
  <si>
    <t>1/04/2041</t>
  </si>
  <si>
    <t>1/05/2041</t>
  </si>
  <si>
    <t>1/06/2041</t>
  </si>
  <si>
    <t>1/07/2041</t>
  </si>
  <si>
    <t>1/08/2041</t>
  </si>
  <si>
    <t>1/09/2041</t>
  </si>
  <si>
    <t>1/10/2041</t>
  </si>
  <si>
    <t>1/11/2041</t>
  </si>
  <si>
    <t>1/12/2041</t>
  </si>
  <si>
    <t>1/01/2042</t>
  </si>
  <si>
    <t>1/02/2042</t>
  </si>
  <si>
    <t>1/03/2042</t>
  </si>
  <si>
    <t>1/04/2042</t>
  </si>
  <si>
    <t>1/05/2042</t>
  </si>
  <si>
    <t>1/06/2042</t>
  </si>
  <si>
    <t>1/07/2042</t>
  </si>
  <si>
    <t>1/08/2042</t>
  </si>
  <si>
    <t>1/09/2042</t>
  </si>
  <si>
    <t>1/10/2042</t>
  </si>
  <si>
    <t>1/11/2042</t>
  </si>
  <si>
    <t>1/12/2042</t>
  </si>
  <si>
    <t>1/01/2043</t>
  </si>
  <si>
    <t>1/02/2043</t>
  </si>
  <si>
    <t>1/03/2043</t>
  </si>
  <si>
    <t>1/04/2043</t>
  </si>
  <si>
    <t>1/05/2043</t>
  </si>
  <si>
    <t>1/06/2043</t>
  </si>
  <si>
    <t>1/07/2043</t>
  </si>
  <si>
    <t>1/08/2043</t>
  </si>
  <si>
    <t>1/09/2043</t>
  </si>
  <si>
    <t>1/10/2043</t>
  </si>
  <si>
    <t>1/11/2043</t>
  </si>
  <si>
    <t>1/12/2043</t>
  </si>
  <si>
    <t>1/01/2044</t>
  </si>
  <si>
    <t>1/02/2044</t>
  </si>
  <si>
    <t>1/03/2044</t>
  </si>
  <si>
    <t>1/04/2044</t>
  </si>
  <si>
    <t>1/05/2044</t>
  </si>
  <si>
    <t>1/06/2044</t>
  </si>
  <si>
    <t>1/07/2044</t>
  </si>
  <si>
    <t>1/08/2044</t>
  </si>
  <si>
    <t>1/09/2044</t>
  </si>
  <si>
    <t>1/10/2044</t>
  </si>
  <si>
    <t>1/11/2044</t>
  </si>
  <si>
    <t>1/12/2044</t>
  </si>
  <si>
    <t>1/01/2045</t>
  </si>
  <si>
    <t>1/02/2045</t>
  </si>
  <si>
    <t>1/03/2045</t>
  </si>
  <si>
    <t>1/04/2045</t>
  </si>
  <si>
    <t>1/05/2045</t>
  </si>
  <si>
    <t>1/06/2045</t>
  </si>
  <si>
    <t>1/07/2045</t>
  </si>
  <si>
    <t>1/08/2045</t>
  </si>
  <si>
    <t>1/09/2045</t>
  </si>
  <si>
    <t>1/10/2045</t>
  </si>
  <si>
    <t>1/11/2045</t>
  </si>
  <si>
    <t>1/12/2045</t>
  </si>
  <si>
    <t>1/01/2046</t>
  </si>
  <si>
    <t>1/02/2046</t>
  </si>
  <si>
    <t>1/03/2046</t>
  </si>
  <si>
    <t>1/04/2046</t>
  </si>
  <si>
    <t>1/05/2046</t>
  </si>
  <si>
    <t>1/06/2046</t>
  </si>
  <si>
    <t>1/07/2046</t>
  </si>
  <si>
    <t>1/08/2046</t>
  </si>
  <si>
    <t>1/09/2046</t>
  </si>
  <si>
    <t>1/10/2046</t>
  </si>
  <si>
    <t>1/11/2046</t>
  </si>
  <si>
    <t>1/12/2046</t>
  </si>
  <si>
    <t>1/01/2047</t>
  </si>
  <si>
    <t>1/02/2047</t>
  </si>
  <si>
    <t>1/03/2047</t>
  </si>
  <si>
    <t>1/04/2047</t>
  </si>
  <si>
    <t>1/05/2047</t>
  </si>
  <si>
    <t>1/06/2047</t>
  </si>
  <si>
    <t>1/07/2047</t>
  </si>
  <si>
    <t>1/08/2047</t>
  </si>
  <si>
    <t>1/09/2047</t>
  </si>
  <si>
    <t>1/10/2047</t>
  </si>
  <si>
    <t>1/11/2047</t>
  </si>
  <si>
    <t>1/12/2047</t>
  </si>
  <si>
    <t>1/01/2048</t>
  </si>
  <si>
    <t>1/02/2048</t>
  </si>
  <si>
    <t>1/03/2048</t>
  </si>
  <si>
    <t>1/04/2048</t>
  </si>
  <si>
    <t>1/05/2048</t>
  </si>
  <si>
    <t>1/06/2048</t>
  </si>
  <si>
    <t>1/07/2048</t>
  </si>
  <si>
    <t>1/08/2048</t>
  </si>
  <si>
    <t>1/09/2048</t>
  </si>
  <si>
    <t>1/10/2048</t>
  </si>
  <si>
    <t>1/11/2048</t>
  </si>
  <si>
    <t>1/12/2048</t>
  </si>
  <si>
    <t>1/01/2049</t>
  </si>
  <si>
    <t>1/02/2049</t>
  </si>
  <si>
    <t>1/03/2049</t>
  </si>
  <si>
    <t>1/04/2049</t>
  </si>
  <si>
    <t>1/05/2049</t>
  </si>
  <si>
    <t>1/06/2049</t>
  </si>
  <si>
    <t>1/07/2049</t>
  </si>
  <si>
    <t>1/08/2049</t>
  </si>
  <si>
    <t>1/09/2049</t>
  </si>
  <si>
    <t>1/10/2049</t>
  </si>
  <si>
    <t>1/11/2049</t>
  </si>
  <si>
    <t>1/12/2049</t>
  </si>
  <si>
    <t>1/01/2050</t>
  </si>
  <si>
    <t>1/02/2050</t>
  </si>
  <si>
    <t>1/03/2050</t>
  </si>
  <si>
    <t>1/04/2050</t>
  </si>
  <si>
    <t>1/05/2050</t>
  </si>
  <si>
    <t>1/06/2050</t>
  </si>
  <si>
    <t>1/07/2050</t>
  </si>
  <si>
    <t>1/08/2050</t>
  </si>
  <si>
    <t>1/09/2050</t>
  </si>
  <si>
    <t>1/10/2050</t>
  </si>
  <si>
    <t>1/11/2050</t>
  </si>
  <si>
    <t>Outstanding Residential Mortgage Loans (0% CPR)</t>
  </si>
  <si>
    <t>Outstanding Residential Mortgage Loans (2% CPR)</t>
  </si>
  <si>
    <t>Outstanding Residential Mortgage Loans (5% CPR)</t>
  </si>
  <si>
    <t>Outstanding Residential Mortgage Loans (10% CPR)</t>
  </si>
  <si>
    <t>Covered bonds (until maturity date)</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</si>
  <si>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</si>
  <si>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</si>
  <si>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</si>
  <si>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</si>
  <si>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</si>
  <si>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</si>
  <si>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</si>
  <si>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</si>
  <si>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</si>
  <si>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</si>
  <si>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</si>
  <si>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</si>
  <si>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</si>
  <si>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</si>
  <si>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</si>
  <si>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</si>
  <si>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</si>
  <si>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</si>
  <si>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</si>
  <si>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</si>
  <si>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</si>
  <si>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</si>
  <si>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</si>
  <si>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</si>
  <si>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</si>
  <si>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</si>
  <si>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</si>
  <si>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</si>
  <si>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</si>
  <si>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</si>
  <si>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</si>
  <si>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</si>
  <si>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</si>
  <si>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</si>
  <si>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</si>
  <si>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</si>
  <si>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</si>
  <si>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</si>
  <si>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</si>
  <si>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</si>
  <si>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</si>
  <si>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</si>
  <si>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</si>
  <si>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</si>
  <si>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</si>
  <si>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</si>
  <si>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</si>
  <si>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</si>
  <si>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</si>
  <si>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</si>
  <si>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</si>
  <si>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</si>
  <si>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</si>
  <si>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</si>
  <si>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</si>
  <si>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</si>
  <si>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</si>
  <si>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</si>
  <si>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</si>
  <si>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</si>
  <si>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</si>
  <si>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</si>
  <si>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</si>
  <si>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</si>
  <si>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</si>
  <si>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</si>
  <si>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</si>
  <si>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</si>
  <si>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</si>
  <si>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</si>
  <si>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</si>
  <si>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</si>
  <si>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</si>
  <si>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</si>
  <si>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</si>
  <si>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</si>
  <si>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</si>
  <si>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</si>
  <si>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</si>
  <si>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</si>
  <si>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</si>
  <si>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</si>
  <si>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</si>
  <si>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</si>
  <si>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</si>
  <si>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</si>
  <si>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</si>
  <si>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</si>
  <si>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</si>
  <si>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</si>
  <si>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</si>
  <si>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</si>
  <si>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</si>
  <si>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</si>
  <si>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</si>
  <si>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</si>
  <si>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</si>
  <si>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</si>
  <si>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</si>
  <si>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</si>
  <si>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</si>
  <si>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</si>
  <si>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</si>
  <si>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</si>
  <si>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</si>
  <si>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</si>
  <si>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</si>
  <si>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</si>
  <si>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</si>
  <si>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</si>
  <si>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</si>
  <si>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</si>
  <si>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</si>
  <si>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</si>
  <si>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</si>
  <si>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</si>
  <si>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</si>
  <si>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</si>
  <si>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</si>
  <si>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</si>
  <si>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</si>
  <si>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</si>
  <si>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</si>
  <si>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</si>
  <si>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</si>
  <si>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</si>
  <si>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</si>
  <si>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</si>
  <si>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</si>
  <si>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</si>
  <si>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</si>
  <si>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</si>
  <si>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</si>
  <si>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</si>
  <si>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</si>
  <si>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</si>
  <si>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</si>
  <si>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</si>
  <si>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</si>
  <si>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</si>
  <si>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</si>
  <si>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</si>
  <si>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</si>
  <si>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</si>
  <si>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</si>
  <si>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</si>
  <si>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</si>
  <si>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</si>
  <si>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</si>
  <si>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</si>
  <si>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</si>
  <si>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</si>
  <si>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</si>
  <si>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</si>
  <si>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</si>
  <si>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</si>
  <si>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</si>
  <si>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</si>
  <si>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</si>
  <si>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</si>
  <si>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</si>
  <si>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Harmonised Transparency Template</t>
  </si>
  <si>
    <t>2021 Version</t>
  </si>
  <si>
    <t>BNP PARIBAS FORTIS</t>
  </si>
  <si>
    <t>Reporting Date: 31/5/2021</t>
  </si>
  <si>
    <t>Cut-off Date: 31/5/2021</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</si>
  <si>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</si>
  <si>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</si>
  <si>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</si>
  <si>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</si>
  <si>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</si>
  <si>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</si>
  <si>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</si>
  <si>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</si>
  <si>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</si>
  <si>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Worksheet E: Optional ECB-ECAIs data</t>
  </si>
  <si>
    <t>Worksheet F1: Optional Sustainable M data</t>
  </si>
  <si>
    <t>Temp. Optional COVID 19 impact</t>
  </si>
  <si>
    <t xml:space="preserve">A. Harmonised Transparency Template - General Information </t>
  </si>
  <si>
    <t>HTT 2021</t>
  </si>
  <si>
    <t>2. Regulatory Summary</t>
  </si>
  <si>
    <t>`</t>
  </si>
  <si>
    <t>4. References to Capital Requirements Regulation (CRR) 129(7)</t>
  </si>
  <si>
    <t>G.1.1.1</t>
  </si>
  <si>
    <t>G.1.1.3</t>
  </si>
  <si>
    <t>Optional information e.g. Contact names</t>
  </si>
  <si>
    <t>Optional information e.g. Parent name</t>
  </si>
  <si>
    <t>OG.1.1.3</t>
  </si>
  <si>
    <t>OG.1.1.6</t>
  </si>
  <si>
    <t>OG.1.1.7</t>
  </si>
  <si>
    <t>OG.1.1.8</t>
  </si>
  <si>
    <t>G.2.1.3</t>
  </si>
  <si>
    <t>OG.2.1.6</t>
  </si>
  <si>
    <t>Total Cover Assets</t>
  </si>
  <si>
    <t>OG.3.1.4</t>
  </si>
  <si>
    <t xml:space="preserve">2. Over-collateralisation (OC) </t>
  </si>
  <si>
    <t>Legal / Regulatory</t>
  </si>
  <si>
    <t>Optional information e.g. Asset Coverage Test (ACT)</t>
  </si>
  <si>
    <t>Optional information e.g. OC (NPV basis)</t>
  </si>
  <si>
    <t>OG.3.2.5</t>
  </si>
  <si>
    <t>OG.3.2.6</t>
  </si>
  <si>
    <t>3. Cover Pool Composition</t>
  </si>
  <si>
    <t xml:space="preserve">Contractual </t>
  </si>
  <si>
    <t xml:space="preserve">Expected Upon Prepayments </t>
  </si>
  <si>
    <t>Weighted Average Life (in years)</t>
  </si>
  <si>
    <t>[Mark as ND1 if not relevant]</t>
  </si>
  <si>
    <t>o/w 0.5-1 y</t>
  </si>
  <si>
    <t>o/w 1.5-2 y</t>
  </si>
  <si>
    <t>OG.3.4.10</t>
  </si>
  <si>
    <t xml:space="preserve">Initial Maturity  </t>
  </si>
  <si>
    <t xml:space="preserve">% Total Initial Maturity </t>
  </si>
  <si>
    <t>6. Cover Assets - Currency</t>
  </si>
  <si>
    <t>JPY</t>
  </si>
  <si>
    <t>PLN</t>
  </si>
  <si>
    <t>G.3.6.17</t>
  </si>
  <si>
    <t>G.3.6.18</t>
  </si>
  <si>
    <t>G.3.7.17</t>
  </si>
  <si>
    <t>G.3.7.18</t>
  </si>
  <si>
    <t>OG.3.7.5</t>
  </si>
  <si>
    <t>OG.3.10.2</t>
  </si>
  <si>
    <t xml:space="preserve">11. Liquid Assets </t>
  </si>
  <si>
    <t xml:space="preserve">12. Bond List </t>
  </si>
  <si>
    <t xml:space="preserve">Bond list </t>
  </si>
  <si>
    <t xml:space="preserve">https://www.coveredbondlabel.com/issuer/131/ </t>
  </si>
  <si>
    <t>14. Sustainable or other special purpose strategy - optional</t>
  </si>
  <si>
    <t>G.3.14.1</t>
  </si>
  <si>
    <t>Cover pool involved in a sustainable/special purpose strategy? (Y/N)</t>
  </si>
  <si>
    <t>N</t>
  </si>
  <si>
    <t>G.3.14.2</t>
  </si>
  <si>
    <t>If yes to G.3.14.1 is there a commitment (1) or are already sustainable components present (2)?</t>
  </si>
  <si>
    <t>G.3.14.3</t>
  </si>
  <si>
    <t xml:space="preserve">specific criteria </t>
  </si>
  <si>
    <t>G.3.14.4</t>
  </si>
  <si>
    <t>link to the committed objective criteria</t>
  </si>
  <si>
    <t>OG.3.14.1</t>
  </si>
  <si>
    <t>OG.3.14.2</t>
  </si>
  <si>
    <t>OG.3.14.3</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</si>
  <si>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</si>
  <si>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</si>
  <si>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</si>
  <si>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</si>
  <si>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</si>
  <si>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</si>
  <si>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</si>
  <si>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</si>
  <si>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</si>
  <si>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</si>
  <si>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</si>
  <si>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</si>
  <si>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</si>
  <si>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</si>
  <si>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</si>
  <si>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</si>
  <si>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</si>
  <si>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</si>
  <si>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</si>
  <si>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</si>
  <si>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</si>
  <si>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</si>
  <si>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</si>
  <si>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</si>
  <si>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</si>
  <si>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</si>
  <si>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</si>
  <si>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</si>
  <si>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</si>
  <si>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</si>
  <si>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</si>
  <si>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</si>
  <si>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</si>
  <si>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</si>
  <si>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</si>
  <si>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OG.3.14.39</t>
  </si>
  <si>
    <t>OG.3.14.40</t>
  </si>
  <si>
    <t>OG.3.14.41</t>
  </si>
  <si>
    <t>The issuer believes that, at the time of its issuance and based on transparency data made publicly available by the issuer, these covered bonds would satisfy the eligibility criteria for Article 129(7) of the Capital Requirements Regulation (EU) 575/2013. It should be noted, however, that</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</si>
  <si>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</si>
  <si>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 xml:space="preserve">(i)         Value of the cover pool outstanding covered bonds: </t>
  </si>
  <si>
    <t xml:space="preserve">(i)         Value of covered bonds: </t>
  </si>
  <si>
    <t xml:space="preserve">(ii)        Geographical distribution: </t>
  </si>
  <si>
    <t>(ii)        Type of cover assets:</t>
  </si>
  <si>
    <t xml:space="preserve">(ii)        Loan size: </t>
  </si>
  <si>
    <t xml:space="preserve">            (ii)        Interest rate risk - cover pool:</t>
  </si>
  <si>
    <t>(ii)        Currency risk - cover pool:</t>
  </si>
  <si>
    <t xml:space="preserve">          (ii)         Interest rate risk - covered bond:</t>
  </si>
  <si>
    <t>(ii)        Currency risk - covered bond:</t>
  </si>
  <si>
    <t xml:space="preserve">(iii)        Maturity structure of cover assets: </t>
  </si>
  <si>
    <t xml:space="preserve">(iii)        Maturity structure of covered bonds: </t>
  </si>
  <si>
    <t>(iv)        Percentage of loans more than ninety days past due:</t>
  </si>
  <si>
    <t>NPV Test (passed/failed)</t>
  </si>
  <si>
    <t>Interest Covereage Test (passe/failed)</t>
  </si>
  <si>
    <t>Paying Agent</t>
  </si>
  <si>
    <t>[Please insert currency]</t>
  </si>
  <si>
    <t>OM.7.1.11</t>
  </si>
  <si>
    <t>Optional information eg, Number of borrowers</t>
  </si>
  <si>
    <t>[For completion]</t>
  </si>
  <si>
    <t>Czechia</t>
  </si>
  <si>
    <t>5. Breakdown by regions of main country of origin</t>
  </si>
  <si>
    <t>M.7.5.32</t>
  </si>
  <si>
    <t>M.7.5.33</t>
  </si>
  <si>
    <t>M.7.5.34</t>
  </si>
  <si>
    <t>M.7.5.35</t>
  </si>
  <si>
    <t>M.7.5.36</t>
  </si>
  <si>
    <t>M.7.5.37</t>
  </si>
  <si>
    <t>M.7.5.38</t>
  </si>
  <si>
    <t>M.7.5.39</t>
  </si>
  <si>
    <t>M.7.5.40</t>
  </si>
  <si>
    <t>M.7.5.41</t>
  </si>
  <si>
    <t>M.7.5.42</t>
  </si>
  <si>
    <t>M.7.5.43</t>
  </si>
  <si>
    <t>M.7.5.44</t>
  </si>
  <si>
    <t>M.7.5.45</t>
  </si>
  <si>
    <t>M.7.5.46</t>
  </si>
  <si>
    <t>M.7.5.47</t>
  </si>
  <si>
    <t>M.7.5.48</t>
  </si>
  <si>
    <t>M.7.5.49</t>
  </si>
  <si>
    <t>M.7.5.50</t>
  </si>
  <si>
    <t>≥  12 - ≤ 24 months</t>
  </si>
  <si>
    <t>≥ 24 - ≤ 36 months</t>
  </si>
  <si>
    <t>≥ 36 - ≤ 60 months</t>
  </si>
  <si>
    <t>≥ 60 months</t>
  </si>
  <si>
    <t>% NPLs</t>
  </si>
  <si>
    <t>Owner occupied</t>
  </si>
  <si>
    <t>15. EPC  Information of the financed RRE - optional</t>
  </si>
  <si>
    <t>Number of dwellings</t>
  </si>
  <si>
    <t>% No. of Dwellings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</si>
  <si>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</si>
  <si>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</si>
  <si>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</si>
  <si>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</si>
  <si>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</si>
  <si>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</si>
  <si>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</si>
  <si>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</si>
  <si>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</si>
  <si>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</si>
  <si>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</si>
  <si>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</si>
  <si>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</si>
  <si>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</si>
  <si>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</si>
  <si>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</si>
  <si>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</si>
  <si>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</si>
  <si>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no data</t>
  </si>
  <si>
    <t>M.7A.15.19</t>
  </si>
  <si>
    <t>OM.7A.15.1</t>
  </si>
  <si>
    <t>OM.7A.15.2</t>
  </si>
  <si>
    <t>OM.7A.15.3</t>
  </si>
  <si>
    <t>16. Average energy use intensity (kWh/m2) - optional</t>
  </si>
  <si>
    <t>M.7A.16.1</t>
  </si>
  <si>
    <t>M.7A.16.2</t>
  </si>
  <si>
    <t>M.7A.16.3</t>
  </si>
  <si>
    <t>M.7A.16.4</t>
  </si>
  <si>
    <t>M.7A.16.5</t>
  </si>
  <si>
    <t>M.7A.16.6</t>
  </si>
  <si>
    <t>M.7A.16.7</t>
  </si>
  <si>
    <t>M.7A.16.8</t>
  </si>
  <si>
    <t>M.7A.16.9</t>
  </si>
  <si>
    <t>M.7A.16.10</t>
  </si>
  <si>
    <t>M.7A.16.11</t>
  </si>
  <si>
    <t>M.7A.16.12</t>
  </si>
  <si>
    <t>M.7A.16.13</t>
  </si>
  <si>
    <t>M.7A.16.14</t>
  </si>
  <si>
    <t>M.7A.16.15</t>
  </si>
  <si>
    <t>M.7A.16.16</t>
  </si>
  <si>
    <t>M.7A.16.17</t>
  </si>
  <si>
    <t>M.7A.16.18</t>
  </si>
  <si>
    <t>M.7A.16.19</t>
  </si>
  <si>
    <t>OM.7A.16.1</t>
  </si>
  <si>
    <t>OM.7A.16.2</t>
  </si>
  <si>
    <t>OM.7A.16.3</t>
  </si>
  <si>
    <t>17. Property Age Structure - optional</t>
  </si>
  <si>
    <t>M.7A.17.1</t>
  </si>
  <si>
    <t>older than 1919</t>
  </si>
  <si>
    <t>M.7A.17.2</t>
  </si>
  <si>
    <t>1919 - 1945</t>
  </si>
  <si>
    <t>M.7A.17.3</t>
  </si>
  <si>
    <t>1945 - 1960</t>
  </si>
  <si>
    <t>M.7A.17.4</t>
  </si>
  <si>
    <t>1961 - 1970</t>
  </si>
  <si>
    <t>M.7A.17.5</t>
  </si>
  <si>
    <t>1971 - 1980</t>
  </si>
  <si>
    <t>M.7A.17.6</t>
  </si>
  <si>
    <t>1981 - 1990</t>
  </si>
  <si>
    <t>M.7A.17.7</t>
  </si>
  <si>
    <t>1991 - 2000</t>
  </si>
  <si>
    <t>M.7A.17.8</t>
  </si>
  <si>
    <t>2001 - 2005</t>
  </si>
  <si>
    <t>M.7A.17.9</t>
  </si>
  <si>
    <t>2006 and later</t>
  </si>
  <si>
    <t>M.7A.17.10</t>
  </si>
  <si>
    <t>M.7A.17.11</t>
  </si>
  <si>
    <t>OM.7A.17.1</t>
  </si>
  <si>
    <t>18. Dwelling type - optional</t>
  </si>
  <si>
    <t>M.2A.18.1</t>
  </si>
  <si>
    <t>House, detached or semi-detached</t>
  </si>
  <si>
    <t>M.2A.18.2</t>
  </si>
  <si>
    <t>Flat or Apartment</t>
  </si>
  <si>
    <t>M.2A.18.3</t>
  </si>
  <si>
    <t>Bungalow</t>
  </si>
  <si>
    <t>M.2A.18.4</t>
  </si>
  <si>
    <t>Terraced House</t>
  </si>
  <si>
    <t>M.2A.18.5</t>
  </si>
  <si>
    <t>Multifamily House</t>
  </si>
  <si>
    <t>M.2A.18.6</t>
  </si>
  <si>
    <t>Land Only</t>
  </si>
  <si>
    <t>M.2A.18.7</t>
  </si>
  <si>
    <t>other</t>
  </si>
  <si>
    <t>M.2A.18.8</t>
  </si>
  <si>
    <t>OM.7A.18.1</t>
  </si>
  <si>
    <t>19. New Residential Property - optional</t>
  </si>
  <si>
    <t>M.2A.19.1</t>
  </si>
  <si>
    <t>New Property</t>
  </si>
  <si>
    <t>M.2A.19.2</t>
  </si>
  <si>
    <t>Existing property</t>
  </si>
  <si>
    <t>M.2A.19.3</t>
  </si>
  <si>
    <t>M.2A.19.4</t>
  </si>
  <si>
    <t>M.2A.19.5</t>
  </si>
  <si>
    <t>M.2A.19.6</t>
  </si>
  <si>
    <t>M.2A.19.7</t>
  </si>
  <si>
    <t>M.2A.19.8</t>
  </si>
  <si>
    <t>M.2A.19.9</t>
  </si>
  <si>
    <t>M.2A.19.10</t>
  </si>
  <si>
    <t>M.2A.19.11</t>
  </si>
  <si>
    <t>M.2A.19.12</t>
  </si>
  <si>
    <t>M.2A.19.13</t>
  </si>
  <si>
    <t>M.2A.19.14</t>
  </si>
  <si>
    <t>M.2A.19.15</t>
  </si>
  <si>
    <t>M.2A.19.16</t>
  </si>
  <si>
    <t>M.2A.19.17</t>
  </si>
  <si>
    <t>M.2A.19.18</t>
  </si>
  <si>
    <t>M.2A.19.19</t>
  </si>
  <si>
    <t>M.2A.19.20</t>
  </si>
  <si>
    <t>M.2A.19.21</t>
  </si>
  <si>
    <t>M.2A.19.22</t>
  </si>
  <si>
    <t>M.2A.19.23</t>
  </si>
  <si>
    <t>M.2A.19.24</t>
  </si>
  <si>
    <t>M.2A.19.25</t>
  </si>
  <si>
    <t>M.2A.19.26</t>
  </si>
  <si>
    <t>M.2A.19.27</t>
  </si>
  <si>
    <t>M.2A.19.28</t>
  </si>
  <si>
    <t>M.2A.19.29</t>
  </si>
  <si>
    <t>M.2A.19.30</t>
  </si>
  <si>
    <t>M.2A.19.31</t>
  </si>
  <si>
    <t>M.2A.19.32</t>
  </si>
  <si>
    <t>M.2A.19.33</t>
  </si>
  <si>
    <t>M.2A.19.34</t>
  </si>
  <si>
    <t>M.2A.19.35</t>
  </si>
  <si>
    <t>M.2A.19.36</t>
  </si>
  <si>
    <t>M.2A.19.37</t>
  </si>
  <si>
    <t>M.2A.19.38</t>
  </si>
  <si>
    <t>M.2A.19.39</t>
  </si>
  <si>
    <t>M.2A.19.40</t>
  </si>
  <si>
    <t>M.2A.19.41</t>
  </si>
  <si>
    <t>M.2A.19.42</t>
  </si>
  <si>
    <t>M.2A.19.43</t>
  </si>
  <si>
    <t>M.2A.19.44</t>
  </si>
  <si>
    <t>M.2A.19.45</t>
  </si>
  <si>
    <t>M.2A.19.46</t>
  </si>
  <si>
    <t>M.2A.19.47</t>
  </si>
  <si>
    <t>M.2A.19.48</t>
  </si>
  <si>
    <t>M.2A.19.49</t>
  </si>
  <si>
    <t>M.2A.19.50</t>
  </si>
  <si>
    <t>7B Commercial Cover Pool</t>
  </si>
  <si>
    <t>20. Loan Size Information</t>
  </si>
  <si>
    <t>M.7B.20.1</t>
  </si>
  <si>
    <t>M.7B.20.2</t>
  </si>
  <si>
    <t>M.7B.20.3</t>
  </si>
  <si>
    <t>M.7B.20.4</t>
  </si>
  <si>
    <t>M.7B.20.5</t>
  </si>
  <si>
    <t>M.7B.20.6</t>
  </si>
  <si>
    <t>M.7B.20.7</t>
  </si>
  <si>
    <t>M.7B.20.8</t>
  </si>
  <si>
    <t>M.7B.20.9</t>
  </si>
  <si>
    <t>M.7B.20.10</t>
  </si>
  <si>
    <t>M.7B.20.11</t>
  </si>
  <si>
    <t>M.7B.20.12</t>
  </si>
  <si>
    <t>M.7B.20.13</t>
  </si>
  <si>
    <t>M.7B.20.14</t>
  </si>
  <si>
    <t>M.7B.20.15</t>
  </si>
  <si>
    <t>M.7B.20.16</t>
  </si>
  <si>
    <t>M.7B.20.17</t>
  </si>
  <si>
    <t>M.7B.20.18</t>
  </si>
  <si>
    <t>M.7B.20.19</t>
  </si>
  <si>
    <t>M.7B.20.20</t>
  </si>
  <si>
    <t>M.7B.20.21</t>
  </si>
  <si>
    <t>M.7B.20.22</t>
  </si>
  <si>
    <t>M.7B.20.23</t>
  </si>
  <si>
    <t>M.7B.20.24</t>
  </si>
  <si>
    <t>M.7B.20.25</t>
  </si>
  <si>
    <t>M.7B.20.26</t>
  </si>
  <si>
    <t xml:space="preserve">21. Loan to Value (LTV) Information - UNINDEXED </t>
  </si>
  <si>
    <t>M.7B.21.1</t>
  </si>
  <si>
    <t>M.7B.21.2</t>
  </si>
  <si>
    <t>M.7B.21.3</t>
  </si>
  <si>
    <t>M.7B.21.4</t>
  </si>
  <si>
    <t>M.7B.21.5</t>
  </si>
  <si>
    <t>M.7B.21.6</t>
  </si>
  <si>
    <t>M.7B.21.7</t>
  </si>
  <si>
    <t>M.7B.21.8</t>
  </si>
  <si>
    <t>M.7B.21.9</t>
  </si>
  <si>
    <t>M.7B.21.10</t>
  </si>
  <si>
    <t>OM.7B.21.1</t>
  </si>
  <si>
    <t>OM.7B.21.2</t>
  </si>
  <si>
    <t>OM.7B.21.3</t>
  </si>
  <si>
    <t>OM.7B.21.4</t>
  </si>
  <si>
    <t>OM.7B.21.5</t>
  </si>
  <si>
    <t>OM.7B.21.6</t>
  </si>
  <si>
    <t>OM.7B.21.7</t>
  </si>
  <si>
    <t>OM.7B.21.8</t>
  </si>
  <si>
    <t>OM.7B.21.9</t>
  </si>
  <si>
    <t>22. Loan to Value (LTV) Information - INDEXED</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</si>
  <si>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</si>
  <si>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</si>
  <si>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</si>
  <si>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</si>
  <si>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</si>
  <si>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</si>
  <si>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</si>
  <si>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</si>
  <si>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</si>
  <si>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</si>
  <si>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</si>
  <si>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</si>
  <si>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</si>
  <si>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</si>
  <si>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</si>
  <si>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</si>
  <si>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</si>
  <si>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</si>
  <si>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</si>
  <si>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23. Breakdown by Type</t>
  </si>
  <si>
    <t>M.7B.23.1</t>
  </si>
  <si>
    <t>M.7B.23.2</t>
  </si>
  <si>
    <t>M.7B.23.3</t>
  </si>
  <si>
    <t>M.7B.23.4</t>
  </si>
  <si>
    <t>M.7B.23.5</t>
  </si>
  <si>
    <t>M.7B.23.6</t>
  </si>
  <si>
    <t>M.7B.23.7</t>
  </si>
  <si>
    <t>M.7B.23.8</t>
  </si>
  <si>
    <t xml:space="preserve">Hospital </t>
  </si>
  <si>
    <t>M.7B.23.9</t>
  </si>
  <si>
    <t xml:space="preserve">School </t>
  </si>
  <si>
    <t>M.7B.23.10</t>
  </si>
  <si>
    <t>other RE with a social relevant purpose</t>
  </si>
  <si>
    <t>M.7B.23.11</t>
  </si>
  <si>
    <t>M.7B.23.12</t>
  </si>
  <si>
    <t>M.7B.23.13</t>
  </si>
  <si>
    <t>OM.7B.23.1</t>
  </si>
  <si>
    <t>o/w Cultural purposes</t>
  </si>
  <si>
    <t>OM.7B.23.2</t>
  </si>
  <si>
    <t>OM.7B.23.3</t>
  </si>
  <si>
    <t>OM.7B.23.4</t>
  </si>
  <si>
    <t>OM.7B.23.5</t>
  </si>
  <si>
    <t>OM.7B.23.6</t>
  </si>
  <si>
    <t>OM.7B.23.7</t>
  </si>
  <si>
    <t>OM.7B.23.8</t>
  </si>
  <si>
    <t>OM.7B.23.9</t>
  </si>
  <si>
    <t>OM.7B.23.10</t>
  </si>
  <si>
    <t>OM.7B.23.11</t>
  </si>
  <si>
    <t>OM.7B.23.12</t>
  </si>
  <si>
    <t>OM.7B.23.13</t>
  </si>
  <si>
    <t>OM.7B.23.14</t>
  </si>
  <si>
    <t>24. EPC  Information of the financed CRE - optional</t>
  </si>
  <si>
    <t>Number of CRE</t>
  </si>
  <si>
    <t>% No. of CRE</t>
  </si>
  <si>
    <t>M.2B.24.1</t>
  </si>
  <si>
    <t>M.2B.24.2</t>
  </si>
  <si>
    <t>M.2B.24.3</t>
  </si>
  <si>
    <t>M.2B.24.4</t>
  </si>
  <si>
    <t>M.2B.24.5</t>
  </si>
  <si>
    <t>M.2B.24.6</t>
  </si>
  <si>
    <t>M.2B.24.7</t>
  </si>
  <si>
    <t>M.2B.24.8</t>
  </si>
  <si>
    <t>M.2B.24.9</t>
  </si>
  <si>
    <t>M.2B.24.10</t>
  </si>
  <si>
    <t>M.2B.24.11</t>
  </si>
  <si>
    <t>M.2B.24.12</t>
  </si>
  <si>
    <t>M.2B.24.13</t>
  </si>
  <si>
    <t>M.2B.24.14</t>
  </si>
  <si>
    <t>M.2B.24.15</t>
  </si>
  <si>
    <t>M.2B.24.16</t>
  </si>
  <si>
    <t>M.2B.24.17</t>
  </si>
  <si>
    <t>M.2B.24.18</t>
  </si>
  <si>
    <t>M.2B.24.19</t>
  </si>
  <si>
    <t>OM.2B.24.1</t>
  </si>
  <si>
    <t>OM.2B.24.2</t>
  </si>
  <si>
    <t>OM.2B.24.3</t>
  </si>
  <si>
    <t>25. Average energy use intensity (kWh/m2) - optional</t>
  </si>
  <si>
    <t>M.2B.25.1</t>
  </si>
  <si>
    <t>M.2B.25.2</t>
  </si>
  <si>
    <t>M.2B.25.3</t>
  </si>
  <si>
    <t>M.2B.25.4</t>
  </si>
  <si>
    <t>M.2B.25.5</t>
  </si>
  <si>
    <t>M.2B.25.6</t>
  </si>
  <si>
    <t>M.2B.25.7</t>
  </si>
  <si>
    <t>M.2B.25.8</t>
  </si>
  <si>
    <t>M.2B.25.9</t>
  </si>
  <si>
    <t>M.2B.25.10</t>
  </si>
  <si>
    <t>M.2B.25.11</t>
  </si>
  <si>
    <t>M.2B.25.12</t>
  </si>
  <si>
    <t>M.2B.25.13</t>
  </si>
  <si>
    <t>M.2B.25.14</t>
  </si>
  <si>
    <t>M.2B.25.15</t>
  </si>
  <si>
    <t>M.2B.25.16</t>
  </si>
  <si>
    <t>M.2B.25.17</t>
  </si>
  <si>
    <t>M.2B.25.18</t>
  </si>
  <si>
    <t>M.2B.25.19</t>
  </si>
  <si>
    <t>OM.2B.25.1</t>
  </si>
  <si>
    <t>OM.2B.25.2</t>
  </si>
  <si>
    <t>OM.2B.25.3</t>
  </si>
  <si>
    <t>26. CRE Age Structure - optional</t>
  </si>
  <si>
    <t>M.2B.26.1</t>
  </si>
  <si>
    <t>M.2B.26.2</t>
  </si>
  <si>
    <t>M.2B.26.3</t>
  </si>
  <si>
    <t>M.2B.26.4</t>
  </si>
  <si>
    <t>M.2B.26.5</t>
  </si>
  <si>
    <t>M.2B.26.6</t>
  </si>
  <si>
    <t>M.2B.26.7</t>
  </si>
  <si>
    <t>M.2B.26.8</t>
  </si>
  <si>
    <t>M.2B.26.9</t>
  </si>
  <si>
    <t>M.2B.26.10</t>
  </si>
  <si>
    <t>M.2B.26.11</t>
  </si>
  <si>
    <t>OM.2B.26.1</t>
  </si>
  <si>
    <t>27. New Commercial Property - optional</t>
  </si>
  <si>
    <t>M.2B.27.1</t>
  </si>
  <si>
    <t>M.2B.27.2</t>
  </si>
  <si>
    <t>Existing Property</t>
  </si>
  <si>
    <t>M.2B.27.3</t>
  </si>
  <si>
    <t>M.2B.27.4</t>
  </si>
  <si>
    <t>M.2B.27.5</t>
  </si>
  <si>
    <t>C. Harmonised Transparency Template - Glossary</t>
  </si>
  <si>
    <t>The definitions below reflect the national specificities</t>
  </si>
  <si>
    <t>1. Glossary - Standard Harmonised Items</t>
  </si>
  <si>
    <t>Definition</t>
  </si>
  <si>
    <t>HG.1.1</t>
  </si>
  <si>
    <t>OC Calculation: Actual</t>
  </si>
  <si>
    <t>The Actual OC is the ratio between G.3.1.1 and G.3.1.2</t>
  </si>
  <si>
    <t>HG.1.2</t>
  </si>
  <si>
    <t>OC Calculation: Legal minimum</t>
  </si>
  <si>
    <t>The legal minimum OC is 5%. However, this is not on a straight nominal basis, but takes into account a/o 80% of the property value. The calculation of the basis for the legal OC can be found in the Belgian Royal Decree on covered bonds (art.6).</t>
  </si>
  <si>
    <t>HG.1.3</t>
  </si>
  <si>
    <t>OC Calculation: Committed</t>
  </si>
  <si>
    <t>BNP Paribas Fortis commits to the legally required OC</t>
  </si>
  <si>
    <t>HG.1.4</t>
  </si>
  <si>
    <t>Interest Rate Types</t>
  </si>
  <si>
    <t>Cover Assets: fixed until maturity and fixed with a periodic reset. Covered Bonds: fixed</t>
  </si>
  <si>
    <t>HG.1.5</t>
  </si>
  <si>
    <t>Residual Life Buckets of Cover assets [i.e. how is the contractual and/or expected residual life defined? What assumptions eg, in terms of prepayments? etc.]</t>
  </si>
  <si>
    <t>For the buckets concerning 'Residual Life' (G.3.4), we take into account all monthly principal payments, comparable to tabs D.9 and D.10. This is consistent with the G.3.4 title "Cover Pool Amortisation Profile". Hence, we do not use maturity buckets for Cover Assets. Further, no prepayments are taken into account.</t>
  </si>
  <si>
    <t>HG.1.6</t>
  </si>
  <si>
    <t xml:space="preserve">Maturity Buckets of Covered Bonds [i.e. how is the contractual and/or expected maturity defined? What maturity structure (hard bullet, soft bullet, conditional pass through)? Under what conditions/circumstances? Etc.] </t>
  </si>
  <si>
    <t>At the moment, only soft bullet has been issued. We only take into account the Maturity Date, not the Extended Maturity Date</t>
  </si>
  <si>
    <t>HG.1.7</t>
  </si>
  <si>
    <t>LTVs: Definition</t>
  </si>
  <si>
    <t>As Belgium has general mortgages, we calculate LTV as the total borrower outstanding over the total borrower property value, resp. not indexed (M.7A.11) and indexed (M.7A.12)</t>
  </si>
  <si>
    <t>HG.1.8</t>
  </si>
  <si>
    <t>LTVs: Calculation of property/shipping value</t>
  </si>
  <si>
    <t>Property values are those used in the loan underwriting procedure</t>
  </si>
  <si>
    <t>HG.1.9</t>
  </si>
  <si>
    <t>LTVs: Applied property/shipping valuation techniques, including whether use of index, Automated Valuation Model (AVM) or on-site audits</t>
  </si>
  <si>
    <t>Yearly updates of the property values are done using a national index calculated by the national institute of statistics in Belgium (StatBel).</t>
  </si>
  <si>
    <t>HG.1.10</t>
  </si>
  <si>
    <t>LTVs: Frequency and time of last valuation</t>
  </si>
  <si>
    <t>Indexation is done on a yearly basis</t>
  </si>
  <si>
    <t>HG.1.11</t>
  </si>
  <si>
    <t>Explain how mortgage types are defined whether for residential housing, multi-family housing, commercial real estate, etc. Same for shipping where relecvant</t>
  </si>
  <si>
    <t>We filled in ND2 because the features of M.7A.13 refer to the underlying property and, because Belgium has general mortgages, it can not be applied to individual loans as all properties cover for all loans.</t>
  </si>
  <si>
    <t>HG.1.12</t>
  </si>
  <si>
    <t>Hedging Strategy (please explain how you address interest rate and currency risk)</t>
  </si>
  <si>
    <t xml:space="preserve">Interest rate risk is monitored using NPV tests described by the regulator (NBB). Hedging is currently done with overcollateral. There remains the possibility to use swaps, as described in the Belgian covered bond legislation. No currency risk is expected as both assets and liaibilities are in euro. </t>
  </si>
  <si>
    <t>HG.1.13</t>
  </si>
  <si>
    <t>Non-performing loans</t>
  </si>
  <si>
    <t>Loans that are more than 90 days past due.</t>
  </si>
  <si>
    <t>HG.1.14</t>
  </si>
  <si>
    <t xml:space="preserve">Sustainability - strategy pursued in the cover pool </t>
  </si>
  <si>
    <t>HG.1.15</t>
  </si>
  <si>
    <t>Subsidised Housing  (definitions of affordable, social housing)</t>
  </si>
  <si>
    <t>HG.1.16</t>
  </si>
  <si>
    <t xml:space="preserve">New Property and Existing Property </t>
  </si>
  <si>
    <t>HG.1.17</t>
  </si>
  <si>
    <t>OHG.1.1</t>
  </si>
  <si>
    <t>NPV assumptions (when stated)</t>
  </si>
  <si>
    <t>OHG.1.2</t>
  </si>
  <si>
    <t>OHG.1.3</t>
  </si>
  <si>
    <t>OHG.1.4</t>
  </si>
  <si>
    <t>OHG.1.5</t>
  </si>
  <si>
    <t>2. Glossary - ESG items (optional)</t>
  </si>
  <si>
    <t>HG.2.1</t>
  </si>
  <si>
    <t>HG.2.2</t>
  </si>
  <si>
    <t>HG.2.3</t>
  </si>
  <si>
    <t>OHG.2.1</t>
  </si>
  <si>
    <t>OHG.2.2</t>
  </si>
  <si>
    <t>OHG.2.3</t>
  </si>
  <si>
    <t>OHG.2.4</t>
  </si>
  <si>
    <t>OHG.2.5</t>
  </si>
  <si>
    <t>OHG.2.6</t>
  </si>
  <si>
    <t>OHG.2.7</t>
  </si>
  <si>
    <t>OHG.2.8</t>
  </si>
  <si>
    <t>OHG.2.9</t>
  </si>
  <si>
    <t>OHG.2.10</t>
  </si>
  <si>
    <t>OHG.2.11</t>
  </si>
  <si>
    <t>OHG.2.12</t>
  </si>
  <si>
    <t>3. Reason for No Data</t>
  </si>
  <si>
    <t>Value</t>
  </si>
  <si>
    <t>HG.3.1</t>
  </si>
  <si>
    <t xml:space="preserve">Not applicable for the jurisdiction </t>
  </si>
  <si>
    <t>HG.3.2</t>
  </si>
  <si>
    <t>Not relevant for the issuer and/or CB programme at the present time</t>
  </si>
  <si>
    <t>ND2</t>
  </si>
  <si>
    <t>HG.3.3</t>
  </si>
  <si>
    <t>Not available at the present time</t>
  </si>
  <si>
    <t>ND3</t>
  </si>
  <si>
    <t>OHG.3.1</t>
  </si>
  <si>
    <t>OHG.3.2</t>
  </si>
  <si>
    <t>OHG.3.3</t>
  </si>
  <si>
    <t>4. Glossary - Extra national and/or Issuer Items</t>
  </si>
  <si>
    <t>HG.4.1</t>
  </si>
  <si>
    <t>Other definitions deemed relevant</t>
  </si>
  <si>
    <t>OHG.4.1</t>
  </si>
  <si>
    <t>OHG.4.2</t>
  </si>
  <si>
    <t>OHG.4.3</t>
  </si>
  <si>
    <t>OHG.4.4</t>
  </si>
  <si>
    <t>OHG.4.5</t>
  </si>
  <si>
    <t>This addendum is optional</t>
  </si>
  <si>
    <t>E. Harmonised Transparency Template - Optional ECB - ECAIs Data Disclosure</t>
  </si>
  <si>
    <t xml:space="preserve"> Reason for No Data in Worksheet E. </t>
  </si>
  <si>
    <t>CONTENT OF TAB E</t>
  </si>
  <si>
    <t>1. Additional information on the programme</t>
  </si>
  <si>
    <t>Confidential</t>
  </si>
  <si>
    <t>ND4</t>
  </si>
  <si>
    <t>* Legal Entity Identifier (LEI) finder: http://www.lei-lookup.com/#!search</t>
  </si>
  <si>
    <t>** Weighted Average Maturity = Remaining Term to Maturity</t>
  </si>
  <si>
    <t>Example Bank</t>
  </si>
  <si>
    <t>Example Guarantor</t>
  </si>
  <si>
    <t>Example Bank(LEI)</t>
  </si>
  <si>
    <t>FX</t>
  </si>
  <si>
    <t>Weighted Average Maturity (months)**</t>
  </si>
  <si>
    <t>1-&lt;30 days</t>
  </si>
  <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</sst>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d\/mm\/yyyy"/>
    <numFmt numFmtId="165" formatCode="0.00\ %"/>
    <numFmt numFmtId="166" formatCode="#,##0;\-#,##0;0"/>
    <numFmt numFmtId="167" formatCode="mmm/yyyy"/>
    <numFmt numFmtId="168" formatCode="#,##0.0"/>
    <numFmt numFmtId="169" formatCode="0.0%"/>
    <numFmt numFmtId="170" formatCode="0.0"/>
  </numFmts>
  <fonts count="80" x14ac:knownFonts="1">
    <font>
      <sz val="10"/>
      <name val="Arial"/>
    </font>
    <font>
      <sz val="11"/>
      <color theme="1"/>
      <name val="Calibri"/>
      <family val="2"/>
      <scheme val="minor"/>
    </font>
    <font>
      <sz val="10"/>
      <name val="Arial"/>
      <family val="2"/>
    </font>
    <font>
      <b/>
      <sz val="12"/>
      <color indexed="8"/>
      <name val="Arial"/>
    </font>
    <font>
      <b/>
      <sz val="12"/>
      <name val="Arial"/>
    </font>
    <font>
      <sz val="10"/>
      <name val="Arial"/>
    </font>
    <font>
      <b/>
      <sz val="10"/>
      <color indexed="8"/>
      <name val="Arial"/>
    </font>
    <font>
      <i/>
      <sz val="10"/>
      <name val="Arial"/>
    </font>
    <font>
      <b/>
      <sz val="10"/>
      <name val="Arial"/>
    </font>
    <font>
      <u/>
      <sz val="10"/>
      <name val="Arial"/>
    </font>
    <font>
      <sz val="14"/>
      <color indexed="8"/>
      <name val="Arial"/>
    </font>
    <font>
      <sz val="14"/>
      <name val="Arial"/>
    </font>
    <font>
      <b/>
      <sz val="12"/>
      <color indexed="14"/>
      <name val="Arial"/>
    </font>
    <font>
      <u/>
      <sz val="10"/>
      <color indexed="8"/>
      <name val="Arial"/>
    </font>
    <font>
      <sz val="10"/>
      <color indexed="8"/>
      <name val="Arial"/>
    </font>
    <font>
      <b/>
      <sz val="10"/>
      <color indexed="12"/>
      <name val="Arial"/>
    </font>
    <font>
      <u/>
      <sz val="10"/>
      <color indexed="15"/>
      <name val="Arial"/>
    </font>
    <font>
      <sz val="8"/>
      <color indexed="8"/>
      <name val="Arial"/>
    </font>
    <font>
      <sz val="8"/>
      <name val="Arial"/>
    </font>
    <font>
      <b/>
      <sz val="8"/>
      <name val="Arial"/>
    </font>
    <font>
      <b/>
      <sz val="8"/>
      <color indexed="12"/>
      <name val="Arial"/>
    </font>
    <font>
      <u/>
      <sz val="8"/>
      <color indexed="15"/>
      <name val="Arial"/>
    </font>
    <font>
      <sz val="10"/>
      <color indexed="12"/>
      <name val="Arial"/>
    </font>
    <font>
      <b/>
      <i/>
      <u/>
      <sz val="18"/>
      <color indexed="8"/>
      <name val="Arial"/>
    </font>
    <font>
      <b/>
      <i/>
      <u/>
      <sz val="18"/>
      <color indexed="16"/>
      <name val="Arial"/>
    </font>
    <font>
      <sz val="10"/>
      <color indexed="17"/>
      <name val="Arial"/>
    </font>
    <font>
      <i/>
      <sz val="8"/>
      <color indexed="8"/>
      <name val="Arial"/>
    </font>
    <font>
      <i/>
      <sz val="8"/>
      <name val="Arial"/>
    </font>
    <font>
      <i/>
      <sz val="10"/>
      <color indexed="12"/>
      <name val="Arial"/>
    </font>
    <font>
      <i/>
      <sz val="10"/>
      <color indexed="8"/>
      <name val="Arial"/>
    </font>
    <font>
      <b/>
      <sz val="10"/>
      <color indexed="18"/>
      <name val="Arial"/>
    </font>
    <font>
      <b/>
      <sz val="8"/>
      <color indexed="8"/>
      <name val="Arial"/>
    </font>
    <font>
      <sz val="7"/>
      <color indexed="8"/>
      <name val="Arial"/>
    </font>
    <font>
      <sz val="7"/>
      <name val="Arial"/>
    </font>
    <font>
      <b/>
      <i/>
      <sz val="8"/>
      <color indexed="16"/>
      <name val="Arial"/>
    </font>
    <font>
      <b/>
      <i/>
      <sz val="10"/>
      <color indexed="21"/>
      <name val="Arial"/>
    </font>
    <font>
      <b/>
      <i/>
      <sz val="10"/>
      <name val="Arial"/>
    </font>
    <font>
      <b/>
      <i/>
      <sz val="10"/>
      <color indexed="16"/>
      <name val="Arial"/>
    </font>
    <font>
      <b/>
      <i/>
      <sz val="10"/>
      <color indexed="18"/>
      <name val="Arial"/>
    </font>
    <font>
      <b/>
      <sz val="7"/>
      <color indexed="8"/>
      <name val="Arial"/>
    </font>
    <font>
      <b/>
      <sz val="7"/>
      <name val="Arial"/>
    </font>
    <font>
      <b/>
      <sz val="7"/>
      <color indexed="12"/>
      <name val="Arial"/>
    </font>
    <font>
      <b/>
      <sz val="11"/>
      <color theme="0"/>
      <name val="Calibri"/>
      <family val="2"/>
      <scheme val="minor"/>
    </font>
    <font>
      <b/>
      <sz val="11"/>
      <color theme="1"/>
      <name val="Calibri"/>
      <family val="2"/>
      <scheme val="minor"/>
    </font>
    <font>
      <sz val="11"/>
      <color theme="0"/>
      <name val="Calibri"/>
      <family val="2"/>
      <scheme val="minor"/>
    </font>
    <font>
      <sz val="10"/>
      <color theme="1"/>
      <name val="Arial"/>
      <family val="2"/>
    </font>
    <font>
      <b/>
      <sz val="24"/>
      <color theme="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9"/>
      <color theme="1"/>
      <name val="Calibri"/>
      <family val="2"/>
      <scheme val="minor"/>
    </font>
    <font>
      <b/>
      <sz val="14"/>
      <color theme="1"/>
      <name val="Calibri"/>
      <family val="2"/>
      <scheme val="minor"/>
    </font>
    <font>
      <b/>
      <sz val="24"/>
      <color theme="9" tint="-0.249977111117893"/>
      <name val="Calibri"/>
      <family val="2"/>
      <scheme val="minor"/>
    </font>
    <font>
      <b/>
      <sz val="20"/>
      <color theme="1"/>
      <name val="Calibri"/>
      <family val="2"/>
      <scheme val="minor"/>
    </font>
    <font>
      <b/>
      <sz val="16"/>
      <color theme="1"/>
      <name val="Calibri"/>
      <family val="2"/>
      <scheme val="minor"/>
    </font>
    <font>
      <b/>
      <sz val="10"/>
      <name val="Calibri"/>
      <family val="2"/>
      <scheme val="minor"/>
    </font>
    <font>
      <sz val="10"/>
      <name val="Calibri"/>
      <family val="2"/>
      <scheme val="minor"/>
    </font>
    <font>
      <u/>
      <sz val="11"/>
      <color theme="10"/>
      <name val="Calibri"/>
      <family val="2"/>
      <scheme val="minor"/>
    </font>
    <font>
      <b/>
      <sz val="14"/>
      <color theme="0"/>
      <name val="Calibri"/>
      <family val="2"/>
      <scheme val="minor"/>
    </font>
    <font>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b/>
      <i/>
      <sz val="11"/>
      <name val="Calibri"/>
      <family val="2"/>
      <scheme val="minor"/>
    </font>
    <font>
      <b/>
      <sz val="10"/>
      <color theme="1"/>
      <name val="Calibri"/>
      <family val="2"/>
      <scheme val="minor"/>
    </font>
    <font>
      <i/>
      <sz val="11"/>
      <color theme="1"/>
      <name val="Calibri"/>
      <family val="2"/>
      <scheme val="minor"/>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i/>
      <sz val="14"/>
      <color theme="0"/>
      <name val="Calibri"/>
      <family val="2"/>
      <scheme val="minor"/>
    </font>
    <font>
      <b/>
      <sz val="11"/>
      <color rgb="FFFF0000"/>
      <name val="Calibri"/>
      <family val="2"/>
      <scheme val="minor"/>
    </font>
    <font>
      <i/>
      <sz val="11"/>
      <color rgb="FF0070C0"/>
      <name val="Calibri"/>
      <family val="2"/>
      <scheme val="minor"/>
    </font>
  </fonts>
  <fills count="20">
    <fill>
      <patternFill patternType="none"/>
    </fill>
    <fill>
      <patternFill patternType="gray125"/>
    </fill>
    <fill>
      <patternFill patternType="solid">
        <fgColor indexed="65"/>
        <bgColor indexed="64"/>
      </patternFill>
    </fill>
    <fill>
      <patternFill patternType="solid">
        <fgColor indexed="65"/>
        <bgColor indexed="8"/>
      </patternFill>
    </fill>
    <fill>
      <patternFill patternType="solid">
        <fgColor indexed="12"/>
        <bgColor indexed="8"/>
      </patternFill>
    </fill>
    <fill>
      <patternFill patternType="solid">
        <fgColor indexed="12"/>
        <bgColor indexed="10"/>
      </patternFill>
    </fill>
    <fill>
      <patternFill patternType="solid">
        <fgColor indexed="65"/>
        <bgColor indexed="10"/>
      </patternFill>
    </fill>
    <fill>
      <patternFill patternType="solid">
        <fgColor indexed="65"/>
        <bgColor indexed="12"/>
      </patternFill>
    </fill>
    <fill>
      <patternFill patternType="solid">
        <fgColor indexed="12"/>
        <bgColor indexed="64"/>
      </patternFill>
    </fill>
    <fill>
      <patternFill patternType="solid">
        <fgColor indexed="14"/>
        <bgColor indexed="64"/>
      </patternFill>
    </fill>
    <fill>
      <patternFill patternType="solid">
        <fgColor indexed="18"/>
        <bgColor indexed="18"/>
      </patternFill>
    </fill>
    <fill>
      <patternFill patternType="solid">
        <fgColor indexed="18"/>
        <bgColor indexed="8"/>
      </patternFill>
    </fill>
    <fill>
      <patternFill patternType="solid">
        <fgColor indexed="21"/>
        <bgColor indexed="64"/>
      </patternFill>
    </fill>
    <fill>
      <patternFill patternType="solid">
        <fgColor indexed="16"/>
        <bgColor indexed="64"/>
      </patternFill>
    </fill>
    <fill>
      <patternFill patternType="solid">
        <fgColor indexed="18"/>
        <bgColor indexed="64"/>
      </patternFill>
    </fill>
    <fill>
      <patternFill patternType="solid">
        <fgColor rgb="FFE36E00"/>
        <bgColor indexed="64"/>
      </patternFill>
    </fill>
    <fill>
      <patternFill patternType="solid">
        <fgColor rgb="FF243386"/>
        <bgColor indexed="64"/>
      </patternFill>
    </fill>
    <fill>
      <patternFill patternType="solid">
        <fgColor theme="9" tint="0.39997558519241921"/>
        <bgColor indexed="64"/>
      </patternFill>
    </fill>
    <fill>
      <patternFill patternType="solid">
        <fgColor rgb="FF847A75"/>
        <bgColor indexed="64"/>
      </patternFill>
    </fill>
    <fill>
      <patternFill patternType="solid">
        <fgColor rgb="FFFFC000"/>
        <bgColor indexed="64"/>
      </patternFill>
    </fill>
  </fills>
  <borders count="36">
    <border>
      <left/>
      <right/>
      <top/>
      <bottom/>
      <diagonal/>
    </border>
    <border>
      <left/>
      <right/>
      <top/>
      <bottom style="thin">
        <color indexed="9"/>
      </bottom>
      <diagonal/>
    </border>
    <border>
      <left style="thin">
        <color indexed="9"/>
      </left>
      <right style="thin">
        <color indexed="9"/>
      </right>
      <top style="thin">
        <color indexed="9"/>
      </top>
      <bottom style="thin">
        <color indexed="9"/>
      </bottom>
      <diagonal/>
    </border>
    <border>
      <left style="thin">
        <color indexed="9"/>
      </left>
      <right style="thin">
        <color indexed="9"/>
      </right>
      <top style="thin">
        <color indexed="9"/>
      </top>
      <bottom/>
      <diagonal/>
    </border>
    <border>
      <left style="thin">
        <color indexed="9"/>
      </left>
      <right/>
      <top/>
      <bottom style="thin">
        <color indexed="9"/>
      </bottom>
      <diagonal/>
    </border>
    <border>
      <left/>
      <right style="thin">
        <color indexed="9"/>
      </right>
      <top style="thin">
        <color indexed="9"/>
      </top>
      <bottom/>
      <diagonal/>
    </border>
    <border>
      <left style="thin">
        <color indexed="9"/>
      </left>
      <right/>
      <top style="thin">
        <color indexed="9"/>
      </top>
      <bottom style="thin">
        <color indexed="9"/>
      </bottom>
      <diagonal/>
    </border>
    <border>
      <left/>
      <right/>
      <top style="thin">
        <color indexed="9"/>
      </top>
      <bottom style="thin">
        <color indexed="9"/>
      </bottom>
      <diagonal/>
    </border>
    <border>
      <left/>
      <right style="thin">
        <color indexed="9"/>
      </right>
      <top style="thin">
        <color indexed="9"/>
      </top>
      <bottom style="thin">
        <color indexed="9"/>
      </bottom>
      <diagonal/>
    </border>
    <border>
      <left style="dotted">
        <color indexed="9"/>
      </left>
      <right/>
      <top/>
      <bottom/>
      <diagonal/>
    </border>
    <border>
      <left/>
      <right style="dotted">
        <color indexed="9"/>
      </right>
      <top/>
      <bottom/>
      <diagonal/>
    </border>
    <border>
      <left/>
      <right/>
      <top style="dotted">
        <color indexed="9"/>
      </top>
      <bottom/>
      <diagonal/>
    </border>
    <border>
      <left/>
      <right style="dotted">
        <color indexed="9"/>
      </right>
      <top style="dotted">
        <color indexed="9"/>
      </top>
      <bottom/>
      <diagonal/>
    </border>
    <border>
      <left style="dotted">
        <color indexed="9"/>
      </left>
      <right/>
      <top/>
      <bottom style="dotted">
        <color indexed="9"/>
      </bottom>
      <diagonal/>
    </border>
    <border>
      <left/>
      <right/>
      <top/>
      <bottom style="dotted">
        <color indexed="9"/>
      </bottom>
      <diagonal/>
    </border>
    <border>
      <left/>
      <right style="dotted">
        <color indexed="9"/>
      </right>
      <top/>
      <bottom style="dotted">
        <color indexed="9"/>
      </bottom>
      <diagonal/>
    </border>
    <border>
      <left style="dotted">
        <color indexed="9"/>
      </left>
      <right style="dotted">
        <color indexed="9"/>
      </right>
      <top style="dotted">
        <color indexed="9"/>
      </top>
      <bottom style="dotted">
        <color indexed="9"/>
      </bottom>
      <diagonal/>
    </border>
    <border>
      <left style="thin">
        <color indexed="9"/>
      </left>
      <right/>
      <top/>
      <bottom/>
      <diagonal/>
    </border>
    <border>
      <left/>
      <right/>
      <top style="dotted">
        <color indexed="9"/>
      </top>
      <bottom style="dotted">
        <color indexed="9"/>
      </bottom>
      <diagonal/>
    </border>
    <border>
      <left/>
      <right style="dotted">
        <color indexed="9"/>
      </right>
      <top style="dotted">
        <color indexed="9"/>
      </top>
      <bottom style="dotted">
        <color indexed="9"/>
      </bottom>
      <diagonal/>
    </border>
    <border>
      <left/>
      <right/>
      <top style="thin">
        <color indexed="9"/>
      </top>
      <bottom/>
      <diagonal/>
    </border>
    <border>
      <left/>
      <right style="thin">
        <color indexed="9"/>
      </right>
      <top/>
      <bottom/>
      <diagonal/>
    </border>
    <border>
      <left style="thin">
        <color indexed="9"/>
      </left>
      <right style="thin">
        <color indexed="9"/>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s>
  <cellStyleXfs count="4">
    <xf numFmtId="0" fontId="0" fillId="0" borderId="0"/>
    <xf numFmtId="0" fontId="1" fillId="0" borderId="0"/>
    <xf numFmtId="0" fontId="63" fillId="0" borderId="0" applyNumberFormat="0" applyFill="0" applyBorder="0" applyAlignment="0" applyProtection="0"/>
    <xf numFmtId="9" fontId="1" fillId="0" borderId="0" applyFont="0" applyFill="0" applyBorder="0" applyAlignment="0" applyProtection="0"/>
  </cellStyleXfs>
  <cellXfs count="301">
    <xf numFmtId="0" fontId="2" fillId="0" borderId="0" xfId="0" applyFont="1"/>
    <xf numFmtId="0" fontId="0" fillId="0" borderId="0" xfId="0" applyNumberFormat="1" applyFont="1" applyFill="1" applyBorder="1" applyAlignment="1"/>
    <xf numFmtId="0" fontId="5" fillId="3" borderId="0" xfId="0" applyNumberFormat="1" applyFont="1" applyFill="1" applyBorder="1" applyAlignment="1">
      <alignment horizontal="center" vertical="center"/>
    </xf>
    <xf numFmtId="0" fontId="8" fillId="5" borderId="7" xfId="0" applyNumberFormat="1" applyFont="1" applyFill="1" applyBorder="1" applyAlignment="1">
      <alignment horizontal="left" vertical="center"/>
    </xf>
    <xf numFmtId="0" fontId="8" fillId="5" borderId="7"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19" fillId="5" borderId="7" xfId="0" applyNumberFormat="1" applyFont="1" applyFill="1" applyBorder="1" applyAlignment="1">
      <alignment horizontal="center" vertical="center"/>
    </xf>
    <xf numFmtId="0" fontId="19" fillId="5" borderId="7" xfId="0" applyNumberFormat="1" applyFont="1" applyFill="1" applyBorder="1" applyAlignment="1">
      <alignment horizontal="center" vertical="center" wrapText="1"/>
    </xf>
    <xf numFmtId="0" fontId="21" fillId="3" borderId="0" xfId="0" applyNumberFormat="1" applyFont="1" applyFill="1" applyBorder="1" applyAlignment="1">
      <alignment horizontal="center" vertical="center"/>
    </xf>
    <xf numFmtId="0" fontId="18" fillId="3" borderId="0" xfId="0" applyNumberFormat="1" applyFont="1" applyFill="1" applyBorder="1" applyAlignment="1">
      <alignment horizontal="center" vertical="center"/>
    </xf>
    <xf numFmtId="3" fontId="18" fillId="3" borderId="0" xfId="0" applyNumberFormat="1" applyFont="1" applyFill="1" applyBorder="1" applyAlignment="1">
      <alignment horizontal="center" vertical="center"/>
    </xf>
    <xf numFmtId="165" fontId="18" fillId="3" borderId="0" xfId="0" applyNumberFormat="1" applyFont="1" applyFill="1" applyBorder="1" applyAlignment="1">
      <alignment horizontal="center" vertical="center"/>
    </xf>
    <xf numFmtId="14" fontId="18" fillId="3" borderId="0" xfId="0" applyNumberFormat="1" applyFont="1" applyFill="1" applyBorder="1" applyAlignment="1">
      <alignment horizontal="center" vertical="center"/>
    </xf>
    <xf numFmtId="4" fontId="18" fillId="3" borderId="0" xfId="0" applyNumberFormat="1" applyFont="1" applyFill="1" applyBorder="1" applyAlignment="1">
      <alignment horizontal="center" vertical="center"/>
    </xf>
    <xf numFmtId="0" fontId="8" fillId="7" borderId="7" xfId="0" applyNumberFormat="1" applyFont="1" applyFill="1" applyBorder="1" applyAlignment="1">
      <alignment horizontal="center" vertical="center"/>
    </xf>
    <xf numFmtId="0" fontId="8" fillId="7" borderId="7" xfId="0" applyNumberFormat="1" applyFont="1" applyFill="1" applyBorder="1" applyAlignment="1">
      <alignment horizontal="right" vertical="center"/>
    </xf>
    <xf numFmtId="0" fontId="8" fillId="7" borderId="0" xfId="0" applyNumberFormat="1" applyFont="1" applyFill="1" applyBorder="1" applyAlignment="1">
      <alignment horizontal="center" vertical="center"/>
    </xf>
    <xf numFmtId="165" fontId="5" fillId="7" borderId="0" xfId="0" applyNumberFormat="1" applyFont="1" applyFill="1" applyBorder="1" applyAlignment="1">
      <alignment horizontal="right" vertical="center"/>
    </xf>
    <xf numFmtId="0" fontId="18" fillId="2" borderId="0" xfId="0" applyNumberFormat="1" applyFont="1" applyFill="1" applyBorder="1" applyAlignment="1">
      <alignment horizontal="center" vertical="center"/>
    </xf>
    <xf numFmtId="0" fontId="8" fillId="3" borderId="0" xfId="0" applyNumberFormat="1" applyFont="1" applyFill="1" applyBorder="1" applyAlignment="1">
      <alignment horizontal="right" vertical="center"/>
    </xf>
    <xf numFmtId="0" fontId="34" fillId="4" borderId="7" xfId="0" applyNumberFormat="1" applyFont="1" applyFill="1" applyBorder="1" applyAlignment="1">
      <alignment horizontal="center" vertical="center"/>
    </xf>
    <xf numFmtId="3" fontId="5" fillId="3" borderId="0" xfId="0" applyNumberFormat="1" applyFont="1" applyFill="1" applyBorder="1" applyAlignment="1">
      <alignment horizontal="center" vertical="center"/>
    </xf>
    <xf numFmtId="0" fontId="8" fillId="4" borderId="7" xfId="0" applyNumberFormat="1" applyFont="1" applyFill="1" applyBorder="1" applyAlignment="1">
      <alignment horizontal="left" vertical="center"/>
    </xf>
    <xf numFmtId="3" fontId="8" fillId="4" borderId="7" xfId="0" applyNumberFormat="1" applyFont="1" applyFill="1" applyBorder="1" applyAlignment="1">
      <alignment horizontal="center" vertical="center"/>
    </xf>
    <xf numFmtId="0" fontId="15" fillId="5" borderId="7" xfId="0" applyNumberFormat="1" applyFont="1" applyFill="1" applyBorder="1" applyAlignment="1">
      <alignment horizontal="center" vertical="center"/>
    </xf>
    <xf numFmtId="164" fontId="17" fillId="3" borderId="0" xfId="0" applyNumberFormat="1" applyFont="1" applyFill="1" applyBorder="1" applyAlignment="1">
      <alignment horizontal="left" vertical="center"/>
    </xf>
    <xf numFmtId="164" fontId="18" fillId="3" borderId="0" xfId="0" applyNumberFormat="1" applyFont="1" applyFill="1" applyBorder="1" applyAlignment="1">
      <alignment horizontal="left" vertical="center"/>
    </xf>
    <xf numFmtId="3" fontId="17" fillId="3" borderId="0" xfId="0" applyNumberFormat="1" applyFont="1" applyFill="1" applyBorder="1" applyAlignment="1">
      <alignment horizontal="center" vertical="center"/>
    </xf>
    <xf numFmtId="0" fontId="39" fillId="4" borderId="7" xfId="0" applyNumberFormat="1" applyFont="1" applyFill="1" applyBorder="1" applyAlignment="1">
      <alignment horizontal="center" vertical="center"/>
    </xf>
    <xf numFmtId="0" fontId="40" fillId="4" borderId="7" xfId="0" applyNumberFormat="1" applyFont="1" applyFill="1" applyBorder="1" applyAlignment="1">
      <alignment horizontal="center" vertical="center"/>
    </xf>
    <xf numFmtId="3" fontId="40" fillId="4" borderId="7" xfId="0" applyNumberFormat="1" applyFont="1" applyFill="1" applyBorder="1" applyAlignment="1">
      <alignment horizontal="right" vertical="center"/>
    </xf>
    <xf numFmtId="0" fontId="8" fillId="5" borderId="7" xfId="0" applyNumberFormat="1" applyFont="1" applyFill="1" applyBorder="1" applyAlignment="1">
      <alignment horizontal="left" vertical="center"/>
    </xf>
    <xf numFmtId="0" fontId="15" fillId="5" borderId="7" xfId="0" applyNumberFormat="1" applyFont="1" applyFill="1" applyBorder="1" applyAlignment="1">
      <alignment vertical="center"/>
    </xf>
    <xf numFmtId="0" fontId="5" fillId="3" borderId="0" xfId="0" applyNumberFormat="1" applyFont="1" applyFill="1" applyBorder="1" applyAlignment="1">
      <alignment horizontal="left" vertical="center"/>
    </xf>
    <xf numFmtId="0" fontId="14" fillId="3" borderId="0" xfId="0" applyNumberFormat="1" applyFont="1" applyFill="1" applyBorder="1" applyAlignment="1">
      <alignment vertical="center"/>
    </xf>
    <xf numFmtId="0" fontId="8" fillId="5" borderId="7" xfId="0" applyNumberFormat="1" applyFont="1" applyFill="1" applyBorder="1" applyAlignment="1">
      <alignment horizontal="center" vertical="center"/>
    </xf>
    <xf numFmtId="0" fontId="16" fillId="3" borderId="0" xfId="0" applyNumberFormat="1" applyFont="1" applyFill="1" applyBorder="1" applyAlignment="1">
      <alignment horizontal="left" vertical="center"/>
    </xf>
    <xf numFmtId="0" fontId="8" fillId="5" borderId="7" xfId="0" applyNumberFormat="1" applyFont="1" applyFill="1" applyBorder="1" applyAlignment="1">
      <alignment horizontal="left" vertical="top" wrapText="1"/>
    </xf>
    <xf numFmtId="0" fontId="5" fillId="3" borderId="0" xfId="0" applyNumberFormat="1" applyFont="1" applyFill="1" applyBorder="1" applyAlignment="1">
      <alignment horizontal="left" vertical="center" wrapText="1"/>
    </xf>
    <xf numFmtId="0" fontId="16" fillId="3" borderId="0" xfId="0" applyNumberFormat="1" applyFont="1" applyFill="1" applyBorder="1" applyAlignment="1">
      <alignment horizontal="left" vertical="center" wrapText="1"/>
    </xf>
    <xf numFmtId="0" fontId="11" fillId="2" borderId="0" xfId="0" applyNumberFormat="1" applyFont="1" applyFill="1" applyBorder="1" applyAlignment="1">
      <alignment horizontal="left" vertical="center"/>
    </xf>
    <xf numFmtId="0" fontId="10" fillId="2" borderId="0" xfId="0" applyNumberFormat="1" applyFont="1" applyFill="1" applyBorder="1" applyAlignment="1">
      <alignment vertical="center"/>
    </xf>
    <xf numFmtId="0" fontId="3" fillId="9" borderId="0" xfId="0" applyNumberFormat="1" applyFont="1" applyFill="1" applyBorder="1" applyAlignment="1">
      <alignment horizontal="left" vertical="center"/>
    </xf>
    <xf numFmtId="0" fontId="12" fillId="9" borderId="0" xfId="0" applyNumberFormat="1" applyFont="1" applyFill="1" applyBorder="1" applyAlignment="1">
      <alignment vertical="center"/>
    </xf>
    <xf numFmtId="0" fontId="4" fillId="2" borderId="2" xfId="0" applyNumberFormat="1" applyFont="1" applyFill="1" applyBorder="1" applyAlignment="1">
      <alignment horizontal="left" vertical="center"/>
    </xf>
    <xf numFmtId="0" fontId="3" fillId="2" borderId="7" xfId="0" applyNumberFormat="1" applyFont="1" applyFill="1" applyBorder="1" applyAlignment="1">
      <alignment vertical="center"/>
    </xf>
    <xf numFmtId="0" fontId="3" fillId="2" borderId="8" xfId="0" applyNumberFormat="1" applyFont="1" applyFill="1" applyBorder="1" applyAlignment="1">
      <alignment vertical="center"/>
    </xf>
    <xf numFmtId="0" fontId="9" fillId="2" borderId="0" xfId="0" applyNumberFormat="1" applyFont="1" applyFill="1" applyBorder="1" applyAlignment="1">
      <alignment horizontal="left" vertical="center"/>
    </xf>
    <xf numFmtId="0" fontId="13" fillId="2" borderId="0" xfId="0" applyNumberFormat="1" applyFont="1" applyFill="1" applyBorder="1" applyAlignment="1">
      <alignment vertical="center"/>
    </xf>
    <xf numFmtId="164" fontId="5" fillId="3" borderId="0" xfId="0" applyNumberFormat="1" applyFont="1" applyFill="1" applyBorder="1" applyAlignment="1">
      <alignment horizontal="left" vertical="center"/>
    </xf>
    <xf numFmtId="3" fontId="19" fillId="7" borderId="7" xfId="0" applyNumberFormat="1" applyFont="1" applyFill="1" applyBorder="1" applyAlignment="1">
      <alignment horizontal="center" vertical="center"/>
    </xf>
    <xf numFmtId="0" fontId="20" fillId="7" borderId="7" xfId="0" applyNumberFormat="1" applyFont="1" applyFill="1" applyBorder="1" applyAlignment="1">
      <alignment vertical="center"/>
    </xf>
    <xf numFmtId="0" fontId="8" fillId="7" borderId="7" xfId="0" applyNumberFormat="1" applyFont="1" applyFill="1" applyBorder="1" applyAlignment="1">
      <alignment horizontal="center" vertical="center"/>
    </xf>
    <xf numFmtId="0" fontId="15" fillId="7" borderId="7" xfId="0" applyNumberFormat="1" applyFont="1" applyFill="1" applyBorder="1" applyAlignment="1">
      <alignment vertical="center"/>
    </xf>
    <xf numFmtId="4" fontId="5" fillId="7" borderId="0" xfId="0" applyNumberFormat="1" applyFont="1" applyFill="1" applyBorder="1" applyAlignment="1">
      <alignment horizontal="right" vertical="center"/>
    </xf>
    <xf numFmtId="0" fontId="22" fillId="7" borderId="0" xfId="0" applyNumberFormat="1" applyFont="1" applyFill="1" applyBorder="1" applyAlignment="1">
      <alignment vertical="center"/>
    </xf>
    <xf numFmtId="0" fontId="18" fillId="3" borderId="0" xfId="0" applyNumberFormat="1" applyFont="1" applyFill="1" applyBorder="1" applyAlignment="1">
      <alignment horizontal="center" vertical="center"/>
    </xf>
    <xf numFmtId="0" fontId="17" fillId="3" borderId="0" xfId="0" applyNumberFormat="1" applyFont="1" applyFill="1" applyBorder="1" applyAlignment="1">
      <alignment vertical="center"/>
    </xf>
    <xf numFmtId="3" fontId="18" fillId="3" borderId="0" xfId="0" applyNumberFormat="1" applyFont="1" applyFill="1" applyBorder="1" applyAlignment="1">
      <alignment horizontal="center" vertical="center"/>
    </xf>
    <xf numFmtId="164" fontId="18" fillId="3" borderId="0" xfId="0" applyNumberFormat="1" applyFont="1" applyFill="1" applyBorder="1" applyAlignment="1">
      <alignment horizontal="center" vertical="center"/>
    </xf>
    <xf numFmtId="0" fontId="5" fillId="2" borderId="0" xfId="0" applyNumberFormat="1" applyFont="1" applyFill="1" applyBorder="1" applyAlignment="1">
      <alignment horizontal="left" vertical="center"/>
    </xf>
    <xf numFmtId="0" fontId="14" fillId="2" borderId="0" xfId="0" applyNumberFormat="1" applyFont="1" applyFill="1" applyBorder="1" applyAlignment="1">
      <alignment vertical="center"/>
    </xf>
    <xf numFmtId="0" fontId="18" fillId="2" borderId="0" xfId="0" applyNumberFormat="1" applyFont="1" applyFill="1" applyBorder="1" applyAlignment="1">
      <alignment horizontal="left" vertical="center"/>
    </xf>
    <xf numFmtId="0" fontId="17" fillId="2" borderId="0" xfId="0" applyNumberFormat="1" applyFont="1" applyFill="1" applyBorder="1" applyAlignment="1">
      <alignment vertical="center"/>
    </xf>
    <xf numFmtId="0" fontId="19" fillId="5" borderId="7" xfId="0" applyNumberFormat="1" applyFont="1" applyFill="1" applyBorder="1" applyAlignment="1">
      <alignment horizontal="center" vertical="center"/>
    </xf>
    <xf numFmtId="0" fontId="20" fillId="5" borderId="7" xfId="0" applyNumberFormat="1" applyFont="1" applyFill="1" applyBorder="1" applyAlignment="1">
      <alignment vertical="center"/>
    </xf>
    <xf numFmtId="0" fontId="19" fillId="5" borderId="7" xfId="0" applyNumberFormat="1" applyFont="1" applyFill="1" applyBorder="1" applyAlignment="1">
      <alignment horizontal="center" vertical="center" wrapText="1"/>
    </xf>
    <xf numFmtId="3" fontId="5" fillId="2" borderId="0" xfId="0" applyNumberFormat="1" applyFont="1" applyFill="1" applyBorder="1" applyAlignment="1">
      <alignment horizontal="right" vertical="center"/>
    </xf>
    <xf numFmtId="0" fontId="5" fillId="3" borderId="0" xfId="0" applyNumberFormat="1" applyFont="1" applyFill="1" applyBorder="1" applyAlignment="1">
      <alignment horizontal="center" vertical="center"/>
    </xf>
    <xf numFmtId="0" fontId="8" fillId="2" borderId="2" xfId="0" applyNumberFormat="1" applyFont="1" applyFill="1" applyBorder="1" applyAlignment="1">
      <alignment horizontal="left" vertical="center"/>
    </xf>
    <xf numFmtId="0" fontId="6" fillId="2" borderId="7" xfId="0" applyNumberFormat="1" applyFont="1" applyFill="1" applyBorder="1" applyAlignment="1">
      <alignment vertical="center"/>
    </xf>
    <xf numFmtId="0" fontId="6" fillId="2" borderId="8" xfId="0" applyNumberFormat="1" applyFont="1" applyFill="1" applyBorder="1" applyAlignment="1">
      <alignment vertical="center"/>
    </xf>
    <xf numFmtId="0" fontId="5" fillId="3" borderId="16" xfId="0" applyNumberFormat="1" applyFont="1" applyFill="1" applyBorder="1" applyAlignment="1">
      <alignment horizontal="left" vertical="center"/>
    </xf>
    <xf numFmtId="0" fontId="14" fillId="3" borderId="18" xfId="0" applyNumberFormat="1" applyFont="1" applyFill="1" applyBorder="1" applyAlignment="1">
      <alignment vertical="center"/>
    </xf>
    <xf numFmtId="0" fontId="14" fillId="3" borderId="19" xfId="0" applyNumberFormat="1" applyFont="1" applyFill="1" applyBorder="1" applyAlignment="1">
      <alignment vertical="center"/>
    </xf>
    <xf numFmtId="0" fontId="8" fillId="3" borderId="0" xfId="0" applyNumberFormat="1" applyFont="1" applyFill="1" applyBorder="1" applyAlignment="1">
      <alignment horizontal="right" vertical="center"/>
    </xf>
    <xf numFmtId="0" fontId="6" fillId="3" borderId="0" xfId="0" applyNumberFormat="1" applyFont="1" applyFill="1" applyBorder="1" applyAlignment="1">
      <alignment vertical="center"/>
    </xf>
    <xf numFmtId="0" fontId="6" fillId="11" borderId="16" xfId="0" applyNumberFormat="1" applyFont="1" applyFill="1" applyBorder="1" applyAlignment="1">
      <alignment horizontal="center" vertical="center"/>
    </xf>
    <xf numFmtId="0" fontId="30" fillId="11" borderId="18" xfId="0" applyNumberFormat="1" applyFont="1" applyFill="1" applyBorder="1" applyAlignment="1">
      <alignment vertical="center"/>
    </xf>
    <xf numFmtId="0" fontId="30" fillId="11" borderId="19" xfId="0" applyNumberFormat="1" applyFont="1" applyFill="1" applyBorder="1" applyAlignment="1">
      <alignment vertical="center"/>
    </xf>
    <xf numFmtId="3" fontId="5" fillId="7" borderId="0" xfId="0" applyNumberFormat="1" applyFont="1" applyFill="1" applyBorder="1" applyAlignment="1">
      <alignment horizontal="right" vertical="center"/>
    </xf>
    <xf numFmtId="3" fontId="5" fillId="3" borderId="0" xfId="0" applyNumberFormat="1" applyFont="1" applyFill="1" applyBorder="1" applyAlignment="1">
      <alignment horizontal="right" vertical="center"/>
    </xf>
    <xf numFmtId="166" fontId="5" fillId="3" borderId="0" xfId="0" applyNumberFormat="1" applyFont="1" applyFill="1" applyBorder="1" applyAlignment="1">
      <alignment horizontal="right" vertical="center"/>
    </xf>
    <xf numFmtId="0" fontId="5" fillId="3" borderId="0" xfId="0" applyNumberFormat="1" applyFont="1" applyFill="1" applyBorder="1" applyAlignment="1">
      <alignment horizontal="right" vertical="center"/>
    </xf>
    <xf numFmtId="165" fontId="5" fillId="3" borderId="0" xfId="0" applyNumberFormat="1" applyFont="1" applyFill="1" applyBorder="1" applyAlignment="1">
      <alignment horizontal="right" vertical="center"/>
    </xf>
    <xf numFmtId="0" fontId="27" fillId="2" borderId="0" xfId="0" applyNumberFormat="1" applyFont="1" applyFill="1" applyBorder="1" applyAlignment="1">
      <alignment horizontal="left" vertical="center"/>
    </xf>
    <xf numFmtId="0" fontId="26" fillId="2" borderId="0" xfId="0" applyNumberFormat="1" applyFont="1" applyFill="1" applyBorder="1" applyAlignment="1">
      <alignment vertical="center"/>
    </xf>
    <xf numFmtId="0" fontId="5" fillId="2" borderId="16" xfId="0" applyNumberFormat="1" applyFont="1" applyFill="1" applyBorder="1" applyAlignment="1">
      <alignment horizontal="left" vertical="center"/>
    </xf>
    <xf numFmtId="0" fontId="14" fillId="2" borderId="18" xfId="0" applyNumberFormat="1" applyFont="1" applyFill="1" applyBorder="1" applyAlignment="1">
      <alignment vertical="center"/>
    </xf>
    <xf numFmtId="0" fontId="14" fillId="2" borderId="19" xfId="0" applyNumberFormat="1" applyFont="1" applyFill="1" applyBorder="1" applyAlignment="1">
      <alignment vertical="center"/>
    </xf>
    <xf numFmtId="0" fontId="4" fillId="2" borderId="14" xfId="0" applyNumberFormat="1" applyFont="1" applyFill="1" applyBorder="1" applyAlignment="1">
      <alignment horizontal="center" vertical="center"/>
    </xf>
    <xf numFmtId="0" fontId="3" fillId="2" borderId="14" xfId="0" applyNumberFormat="1" applyFont="1" applyFill="1" applyBorder="1" applyAlignment="1">
      <alignment vertical="center"/>
    </xf>
    <xf numFmtId="0" fontId="6" fillId="10" borderId="16" xfId="0" applyNumberFormat="1" applyFont="1" applyFill="1" applyBorder="1" applyAlignment="1">
      <alignment horizontal="center" vertical="center"/>
    </xf>
    <xf numFmtId="0" fontId="30" fillId="10" borderId="18" xfId="0" applyNumberFormat="1" applyFont="1" applyFill="1" applyBorder="1" applyAlignment="1">
      <alignment vertical="center"/>
    </xf>
    <xf numFmtId="0" fontId="30" fillId="10" borderId="19" xfId="0" applyNumberFormat="1" applyFont="1" applyFill="1" applyBorder="1" applyAlignment="1">
      <alignment vertical="center"/>
    </xf>
    <xf numFmtId="0" fontId="7" fillId="2" borderId="0" xfId="0" applyNumberFormat="1" applyFont="1" applyFill="1" applyBorder="1" applyAlignment="1">
      <alignment horizontal="left" vertical="center"/>
    </xf>
    <xf numFmtId="0" fontId="29" fillId="2" borderId="0" xfId="0" applyNumberFormat="1" applyFont="1" applyFill="1" applyBorder="1" applyAlignment="1">
      <alignment vertical="center"/>
    </xf>
    <xf numFmtId="0" fontId="5" fillId="2" borderId="0" xfId="0" applyNumberFormat="1" applyFont="1" applyFill="1" applyBorder="1" applyAlignment="1">
      <alignment horizontal="right" vertical="center"/>
    </xf>
    <xf numFmtId="3" fontId="7" fillId="2" borderId="0" xfId="0" applyNumberFormat="1" applyFont="1" applyFill="1" applyBorder="1" applyAlignment="1">
      <alignment horizontal="right" vertical="center"/>
    </xf>
    <xf numFmtId="0" fontId="4" fillId="2" borderId="6" xfId="0" applyNumberFormat="1" applyFont="1" applyFill="1" applyBorder="1" applyAlignment="1">
      <alignment horizontal="center" vertical="center"/>
    </xf>
    <xf numFmtId="0" fontId="3" fillId="2" borderId="17" xfId="0" applyNumberFormat="1" applyFont="1" applyFill="1" applyBorder="1" applyAlignment="1">
      <alignment vertical="center"/>
    </xf>
    <xf numFmtId="0" fontId="3" fillId="2" borderId="4" xfId="0" applyNumberFormat="1" applyFont="1" applyFill="1" applyBorder="1" applyAlignment="1">
      <alignment vertical="center"/>
    </xf>
    <xf numFmtId="0" fontId="7" fillId="8" borderId="16" xfId="0" applyNumberFormat="1" applyFont="1" applyFill="1" applyBorder="1" applyAlignment="1">
      <alignment horizontal="center" vertical="center" wrapText="1"/>
    </xf>
    <xf numFmtId="0" fontId="28" fillId="8" borderId="11" xfId="0" applyNumberFormat="1" applyFont="1" applyFill="1" applyBorder="1" applyAlignment="1">
      <alignment vertical="center"/>
    </xf>
    <xf numFmtId="0" fontId="28" fillId="8" borderId="12" xfId="0" applyNumberFormat="1" applyFont="1" applyFill="1" applyBorder="1" applyAlignment="1">
      <alignment vertical="center"/>
    </xf>
    <xf numFmtId="0" fontId="28" fillId="8" borderId="9" xfId="0" applyNumberFormat="1" applyFont="1" applyFill="1" applyBorder="1" applyAlignment="1">
      <alignment vertical="center"/>
    </xf>
    <xf numFmtId="0" fontId="28" fillId="8" borderId="0" xfId="0" applyNumberFormat="1" applyFont="1" applyFill="1" applyBorder="1" applyAlignment="1">
      <alignment vertical="center"/>
    </xf>
    <xf numFmtId="0" fontId="28" fillId="8" borderId="10" xfId="0" applyNumberFormat="1" applyFont="1" applyFill="1" applyBorder="1" applyAlignment="1">
      <alignment vertical="center"/>
    </xf>
    <xf numFmtId="0" fontId="28" fillId="8" borderId="13" xfId="0" applyNumberFormat="1" applyFont="1" applyFill="1" applyBorder="1" applyAlignment="1">
      <alignment vertical="center"/>
    </xf>
    <xf numFmtId="0" fontId="28" fillId="8" borderId="14" xfId="0" applyNumberFormat="1" applyFont="1" applyFill="1" applyBorder="1" applyAlignment="1">
      <alignment vertical="center"/>
    </xf>
    <xf numFmtId="0" fontId="28" fillId="8" borderId="15" xfId="0" applyNumberFormat="1" applyFont="1" applyFill="1" applyBorder="1" applyAlignment="1">
      <alignment vertical="center"/>
    </xf>
    <xf numFmtId="165" fontId="5" fillId="0" borderId="0" xfId="0" applyNumberFormat="1" applyFont="1" applyFill="1" applyBorder="1" applyAlignment="1">
      <alignment horizontal="right" vertical="center"/>
    </xf>
    <xf numFmtId="0" fontId="25" fillId="0" borderId="0" xfId="0" applyNumberFormat="1" applyFont="1" applyFill="1" applyBorder="1" applyAlignment="1">
      <alignment vertical="center"/>
    </xf>
    <xf numFmtId="0" fontId="5" fillId="0" borderId="0" xfId="0" applyNumberFormat="1" applyFont="1" applyFill="1" applyBorder="1" applyAlignment="1">
      <alignment horizontal="left" vertical="center"/>
    </xf>
    <xf numFmtId="0" fontId="24" fillId="2" borderId="0" xfId="0" applyNumberFormat="1" applyFont="1" applyFill="1" applyBorder="1" applyAlignment="1">
      <alignment horizontal="center" vertical="center"/>
    </xf>
    <xf numFmtId="0" fontId="23" fillId="2" borderId="0" xfId="0" applyNumberFormat="1" applyFont="1" applyFill="1" applyBorder="1" applyAlignment="1">
      <alignment vertical="center"/>
    </xf>
    <xf numFmtId="3" fontId="5" fillId="0" borderId="0" xfId="0" applyNumberFormat="1" applyFont="1" applyFill="1" applyBorder="1" applyAlignment="1">
      <alignment horizontal="right" vertical="center"/>
    </xf>
    <xf numFmtId="0" fontId="18" fillId="6" borderId="22" xfId="0" applyNumberFormat="1" applyFont="1" applyFill="1" applyBorder="1" applyAlignment="1">
      <alignment horizontal="left" vertical="center"/>
    </xf>
    <xf numFmtId="0" fontId="17" fillId="6" borderId="21" xfId="0" applyNumberFormat="1" applyFont="1" applyFill="1" applyBorder="1" applyAlignment="1">
      <alignment vertical="center"/>
    </xf>
    <xf numFmtId="165" fontId="18" fillId="3" borderId="0" xfId="0" applyNumberFormat="1" applyFont="1" applyFill="1" applyBorder="1" applyAlignment="1">
      <alignment horizontal="center" vertical="center"/>
    </xf>
    <xf numFmtId="0" fontId="18" fillId="6" borderId="22" xfId="0" applyNumberFormat="1" applyFont="1" applyFill="1" applyBorder="1" applyAlignment="1">
      <alignment horizontal="left" vertical="center" wrapText="1"/>
    </xf>
    <xf numFmtId="0" fontId="33" fillId="3" borderId="0" xfId="0" applyNumberFormat="1" applyFont="1" applyFill="1" applyBorder="1" applyAlignment="1">
      <alignment horizontal="center" vertical="center"/>
    </xf>
    <xf numFmtId="0" fontId="32" fillId="3" borderId="0" xfId="0" applyNumberFormat="1" applyFont="1" applyFill="1" applyBorder="1" applyAlignment="1">
      <alignment vertical="center"/>
    </xf>
    <xf numFmtId="0" fontId="18" fillId="6" borderId="3" xfId="0" applyNumberFormat="1" applyFont="1" applyFill="1" applyBorder="1" applyAlignment="1">
      <alignment horizontal="left" vertical="center"/>
    </xf>
    <xf numFmtId="0" fontId="17" fillId="6" borderId="5" xfId="0" applyNumberFormat="1" applyFont="1" applyFill="1" applyBorder="1" applyAlignment="1">
      <alignment vertical="center"/>
    </xf>
    <xf numFmtId="0" fontId="18" fillId="3" borderId="20" xfId="0" applyNumberFormat="1" applyFont="1" applyFill="1" applyBorder="1" applyAlignment="1">
      <alignment horizontal="center" vertical="center"/>
    </xf>
    <xf numFmtId="0" fontId="17" fillId="3" borderId="20" xfId="0" applyNumberFormat="1" applyFont="1" applyFill="1" applyBorder="1" applyAlignment="1">
      <alignment vertical="center"/>
    </xf>
    <xf numFmtId="0" fontId="5" fillId="3" borderId="1" xfId="0" applyNumberFormat="1" applyFont="1" applyFill="1" applyBorder="1" applyAlignment="1">
      <alignment horizontal="left" vertical="center"/>
    </xf>
    <xf numFmtId="0" fontId="14" fillId="3" borderId="1" xfId="0" applyNumberFormat="1" applyFont="1" applyFill="1" applyBorder="1" applyAlignment="1">
      <alignment vertical="center"/>
    </xf>
    <xf numFmtId="2" fontId="5" fillId="3" borderId="1" xfId="0" applyNumberFormat="1" applyFont="1" applyFill="1" applyBorder="1" applyAlignment="1">
      <alignment horizontal="right" vertical="center"/>
    </xf>
    <xf numFmtId="0" fontId="19" fillId="3" borderId="0" xfId="0" applyNumberFormat="1" applyFont="1" applyFill="1" applyBorder="1" applyAlignment="1">
      <alignment horizontal="center" vertical="center"/>
    </xf>
    <xf numFmtId="0" fontId="31" fillId="3" borderId="0" xfId="0" applyNumberFormat="1" applyFont="1" applyFill="1" applyBorder="1" applyAlignment="1">
      <alignment vertical="center"/>
    </xf>
    <xf numFmtId="2" fontId="5" fillId="3" borderId="0" xfId="0" applyNumberFormat="1" applyFont="1" applyFill="1" applyBorder="1" applyAlignment="1">
      <alignment horizontal="right" vertical="center"/>
    </xf>
    <xf numFmtId="0" fontId="18" fillId="3" borderId="0" xfId="0" applyNumberFormat="1" applyFont="1" applyFill="1" applyBorder="1" applyAlignment="1">
      <alignment horizontal="left" vertical="center"/>
    </xf>
    <xf numFmtId="4" fontId="5" fillId="3" borderId="0" xfId="0" applyNumberFormat="1" applyFont="1" applyFill="1" applyBorder="1" applyAlignment="1">
      <alignment horizontal="right" vertical="center"/>
    </xf>
    <xf numFmtId="4" fontId="5" fillId="3" borderId="0" xfId="0" applyNumberFormat="1" applyFont="1" applyFill="1" applyBorder="1" applyAlignment="1">
      <alignment horizontal="right" vertical="center" wrapText="1"/>
    </xf>
    <xf numFmtId="0" fontId="5" fillId="3" borderId="20" xfId="0" applyNumberFormat="1" applyFont="1" applyFill="1" applyBorder="1" applyAlignment="1">
      <alignment horizontal="left" vertical="center" wrapText="1"/>
    </xf>
    <xf numFmtId="0" fontId="14" fillId="3" borderId="20" xfId="0" applyNumberFormat="1" applyFont="1" applyFill="1" applyBorder="1" applyAlignment="1">
      <alignment vertical="center"/>
    </xf>
    <xf numFmtId="4" fontId="5" fillId="3" borderId="20" xfId="0" applyNumberFormat="1" applyFont="1" applyFill="1" applyBorder="1" applyAlignment="1">
      <alignment horizontal="right" vertical="center" wrapText="1"/>
    </xf>
    <xf numFmtId="0" fontId="5" fillId="3" borderId="0" xfId="0" applyNumberFormat="1" applyFont="1" applyFill="1" applyBorder="1" applyAlignment="1">
      <alignment horizontal="left" vertical="top" wrapText="1"/>
    </xf>
    <xf numFmtId="0" fontId="19" fillId="4" borderId="7" xfId="0" applyNumberFormat="1" applyFont="1" applyFill="1" applyBorder="1" applyAlignment="1">
      <alignment horizontal="center" vertical="center"/>
    </xf>
    <xf numFmtId="0" fontId="20" fillId="4" borderId="7" xfId="0" applyNumberFormat="1" applyFont="1" applyFill="1" applyBorder="1" applyAlignment="1">
      <alignment vertical="center"/>
    </xf>
    <xf numFmtId="4" fontId="19" fillId="4" borderId="7" xfId="0" applyNumberFormat="1" applyFont="1" applyFill="1" applyBorder="1" applyAlignment="1">
      <alignment horizontal="center" vertical="center"/>
    </xf>
    <xf numFmtId="165" fontId="19" fillId="4" borderId="7" xfId="0" applyNumberFormat="1" applyFont="1" applyFill="1" applyBorder="1" applyAlignment="1">
      <alignment horizontal="center" vertical="center"/>
    </xf>
    <xf numFmtId="3" fontId="19" fillId="4" borderId="7" xfId="0" applyNumberFormat="1" applyFont="1" applyFill="1" applyBorder="1" applyAlignment="1">
      <alignment horizontal="center" vertical="center"/>
    </xf>
    <xf numFmtId="4" fontId="18" fillId="3" borderId="0" xfId="0" applyNumberFormat="1" applyFont="1" applyFill="1" applyBorder="1" applyAlignment="1">
      <alignment horizontal="center" vertical="center"/>
    </xf>
    <xf numFmtId="1" fontId="18" fillId="3" borderId="0" xfId="0" applyNumberFormat="1" applyFont="1" applyFill="1" applyBorder="1" applyAlignment="1">
      <alignment horizontal="center" vertical="center"/>
    </xf>
    <xf numFmtId="0" fontId="19" fillId="4" borderId="7" xfId="0" applyNumberFormat="1" applyFont="1" applyFill="1" applyBorder="1" applyAlignment="1">
      <alignment horizontal="left" vertical="center"/>
    </xf>
    <xf numFmtId="0" fontId="19" fillId="5" borderId="7" xfId="0" applyNumberFormat="1" applyFont="1" applyFill="1" applyBorder="1" applyAlignment="1">
      <alignment horizontal="left" vertical="center"/>
    </xf>
    <xf numFmtId="4" fontId="8" fillId="4" borderId="7" xfId="0" applyNumberFormat="1" applyFont="1" applyFill="1" applyBorder="1" applyAlignment="1">
      <alignment horizontal="center" vertical="center"/>
    </xf>
    <xf numFmtId="0" fontId="15" fillId="4" borderId="7" xfId="0" applyNumberFormat="1" applyFont="1" applyFill="1" applyBorder="1" applyAlignment="1">
      <alignment vertical="center"/>
    </xf>
    <xf numFmtId="165" fontId="8" fillId="4" borderId="7" xfId="0" applyNumberFormat="1" applyFont="1" applyFill="1" applyBorder="1" applyAlignment="1">
      <alignment horizontal="center" vertical="center"/>
    </xf>
    <xf numFmtId="4" fontId="5" fillId="3" borderId="0" xfId="0" applyNumberFormat="1" applyFont="1" applyFill="1" applyBorder="1" applyAlignment="1">
      <alignment horizontal="center" vertical="center"/>
    </xf>
    <xf numFmtId="165" fontId="5" fillId="3" borderId="0" xfId="0" applyNumberFormat="1" applyFont="1" applyFill="1" applyBorder="1" applyAlignment="1">
      <alignment horizontal="center" vertical="center"/>
    </xf>
    <xf numFmtId="0" fontId="8" fillId="2" borderId="2" xfId="0" applyNumberFormat="1" applyFont="1" applyFill="1" applyBorder="1" applyAlignment="1">
      <alignment horizontal="left" vertical="top" wrapText="1"/>
    </xf>
    <xf numFmtId="3" fontId="18" fillId="3" borderId="0" xfId="0" applyNumberFormat="1" applyFont="1" applyFill="1" applyBorder="1" applyAlignment="1">
      <alignment horizontal="right" vertical="center" wrapText="1"/>
    </xf>
    <xf numFmtId="0" fontId="40" fillId="4" borderId="7" xfId="0" applyNumberFormat="1" applyFont="1" applyFill="1" applyBorder="1" applyAlignment="1">
      <alignment horizontal="right" vertical="center" wrapText="1"/>
    </xf>
    <xf numFmtId="0" fontId="41" fillId="4" borderId="7" xfId="0" applyNumberFormat="1" applyFont="1" applyFill="1" applyBorder="1" applyAlignment="1">
      <alignment vertical="center"/>
    </xf>
    <xf numFmtId="3" fontId="40" fillId="4" borderId="7" xfId="0" applyNumberFormat="1" applyFont="1" applyFill="1" applyBorder="1" applyAlignment="1">
      <alignment horizontal="right" vertical="center"/>
    </xf>
    <xf numFmtId="0" fontId="8" fillId="5" borderId="7" xfId="0" applyNumberFormat="1" applyFont="1" applyFill="1" applyBorder="1" applyAlignment="1">
      <alignment horizontal="center" vertical="center" wrapText="1"/>
    </xf>
    <xf numFmtId="0" fontId="36" fillId="12" borderId="2" xfId="0" applyNumberFormat="1" applyFont="1" applyFill="1" applyBorder="1" applyAlignment="1">
      <alignment horizontal="center" vertical="center"/>
    </xf>
    <xf numFmtId="0" fontId="35" fillId="12" borderId="7" xfId="0" applyNumberFormat="1" applyFont="1" applyFill="1" applyBorder="1" applyAlignment="1">
      <alignment vertical="center"/>
    </xf>
    <xf numFmtId="0" fontId="35" fillId="12" borderId="8" xfId="0" applyNumberFormat="1" applyFont="1" applyFill="1" applyBorder="1" applyAlignment="1">
      <alignment vertical="center"/>
    </xf>
    <xf numFmtId="0" fontId="36" fillId="13" borderId="2" xfId="0" applyNumberFormat="1" applyFont="1" applyFill="1" applyBorder="1" applyAlignment="1">
      <alignment horizontal="center" vertical="center"/>
    </xf>
    <xf numFmtId="0" fontId="37" fillId="13" borderId="7" xfId="0" applyNumberFormat="1" applyFont="1" applyFill="1" applyBorder="1" applyAlignment="1">
      <alignment vertical="center"/>
    </xf>
    <xf numFmtId="0" fontId="37" fillId="13" borderId="8" xfId="0" applyNumberFormat="1" applyFont="1" applyFill="1" applyBorder="1" applyAlignment="1">
      <alignment vertical="center"/>
    </xf>
    <xf numFmtId="0" fontId="36" fillId="14" borderId="2" xfId="0" applyNumberFormat="1" applyFont="1" applyFill="1" applyBorder="1" applyAlignment="1">
      <alignment horizontal="center" vertical="center"/>
    </xf>
    <xf numFmtId="0" fontId="38" fillId="14" borderId="7" xfId="0" applyNumberFormat="1" applyFont="1" applyFill="1" applyBorder="1" applyAlignment="1">
      <alignment vertical="center"/>
    </xf>
    <xf numFmtId="0" fontId="38" fillId="14" borderId="8" xfId="0" applyNumberFormat="1" applyFont="1" applyFill="1" applyBorder="1" applyAlignment="1">
      <alignment vertical="center"/>
    </xf>
    <xf numFmtId="167" fontId="5" fillId="3" borderId="0" xfId="0" applyNumberFormat="1" applyFont="1" applyFill="1" applyBorder="1" applyAlignment="1">
      <alignment horizontal="left" vertical="center"/>
    </xf>
    <xf numFmtId="0" fontId="46" fillId="0" borderId="0" xfId="1" applyFont="1" applyAlignment="1">
      <alignment horizontal="left" vertical="center"/>
    </xf>
    <xf numFmtId="0" fontId="1" fillId="0" borderId="0" xfId="1"/>
    <xf numFmtId="0" fontId="47" fillId="0" borderId="0" xfId="1" applyFont="1" applyAlignment="1">
      <alignment horizontal="center" vertical="center"/>
    </xf>
    <xf numFmtId="0" fontId="48" fillId="0" borderId="0" xfId="1" applyFont="1" applyAlignment="1">
      <alignment vertical="center" wrapText="1"/>
    </xf>
    <xf numFmtId="0" fontId="49" fillId="0" borderId="0" xfId="1" applyFont="1" applyAlignment="1">
      <alignment horizontal="left" vertical="center" wrapText="1"/>
    </xf>
    <xf numFmtId="0" fontId="50" fillId="0" borderId="0" xfId="1" applyFont="1" applyAlignment="1">
      <alignment wrapText="1"/>
    </xf>
    <xf numFmtId="0" fontId="48" fillId="0" borderId="0" xfId="1" applyFont="1" applyAlignment="1">
      <alignment horizontal="left" vertical="center" wrapText="1"/>
    </xf>
    <xf numFmtId="0" fontId="52" fillId="0" borderId="0" xfId="1" applyFont="1" applyAlignment="1">
      <alignment vertical="center" wrapText="1"/>
    </xf>
    <xf numFmtId="0" fontId="53" fillId="0" borderId="0" xfId="1" applyFont="1" applyAlignment="1">
      <alignment horizontal="left" vertical="center" wrapText="1"/>
    </xf>
    <xf numFmtId="0" fontId="53" fillId="0" borderId="0" xfId="1" applyFont="1" applyAlignment="1">
      <alignment wrapText="1"/>
    </xf>
    <xf numFmtId="0" fontId="50" fillId="0" borderId="0" xfId="1" applyFont="1" applyAlignment="1">
      <alignment vertical="center" wrapText="1"/>
    </xf>
    <xf numFmtId="0" fontId="54" fillId="0" borderId="0" xfId="1" applyFont="1" applyAlignment="1">
      <alignment vertical="center" wrapText="1"/>
    </xf>
    <xf numFmtId="0" fontId="53" fillId="0" borderId="0" xfId="1" applyFont="1" applyAlignment="1">
      <alignment vertical="center" wrapText="1"/>
    </xf>
    <xf numFmtId="0" fontId="56" fillId="0" borderId="23" xfId="1" applyFont="1" applyBorder="1"/>
    <xf numFmtId="0" fontId="56" fillId="0" borderId="24" xfId="1" applyFont="1" applyBorder="1"/>
    <xf numFmtId="0" fontId="56" fillId="0" borderId="25" xfId="1" applyFont="1" applyBorder="1"/>
    <xf numFmtId="0" fontId="56" fillId="0" borderId="26" xfId="1" applyFont="1" applyBorder="1"/>
    <xf numFmtId="0" fontId="56" fillId="0" borderId="0" xfId="1" applyFont="1"/>
    <xf numFmtId="0" fontId="56" fillId="0" borderId="27" xfId="1" applyFont="1" applyBorder="1"/>
    <xf numFmtId="0" fontId="57" fillId="0" borderId="0" xfId="1" applyFont="1" applyAlignment="1">
      <alignment horizontal="center"/>
    </xf>
    <xf numFmtId="0" fontId="46" fillId="0" borderId="0" xfId="1" applyFont="1" applyAlignment="1">
      <alignment horizontal="center" vertical="center"/>
    </xf>
    <xf numFmtId="0" fontId="58" fillId="0" borderId="0" xfId="1" applyFont="1" applyAlignment="1">
      <alignment horizontal="center" vertical="center"/>
    </xf>
    <xf numFmtId="0" fontId="59" fillId="0" borderId="0" xfId="1" applyFont="1" applyAlignment="1">
      <alignment horizontal="center" vertical="center"/>
    </xf>
    <xf numFmtId="0" fontId="60" fillId="0" borderId="0" xfId="1" applyFont="1" applyAlignment="1">
      <alignment horizontal="center" vertical="center"/>
    </xf>
    <xf numFmtId="0" fontId="61" fillId="0" borderId="0" xfId="1" applyFont="1" applyAlignment="1">
      <alignment horizontal="center"/>
    </xf>
    <xf numFmtId="0" fontId="62" fillId="0" borderId="0" xfId="1" applyFont="1"/>
    <xf numFmtId="0" fontId="44" fillId="15" borderId="0" xfId="2" applyFont="1" applyFill="1" applyAlignment="1">
      <alignment horizontal="center"/>
    </xf>
    <xf numFmtId="0" fontId="44" fillId="0" borderId="0" xfId="2" applyFont="1"/>
    <xf numFmtId="0" fontId="44" fillId="0" borderId="0" xfId="2" applyFont="1"/>
    <xf numFmtId="0" fontId="44" fillId="16" borderId="0" xfId="1" applyFont="1" applyFill="1" applyAlignment="1">
      <alignment horizontal="center"/>
    </xf>
    <xf numFmtId="0" fontId="1" fillId="0" borderId="0" xfId="1"/>
    <xf numFmtId="0" fontId="44" fillId="16" borderId="0" xfId="2" applyFont="1" applyFill="1" applyAlignment="1">
      <alignment horizontal="center"/>
    </xf>
    <xf numFmtId="0" fontId="56" fillId="0" borderId="28" xfId="1" applyFont="1" applyBorder="1"/>
    <xf numFmtId="0" fontId="56" fillId="0" borderId="29" xfId="1" applyFont="1" applyBorder="1"/>
    <xf numFmtId="0" fontId="56" fillId="0" borderId="30" xfId="1" applyFont="1" applyBorder="1"/>
    <xf numFmtId="0" fontId="1" fillId="0" borderId="0" xfId="1" applyAlignment="1">
      <alignment horizontal="center" vertical="center" wrapText="1"/>
    </xf>
    <xf numFmtId="0" fontId="58" fillId="0" borderId="0" xfId="1" applyFont="1" applyAlignment="1">
      <alignment horizontal="center" vertical="center"/>
    </xf>
    <xf numFmtId="0" fontId="1" fillId="0" borderId="31" xfId="1" applyBorder="1" applyAlignment="1">
      <alignment horizontal="center" vertical="center" wrapText="1"/>
    </xf>
    <xf numFmtId="0" fontId="64" fillId="0" borderId="0" xfId="1" applyFont="1" applyAlignment="1">
      <alignment vertical="center" wrapText="1"/>
    </xf>
    <xf numFmtId="0" fontId="64" fillId="16" borderId="0" xfId="1" applyFont="1" applyFill="1" applyAlignment="1">
      <alignment horizontal="center" vertical="center" wrapText="1"/>
    </xf>
    <xf numFmtId="0" fontId="65" fillId="0" borderId="32" xfId="1" applyFont="1" applyBorder="1" applyAlignment="1">
      <alignment horizontal="center" vertical="center" wrapText="1"/>
    </xf>
    <xf numFmtId="0" fontId="65" fillId="0" borderId="0" xfId="1" applyFont="1" applyAlignment="1">
      <alignment horizontal="center" vertical="center" wrapText="1"/>
    </xf>
    <xf numFmtId="0" fontId="64" fillId="0" borderId="0" xfId="1" applyFont="1" applyAlignment="1">
      <alignment horizontal="center" vertical="center" wrapText="1"/>
    </xf>
    <xf numFmtId="0" fontId="64" fillId="15" borderId="33" xfId="1" applyFont="1" applyFill="1" applyBorder="1" applyAlignment="1">
      <alignment horizontal="center" vertical="center" wrapText="1"/>
    </xf>
    <xf numFmtId="0" fontId="66" fillId="0" borderId="0" xfId="1" applyFont="1" applyAlignment="1">
      <alignment horizontal="center" vertical="center" wrapText="1"/>
    </xf>
    <xf numFmtId="0" fontId="63" fillId="0" borderId="34" xfId="2" quotePrefix="1" applyBorder="1" applyAlignment="1">
      <alignment horizontal="center" vertical="center" wrapText="1"/>
    </xf>
    <xf numFmtId="0" fontId="63" fillId="0" borderId="34" xfId="2" applyBorder="1" applyAlignment="1">
      <alignment horizontal="center" vertical="center" wrapText="1"/>
    </xf>
    <xf numFmtId="0" fontId="63" fillId="0" borderId="35" xfId="2" quotePrefix="1" applyBorder="1" applyAlignment="1">
      <alignment horizontal="center" vertical="center" wrapText="1"/>
    </xf>
    <xf numFmtId="0" fontId="63" fillId="0" borderId="0" xfId="2" quotePrefix="1" applyAlignment="1">
      <alignment horizontal="center" vertical="center" wrapText="1"/>
    </xf>
    <xf numFmtId="0" fontId="64" fillId="15" borderId="0" xfId="1" applyFont="1" applyFill="1" applyAlignment="1">
      <alignment horizontal="center" vertical="center" wrapText="1"/>
    </xf>
    <xf numFmtId="0" fontId="66" fillId="15" borderId="0" xfId="1" applyFont="1" applyFill="1" applyAlignment="1">
      <alignment horizontal="center" vertical="center" wrapText="1"/>
    </xf>
    <xf numFmtId="0" fontId="1" fillId="15" borderId="0" xfId="1" applyFill="1" applyAlignment="1">
      <alignment horizontal="center" vertical="center" wrapText="1"/>
    </xf>
    <xf numFmtId="0" fontId="67" fillId="0" borderId="0" xfId="1" applyFont="1" applyAlignment="1">
      <alignment horizontal="center" vertical="center" wrapText="1"/>
    </xf>
    <xf numFmtId="14" fontId="65" fillId="0" borderId="0" xfId="1" applyNumberFormat="1" applyFont="1" applyAlignment="1">
      <alignment horizontal="center" vertical="center" wrapText="1"/>
    </xf>
    <xf numFmtId="0" fontId="68" fillId="0" borderId="0" xfId="1" applyFont="1" applyAlignment="1">
      <alignment horizontal="center" vertical="center" wrapText="1"/>
    </xf>
    <xf numFmtId="0" fontId="69" fillId="0" borderId="0" xfId="2" quotePrefix="1" applyFont="1" applyAlignment="1">
      <alignment horizontal="center" vertical="center" wrapText="1"/>
    </xf>
    <xf numFmtId="0" fontId="65" fillId="0" borderId="0" xfId="1" quotePrefix="1" applyFont="1" applyAlignment="1">
      <alignment horizontal="center" vertical="center" wrapText="1"/>
    </xf>
    <xf numFmtId="0" fontId="67" fillId="0" borderId="0" xfId="1" quotePrefix="1" applyFont="1" applyAlignment="1">
      <alignment horizontal="center" vertical="center" wrapText="1"/>
    </xf>
    <xf numFmtId="0" fontId="67" fillId="17" borderId="0" xfId="1" applyFont="1" applyFill="1" applyAlignment="1">
      <alignment horizontal="center" vertical="center" wrapText="1"/>
    </xf>
    <xf numFmtId="0" fontId="70" fillId="17" borderId="0" xfId="1" quotePrefix="1" applyFont="1" applyFill="1" applyAlignment="1">
      <alignment horizontal="center" vertical="center" wrapText="1"/>
    </xf>
    <xf numFmtId="0" fontId="66" fillId="17" borderId="0" xfId="1" applyFont="1" applyFill="1" applyAlignment="1">
      <alignment horizontal="center" vertical="center" wrapText="1"/>
    </xf>
    <xf numFmtId="0" fontId="43" fillId="17" borderId="0" xfId="1" applyFont="1" applyFill="1" applyAlignment="1">
      <alignment horizontal="center" vertical="center" wrapText="1"/>
    </xf>
    <xf numFmtId="168" fontId="65" fillId="0" borderId="0" xfId="1" applyNumberFormat="1" applyFont="1" applyAlignment="1">
      <alignment horizontal="center" vertical="center" wrapText="1"/>
    </xf>
    <xf numFmtId="0" fontId="68" fillId="0" borderId="0" xfId="1" quotePrefix="1" applyFont="1" applyAlignment="1">
      <alignment horizontal="center" vertical="center" wrapText="1"/>
    </xf>
    <xf numFmtId="0" fontId="45" fillId="0" borderId="0" xfId="1" applyFont="1" applyAlignment="1">
      <alignment horizontal="center" vertical="center" wrapText="1"/>
    </xf>
    <xf numFmtId="0" fontId="67" fillId="17" borderId="0" xfId="1" quotePrefix="1" applyFont="1" applyFill="1" applyAlignment="1">
      <alignment horizontal="center" vertical="center" wrapText="1"/>
    </xf>
    <xf numFmtId="9" fontId="65" fillId="0" borderId="0" xfId="3" applyFont="1" applyAlignment="1">
      <alignment horizontal="center" vertical="center" wrapText="1"/>
    </xf>
    <xf numFmtId="169" fontId="65" fillId="0" borderId="0" xfId="3" applyNumberFormat="1" applyFont="1" applyAlignment="1">
      <alignment horizontal="center" vertical="center" wrapText="1"/>
    </xf>
    <xf numFmtId="3" fontId="65" fillId="0" borderId="0" xfId="1" quotePrefix="1" applyNumberFormat="1" applyFont="1" applyAlignment="1">
      <alignment horizontal="center" vertical="center" wrapText="1"/>
    </xf>
    <xf numFmtId="169" fontId="65" fillId="0" borderId="0" xfId="1" quotePrefix="1" applyNumberFormat="1" applyFont="1" applyAlignment="1">
      <alignment horizontal="center" vertical="center" wrapText="1"/>
    </xf>
    <xf numFmtId="10" fontId="65" fillId="0" borderId="0" xfId="1" quotePrefix="1" applyNumberFormat="1" applyFont="1" applyAlignment="1">
      <alignment horizontal="center" vertical="center" wrapText="1"/>
    </xf>
    <xf numFmtId="0" fontId="65" fillId="0" borderId="0" xfId="1" quotePrefix="1" applyFont="1" applyAlignment="1">
      <alignment horizontal="right" vertical="center" wrapText="1"/>
    </xf>
    <xf numFmtId="168" fontId="65" fillId="0" borderId="0" xfId="1" quotePrefix="1" applyNumberFormat="1" applyFont="1" applyAlignment="1">
      <alignment horizontal="center" vertical="center" wrapText="1"/>
    </xf>
    <xf numFmtId="169" fontId="65" fillId="0" borderId="0" xfId="3" quotePrefix="1" applyNumberFormat="1" applyFont="1" applyAlignment="1">
      <alignment horizontal="center" vertical="center" wrapText="1"/>
    </xf>
    <xf numFmtId="0" fontId="68" fillId="0" borderId="0" xfId="1" applyFont="1" applyAlignment="1">
      <alignment horizontal="right" vertical="center" wrapText="1"/>
    </xf>
    <xf numFmtId="168" fontId="45" fillId="0" borderId="0" xfId="1" applyNumberFormat="1" applyFont="1" applyAlignment="1">
      <alignment horizontal="center" vertical="center" wrapText="1"/>
    </xf>
    <xf numFmtId="9" fontId="65" fillId="0" borderId="0" xfId="3" quotePrefix="1" applyFont="1" applyAlignment="1">
      <alignment horizontal="center" vertical="center" wrapText="1"/>
    </xf>
    <xf numFmtId="0" fontId="71" fillId="17" borderId="0" xfId="1" applyFont="1" applyFill="1" applyAlignment="1">
      <alignment horizontal="center" vertical="center" wrapText="1"/>
    </xf>
    <xf numFmtId="170" fontId="65" fillId="0" borderId="0" xfId="1" applyNumberFormat="1" applyFont="1" applyAlignment="1">
      <alignment horizontal="center" vertical="center" wrapText="1"/>
    </xf>
    <xf numFmtId="0" fontId="43" fillId="0" borderId="0" xfId="1" quotePrefix="1" applyFont="1" applyAlignment="1">
      <alignment horizontal="center" vertical="center" wrapText="1"/>
    </xf>
    <xf numFmtId="0" fontId="43" fillId="0" borderId="0" xfId="1" applyFont="1" applyAlignment="1">
      <alignment horizontal="center" vertical="center" wrapText="1"/>
    </xf>
    <xf numFmtId="0" fontId="1" fillId="0" borderId="0" xfId="1" quotePrefix="1" applyAlignment="1">
      <alignment horizontal="center" vertical="center" wrapText="1"/>
    </xf>
    <xf numFmtId="0" fontId="1" fillId="0" borderId="0" xfId="1" quotePrefix="1" applyAlignment="1">
      <alignment horizontal="right" vertical="center" wrapText="1"/>
    </xf>
    <xf numFmtId="0" fontId="72" fillId="0" borderId="0" xfId="1" quotePrefix="1" applyFont="1" applyAlignment="1">
      <alignment horizontal="right" vertical="center" wrapText="1"/>
    </xf>
    <xf numFmtId="169" fontId="43" fillId="0" borderId="0" xfId="1" quotePrefix="1" applyNumberFormat="1" applyFont="1" applyAlignment="1">
      <alignment horizontal="center" vertical="center" wrapText="1"/>
    </xf>
    <xf numFmtId="169" fontId="43" fillId="0" borderId="0" xfId="1" applyNumberFormat="1" applyFont="1" applyAlignment="1">
      <alignment horizontal="center" vertical="center" wrapText="1"/>
    </xf>
    <xf numFmtId="170" fontId="67" fillId="0" borderId="0" xfId="1" applyNumberFormat="1" applyFont="1" applyAlignment="1">
      <alignment horizontal="center" vertical="center" wrapText="1"/>
    </xf>
    <xf numFmtId="0" fontId="70" fillId="17" borderId="0" xfId="1" applyFont="1" applyFill="1" applyAlignment="1">
      <alignment horizontal="center" vertical="center" wrapText="1"/>
    </xf>
    <xf numFmtId="2" fontId="65" fillId="0" borderId="0" xfId="1" applyNumberFormat="1" applyFont="1" applyAlignment="1">
      <alignment horizontal="center" vertical="center" wrapText="1"/>
    </xf>
    <xf numFmtId="9" fontId="0" fillId="0" borderId="0" xfId="3" quotePrefix="1" applyFont="1" applyAlignment="1">
      <alignment horizontal="center" vertical="center" wrapText="1"/>
    </xf>
    <xf numFmtId="0" fontId="1" fillId="0" borderId="0" xfId="1" applyAlignment="1">
      <alignment horizontal="right" vertical="center" wrapText="1"/>
    </xf>
    <xf numFmtId="168" fontId="1" fillId="0" borderId="0" xfId="1" applyNumberFormat="1" applyAlignment="1">
      <alignment horizontal="center" vertical="center" wrapText="1"/>
    </xf>
    <xf numFmtId="169" fontId="0" fillId="0" borderId="0" xfId="3" quotePrefix="1" applyNumberFormat="1" applyFont="1" applyAlignment="1">
      <alignment horizontal="center" vertical="center" wrapText="1"/>
    </xf>
    <xf numFmtId="0" fontId="68" fillId="0" borderId="0" xfId="1" quotePrefix="1" applyFont="1" applyAlignment="1">
      <alignment horizontal="right" vertical="center" wrapText="1"/>
    </xf>
    <xf numFmtId="168" fontId="68" fillId="0" borderId="0" xfId="1" quotePrefix="1" applyNumberFormat="1" applyFont="1" applyAlignment="1">
      <alignment horizontal="right" vertical="center" wrapText="1"/>
    </xf>
    <xf numFmtId="0" fontId="63" fillId="0" borderId="0" xfId="2" applyAlignment="1">
      <alignment horizontal="center" vertical="center" wrapText="1"/>
    </xf>
    <xf numFmtId="0" fontId="1" fillId="0" borderId="0" xfId="1" applyAlignment="1">
      <alignment horizontal="center"/>
    </xf>
    <xf numFmtId="0" fontId="65" fillId="0" borderId="0" xfId="1" applyFont="1" applyAlignment="1" applyProtection="1">
      <alignment horizontal="center" vertical="center" wrapText="1"/>
      <protection locked="0"/>
    </xf>
    <xf numFmtId="0" fontId="73" fillId="0" borderId="0" xfId="1" applyFont="1" applyAlignment="1">
      <alignment horizontal="left" vertical="center"/>
    </xf>
    <xf numFmtId="0" fontId="73" fillId="0" borderId="0" xfId="1" applyFont="1" applyAlignment="1">
      <alignment horizontal="center" vertical="center" wrapText="1"/>
    </xf>
    <xf numFmtId="0" fontId="74" fillId="0" borderId="0" xfId="1" applyFont="1" applyAlignment="1">
      <alignment horizontal="center" vertical="center" wrapText="1"/>
    </xf>
    <xf numFmtId="0" fontId="75" fillId="0" borderId="0" xfId="1" applyFont="1" applyAlignment="1">
      <alignment horizontal="center" vertical="center" wrapText="1"/>
    </xf>
    <xf numFmtId="0" fontId="63" fillId="0" borderId="0" xfId="2" applyAlignment="1">
      <alignment horizontal="center"/>
    </xf>
    <xf numFmtId="0" fontId="63" fillId="0" borderId="34" xfId="2" quotePrefix="1" applyBorder="1" applyAlignment="1">
      <alignment horizontal="right" vertical="center" wrapText="1"/>
    </xf>
    <xf numFmtId="0" fontId="63" fillId="0" borderId="35" xfId="2" quotePrefix="1" applyBorder="1" applyAlignment="1">
      <alignment horizontal="right" vertical="center" wrapText="1"/>
    </xf>
    <xf numFmtId="0" fontId="65" fillId="0" borderId="0" xfId="1" applyFont="1" applyAlignment="1">
      <alignment horizontal="right" vertical="center" wrapText="1"/>
    </xf>
    <xf numFmtId="1" fontId="65" fillId="0" borderId="0" xfId="1" applyNumberFormat="1" applyFont="1" applyAlignment="1">
      <alignment horizontal="center" vertical="center" wrapText="1"/>
    </xf>
    <xf numFmtId="10" fontId="65" fillId="0" borderId="0" xfId="3" applyNumberFormat="1" applyFont="1" applyAlignment="1">
      <alignment horizontal="center" vertical="center" wrapText="1"/>
    </xf>
    <xf numFmtId="169" fontId="65" fillId="0" borderId="0" xfId="1" applyNumberFormat="1" applyFont="1" applyAlignment="1">
      <alignment horizontal="center" vertical="center" wrapText="1"/>
    </xf>
    <xf numFmtId="0" fontId="76" fillId="0" borderId="0" xfId="1" applyFont="1" applyAlignment="1">
      <alignment horizontal="center" vertical="center" wrapText="1"/>
    </xf>
    <xf numFmtId="169" fontId="76" fillId="0" borderId="0" xfId="3" applyNumberFormat="1" applyFont="1" applyAlignment="1">
      <alignment horizontal="center" vertical="center" wrapText="1"/>
    </xf>
    <xf numFmtId="169" fontId="0" fillId="0" borderId="0" xfId="3" applyNumberFormat="1" applyFont="1" applyAlignment="1">
      <alignment horizontal="center" vertical="center" wrapText="1"/>
    </xf>
    <xf numFmtId="9" fontId="68" fillId="0" borderId="0" xfId="3" applyFont="1" applyAlignment="1">
      <alignment horizontal="center" vertical="center" wrapText="1"/>
    </xf>
    <xf numFmtId="0" fontId="67" fillId="18" borderId="0" xfId="1" applyFont="1" applyFill="1" applyAlignment="1">
      <alignment horizontal="center" vertical="center" wrapText="1"/>
    </xf>
    <xf numFmtId="0" fontId="77" fillId="18" borderId="0" xfId="1" quotePrefix="1" applyFont="1" applyFill="1" applyAlignment="1">
      <alignment horizontal="center" vertical="center" wrapText="1"/>
    </xf>
    <xf numFmtId="0" fontId="43" fillId="18" borderId="0" xfId="1" applyFont="1" applyFill="1" applyAlignment="1">
      <alignment horizontal="center" vertical="center" wrapText="1"/>
    </xf>
    <xf numFmtId="0" fontId="70" fillId="0" borderId="0" xfId="1" quotePrefix="1" applyFont="1" applyAlignment="1">
      <alignment horizontal="center" vertical="center" wrapText="1"/>
    </xf>
    <xf numFmtId="3" fontId="65" fillId="0" borderId="0" xfId="1" applyNumberFormat="1" applyFont="1" applyAlignment="1">
      <alignment horizontal="center" vertical="center" wrapText="1"/>
    </xf>
    <xf numFmtId="169" fontId="45" fillId="0" borderId="0" xfId="3" applyNumberFormat="1" applyFont="1" applyAlignment="1">
      <alignment horizontal="center" vertical="center" wrapText="1"/>
    </xf>
    <xf numFmtId="0" fontId="1" fillId="0" borderId="0" xfId="1" quotePrefix="1" applyAlignment="1">
      <alignment horizontal="center"/>
    </xf>
    <xf numFmtId="0" fontId="1" fillId="0" borderId="0" xfId="1" applyAlignment="1">
      <alignment horizontal="left" vertical="center"/>
    </xf>
    <xf numFmtId="0" fontId="1" fillId="0" borderId="0" xfId="1" applyAlignment="1">
      <alignment horizontal="left" vertical="center" wrapText="1"/>
    </xf>
    <xf numFmtId="0" fontId="42" fillId="15" borderId="0" xfId="1" applyFont="1" applyFill="1" applyAlignment="1">
      <alignment horizontal="center" vertical="center" wrapText="1"/>
    </xf>
    <xf numFmtId="0" fontId="66" fillId="0" borderId="0" xfId="1" quotePrefix="1" applyFont="1" applyAlignment="1">
      <alignment horizontal="center" vertical="center" wrapText="1"/>
    </xf>
    <xf numFmtId="0" fontId="65" fillId="19" borderId="0" xfId="1" quotePrefix="1" applyFont="1" applyFill="1" applyAlignment="1">
      <alignment horizontal="center" vertical="center" wrapText="1"/>
    </xf>
    <xf numFmtId="0" fontId="78" fillId="0" borderId="0" xfId="1" applyFont="1" applyAlignment="1">
      <alignment horizontal="left" vertical="center" wrapText="1"/>
    </xf>
    <xf numFmtId="0" fontId="67" fillId="0" borderId="0" xfId="1" quotePrefix="1" applyFont="1" applyAlignment="1">
      <alignment horizontal="left" vertical="center" wrapText="1"/>
    </xf>
    <xf numFmtId="0" fontId="67" fillId="0" borderId="0" xfId="1" applyFont="1" applyAlignment="1">
      <alignment horizontal="left" vertical="center" wrapText="1"/>
    </xf>
    <xf numFmtId="0" fontId="79" fillId="0" borderId="0" xfId="1" applyFont="1" applyAlignment="1">
      <alignment horizontal="center" vertical="center" wrapText="1"/>
    </xf>
    <xf numFmtId="14" fontId="79" fillId="0" borderId="0" xfId="1" applyNumberFormat="1" applyFont="1" applyAlignment="1">
      <alignment horizontal="center" vertical="center" wrapText="1"/>
    </xf>
    <xf numFmtId="10" fontId="79" fillId="0" borderId="0" xfId="1" applyNumberFormat="1" applyFont="1" applyAlignment="1">
      <alignment horizontal="center" vertical="center" wrapText="1"/>
    </xf>
  </cellXfs>
  <cellStyles count="4">
    <cellStyle name="Hyperlink 2" xfId="2" xr:uid="{3AB10B7F-0C6D-4EEA-A530-17893CD80D9B}"/>
    <cellStyle name="Normal" xfId="0" builtinId="0"/>
    <cellStyle name="Normal 2" xfId="1" xr:uid="{6B7FAF2D-66DF-4049-9248-63DB9A5DA010}"/>
    <cellStyle name="Percent 2" xfId="3" xr:uid="{E18246DF-2213-4EC8-8E10-2791FEBD2CED}"/>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FFFFFF"/>
      <rgbColor rgb="00000000"/>
      <rgbColor rgb="00000080"/>
      <rgbColor rgb="00FF8000"/>
      <rgbColor rgb="00C0C0C0"/>
      <rgbColor rgb="00808080"/>
      <rgbColor rgb="0000915A"/>
      <rgbColor rgb="000000FF"/>
      <rgbColor rgb="00FF0000"/>
      <rgbColor rgb="00D8B8B8"/>
      <rgbColor rgb="00008000"/>
      <rgbColor rgb="00E3E3E3"/>
      <rgbColor rgb="006699FF"/>
      <rgbColor rgb="00FFFF00"/>
      <rgbColor rgb="00BBFFBB"/>
      <rgbColor rgb="007F0000"/>
      <rgbColor rgb="00008888"/>
      <rgbColor rgb="00FFAA00"/>
      <rgbColor rgb="0080FFFF"/>
      <rgbColor rgb="00FF80FF"/>
      <rgbColor rgb="008080FF"/>
      <rgbColor rgb="000080C0"/>
      <rgbColor rgb="00FF8040"/>
      <rgbColor rgb="0000FF00"/>
      <rgbColor rgb="00800000"/>
      <rgbColor rgb="00804000"/>
      <rgbColor rgb="0080804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view3D>
      <c:rotX val="54"/>
      <c:rotY val="65"/>
      <c:rAngAx val="0"/>
      <c:perspective val="0"/>
    </c:view3D>
    <c:floor>
      <c:thickness val="0"/>
    </c:floor>
    <c:sideWall>
      <c:thickness val="0"/>
    </c:sideWall>
    <c:backWall>
      <c:thickness val="0"/>
    </c:backWall>
    <c:plotArea>
      <c:layout>
        <c:manualLayout>
          <c:layoutTarget val="inner"/>
          <c:xMode val="edge"/>
          <c:yMode val="edge"/>
          <c:x val="0.37747081104723185"/>
          <c:y val="0.2453705090391422"/>
          <c:w val="0.24505958413537565"/>
          <c:h val="0.51157436318538141"/>
        </c:manualLayout>
      </c:layout>
      <c:pie3DChart>
        <c:varyColors val="1"/>
        <c:ser>
          <c:idx val="0"/>
          <c:order val="0"/>
          <c:tx>
            <c:strRef>
              <c:f>_Hidden11!$B$1:$B$1</c:f>
              <c:strCache>
                <c:ptCount val="1"/>
                <c:pt idx="0">
                  <c:v>OUT_BKD_EUR(Loan Register)</c:v>
                </c:pt>
              </c:strCache>
            </c:strRef>
          </c:tx>
          <c:spPr>
            <a:solidFill>
              <a:srgbClr val="008888"/>
            </a:solidFill>
            <a:ln w="12700">
              <a:solidFill>
                <a:srgbClr val="000000"/>
              </a:solidFill>
              <a:prstDash val="solid"/>
            </a:ln>
          </c:spPr>
          <c:dPt>
            <c:idx val="0"/>
            <c:bubble3D val="0"/>
            <c:spPr>
              <a:solidFill>
                <a:srgbClr val="6699FF"/>
              </a:solidFill>
              <a:ln w="3175">
                <a:solidFill>
                  <a:srgbClr val="000000"/>
                </a:solidFill>
                <a:prstDash val="solid"/>
              </a:ln>
            </c:spPr>
            <c:extLst>
              <c:ext xmlns:c16="http://schemas.microsoft.com/office/drawing/2014/chart" uri="{C3380CC4-5D6E-409C-BE32-E72D297353CC}">
                <c16:uniqueId val="{00000000-18D4-43EC-9260-276C64D3D91A}"/>
              </c:ext>
            </c:extLst>
          </c:dPt>
          <c:dPt>
            <c:idx val="1"/>
            <c:bubble3D val="0"/>
            <c:spPr>
              <a:solidFill>
                <a:srgbClr val="FF8000"/>
              </a:solidFill>
              <a:ln w="3175">
                <a:solidFill>
                  <a:srgbClr val="000000"/>
                </a:solidFill>
                <a:prstDash val="solid"/>
              </a:ln>
            </c:spPr>
            <c:extLst>
              <c:ext xmlns:c16="http://schemas.microsoft.com/office/drawing/2014/chart" uri="{C3380CC4-5D6E-409C-BE32-E72D297353CC}">
                <c16:uniqueId val="{00000001-18D4-43EC-9260-276C64D3D91A}"/>
              </c:ext>
            </c:extLst>
          </c:dPt>
          <c:dPt>
            <c:idx val="2"/>
            <c:bubble3D val="0"/>
            <c:spPr>
              <a:solidFill>
                <a:srgbClr val="FFFF00"/>
              </a:solidFill>
              <a:ln w="3175">
                <a:solidFill>
                  <a:srgbClr val="000000"/>
                </a:solidFill>
                <a:prstDash val="solid"/>
              </a:ln>
            </c:spPr>
            <c:extLst>
              <c:ext xmlns:c16="http://schemas.microsoft.com/office/drawing/2014/chart" uri="{C3380CC4-5D6E-409C-BE32-E72D297353CC}">
                <c16:uniqueId val="{00000002-18D4-43EC-9260-276C64D3D91A}"/>
              </c:ext>
            </c:extLst>
          </c:dPt>
          <c:dPt>
            <c:idx val="3"/>
            <c:bubble3D val="0"/>
            <c:spPr>
              <a:solidFill>
                <a:srgbClr val="BBFFBB"/>
              </a:solidFill>
              <a:ln w="3175">
                <a:solidFill>
                  <a:srgbClr val="000000"/>
                </a:solidFill>
                <a:prstDash val="solid"/>
              </a:ln>
            </c:spPr>
            <c:extLst>
              <c:ext xmlns:c16="http://schemas.microsoft.com/office/drawing/2014/chart" uri="{C3380CC4-5D6E-409C-BE32-E72D297353CC}">
                <c16:uniqueId val="{00000003-18D4-43EC-9260-276C64D3D91A}"/>
              </c:ext>
            </c:extLst>
          </c:dPt>
          <c:dPt>
            <c:idx val="4"/>
            <c:bubble3D val="0"/>
            <c:spPr>
              <a:solidFill>
                <a:srgbClr val="7F0000"/>
              </a:solidFill>
              <a:ln w="3175">
                <a:solidFill>
                  <a:srgbClr val="000000"/>
                </a:solidFill>
                <a:prstDash val="solid"/>
              </a:ln>
            </c:spPr>
            <c:extLst>
              <c:ext xmlns:c16="http://schemas.microsoft.com/office/drawing/2014/chart" uri="{C3380CC4-5D6E-409C-BE32-E72D297353CC}">
                <c16:uniqueId val="{00000004-18D4-43EC-9260-276C64D3D91A}"/>
              </c:ext>
            </c:extLst>
          </c:dPt>
          <c:dPt>
            <c:idx val="5"/>
            <c:bubble3D val="0"/>
            <c:spPr>
              <a:solidFill>
                <a:srgbClr val="008888"/>
              </a:solidFill>
              <a:ln w="3175">
                <a:solidFill>
                  <a:srgbClr val="000000"/>
                </a:solidFill>
                <a:prstDash val="solid"/>
              </a:ln>
            </c:spPr>
            <c:extLst>
              <c:ext xmlns:c16="http://schemas.microsoft.com/office/drawing/2014/chart" uri="{C3380CC4-5D6E-409C-BE32-E72D297353CC}">
                <c16:uniqueId val="{00000005-18D4-43EC-9260-276C64D3D91A}"/>
              </c:ext>
            </c:extLst>
          </c:dPt>
          <c:dPt>
            <c:idx val="6"/>
            <c:bubble3D val="0"/>
            <c:spPr>
              <a:solidFill>
                <a:srgbClr val="00915A"/>
              </a:solidFill>
              <a:ln w="3175">
                <a:solidFill>
                  <a:srgbClr val="000000"/>
                </a:solidFill>
                <a:prstDash val="solid"/>
              </a:ln>
            </c:spPr>
            <c:extLst>
              <c:ext xmlns:c16="http://schemas.microsoft.com/office/drawing/2014/chart" uri="{C3380CC4-5D6E-409C-BE32-E72D297353CC}">
                <c16:uniqueId val="{00000006-18D4-43EC-9260-276C64D3D91A}"/>
              </c:ext>
            </c:extLst>
          </c:dPt>
          <c:dPt>
            <c:idx val="7"/>
            <c:bubble3D val="0"/>
            <c:spPr>
              <a:solidFill>
                <a:srgbClr val="FFAA00"/>
              </a:solidFill>
              <a:ln w="3175">
                <a:solidFill>
                  <a:srgbClr val="000000"/>
                </a:solidFill>
                <a:prstDash val="solid"/>
              </a:ln>
            </c:spPr>
            <c:extLst>
              <c:ext xmlns:c16="http://schemas.microsoft.com/office/drawing/2014/chart" uri="{C3380CC4-5D6E-409C-BE32-E72D297353CC}">
                <c16:uniqueId val="{00000007-18D4-43EC-9260-276C64D3D91A}"/>
              </c:ext>
            </c:extLst>
          </c:dPt>
          <c:dPt>
            <c:idx val="8"/>
            <c:bubble3D val="0"/>
            <c:spPr>
              <a:solidFill>
                <a:srgbClr val="80FFFF"/>
              </a:solidFill>
              <a:ln w="3175">
                <a:solidFill>
                  <a:srgbClr val="000000"/>
                </a:solidFill>
                <a:prstDash val="solid"/>
              </a:ln>
            </c:spPr>
            <c:extLst>
              <c:ext xmlns:c16="http://schemas.microsoft.com/office/drawing/2014/chart" uri="{C3380CC4-5D6E-409C-BE32-E72D297353CC}">
                <c16:uniqueId val="{00000008-18D4-43EC-9260-276C64D3D91A}"/>
              </c:ext>
            </c:extLst>
          </c:dPt>
          <c:dPt>
            <c:idx val="9"/>
            <c:bubble3D val="0"/>
            <c:spPr>
              <a:solidFill>
                <a:srgbClr val="FF80FF"/>
              </a:solidFill>
              <a:ln w="3175">
                <a:solidFill>
                  <a:srgbClr val="000000"/>
                </a:solidFill>
                <a:prstDash val="solid"/>
              </a:ln>
            </c:spPr>
            <c:extLst>
              <c:ext xmlns:c16="http://schemas.microsoft.com/office/drawing/2014/chart" uri="{C3380CC4-5D6E-409C-BE32-E72D297353CC}">
                <c16:uniqueId val="{00000009-18D4-43EC-9260-276C64D3D91A}"/>
              </c:ext>
            </c:extLst>
          </c:dPt>
          <c:dPt>
            <c:idx val="10"/>
            <c:bubble3D val="0"/>
            <c:spPr>
              <a:solidFill>
                <a:srgbClr val="8080FF"/>
              </a:solidFill>
              <a:ln w="3175">
                <a:solidFill>
                  <a:srgbClr val="000000"/>
                </a:solidFill>
                <a:prstDash val="solid"/>
              </a:ln>
            </c:spPr>
            <c:extLst>
              <c:ext xmlns:c16="http://schemas.microsoft.com/office/drawing/2014/chart" uri="{C3380CC4-5D6E-409C-BE32-E72D297353CC}">
                <c16:uniqueId val="{0000000A-18D4-43EC-9260-276C64D3D91A}"/>
              </c:ext>
            </c:extLst>
          </c:dPt>
          <c:dPt>
            <c:idx val="11"/>
            <c:bubble3D val="0"/>
            <c:spPr>
              <a:solidFill>
                <a:srgbClr val="0080C0"/>
              </a:solidFill>
              <a:ln w="3175">
                <a:solidFill>
                  <a:srgbClr val="000000"/>
                </a:solidFill>
                <a:prstDash val="solid"/>
              </a:ln>
            </c:spPr>
            <c:extLst>
              <c:ext xmlns:c16="http://schemas.microsoft.com/office/drawing/2014/chart" uri="{C3380CC4-5D6E-409C-BE32-E72D297353CC}">
                <c16:uniqueId val="{0000000B-18D4-43EC-9260-276C64D3D91A}"/>
              </c:ext>
            </c:extLst>
          </c:dPt>
          <c:dLbls>
            <c:numFmt formatCode="0\ %" sourceLinked="0"/>
            <c:spPr>
              <a:noFill/>
              <a:ln w="25400">
                <a:noFill/>
              </a:ln>
            </c:spPr>
            <c:txPr>
              <a:bodyPr wrap="square" lIns="38100" tIns="19050" rIns="38100" bIns="19050" anchor="ctr">
                <a:spAutoFit/>
              </a:bodyPr>
              <a:lstStyle/>
              <a:p>
                <a:pPr>
                  <a:defRPr sz="900" b="0" i="0" u="none" strike="noStrike" baseline="0">
                    <a:solidFill>
                      <a:srgbClr val="000000"/>
                    </a:solidFill>
                    <a:latin typeface="Tahoma"/>
                    <a:ea typeface="Tahoma"/>
                    <a:cs typeface="Tahoma"/>
                  </a:defRPr>
                </a:pPr>
                <a:endParaRPr lang="en-US"/>
              </a:p>
            </c:txPr>
            <c:showLegendKey val="0"/>
            <c:showVal val="0"/>
            <c:showCatName val="1"/>
            <c:showSerName val="0"/>
            <c:showPercent val="1"/>
            <c:showBubbleSize val="0"/>
            <c:showLeaderLines val="1"/>
            <c:extLst>
              <c:ext xmlns:c15="http://schemas.microsoft.com/office/drawing/2012/chart" uri="{CE6537A1-D6FC-4f65-9D91-7224C49458BB}"/>
            </c:extLst>
          </c:dLbls>
          <c:cat>
            <c:strRef>
              <c:f>_Hidden11!$A$2:$A$13</c:f>
              <c:strCache>
                <c:ptCount val="12"/>
                <c:pt idx="0">
                  <c:v>Other</c:v>
                </c:pt>
                <c:pt idx="1">
                  <c:v>Luxembourg</c:v>
                </c:pt>
                <c:pt idx="2">
                  <c:v>Namur</c:v>
                </c:pt>
                <c:pt idx="3">
                  <c:v>Brabant Wallon</c:v>
                </c:pt>
                <c:pt idx="4">
                  <c:v>Hainaut</c:v>
                </c:pt>
                <c:pt idx="5">
                  <c:v>Limburg</c:v>
                </c:pt>
                <c:pt idx="6">
                  <c:v>Liège</c:v>
                </c:pt>
                <c:pt idx="7">
                  <c:v>Brussels</c:v>
                </c:pt>
                <c:pt idx="8">
                  <c:v>West-Vlaanderen</c:v>
                </c:pt>
                <c:pt idx="9">
                  <c:v>Vlaams-Brabant</c:v>
                </c:pt>
                <c:pt idx="10">
                  <c:v>Oost-Vlaanderen</c:v>
                </c:pt>
                <c:pt idx="11">
                  <c:v>Antwerpen</c:v>
                </c:pt>
              </c:strCache>
            </c:strRef>
          </c:cat>
          <c:val>
            <c:numRef>
              <c:f>_Hidden11!$B$2:$B$13</c:f>
              <c:numCache>
                <c:formatCode>General</c:formatCode>
                <c:ptCount val="12"/>
                <c:pt idx="0">
                  <c:v>4225027.84</c:v>
                </c:pt>
                <c:pt idx="1">
                  <c:v>74028858.269999921</c:v>
                </c:pt>
                <c:pt idx="2">
                  <c:v>109800875.52999985</c:v>
                </c:pt>
                <c:pt idx="3">
                  <c:v>166188144.00999945</c:v>
                </c:pt>
                <c:pt idx="4">
                  <c:v>186294699.51999992</c:v>
                </c:pt>
                <c:pt idx="5">
                  <c:v>195449984.13000017</c:v>
                </c:pt>
                <c:pt idx="6">
                  <c:v>234270991.06999978</c:v>
                </c:pt>
                <c:pt idx="7">
                  <c:v>301827230.50000006</c:v>
                </c:pt>
                <c:pt idx="8">
                  <c:v>319850204.40000051</c:v>
                </c:pt>
                <c:pt idx="9">
                  <c:v>405287284.40999949</c:v>
                </c:pt>
                <c:pt idx="10">
                  <c:v>433897129.64000022</c:v>
                </c:pt>
                <c:pt idx="11">
                  <c:v>488765001.83999896</c:v>
                </c:pt>
              </c:numCache>
            </c:numRef>
          </c:val>
          <c:extLst>
            <c:ext xmlns:c16="http://schemas.microsoft.com/office/drawing/2014/chart" uri="{C3380CC4-5D6E-409C-BE32-E72D297353CC}">
              <c16:uniqueId val="{0000000C-18D4-43EC-9260-276C64D3D91A}"/>
            </c:ext>
          </c:extLst>
        </c:ser>
        <c:dLbls>
          <c:showLegendKey val="0"/>
          <c:showVal val="0"/>
          <c:showCatName val="1"/>
          <c:showSerName val="0"/>
          <c:showPercent val="1"/>
          <c:showBubbleSize val="0"/>
          <c:showLeaderLines val="1"/>
        </c:dLbls>
      </c:pie3DChart>
      <c:spPr>
        <a:noFill/>
        <a:ln w="25400">
          <a:noFill/>
        </a:ln>
      </c:spPr>
    </c:plotArea>
    <c:plotVisOnly val="0"/>
    <c:dispBlanksAs val="zero"/>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Distribution per Seasoning</a:t>
            </a:r>
          </a:p>
        </c:rich>
      </c:tx>
      <c:layout>
        <c:manualLayout>
          <c:xMode val="edge"/>
          <c:yMode val="edge"/>
          <c:x val="0.17994401461093265"/>
          <c:y val="4.0935687125824911E-2"/>
        </c:manualLayout>
      </c:layout>
      <c:overlay val="0"/>
      <c:spPr>
        <a:noFill/>
        <a:ln w="3175">
          <a:solidFill>
            <a:srgbClr val="000000"/>
          </a:solidFill>
          <a:prstDash val="solid"/>
        </a:ln>
      </c:spPr>
    </c:title>
    <c:autoTitleDeleted val="0"/>
    <c:plotArea>
      <c:layout>
        <c:manualLayout>
          <c:layoutTarget val="inner"/>
          <c:xMode val="edge"/>
          <c:yMode val="edge"/>
          <c:x val="7.7788297982851098E-2"/>
          <c:y val="0.15350882672184343"/>
          <c:w val="0.9034689066923911"/>
          <c:h val="0.68128679287980032"/>
        </c:manualLayout>
      </c:layout>
      <c:barChart>
        <c:barDir val="col"/>
        <c:grouping val="clustered"/>
        <c:varyColors val="0"/>
        <c:ser>
          <c:idx val="0"/>
          <c:order val="0"/>
          <c:tx>
            <c:strRef>
              <c:f>_Hidden12!$B$1:$B$1</c:f>
              <c:strCache>
                <c:ptCount val="1"/>
              </c:strCache>
            </c:strRef>
          </c:tx>
          <c:spPr>
            <a:solidFill>
              <a:srgbClr val="00915A"/>
            </a:solidFill>
            <a:ln w="3175">
              <a:solidFill>
                <a:srgbClr val="008000"/>
              </a:solidFill>
              <a:prstDash val="solid"/>
            </a:ln>
          </c:spPr>
          <c:invertIfNegative val="0"/>
          <c:cat>
            <c:strRef>
              <c:f>_Hidden12!$A$2:$A$23</c:f>
              <c:strCache>
                <c:ptCount val="22"/>
                <c:pt idx="0">
                  <c:v>&lt;=1</c:v>
                </c:pt>
                <c:pt idx="1">
                  <c:v>&gt;1 and &lt;=2</c:v>
                </c:pt>
                <c:pt idx="2">
                  <c:v>&gt;2 and &lt;=3</c:v>
                </c:pt>
                <c:pt idx="3">
                  <c:v>&gt;3 and &lt;=4</c:v>
                </c:pt>
                <c:pt idx="4">
                  <c:v>&gt;4 and &lt;=5</c:v>
                </c:pt>
                <c:pt idx="5">
                  <c:v>&gt;5 and &lt;=6</c:v>
                </c:pt>
                <c:pt idx="6">
                  <c:v>&gt;6 and &lt;=7</c:v>
                </c:pt>
                <c:pt idx="7">
                  <c:v>&gt;7 and &lt;=8</c:v>
                </c:pt>
                <c:pt idx="8">
                  <c:v>&gt;8 and &lt;=9</c:v>
                </c:pt>
                <c:pt idx="9">
                  <c:v>&gt;9 and &lt;=10</c:v>
                </c:pt>
                <c:pt idx="10">
                  <c:v>&gt;10 and &lt;=11</c:v>
                </c:pt>
                <c:pt idx="11">
                  <c:v>&gt;11 and &lt;=12</c:v>
                </c:pt>
                <c:pt idx="12">
                  <c:v>&gt;12 and &lt;=13</c:v>
                </c:pt>
                <c:pt idx="13">
                  <c:v>&gt;13 and &lt;=14</c:v>
                </c:pt>
                <c:pt idx="14">
                  <c:v>&gt;14 and &lt;=15</c:v>
                </c:pt>
                <c:pt idx="15">
                  <c:v>&gt;15 and &lt;=16</c:v>
                </c:pt>
                <c:pt idx="16">
                  <c:v>&gt;16 and &lt;=17</c:v>
                </c:pt>
                <c:pt idx="17">
                  <c:v>&gt;17 and &lt;=18</c:v>
                </c:pt>
                <c:pt idx="18">
                  <c:v>&gt;18 and &lt;=19</c:v>
                </c:pt>
                <c:pt idx="19">
                  <c:v>&gt;19 and &lt;=20</c:v>
                </c:pt>
                <c:pt idx="20">
                  <c:v>&gt;20 and &lt;=21</c:v>
                </c:pt>
                <c:pt idx="21">
                  <c:v>&gt;21 and &lt;=22</c:v>
                </c:pt>
              </c:strCache>
            </c:strRef>
          </c:cat>
          <c:val>
            <c:numRef>
              <c:f>_Hidden12!$B$2:$B$23</c:f>
              <c:numCache>
                <c:formatCode>General</c:formatCode>
                <c:ptCount val="22"/>
                <c:pt idx="0">
                  <c:v>6.4336026501344665E-2</c:v>
                </c:pt>
                <c:pt idx="1">
                  <c:v>0.17295339749661806</c:v>
                </c:pt>
                <c:pt idx="2">
                  <c:v>9.9002464112147678E-2</c:v>
                </c:pt>
                <c:pt idx="3">
                  <c:v>0.13742026828792148</c:v>
                </c:pt>
                <c:pt idx="4">
                  <c:v>0.28557991104079955</c:v>
                </c:pt>
                <c:pt idx="5">
                  <c:v>0.16722212948814985</c:v>
                </c:pt>
                <c:pt idx="6">
                  <c:v>5.5058652162982953E-2</c:v>
                </c:pt>
                <c:pt idx="7">
                  <c:v>2.7626354835420183E-3</c:v>
                </c:pt>
                <c:pt idx="8">
                  <c:v>1.4058806438748458E-3</c:v>
                </c:pt>
                <c:pt idx="9">
                  <c:v>1.013779759442142E-3</c:v>
                </c:pt>
                <c:pt idx="10">
                  <c:v>3.1407505110078011E-3</c:v>
                </c:pt>
                <c:pt idx="11">
                  <c:v>4.9350293118437076E-3</c:v>
                </c:pt>
                <c:pt idx="12">
                  <c:v>5.4855997530138404E-4</c:v>
                </c:pt>
                <c:pt idx="13">
                  <c:v>2.2401428906069906E-3</c:v>
                </c:pt>
                <c:pt idx="14">
                  <c:v>4.1036658055585942E-4</c:v>
                </c:pt>
                <c:pt idx="15">
                  <c:v>9.8989476407357595E-4</c:v>
                </c:pt>
                <c:pt idx="16">
                  <c:v>6.8708205075121225E-4</c:v>
                </c:pt>
                <c:pt idx="17">
                  <c:v>1.5596861272021778E-4</c:v>
                </c:pt>
                <c:pt idx="18">
                  <c:v>1.1834958190901159E-4</c:v>
                </c:pt>
                <c:pt idx="19">
                  <c:v>2.992497550333235E-6</c:v>
                </c:pt>
                <c:pt idx="20">
                  <c:v>1.3598718489521519E-5</c:v>
                </c:pt>
                <c:pt idx="21">
                  <c:v>2.1195283670912211E-6</c:v>
                </c:pt>
              </c:numCache>
            </c:numRef>
          </c:val>
          <c:extLst>
            <c:ext xmlns:c16="http://schemas.microsoft.com/office/drawing/2014/chart" uri="{C3380CC4-5D6E-409C-BE32-E72D297353CC}">
              <c16:uniqueId val="{00000000-7F28-49AF-A334-BF734D6CFD1D}"/>
            </c:ext>
          </c:extLst>
        </c:ser>
        <c:dLbls>
          <c:showLegendKey val="0"/>
          <c:showVal val="0"/>
          <c:showCatName val="0"/>
          <c:showSerName val="0"/>
          <c:showPercent val="0"/>
          <c:showBubbleSize val="0"/>
        </c:dLbls>
        <c:gapWidth val="80"/>
        <c:axId val="980712160"/>
        <c:axId val="1"/>
      </c:barChart>
      <c:catAx>
        <c:axId val="980712160"/>
        <c:scaling>
          <c:orientation val="minMax"/>
        </c:scaling>
        <c:delete val="0"/>
        <c:axPos val="b"/>
        <c:numFmt formatCode="0.00" sourceLinked="0"/>
        <c:majorTickMark val="out"/>
        <c:minorTickMark val="none"/>
        <c:tickLblPos val="low"/>
        <c:spPr>
          <a:ln w="3175">
            <a:solidFill>
              <a:srgbClr val="000000"/>
            </a:solidFill>
            <a:prstDash val="solid"/>
          </a:ln>
        </c:spPr>
        <c:txPr>
          <a:bodyPr rot="-2700000" vert="horz"/>
          <a:lstStyle/>
          <a:p>
            <a:pPr>
              <a:defRPr sz="7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980712160"/>
        <c:crosses val="autoZero"/>
        <c:crossBetween val="between"/>
      </c:valAx>
      <c:spPr>
        <a:noFill/>
        <a:ln w="25400">
          <a:noFill/>
        </a:ln>
      </c:spPr>
    </c:plotArea>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Distribution of Remaining Term to Maturity (in years)</a:t>
            </a:r>
          </a:p>
        </c:rich>
      </c:tx>
      <c:layout>
        <c:manualLayout>
          <c:xMode val="edge"/>
          <c:yMode val="edge"/>
          <c:x val="0.18083025764828123"/>
          <c:y val="3.1626599052260958E-2"/>
        </c:manualLayout>
      </c:layout>
      <c:overlay val="0"/>
      <c:spPr>
        <a:noFill/>
        <a:ln w="3175">
          <a:solidFill>
            <a:srgbClr val="000000"/>
          </a:solidFill>
          <a:prstDash val="solid"/>
        </a:ln>
      </c:spPr>
    </c:title>
    <c:autoTitleDeleted val="0"/>
    <c:plotArea>
      <c:layout>
        <c:manualLayout>
          <c:layoutTarget val="inner"/>
          <c:xMode val="edge"/>
          <c:yMode val="edge"/>
          <c:x val="7.2134474362429118E-2"/>
          <c:y val="0.15662696673500665"/>
          <c:w val="0.90810386217907346"/>
          <c:h val="0.67319475125526884"/>
        </c:manualLayout>
      </c:layout>
      <c:barChart>
        <c:barDir val="col"/>
        <c:grouping val="clustered"/>
        <c:varyColors val="0"/>
        <c:ser>
          <c:idx val="0"/>
          <c:order val="0"/>
          <c:tx>
            <c:strRef>
              <c:f>_Hidden13!$B$1:$B$1</c:f>
              <c:strCache>
                <c:ptCount val="1"/>
              </c:strCache>
            </c:strRef>
          </c:tx>
          <c:spPr>
            <a:solidFill>
              <a:srgbClr val="00915A"/>
            </a:solidFill>
            <a:ln w="3175">
              <a:solidFill>
                <a:srgbClr val="008000"/>
              </a:solidFill>
              <a:prstDash val="solid"/>
            </a:ln>
          </c:spPr>
          <c:invertIfNegative val="0"/>
          <c:cat>
            <c:strRef>
              <c:f>_Hidden13!$A$2:$A$32</c:f>
              <c:strCache>
                <c:ptCount val="31"/>
                <c:pt idx="0">
                  <c:v>&lt;0</c:v>
                </c:pt>
                <c:pt idx="1">
                  <c:v>&lt;=1</c:v>
                </c:pt>
                <c:pt idx="2">
                  <c:v>&gt;1 and &lt;=2</c:v>
                </c:pt>
                <c:pt idx="3">
                  <c:v>&gt;2 and &lt;=3</c:v>
                </c:pt>
                <c:pt idx="4">
                  <c:v>&gt;3 and &lt;=4</c:v>
                </c:pt>
                <c:pt idx="5">
                  <c:v>&gt;4 and &lt;=5</c:v>
                </c:pt>
                <c:pt idx="6">
                  <c:v>&gt;5 and &lt;=6</c:v>
                </c:pt>
                <c:pt idx="7">
                  <c:v>&gt;6 and &lt;=7</c:v>
                </c:pt>
                <c:pt idx="8">
                  <c:v>&gt;7 and &lt;=8</c:v>
                </c:pt>
                <c:pt idx="9">
                  <c:v>&gt;8 and &lt;=9</c:v>
                </c:pt>
                <c:pt idx="10">
                  <c:v>&gt;9 and &lt;=10</c:v>
                </c:pt>
                <c:pt idx="11">
                  <c:v>&gt;10 and &lt;=11</c:v>
                </c:pt>
                <c:pt idx="12">
                  <c:v>&gt;11 and &lt;=12</c:v>
                </c:pt>
                <c:pt idx="13">
                  <c:v>&gt;12 and &lt;=13</c:v>
                </c:pt>
                <c:pt idx="14">
                  <c:v>&gt;13 and &lt;=14</c:v>
                </c:pt>
                <c:pt idx="15">
                  <c:v>&gt;14 and &lt;=15</c:v>
                </c:pt>
                <c:pt idx="16">
                  <c:v>&gt;15 and &lt;=16</c:v>
                </c:pt>
                <c:pt idx="17">
                  <c:v>&gt;16 and &lt;=17</c:v>
                </c:pt>
                <c:pt idx="18">
                  <c:v>&gt;17 and &lt;=18</c:v>
                </c:pt>
                <c:pt idx="19">
                  <c:v>&gt;18 and &lt;=19</c:v>
                </c:pt>
                <c:pt idx="20">
                  <c:v>&gt;19 and &lt;=20</c:v>
                </c:pt>
                <c:pt idx="21">
                  <c:v>&gt;20 and &lt;=21</c:v>
                </c:pt>
                <c:pt idx="22">
                  <c:v>&gt;21 and &lt;=22</c:v>
                </c:pt>
                <c:pt idx="23">
                  <c:v>&gt;22 and &lt;=23</c:v>
                </c:pt>
                <c:pt idx="24">
                  <c:v>&gt;23 and &lt;=24</c:v>
                </c:pt>
                <c:pt idx="25">
                  <c:v>&gt;24 and &lt;=25</c:v>
                </c:pt>
                <c:pt idx="26">
                  <c:v>&gt;25 and &lt;=26</c:v>
                </c:pt>
                <c:pt idx="27">
                  <c:v>&gt;26 and &lt;=27</c:v>
                </c:pt>
                <c:pt idx="28">
                  <c:v>&gt;27 and &lt;=28</c:v>
                </c:pt>
                <c:pt idx="29">
                  <c:v>&gt;28 and &lt;=29</c:v>
                </c:pt>
                <c:pt idx="30">
                  <c:v>&gt;29 and &lt;=30</c:v>
                </c:pt>
              </c:strCache>
            </c:strRef>
          </c:cat>
          <c:val>
            <c:numRef>
              <c:f>_Hidden13!$B$2:$B$32</c:f>
              <c:numCache>
                <c:formatCode>General</c:formatCode>
                <c:ptCount val="31"/>
                <c:pt idx="0">
                  <c:v>2.4829741340637979E-4</c:v>
                </c:pt>
                <c:pt idx="1">
                  <c:v>5.2681900960370497E-3</c:v>
                </c:pt>
                <c:pt idx="2">
                  <c:v>5.9477143023041997E-3</c:v>
                </c:pt>
                <c:pt idx="3">
                  <c:v>9.3274287098244636E-3</c:v>
                </c:pt>
                <c:pt idx="4">
                  <c:v>2.3105569225432786E-2</c:v>
                </c:pt>
                <c:pt idx="5">
                  <c:v>3.871378772046271E-2</c:v>
                </c:pt>
                <c:pt idx="6">
                  <c:v>4.1159952571239784E-2</c:v>
                </c:pt>
                <c:pt idx="7">
                  <c:v>3.7387164045895753E-2</c:v>
                </c:pt>
                <c:pt idx="8">
                  <c:v>4.2456060623841274E-2</c:v>
                </c:pt>
                <c:pt idx="9">
                  <c:v>4.8419474853790195E-2</c:v>
                </c:pt>
                <c:pt idx="10">
                  <c:v>4.5500341418265762E-2</c:v>
                </c:pt>
                <c:pt idx="11">
                  <c:v>4.9938205024733319E-2</c:v>
                </c:pt>
                <c:pt idx="12">
                  <c:v>4.0225648012271006E-2</c:v>
                </c:pt>
                <c:pt idx="13">
                  <c:v>4.2666139513736816E-2</c:v>
                </c:pt>
                <c:pt idx="14">
                  <c:v>6.0964812756122741E-2</c:v>
                </c:pt>
                <c:pt idx="15">
                  <c:v>5.5534634266653171E-2</c:v>
                </c:pt>
                <c:pt idx="16">
                  <c:v>6.9457075844729294E-2</c:v>
                </c:pt>
                <c:pt idx="17">
                  <c:v>5.6983138346595845E-2</c:v>
                </c:pt>
                <c:pt idx="18">
                  <c:v>3.5539822851465043E-2</c:v>
                </c:pt>
                <c:pt idx="19">
                  <c:v>6.2896704309058984E-2</c:v>
                </c:pt>
                <c:pt idx="20">
                  <c:v>5.0338768662442655E-2</c:v>
                </c:pt>
                <c:pt idx="21">
                  <c:v>5.957302805230117E-2</c:v>
                </c:pt>
                <c:pt idx="22">
                  <c:v>2.6180035166527473E-2</c:v>
                </c:pt>
                <c:pt idx="23">
                  <c:v>2.1971114056524316E-2</c:v>
                </c:pt>
                <c:pt idx="24">
                  <c:v>4.838510815949152E-2</c:v>
                </c:pt>
                <c:pt idx="25">
                  <c:v>2.0877723235114002E-2</c:v>
                </c:pt>
                <c:pt idx="26">
                  <c:v>3.3350384902367062E-4</c:v>
                </c:pt>
                <c:pt idx="27">
                  <c:v>8.3025538403981282E-5</c:v>
                </c:pt>
                <c:pt idx="28">
                  <c:v>1.8498612453620009E-4</c:v>
                </c:pt>
                <c:pt idx="29">
                  <c:v>1.722488850530657E-4</c:v>
                </c:pt>
                <c:pt idx="30">
                  <c:v>1.6029636471526085E-4</c:v>
                </c:pt>
              </c:numCache>
            </c:numRef>
          </c:val>
          <c:extLst>
            <c:ext xmlns:c16="http://schemas.microsoft.com/office/drawing/2014/chart" uri="{C3380CC4-5D6E-409C-BE32-E72D297353CC}">
              <c16:uniqueId val="{00000000-DF54-4A27-AA0C-1344C16567AB}"/>
            </c:ext>
          </c:extLst>
        </c:ser>
        <c:dLbls>
          <c:showLegendKey val="0"/>
          <c:showVal val="0"/>
          <c:showCatName val="0"/>
          <c:showSerName val="0"/>
          <c:showPercent val="0"/>
          <c:showBubbleSize val="0"/>
        </c:dLbls>
        <c:gapWidth val="80"/>
        <c:axId val="980709208"/>
        <c:axId val="1"/>
      </c:barChart>
      <c:catAx>
        <c:axId val="980709208"/>
        <c:scaling>
          <c:orientation val="minMax"/>
        </c:scaling>
        <c:delete val="0"/>
        <c:axPos val="b"/>
        <c:numFmt formatCode="0.00" sourceLinked="0"/>
        <c:majorTickMark val="out"/>
        <c:minorTickMark val="none"/>
        <c:tickLblPos val="low"/>
        <c:spPr>
          <a:ln w="3175">
            <a:solidFill>
              <a:srgbClr val="000000"/>
            </a:solidFill>
            <a:prstDash val="solid"/>
          </a:ln>
        </c:spPr>
        <c:txPr>
          <a:bodyPr rot="-2700000" vert="horz"/>
          <a:lstStyle/>
          <a:p>
            <a:pPr>
              <a:defRPr sz="7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980709208"/>
        <c:crosses val="autoZero"/>
        <c:crossBetween val="between"/>
      </c:valAx>
      <c:spPr>
        <a:noFill/>
        <a:ln w="25400">
          <a:noFill/>
        </a:ln>
      </c:spPr>
    </c:plotArea>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Distribution of Initial Term (in years)</a:t>
            </a:r>
          </a:p>
        </c:rich>
      </c:tx>
      <c:layout>
        <c:manualLayout>
          <c:xMode val="edge"/>
          <c:yMode val="edge"/>
          <c:x val="0.11152780072240097"/>
          <c:y val="4.1853573800643744E-2"/>
        </c:manualLayout>
      </c:layout>
      <c:overlay val="0"/>
      <c:spPr>
        <a:noFill/>
        <a:ln w="3175">
          <a:solidFill>
            <a:srgbClr val="000000"/>
          </a:solidFill>
          <a:prstDash val="solid"/>
        </a:ln>
      </c:spPr>
    </c:title>
    <c:autoTitleDeleted val="0"/>
    <c:plotArea>
      <c:layout>
        <c:manualLayout>
          <c:layoutTarget val="inner"/>
          <c:xMode val="edge"/>
          <c:yMode val="edge"/>
          <c:x val="7.7788297982851098E-2"/>
          <c:y val="0.15545613125953392"/>
          <c:w val="0.9034689066923911"/>
          <c:h val="0.67563626278182043"/>
        </c:manualLayout>
      </c:layout>
      <c:barChart>
        <c:barDir val="col"/>
        <c:grouping val="clustered"/>
        <c:varyColors val="0"/>
        <c:ser>
          <c:idx val="0"/>
          <c:order val="0"/>
          <c:tx>
            <c:strRef>
              <c:f>_Hidden14!$B$1:$B$1</c:f>
              <c:strCache>
                <c:ptCount val="1"/>
              </c:strCache>
            </c:strRef>
          </c:tx>
          <c:spPr>
            <a:solidFill>
              <a:srgbClr val="00915A"/>
            </a:solidFill>
            <a:ln w="3175">
              <a:solidFill>
                <a:srgbClr val="008000"/>
              </a:solidFill>
              <a:prstDash val="solid"/>
            </a:ln>
          </c:spPr>
          <c:invertIfNegative val="0"/>
          <c:cat>
            <c:strRef>
              <c:f>_Hidden14!$A$2:$A$33</c:f>
              <c:strCache>
                <c:ptCount val="32"/>
                <c:pt idx="0">
                  <c:v>&lt;=1</c:v>
                </c:pt>
                <c:pt idx="1">
                  <c:v>&gt;1 and &lt;=2</c:v>
                </c:pt>
                <c:pt idx="2">
                  <c:v>&gt;2 and &lt;=3</c:v>
                </c:pt>
                <c:pt idx="3">
                  <c:v>&gt;3 and &lt;=4</c:v>
                </c:pt>
                <c:pt idx="4">
                  <c:v>&gt;4 and &lt;=5</c:v>
                </c:pt>
                <c:pt idx="5">
                  <c:v>&gt;5 and &lt;=6</c:v>
                </c:pt>
                <c:pt idx="6">
                  <c:v>&gt;6 and &lt;=7</c:v>
                </c:pt>
                <c:pt idx="7">
                  <c:v>&gt;7 and &lt;=8</c:v>
                </c:pt>
                <c:pt idx="8">
                  <c:v>&gt;8 and &lt;=9</c:v>
                </c:pt>
                <c:pt idx="9">
                  <c:v>&gt;9 and &lt;=10</c:v>
                </c:pt>
                <c:pt idx="10">
                  <c:v>&gt;10 and &lt;=11</c:v>
                </c:pt>
                <c:pt idx="11">
                  <c:v>&gt;11 and &lt;=12</c:v>
                </c:pt>
                <c:pt idx="12">
                  <c:v>&gt;12 and &lt;=13</c:v>
                </c:pt>
                <c:pt idx="13">
                  <c:v>&gt;13 and &lt;=14</c:v>
                </c:pt>
                <c:pt idx="14">
                  <c:v>&gt;14 and &lt;=15</c:v>
                </c:pt>
                <c:pt idx="15">
                  <c:v>&gt;15 and &lt;=16</c:v>
                </c:pt>
                <c:pt idx="16">
                  <c:v>&gt;16 and &lt;=17</c:v>
                </c:pt>
                <c:pt idx="17">
                  <c:v>&gt;17 and &lt;=18</c:v>
                </c:pt>
                <c:pt idx="18">
                  <c:v>&gt;18 and &lt;=19</c:v>
                </c:pt>
                <c:pt idx="19">
                  <c:v>&gt;19 and &lt;=20</c:v>
                </c:pt>
                <c:pt idx="20">
                  <c:v>&gt;20 and &lt;=21</c:v>
                </c:pt>
                <c:pt idx="21">
                  <c:v>&gt;21 and &lt;=22</c:v>
                </c:pt>
                <c:pt idx="22">
                  <c:v>&gt;22 and &lt;=23</c:v>
                </c:pt>
                <c:pt idx="23">
                  <c:v>&gt;23 and &lt;=24</c:v>
                </c:pt>
                <c:pt idx="24">
                  <c:v>&gt;24 and &lt;=25</c:v>
                </c:pt>
                <c:pt idx="25">
                  <c:v>&gt;25 and &lt;=26</c:v>
                </c:pt>
                <c:pt idx="26">
                  <c:v>&gt;26 and &lt;=27</c:v>
                </c:pt>
                <c:pt idx="27">
                  <c:v>&gt;27 and &lt;=28</c:v>
                </c:pt>
                <c:pt idx="28">
                  <c:v>&gt;28 and &lt;=29</c:v>
                </c:pt>
                <c:pt idx="29">
                  <c:v>&gt;29 and &lt;=30</c:v>
                </c:pt>
                <c:pt idx="30">
                  <c:v>&gt;30 and &lt;=31</c:v>
                </c:pt>
                <c:pt idx="31">
                  <c:v>&gt;39 and &lt;=40</c:v>
                </c:pt>
              </c:strCache>
            </c:strRef>
          </c:cat>
          <c:val>
            <c:numRef>
              <c:f>_Hidden14!$B$2:$B$33</c:f>
              <c:numCache>
                <c:formatCode>General</c:formatCode>
                <c:ptCount val="32"/>
                <c:pt idx="0">
                  <c:v>4.0412544526831461E-5</c:v>
                </c:pt>
                <c:pt idx="1">
                  <c:v>1.2672257960922861E-3</c:v>
                </c:pt>
                <c:pt idx="2">
                  <c:v>1.8832927283093366E-3</c:v>
                </c:pt>
                <c:pt idx="3">
                  <c:v>6.9434498297919842E-4</c:v>
                </c:pt>
                <c:pt idx="4">
                  <c:v>1.2308903827682604E-2</c:v>
                </c:pt>
                <c:pt idx="5">
                  <c:v>1.4397325714008962E-3</c:v>
                </c:pt>
                <c:pt idx="6">
                  <c:v>3.735711642516939E-3</c:v>
                </c:pt>
                <c:pt idx="7">
                  <c:v>5.718398873399172E-3</c:v>
                </c:pt>
                <c:pt idx="8">
                  <c:v>1.0025090617466747E-2</c:v>
                </c:pt>
                <c:pt idx="9">
                  <c:v>0.11932514806979334</c:v>
                </c:pt>
                <c:pt idx="10">
                  <c:v>1.8930494392049003E-2</c:v>
                </c:pt>
                <c:pt idx="11">
                  <c:v>2.0524138276272023E-2</c:v>
                </c:pt>
                <c:pt idx="12">
                  <c:v>6.7610617082181634E-2</c:v>
                </c:pt>
                <c:pt idx="13">
                  <c:v>8.9195303117264122E-3</c:v>
                </c:pt>
                <c:pt idx="14">
                  <c:v>0.14382298438098859</c:v>
                </c:pt>
                <c:pt idx="15">
                  <c:v>1.0534778656633683E-2</c:v>
                </c:pt>
                <c:pt idx="16">
                  <c:v>1.4204389835776161E-2</c:v>
                </c:pt>
                <c:pt idx="17">
                  <c:v>6.8277772073679702E-2</c:v>
                </c:pt>
                <c:pt idx="18">
                  <c:v>9.0743305087397867E-3</c:v>
                </c:pt>
                <c:pt idx="19">
                  <c:v>0.22897365393010993</c:v>
                </c:pt>
                <c:pt idx="20">
                  <c:v>1.5400579111809644E-2</c:v>
                </c:pt>
                <c:pt idx="21">
                  <c:v>5.3831282221767076E-3</c:v>
                </c:pt>
                <c:pt idx="22">
                  <c:v>7.2047938612586088E-3</c:v>
                </c:pt>
                <c:pt idx="23">
                  <c:v>5.3706890663069622E-3</c:v>
                </c:pt>
                <c:pt idx="24">
                  <c:v>0.19261566557649676</c:v>
                </c:pt>
                <c:pt idx="25">
                  <c:v>2.1934422801841262E-2</c:v>
                </c:pt>
                <c:pt idx="26">
                  <c:v>3.0503866024844515E-4</c:v>
                </c:pt>
                <c:pt idx="27">
                  <c:v>1.7822630108923742E-4</c:v>
                </c:pt>
                <c:pt idx="28">
                  <c:v>1.9167717816162891E-4</c:v>
                </c:pt>
                <c:pt idx="29">
                  <c:v>3.3287783918763609E-3</c:v>
                </c:pt>
                <c:pt idx="30">
                  <c:v>6.8273326710905529E-4</c:v>
                </c:pt>
                <c:pt idx="31">
                  <c:v>9.3316459300854442E-5</c:v>
                </c:pt>
              </c:numCache>
            </c:numRef>
          </c:val>
          <c:extLst>
            <c:ext xmlns:c16="http://schemas.microsoft.com/office/drawing/2014/chart" uri="{C3380CC4-5D6E-409C-BE32-E72D297353CC}">
              <c16:uniqueId val="{00000000-8198-4D07-846F-1A23843DEE5A}"/>
            </c:ext>
          </c:extLst>
        </c:ser>
        <c:dLbls>
          <c:showLegendKey val="0"/>
          <c:showVal val="0"/>
          <c:showCatName val="0"/>
          <c:showSerName val="0"/>
          <c:showPercent val="0"/>
          <c:showBubbleSize val="0"/>
        </c:dLbls>
        <c:gapWidth val="80"/>
        <c:axId val="980717080"/>
        <c:axId val="1"/>
      </c:barChart>
      <c:catAx>
        <c:axId val="980717080"/>
        <c:scaling>
          <c:orientation val="minMax"/>
        </c:scaling>
        <c:delete val="0"/>
        <c:axPos val="b"/>
        <c:numFmt formatCode="0.00" sourceLinked="0"/>
        <c:majorTickMark val="out"/>
        <c:minorTickMark val="none"/>
        <c:tickLblPos val="low"/>
        <c:spPr>
          <a:ln w="3175">
            <a:solidFill>
              <a:srgbClr val="000000"/>
            </a:solidFill>
            <a:prstDash val="solid"/>
          </a:ln>
        </c:spPr>
        <c:txPr>
          <a:bodyPr rot="-2700000" vert="horz"/>
          <a:lstStyle/>
          <a:p>
            <a:pPr>
              <a:defRPr sz="7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980717080"/>
        <c:crosses val="autoZero"/>
        <c:crossBetween val="between"/>
      </c:valAx>
      <c:spPr>
        <a:noFill/>
        <a:ln w="25400">
          <a:noFill/>
        </a:ln>
      </c:spPr>
    </c:plotArea>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Distribution Origination Year</a:t>
            </a:r>
          </a:p>
        </c:rich>
      </c:tx>
      <c:layout>
        <c:manualLayout>
          <c:xMode val="edge"/>
          <c:yMode val="edge"/>
          <c:x val="0.14449767517273249"/>
          <c:y val="4.1791120917241645E-2"/>
        </c:manualLayout>
      </c:layout>
      <c:overlay val="0"/>
      <c:spPr>
        <a:noFill/>
        <a:ln w="3175">
          <a:solidFill>
            <a:srgbClr val="000000"/>
          </a:solidFill>
          <a:prstDash val="solid"/>
        </a:ln>
      </c:spPr>
    </c:title>
    <c:autoTitleDeleted val="0"/>
    <c:plotArea>
      <c:layout>
        <c:manualLayout>
          <c:layoutTarget val="inner"/>
          <c:xMode val="edge"/>
          <c:yMode val="edge"/>
          <c:x val="7.9425874432694013E-2"/>
          <c:y val="0.15522416340689754"/>
          <c:w val="0.9014358278987683"/>
          <c:h val="0.71791175575690114"/>
        </c:manualLayout>
      </c:layout>
      <c:barChart>
        <c:barDir val="col"/>
        <c:grouping val="clustered"/>
        <c:varyColors val="0"/>
        <c:ser>
          <c:idx val="0"/>
          <c:order val="0"/>
          <c:tx>
            <c:strRef>
              <c:f>_Hidden15!$B$1:$B$1</c:f>
              <c:strCache>
                <c:ptCount val="1"/>
              </c:strCache>
            </c:strRef>
          </c:tx>
          <c:spPr>
            <a:solidFill>
              <a:srgbClr val="00915A"/>
            </a:solidFill>
            <a:ln w="3175">
              <a:solidFill>
                <a:srgbClr val="008000"/>
              </a:solidFill>
              <a:prstDash val="solid"/>
            </a:ln>
          </c:spPr>
          <c:invertIfNegative val="0"/>
          <c:cat>
            <c:numRef>
              <c:f>_Hidden15!$A$2:$A$24</c:f>
              <c:numCache>
                <c:formatCode>General</c:formatCode>
                <c:ptCount val="23"/>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numCache>
            </c:numRef>
          </c:cat>
          <c:val>
            <c:numRef>
              <c:f>_Hidden15!$B$2:$B$24</c:f>
              <c:numCache>
                <c:formatCode>General</c:formatCode>
                <c:ptCount val="23"/>
                <c:pt idx="0">
                  <c:v>2.1195283670912228E-6</c:v>
                </c:pt>
                <c:pt idx="1">
                  <c:v>1.3598718489521531E-5</c:v>
                </c:pt>
                <c:pt idx="2">
                  <c:v>7.1233274353976828E-7</c:v>
                </c:pt>
                <c:pt idx="3">
                  <c:v>9.6994744032640498E-5</c:v>
                </c:pt>
                <c:pt idx="4">
                  <c:v>1.0792398449510689E-4</c:v>
                </c:pt>
                <c:pt idx="5">
                  <c:v>3.7172189306373016E-4</c:v>
                </c:pt>
                <c:pt idx="6">
                  <c:v>1.0102930849680851E-3</c:v>
                </c:pt>
                <c:pt idx="7">
                  <c:v>7.6379395444772682E-4</c:v>
                </c:pt>
                <c:pt idx="8">
                  <c:v>1.5926814731742729E-3</c:v>
                </c:pt>
                <c:pt idx="9">
                  <c:v>8.3930844129949476E-4</c:v>
                </c:pt>
                <c:pt idx="10">
                  <c:v>2.6776824311541226E-3</c:v>
                </c:pt>
                <c:pt idx="11">
                  <c:v>4.6553264436131822E-3</c:v>
                </c:pt>
                <c:pt idx="12">
                  <c:v>1.9894095357338355E-3</c:v>
                </c:pt>
                <c:pt idx="13">
                  <c:v>7.0387426440341784E-4</c:v>
                </c:pt>
                <c:pt idx="14">
                  <c:v>2.4042537782761808E-3</c:v>
                </c:pt>
                <c:pt idx="15">
                  <c:v>1.6302282049158821E-2</c:v>
                </c:pt>
                <c:pt idx="16">
                  <c:v>0.16174476614734071</c:v>
                </c:pt>
                <c:pt idx="17">
                  <c:v>0.25488509756162964</c:v>
                </c:pt>
                <c:pt idx="18">
                  <c:v>0.14588773942776648</c:v>
                </c:pt>
                <c:pt idx="19">
                  <c:v>0.12002557871963157</c:v>
                </c:pt>
                <c:pt idx="20">
                  <c:v>0.18095769286060279</c:v>
                </c:pt>
                <c:pt idx="21">
                  <c:v>9.2406555247206326E-2</c:v>
                </c:pt>
                <c:pt idx="22">
                  <c:v>1.0560593378401749E-2</c:v>
                </c:pt>
              </c:numCache>
            </c:numRef>
          </c:val>
          <c:extLst>
            <c:ext xmlns:c16="http://schemas.microsoft.com/office/drawing/2014/chart" uri="{C3380CC4-5D6E-409C-BE32-E72D297353CC}">
              <c16:uniqueId val="{00000000-C633-4C2E-8DE9-DA9A388E2100}"/>
            </c:ext>
          </c:extLst>
        </c:ser>
        <c:dLbls>
          <c:showLegendKey val="0"/>
          <c:showVal val="0"/>
          <c:showCatName val="0"/>
          <c:showSerName val="0"/>
          <c:showPercent val="0"/>
          <c:showBubbleSize val="0"/>
        </c:dLbls>
        <c:gapWidth val="80"/>
        <c:axId val="980984272"/>
        <c:axId val="1"/>
      </c:barChart>
      <c:catAx>
        <c:axId val="980984272"/>
        <c:scaling>
          <c:orientation val="minMax"/>
        </c:scaling>
        <c:delete val="0"/>
        <c:axPos val="b"/>
        <c:numFmt formatCode="0" sourceLinked="0"/>
        <c:majorTickMark val="out"/>
        <c:minorTickMark val="none"/>
        <c:tickLblPos val="low"/>
        <c:spPr>
          <a:ln w="3175">
            <a:solidFill>
              <a:srgbClr val="000000"/>
            </a:solidFill>
            <a:prstDash val="solid"/>
          </a:ln>
        </c:spPr>
        <c:txPr>
          <a:bodyPr rot="-2700000" vert="horz"/>
          <a:lstStyle/>
          <a:p>
            <a:pPr>
              <a:defRPr sz="9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980984272"/>
        <c:crosses val="autoZero"/>
        <c:crossBetween val="between"/>
      </c:valAx>
      <c:spPr>
        <a:noFill/>
        <a:ln w="25400">
          <a:noFill/>
        </a:ln>
      </c:spPr>
    </c:plotArea>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Outstanding Loan Balance by Borrower</a:t>
            </a:r>
          </a:p>
        </c:rich>
      </c:tx>
      <c:layout>
        <c:manualLayout>
          <c:xMode val="edge"/>
          <c:yMode val="edge"/>
          <c:x val="9.4697057270449799E-3"/>
          <c:y val="4.1033465100108864E-2"/>
        </c:manualLayout>
      </c:layout>
      <c:overlay val="0"/>
      <c:spPr>
        <a:noFill/>
        <a:ln w="3175">
          <a:solidFill>
            <a:srgbClr val="000000"/>
          </a:solidFill>
          <a:prstDash val="solid"/>
        </a:ln>
      </c:spPr>
    </c:title>
    <c:autoTitleDeleted val="0"/>
    <c:plotArea>
      <c:layout>
        <c:manualLayout>
          <c:layoutTarget val="inner"/>
          <c:xMode val="edge"/>
          <c:yMode val="edge"/>
          <c:x val="7.859855753447334E-2"/>
          <c:y val="0.15805482853375266"/>
          <c:w val="0.90246295578738656"/>
          <c:h val="0.76291849926869071"/>
        </c:manualLayout>
      </c:layout>
      <c:barChart>
        <c:barDir val="col"/>
        <c:grouping val="clustered"/>
        <c:varyColors val="0"/>
        <c:ser>
          <c:idx val="0"/>
          <c:order val="0"/>
          <c:tx>
            <c:strRef>
              <c:f>_Hidden16!$B$1:$B$1</c:f>
              <c:strCache>
                <c:ptCount val="1"/>
                <c:pt idx="0">
                  <c:v>In % of the Portfolio Amount</c:v>
                </c:pt>
              </c:strCache>
            </c:strRef>
          </c:tx>
          <c:spPr>
            <a:solidFill>
              <a:srgbClr val="00915A"/>
            </a:solidFill>
            <a:ln w="3175">
              <a:solidFill>
                <a:srgbClr val="008000"/>
              </a:solidFill>
              <a:prstDash val="solid"/>
            </a:ln>
          </c:spPr>
          <c:invertIfNegative val="0"/>
          <c:cat>
            <c:strRef>
              <c:f>_Hidden16!$A$2:$A$6</c:f>
              <c:strCache>
                <c:ptCount val="5"/>
                <c:pt idx="0">
                  <c:v>&lt;=100</c:v>
                </c:pt>
                <c:pt idx="1">
                  <c:v>&gt;100 and &lt;=200</c:v>
                </c:pt>
                <c:pt idx="2">
                  <c:v>&gt;200 and &lt;=300</c:v>
                </c:pt>
                <c:pt idx="3">
                  <c:v>&gt;300 and &lt;=400</c:v>
                </c:pt>
                <c:pt idx="4">
                  <c:v>&gt;400</c:v>
                </c:pt>
              </c:strCache>
            </c:strRef>
          </c:cat>
          <c:val>
            <c:numRef>
              <c:f>_Hidden16!$B$2:$B$6</c:f>
              <c:numCache>
                <c:formatCode>General</c:formatCode>
                <c:ptCount val="5"/>
                <c:pt idx="0">
                  <c:v>0.21033636624434601</c:v>
                </c:pt>
                <c:pt idx="1">
                  <c:v>0.34880498935719817</c:v>
                </c:pt>
                <c:pt idx="2">
                  <c:v>0.22730180473085479</c:v>
                </c:pt>
                <c:pt idx="3">
                  <c:v>9.0198680780214563E-2</c:v>
                </c:pt>
                <c:pt idx="4">
                  <c:v>0.12335815888738648</c:v>
                </c:pt>
              </c:numCache>
            </c:numRef>
          </c:val>
          <c:extLst>
            <c:ext xmlns:c16="http://schemas.microsoft.com/office/drawing/2014/chart" uri="{C3380CC4-5D6E-409C-BE32-E72D297353CC}">
              <c16:uniqueId val="{00000000-0E1F-451F-ACBA-43100BAACD06}"/>
            </c:ext>
          </c:extLst>
        </c:ser>
        <c:ser>
          <c:idx val="1"/>
          <c:order val="1"/>
          <c:tx>
            <c:strRef>
              <c:f>_Hidden16!$C$1:$C$1</c:f>
              <c:strCache>
                <c:ptCount val="1"/>
                <c:pt idx="0">
                  <c:v>In % Number Of Borrowers</c:v>
                </c:pt>
              </c:strCache>
            </c:strRef>
          </c:tx>
          <c:spPr>
            <a:solidFill>
              <a:srgbClr val="FF8040"/>
            </a:solidFill>
            <a:ln w="3175">
              <a:solidFill>
                <a:srgbClr val="FF8040"/>
              </a:solidFill>
              <a:prstDash val="solid"/>
            </a:ln>
          </c:spPr>
          <c:invertIfNegative val="0"/>
          <c:cat>
            <c:strRef>
              <c:f>_Hidden16!$A$2:$A$6</c:f>
              <c:strCache>
                <c:ptCount val="5"/>
                <c:pt idx="0">
                  <c:v>&lt;=100</c:v>
                </c:pt>
                <c:pt idx="1">
                  <c:v>&gt;100 and &lt;=200</c:v>
                </c:pt>
                <c:pt idx="2">
                  <c:v>&gt;200 and &lt;=300</c:v>
                </c:pt>
                <c:pt idx="3">
                  <c:v>&gt;300 and &lt;=400</c:v>
                </c:pt>
                <c:pt idx="4">
                  <c:v>&gt;400</c:v>
                </c:pt>
              </c:strCache>
            </c:strRef>
          </c:cat>
          <c:val>
            <c:numRef>
              <c:f>_Hidden16!$C$2:$C$6</c:f>
              <c:numCache>
                <c:formatCode>General</c:formatCode>
                <c:ptCount val="5"/>
                <c:pt idx="0">
                  <c:v>0.53196394885768183</c:v>
                </c:pt>
                <c:pt idx="1">
                  <c:v>0.29608048627122197</c:v>
                </c:pt>
                <c:pt idx="2">
                  <c:v>0.11582477468036051</c:v>
                </c:pt>
                <c:pt idx="3">
                  <c:v>3.2487948019283168E-2</c:v>
                </c:pt>
                <c:pt idx="4">
                  <c:v>2.3642842171452527E-2</c:v>
                </c:pt>
              </c:numCache>
            </c:numRef>
          </c:val>
          <c:extLst>
            <c:ext xmlns:c16="http://schemas.microsoft.com/office/drawing/2014/chart" uri="{C3380CC4-5D6E-409C-BE32-E72D297353CC}">
              <c16:uniqueId val="{00000001-0E1F-451F-ACBA-43100BAACD06}"/>
            </c:ext>
          </c:extLst>
        </c:ser>
        <c:dLbls>
          <c:showLegendKey val="0"/>
          <c:showVal val="0"/>
          <c:showCatName val="0"/>
          <c:showSerName val="0"/>
          <c:showPercent val="0"/>
          <c:showBubbleSize val="0"/>
        </c:dLbls>
        <c:gapWidth val="150"/>
        <c:axId val="980988536"/>
        <c:axId val="1"/>
      </c:barChart>
      <c:catAx>
        <c:axId val="980988536"/>
        <c:scaling>
          <c:orientation val="minMax"/>
        </c:scaling>
        <c:delete val="0"/>
        <c:axPos val="b"/>
        <c:numFmt formatCode="0.00" sourceLinked="0"/>
        <c:majorTickMark val="out"/>
        <c:minorTickMark val="none"/>
        <c:tickLblPos val="low"/>
        <c:spPr>
          <a:ln w="3175">
            <a:solidFill>
              <a:srgbClr val="000000"/>
            </a:solidFill>
            <a:prstDash val="solid"/>
          </a:ln>
        </c:spPr>
        <c:txPr>
          <a:bodyPr rot="0" vert="horz"/>
          <a:lstStyle/>
          <a:p>
            <a:pPr>
              <a:defRPr sz="7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980988536"/>
        <c:crosses val="autoZero"/>
        <c:crossBetween val="between"/>
      </c:valAx>
      <c:spPr>
        <a:noFill/>
        <a:ln w="25400">
          <a:noFill/>
        </a:ln>
      </c:spPr>
    </c:plotArea>
    <c:legend>
      <c:legendPos val="r"/>
      <c:layout>
        <c:manualLayout>
          <c:xMode val="edge"/>
          <c:yMode val="edge"/>
          <c:x val="0.74242492900032642"/>
          <c:y val="0.11702136343364379"/>
          <c:w val="0.250947201766692"/>
          <c:h val="8.3586688166888426E-2"/>
        </c:manualLayout>
      </c:layout>
      <c:overlay val="0"/>
      <c:spPr>
        <a:solidFill>
          <a:srgbClr val="FFFFFF"/>
        </a:solidFill>
        <a:ln w="3175">
          <a:solidFill>
            <a:srgbClr val="000000"/>
          </a:solidFill>
          <a:prstDash val="solid"/>
        </a:ln>
      </c:spPr>
      <c:txPr>
        <a:bodyPr/>
        <a:lstStyle/>
        <a:p>
          <a:pPr>
            <a:defRPr sz="825" b="0" i="0" u="none" strike="noStrike" baseline="0">
              <a:solidFill>
                <a:srgbClr val="000000"/>
              </a:solidFill>
              <a:latin typeface="Tahoma"/>
              <a:ea typeface="Tahoma"/>
              <a:cs typeface="Tahoma"/>
            </a:defRPr>
          </a:pPr>
          <a:endParaRPr lang="en-US"/>
        </a:p>
      </c:txPr>
    </c:legend>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Distribution per Interest Rate
</a:t>
            </a:r>
          </a:p>
        </c:rich>
      </c:tx>
      <c:layout>
        <c:manualLayout>
          <c:xMode val="edge"/>
          <c:yMode val="edge"/>
          <c:x val="0.11288719548556582"/>
          <c:y val="6.4960786019359243E-2"/>
        </c:manualLayout>
      </c:layout>
      <c:overlay val="0"/>
      <c:spPr>
        <a:noFill/>
        <a:ln w="3175">
          <a:solidFill>
            <a:srgbClr val="000000"/>
          </a:solidFill>
          <a:prstDash val="solid"/>
        </a:ln>
      </c:spPr>
    </c:title>
    <c:autoTitleDeleted val="0"/>
    <c:plotArea>
      <c:layout>
        <c:manualLayout>
          <c:layoutTarget val="inner"/>
          <c:xMode val="edge"/>
          <c:yMode val="edge"/>
          <c:x val="8.2917143586743028E-2"/>
          <c:y val="0.25196910940842376"/>
          <c:w val="0.89710355350476201"/>
          <c:h val="0.59842663484500636"/>
        </c:manualLayout>
      </c:layout>
      <c:barChart>
        <c:barDir val="col"/>
        <c:grouping val="clustered"/>
        <c:varyColors val="0"/>
        <c:ser>
          <c:idx val="0"/>
          <c:order val="0"/>
          <c:tx>
            <c:strRef>
              <c:f>_Hidden17!$B$1:$B$1</c:f>
              <c:strCache>
                <c:ptCount val="1"/>
              </c:strCache>
            </c:strRef>
          </c:tx>
          <c:spPr>
            <a:solidFill>
              <a:srgbClr val="00915A"/>
            </a:solidFill>
            <a:ln w="3175">
              <a:solidFill>
                <a:srgbClr val="008000"/>
              </a:solidFill>
              <a:prstDash val="solid"/>
            </a:ln>
          </c:spPr>
          <c:invertIfNegative val="0"/>
          <c:cat>
            <c:strRef>
              <c:f>_Hidden17!$A$2:$A$14</c:f>
              <c:strCache>
                <c:ptCount val="13"/>
                <c:pt idx="0">
                  <c:v>0 - 0.5%</c:v>
                </c:pt>
                <c:pt idx="1">
                  <c:v>0.5 - 1%</c:v>
                </c:pt>
                <c:pt idx="2">
                  <c:v>1 - 1.5%</c:v>
                </c:pt>
                <c:pt idx="3">
                  <c:v>1.5 - 2%</c:v>
                </c:pt>
                <c:pt idx="4">
                  <c:v>2 - 2.5%</c:v>
                </c:pt>
                <c:pt idx="5">
                  <c:v>2.5 - 3%</c:v>
                </c:pt>
                <c:pt idx="6">
                  <c:v>3 - 3.5%</c:v>
                </c:pt>
                <c:pt idx="7">
                  <c:v>3.5 - 4%</c:v>
                </c:pt>
                <c:pt idx="8">
                  <c:v>4 - 4.5%</c:v>
                </c:pt>
                <c:pt idx="9">
                  <c:v>4.5 - 5%</c:v>
                </c:pt>
                <c:pt idx="10">
                  <c:v>5 - 5.5%</c:v>
                </c:pt>
                <c:pt idx="11">
                  <c:v>5.5 - 6%</c:v>
                </c:pt>
                <c:pt idx="12">
                  <c:v>6 - 6.5%</c:v>
                </c:pt>
              </c:strCache>
            </c:strRef>
          </c:cat>
          <c:val>
            <c:numRef>
              <c:f>_Hidden17!$B$2:$B$14</c:f>
              <c:numCache>
                <c:formatCode>General</c:formatCode>
                <c:ptCount val="13"/>
                <c:pt idx="0">
                  <c:v>9.9825550307363372E-4</c:v>
                </c:pt>
                <c:pt idx="1">
                  <c:v>2.124247002573618E-2</c:v>
                </c:pt>
                <c:pt idx="2">
                  <c:v>0.21631485312047771</c:v>
                </c:pt>
                <c:pt idx="3">
                  <c:v>0.63237039311725729</c:v>
                </c:pt>
                <c:pt idx="4">
                  <c:v>8.2341029039788086E-2</c:v>
                </c:pt>
                <c:pt idx="5">
                  <c:v>3.6547404984176024E-2</c:v>
                </c:pt>
                <c:pt idx="6">
                  <c:v>6.5657007447664732E-3</c:v>
                </c:pt>
                <c:pt idx="7">
                  <c:v>2.2661806108506223E-3</c:v>
                </c:pt>
                <c:pt idx="8">
                  <c:v>1.0108389283025486E-3</c:v>
                </c:pt>
                <c:pt idx="9">
                  <c:v>2.4923679957911408E-4</c:v>
                </c:pt>
                <c:pt idx="10">
                  <c:v>6.4064064981373488E-5</c:v>
                </c:pt>
                <c:pt idx="11">
                  <c:v>2.854625017492085E-5</c:v>
                </c:pt>
                <c:pt idx="12">
                  <c:v>1.0268108357966975E-6</c:v>
                </c:pt>
              </c:numCache>
            </c:numRef>
          </c:val>
          <c:extLst>
            <c:ext xmlns:c16="http://schemas.microsoft.com/office/drawing/2014/chart" uri="{C3380CC4-5D6E-409C-BE32-E72D297353CC}">
              <c16:uniqueId val="{00000000-C7A2-4F2E-847D-7DE9889486A4}"/>
            </c:ext>
          </c:extLst>
        </c:ser>
        <c:dLbls>
          <c:showLegendKey val="0"/>
          <c:showVal val="0"/>
          <c:showCatName val="0"/>
          <c:showSerName val="0"/>
          <c:showPercent val="0"/>
          <c:showBubbleSize val="0"/>
        </c:dLbls>
        <c:gapWidth val="80"/>
        <c:axId val="980991160"/>
        <c:axId val="1"/>
      </c:barChart>
      <c:catAx>
        <c:axId val="980991160"/>
        <c:scaling>
          <c:orientation val="minMax"/>
        </c:scaling>
        <c:delete val="0"/>
        <c:axPos val="b"/>
        <c:numFmt formatCode="0.00" sourceLinked="0"/>
        <c:majorTickMark val="out"/>
        <c:minorTickMark val="none"/>
        <c:tickLblPos val="low"/>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980991160"/>
        <c:crosses val="autoZero"/>
        <c:crossBetween val="between"/>
      </c:valAx>
      <c:spPr>
        <a:noFill/>
        <a:ln w="25400">
          <a:noFill/>
        </a:ln>
      </c:spPr>
    </c:plotArea>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Distribution per Interest Type</a:t>
            </a:r>
          </a:p>
        </c:rich>
      </c:tx>
      <c:layout>
        <c:manualLayout>
          <c:xMode val="edge"/>
          <c:yMode val="edge"/>
          <c:x val="0.28110047846889952"/>
          <c:y val="4.3076987795955222E-2"/>
        </c:manualLayout>
      </c:layout>
      <c:overlay val="0"/>
      <c:spPr>
        <a:noFill/>
        <a:ln w="3175">
          <a:solidFill>
            <a:srgbClr val="000000"/>
          </a:solidFill>
          <a:prstDash val="solid"/>
        </a:ln>
      </c:spPr>
    </c:title>
    <c:autoTitleDeleted val="0"/>
    <c:plotArea>
      <c:layout>
        <c:manualLayout>
          <c:layoutTarget val="inner"/>
          <c:xMode val="edge"/>
          <c:yMode val="edge"/>
          <c:x val="0.44856459330143539"/>
          <c:y val="0.45230837185752981"/>
          <c:w val="0.10287081339712918"/>
          <c:h val="0.26461578217515352"/>
        </c:manualLayout>
      </c:layout>
      <c:pieChart>
        <c:varyColors val="1"/>
        <c:ser>
          <c:idx val="0"/>
          <c:order val="0"/>
          <c:tx>
            <c:strRef>
              <c:f>_Hidden18!$B$1:$B$1</c:f>
              <c:strCache>
                <c:ptCount val="1"/>
                <c:pt idx="0">
                  <c:v>OUT_BKD_EUR(Loan Register)</c:v>
                </c:pt>
              </c:strCache>
            </c:strRef>
          </c:tx>
          <c:spPr>
            <a:solidFill>
              <a:srgbClr val="008888"/>
            </a:solidFill>
            <a:ln w="12700">
              <a:solidFill>
                <a:srgbClr val="000000"/>
              </a:solidFill>
              <a:prstDash val="solid"/>
            </a:ln>
          </c:spPr>
          <c:dPt>
            <c:idx val="0"/>
            <c:bubble3D val="0"/>
            <c:spPr>
              <a:solidFill>
                <a:srgbClr val="FF8000"/>
              </a:solidFill>
              <a:ln w="12700">
                <a:solidFill>
                  <a:srgbClr val="000000"/>
                </a:solidFill>
                <a:prstDash val="solid"/>
              </a:ln>
            </c:spPr>
            <c:extLst>
              <c:ext xmlns:c16="http://schemas.microsoft.com/office/drawing/2014/chart" uri="{C3380CC4-5D6E-409C-BE32-E72D297353CC}">
                <c16:uniqueId val="{00000000-1AF9-45CB-AA1D-BB2A2EE7E82D}"/>
              </c:ext>
            </c:extLst>
          </c:dPt>
          <c:dPt>
            <c:idx val="1"/>
            <c:bubble3D val="0"/>
            <c:spPr>
              <a:solidFill>
                <a:srgbClr val="FFFF00"/>
              </a:solidFill>
              <a:ln w="12700">
                <a:solidFill>
                  <a:srgbClr val="000000"/>
                </a:solidFill>
                <a:prstDash val="solid"/>
              </a:ln>
            </c:spPr>
            <c:extLst>
              <c:ext xmlns:c16="http://schemas.microsoft.com/office/drawing/2014/chart" uri="{C3380CC4-5D6E-409C-BE32-E72D297353CC}">
                <c16:uniqueId val="{00000001-1AF9-45CB-AA1D-BB2A2EE7E82D}"/>
              </c:ext>
            </c:extLst>
          </c:dPt>
          <c:dPt>
            <c:idx val="2"/>
            <c:bubble3D val="0"/>
            <c:spPr>
              <a:solidFill>
                <a:srgbClr val="00915A"/>
              </a:solidFill>
              <a:ln w="12700">
                <a:solidFill>
                  <a:srgbClr val="000000"/>
                </a:solidFill>
                <a:prstDash val="solid"/>
              </a:ln>
            </c:spPr>
            <c:extLst>
              <c:ext xmlns:c16="http://schemas.microsoft.com/office/drawing/2014/chart" uri="{C3380CC4-5D6E-409C-BE32-E72D297353CC}">
                <c16:uniqueId val="{00000002-1AF9-45CB-AA1D-BB2A2EE7E82D}"/>
              </c:ext>
            </c:extLst>
          </c:dPt>
          <c:dLbls>
            <c:numFmt formatCode="0\ %" sourceLinked="0"/>
            <c:spPr>
              <a:noFill/>
              <a:ln w="25400">
                <a:noFill/>
              </a:ln>
            </c:spPr>
            <c:txPr>
              <a:bodyPr wrap="square" lIns="38100" tIns="19050" rIns="38100" bIns="19050" anchor="ctr">
                <a:spAutoFit/>
              </a:bodyPr>
              <a:lstStyle/>
              <a:p>
                <a:pPr>
                  <a:defRPr sz="900" b="0" i="0" u="none" strike="noStrike" baseline="0">
                    <a:solidFill>
                      <a:srgbClr val="000000"/>
                    </a:solidFill>
                    <a:latin typeface="Tahoma"/>
                    <a:ea typeface="Tahoma"/>
                    <a:cs typeface="Tahoma"/>
                  </a:defRPr>
                </a:pPr>
                <a:endParaRPr lang="en-US"/>
              </a:p>
            </c:txPr>
            <c:showLegendKey val="0"/>
            <c:showVal val="0"/>
            <c:showCatName val="1"/>
            <c:showSerName val="0"/>
            <c:showPercent val="1"/>
            <c:showBubbleSize val="0"/>
            <c:showLeaderLines val="1"/>
            <c:extLst>
              <c:ext xmlns:c15="http://schemas.microsoft.com/office/drawing/2012/chart" uri="{CE6537A1-D6FC-4f65-9D91-7224C49458BB}"/>
            </c:extLst>
          </c:dLbls>
          <c:cat>
            <c:strRef>
              <c:f>_Hidden18!$A$2:$A$4</c:f>
              <c:strCache>
                <c:ptCount val="3"/>
                <c:pt idx="0">
                  <c:v>Variable With Cap</c:v>
                </c:pt>
                <c:pt idx="1">
                  <c:v>Variable</c:v>
                </c:pt>
                <c:pt idx="2">
                  <c:v>Fixed</c:v>
                </c:pt>
              </c:strCache>
            </c:strRef>
          </c:cat>
          <c:val>
            <c:numRef>
              <c:f>_Hidden18!$B$2:$B$4</c:f>
              <c:numCache>
                <c:formatCode>General</c:formatCode>
                <c:ptCount val="3"/>
                <c:pt idx="0">
                  <c:v>178600388.56000033</c:v>
                </c:pt>
                <c:pt idx="1">
                  <c:v>3817022.4700000007</c:v>
                </c:pt>
                <c:pt idx="2">
                  <c:v>2737468020.1300101</c:v>
                </c:pt>
              </c:numCache>
            </c:numRef>
          </c:val>
          <c:extLst>
            <c:ext xmlns:c16="http://schemas.microsoft.com/office/drawing/2014/chart" uri="{C3380CC4-5D6E-409C-BE32-E72D297353CC}">
              <c16:uniqueId val="{00000003-1AF9-45CB-AA1D-BB2A2EE7E82D}"/>
            </c:ext>
          </c:extLst>
        </c:ser>
        <c:dLbls>
          <c:showLegendKey val="0"/>
          <c:showVal val="0"/>
          <c:showCatName val="1"/>
          <c:showSerName val="0"/>
          <c:showPercent val="1"/>
          <c:showBubbleSize val="0"/>
          <c:showLeaderLines val="1"/>
        </c:dLbls>
        <c:firstSliceAng val="65"/>
      </c:pieChart>
      <c:spPr>
        <a:noFill/>
        <a:ln w="25400">
          <a:noFill/>
        </a:ln>
      </c:spPr>
    </c:plotArea>
    <c:plotVisOnly val="0"/>
    <c:dispBlanksAs val="zero"/>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Next Reset Date</a:t>
            </a:r>
          </a:p>
        </c:rich>
      </c:tx>
      <c:layout>
        <c:manualLayout>
          <c:xMode val="edge"/>
          <c:yMode val="edge"/>
          <c:x val="0.21010106191333794"/>
          <c:y val="5.4669947100775468E-2"/>
        </c:manualLayout>
      </c:layout>
      <c:overlay val="0"/>
      <c:spPr>
        <a:noFill/>
        <a:ln w="3175">
          <a:solidFill>
            <a:srgbClr val="000000"/>
          </a:solidFill>
          <a:prstDash val="solid"/>
        </a:ln>
      </c:spPr>
    </c:title>
    <c:autoTitleDeleted val="0"/>
    <c:plotArea>
      <c:layout>
        <c:manualLayout>
          <c:layoutTarget val="inner"/>
          <c:xMode val="edge"/>
          <c:yMode val="edge"/>
          <c:x val="9.3939417105482828E-2"/>
          <c:y val="0.21640187394056956"/>
          <c:w val="0.88585880431729513"/>
          <c:h val="0.62414856273385333"/>
        </c:manualLayout>
      </c:layout>
      <c:barChart>
        <c:barDir val="col"/>
        <c:grouping val="clustered"/>
        <c:varyColors val="0"/>
        <c:ser>
          <c:idx val="0"/>
          <c:order val="0"/>
          <c:tx>
            <c:strRef>
              <c:f>_Hidden19!$B$1:$B$1</c:f>
              <c:strCache>
                <c:ptCount val="1"/>
              </c:strCache>
            </c:strRef>
          </c:tx>
          <c:spPr>
            <a:solidFill>
              <a:srgbClr val="00915A"/>
            </a:solidFill>
            <a:ln w="3175">
              <a:solidFill>
                <a:srgbClr val="008000"/>
              </a:solidFill>
              <a:prstDash val="solid"/>
            </a:ln>
          </c:spPr>
          <c:invertIfNegative val="0"/>
          <c:cat>
            <c:strRef>
              <c:f>_Hidden19!$A$2:$A$16</c:f>
              <c:strCache>
                <c:ptCount val="15"/>
                <c:pt idx="0">
                  <c:v>2021</c:v>
                </c:pt>
                <c:pt idx="1">
                  <c:v>2022</c:v>
                </c:pt>
                <c:pt idx="2">
                  <c:v>2023</c:v>
                </c:pt>
                <c:pt idx="3">
                  <c:v>2024</c:v>
                </c:pt>
                <c:pt idx="4">
                  <c:v>2025</c:v>
                </c:pt>
                <c:pt idx="5">
                  <c:v>2026</c:v>
                </c:pt>
                <c:pt idx="6">
                  <c:v>2027</c:v>
                </c:pt>
                <c:pt idx="7">
                  <c:v>2028</c:v>
                </c:pt>
                <c:pt idx="8">
                  <c:v>2029</c:v>
                </c:pt>
                <c:pt idx="9">
                  <c:v>2030</c:v>
                </c:pt>
                <c:pt idx="10">
                  <c:v>2033</c:v>
                </c:pt>
                <c:pt idx="11">
                  <c:v>2034</c:v>
                </c:pt>
                <c:pt idx="12">
                  <c:v>2035</c:v>
                </c:pt>
                <c:pt idx="13">
                  <c:v>2036</c:v>
                </c:pt>
                <c:pt idx="14">
                  <c:v>Fixed To Maturity</c:v>
                </c:pt>
              </c:strCache>
            </c:strRef>
          </c:cat>
          <c:val>
            <c:numRef>
              <c:f>_Hidden19!$B$2:$B$16</c:f>
              <c:numCache>
                <c:formatCode>General</c:formatCode>
                <c:ptCount val="15"/>
                <c:pt idx="0">
                  <c:v>9.4329260888355269E-3</c:v>
                </c:pt>
                <c:pt idx="1">
                  <c:v>9.4720312156262778E-3</c:v>
                </c:pt>
                <c:pt idx="2">
                  <c:v>7.2145147323917722E-3</c:v>
                </c:pt>
                <c:pt idx="3">
                  <c:v>1.0751792928234104E-2</c:v>
                </c:pt>
                <c:pt idx="4">
                  <c:v>4.3160459638285666E-3</c:v>
                </c:pt>
                <c:pt idx="5">
                  <c:v>3.0920535523933858E-3</c:v>
                </c:pt>
                <c:pt idx="6">
                  <c:v>1.2589794348676112E-3</c:v>
                </c:pt>
                <c:pt idx="7">
                  <c:v>1.0972436506617271E-3</c:v>
                </c:pt>
                <c:pt idx="8">
                  <c:v>2.2139627435422294E-3</c:v>
                </c:pt>
                <c:pt idx="9">
                  <c:v>5.3462546281476161E-5</c:v>
                </c:pt>
                <c:pt idx="10">
                  <c:v>1.4749380280612778E-3</c:v>
                </c:pt>
                <c:pt idx="11">
                  <c:v>7.5055687994215132E-3</c:v>
                </c:pt>
                <c:pt idx="12">
                  <c:v>1.2293916267029331E-3</c:v>
                </c:pt>
                <c:pt idx="13">
                  <c:v>1.0394584210772332E-4</c:v>
                </c:pt>
                <c:pt idx="14">
                  <c:v>0.9407831428470439</c:v>
                </c:pt>
              </c:numCache>
            </c:numRef>
          </c:val>
          <c:extLst>
            <c:ext xmlns:c16="http://schemas.microsoft.com/office/drawing/2014/chart" uri="{C3380CC4-5D6E-409C-BE32-E72D297353CC}">
              <c16:uniqueId val="{00000000-D808-4B0E-BB59-248063019D7C}"/>
            </c:ext>
          </c:extLst>
        </c:ser>
        <c:dLbls>
          <c:showLegendKey val="0"/>
          <c:showVal val="0"/>
          <c:showCatName val="0"/>
          <c:showSerName val="0"/>
          <c:showPercent val="0"/>
          <c:showBubbleSize val="0"/>
        </c:dLbls>
        <c:gapWidth val="80"/>
        <c:axId val="981001984"/>
        <c:axId val="1"/>
      </c:barChart>
      <c:catAx>
        <c:axId val="981001984"/>
        <c:scaling>
          <c:orientation val="minMax"/>
        </c:scaling>
        <c:delete val="0"/>
        <c:axPos val="b"/>
        <c:numFmt formatCode="0.00" sourceLinked="0"/>
        <c:majorTickMark val="out"/>
        <c:minorTickMark val="none"/>
        <c:tickLblPos val="low"/>
        <c:spPr>
          <a:ln w="3175">
            <a:solidFill>
              <a:srgbClr val="000000"/>
            </a:solidFill>
            <a:prstDash val="solid"/>
          </a:ln>
        </c:spPr>
        <c:txPr>
          <a:bodyPr rot="0" vert="horz"/>
          <a:lstStyle/>
          <a:p>
            <a:pPr>
              <a:defRPr sz="7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981001984"/>
        <c:crosses val="autoZero"/>
        <c:crossBetween val="between"/>
      </c:valAx>
      <c:spPr>
        <a:noFill/>
        <a:ln w="25400">
          <a:noFill/>
        </a:ln>
      </c:spPr>
    </c:plotArea>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Distribution per  Interest Payment Frequency</a:t>
            </a:r>
          </a:p>
        </c:rich>
      </c:tx>
      <c:layout>
        <c:manualLayout>
          <c:xMode val="edge"/>
          <c:yMode val="edge"/>
          <c:x val="7.5757645816359838E-3"/>
          <c:y val="9.8315011281263506E-2"/>
        </c:manualLayout>
      </c:layout>
      <c:overlay val="0"/>
      <c:spPr>
        <a:noFill/>
        <a:ln w="3175">
          <a:solidFill>
            <a:srgbClr val="000000"/>
          </a:solidFill>
          <a:prstDash val="solid"/>
        </a:ln>
      </c:spPr>
    </c:title>
    <c:autoTitleDeleted val="0"/>
    <c:plotArea>
      <c:layout>
        <c:manualLayout>
          <c:layoutTarget val="inner"/>
          <c:xMode val="edge"/>
          <c:yMode val="edge"/>
          <c:x val="0.44886405146193203"/>
          <c:y val="0.42696804899291579"/>
          <c:w val="0.10321979242479028"/>
          <c:h val="0.30618103513307776"/>
        </c:manualLayout>
      </c:layout>
      <c:pieChart>
        <c:varyColors val="1"/>
        <c:ser>
          <c:idx val="0"/>
          <c:order val="0"/>
          <c:tx>
            <c:strRef>
              <c:f>_Hidden20!$B$1:$B$1</c:f>
              <c:strCache>
                <c:ptCount val="1"/>
              </c:strCache>
            </c:strRef>
          </c:tx>
          <c:spPr>
            <a:solidFill>
              <a:srgbClr val="008888"/>
            </a:solidFill>
            <a:ln w="12700">
              <a:solidFill>
                <a:srgbClr val="000000"/>
              </a:solidFill>
              <a:prstDash val="solid"/>
            </a:ln>
          </c:spPr>
          <c:dPt>
            <c:idx val="0"/>
            <c:bubble3D val="0"/>
            <c:spPr>
              <a:solidFill>
                <a:srgbClr val="00915A"/>
              </a:solidFill>
              <a:ln w="12700">
                <a:solidFill>
                  <a:srgbClr val="000000"/>
                </a:solidFill>
                <a:prstDash val="solid"/>
              </a:ln>
            </c:spPr>
            <c:extLst>
              <c:ext xmlns:c16="http://schemas.microsoft.com/office/drawing/2014/chart" uri="{C3380CC4-5D6E-409C-BE32-E72D297353CC}">
                <c16:uniqueId val="{00000000-BE2B-4764-AB2D-E8C220859F07}"/>
              </c:ext>
            </c:extLst>
          </c:dPt>
          <c:dLbls>
            <c:numFmt formatCode="0.00\ %" sourceLinked="0"/>
            <c:spPr>
              <a:noFill/>
              <a:ln w="25400">
                <a:noFill/>
              </a:ln>
            </c:spPr>
            <c:txPr>
              <a:bodyPr wrap="square" lIns="38100" tIns="19050" rIns="38100" bIns="19050" anchor="ctr">
                <a:spAutoFit/>
              </a:bodyPr>
              <a:lstStyle/>
              <a:p>
                <a:pPr>
                  <a:defRPr sz="900" b="0" i="0" u="none" strike="noStrike" baseline="0">
                    <a:solidFill>
                      <a:srgbClr val="000000"/>
                    </a:solidFill>
                    <a:latin typeface="Tahoma"/>
                    <a:ea typeface="Tahoma"/>
                    <a:cs typeface="Tahoma"/>
                  </a:defRPr>
                </a:pPr>
                <a:endParaRPr lang="en-US"/>
              </a:p>
            </c:txPr>
            <c:showLegendKey val="0"/>
            <c:showVal val="0"/>
            <c:showCatName val="1"/>
            <c:showSerName val="0"/>
            <c:showPercent val="1"/>
            <c:showBubbleSize val="0"/>
            <c:showLeaderLines val="1"/>
            <c:extLst>
              <c:ext xmlns:c15="http://schemas.microsoft.com/office/drawing/2012/chart" uri="{CE6537A1-D6FC-4f65-9D91-7224C49458BB}"/>
            </c:extLst>
          </c:dLbls>
          <c:cat>
            <c:strRef>
              <c:f>_Hidden20!$A$2:$A$2</c:f>
              <c:strCache>
                <c:ptCount val="1"/>
                <c:pt idx="0">
                  <c:v>Monthly</c:v>
                </c:pt>
              </c:strCache>
            </c:strRef>
          </c:cat>
          <c:val>
            <c:numRef>
              <c:f>_Hidden20!$B$2:$B$2</c:f>
              <c:numCache>
                <c:formatCode>General</c:formatCode>
                <c:ptCount val="1"/>
                <c:pt idx="0">
                  <c:v>1</c:v>
                </c:pt>
              </c:numCache>
            </c:numRef>
          </c:val>
          <c:extLst>
            <c:ext xmlns:c16="http://schemas.microsoft.com/office/drawing/2014/chart" uri="{C3380CC4-5D6E-409C-BE32-E72D297353CC}">
              <c16:uniqueId val="{00000001-BE2B-4764-AB2D-E8C220859F07}"/>
            </c:ext>
          </c:extLst>
        </c:ser>
        <c:dLbls>
          <c:showLegendKey val="0"/>
          <c:showVal val="0"/>
          <c:showCatName val="1"/>
          <c:showSerName val="0"/>
          <c:showPercent val="1"/>
          <c:showBubbleSize val="0"/>
          <c:showLeaderLines val="1"/>
        </c:dLbls>
        <c:firstSliceAng val="90"/>
      </c:pieChart>
      <c:spPr>
        <a:noFill/>
        <a:ln w="25400">
          <a:noFill/>
        </a:ln>
      </c:spPr>
    </c:plotArea>
    <c:plotVisOnly val="0"/>
    <c:dispBlanksAs val="zero"/>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Distribution per Repayment Type</a:t>
            </a:r>
          </a:p>
        </c:rich>
      </c:tx>
      <c:layout>
        <c:manualLayout>
          <c:xMode val="edge"/>
          <c:yMode val="edge"/>
          <c:x val="9.8280245664622862E-3"/>
          <c:y val="6.4516129032258063E-2"/>
        </c:manualLayout>
      </c:layout>
      <c:overlay val="0"/>
      <c:spPr>
        <a:noFill/>
        <a:ln w="3175">
          <a:solidFill>
            <a:srgbClr val="000000"/>
          </a:solidFill>
          <a:prstDash val="solid"/>
        </a:ln>
      </c:spPr>
    </c:title>
    <c:autoTitleDeleted val="0"/>
    <c:plotArea>
      <c:layout>
        <c:manualLayout>
          <c:layoutTarget val="inner"/>
          <c:xMode val="edge"/>
          <c:yMode val="edge"/>
          <c:x val="0.44103260241999509"/>
          <c:y val="0.43988269794721407"/>
          <c:w val="0.11916479786835522"/>
          <c:h val="0.28445747800586513"/>
        </c:manualLayout>
      </c:layout>
      <c:pieChart>
        <c:varyColors val="1"/>
        <c:ser>
          <c:idx val="0"/>
          <c:order val="0"/>
          <c:tx>
            <c:strRef>
              <c:f>_Hidden21!$B$1:$B$1</c:f>
              <c:strCache>
                <c:ptCount val="1"/>
                <c:pt idx="0">
                  <c:v>OUT_BKD_EUR(Loan Register)</c:v>
                </c:pt>
              </c:strCache>
            </c:strRef>
          </c:tx>
          <c:spPr>
            <a:solidFill>
              <a:srgbClr val="008888"/>
            </a:solidFill>
            <a:ln w="12700">
              <a:solidFill>
                <a:srgbClr val="000000"/>
              </a:solidFill>
              <a:prstDash val="solid"/>
            </a:ln>
          </c:spPr>
          <c:dPt>
            <c:idx val="0"/>
            <c:bubble3D val="0"/>
            <c:spPr>
              <a:solidFill>
                <a:srgbClr val="FFFF00"/>
              </a:solidFill>
              <a:ln w="12700">
                <a:solidFill>
                  <a:srgbClr val="000000"/>
                </a:solidFill>
                <a:prstDash val="solid"/>
              </a:ln>
            </c:spPr>
            <c:extLst>
              <c:ext xmlns:c16="http://schemas.microsoft.com/office/drawing/2014/chart" uri="{C3380CC4-5D6E-409C-BE32-E72D297353CC}">
                <c16:uniqueId val="{00000000-E6DA-436C-A57F-8782D5BC5D1D}"/>
              </c:ext>
            </c:extLst>
          </c:dPt>
          <c:dPt>
            <c:idx val="1"/>
            <c:bubble3D val="0"/>
            <c:spPr>
              <a:solidFill>
                <a:srgbClr val="FF8040"/>
              </a:solidFill>
              <a:ln w="12700">
                <a:solidFill>
                  <a:srgbClr val="000000"/>
                </a:solidFill>
                <a:prstDash val="solid"/>
              </a:ln>
            </c:spPr>
            <c:extLst>
              <c:ext xmlns:c16="http://schemas.microsoft.com/office/drawing/2014/chart" uri="{C3380CC4-5D6E-409C-BE32-E72D297353CC}">
                <c16:uniqueId val="{00000001-E6DA-436C-A57F-8782D5BC5D1D}"/>
              </c:ext>
            </c:extLst>
          </c:dPt>
          <c:dPt>
            <c:idx val="2"/>
            <c:bubble3D val="0"/>
            <c:spPr>
              <a:solidFill>
                <a:srgbClr val="00915A"/>
              </a:solidFill>
              <a:ln w="3175">
                <a:solidFill>
                  <a:srgbClr val="008000"/>
                </a:solidFill>
                <a:prstDash val="solid"/>
              </a:ln>
            </c:spPr>
            <c:extLst>
              <c:ext xmlns:c16="http://schemas.microsoft.com/office/drawing/2014/chart" uri="{C3380CC4-5D6E-409C-BE32-E72D297353CC}">
                <c16:uniqueId val="{00000002-E6DA-436C-A57F-8782D5BC5D1D}"/>
              </c:ext>
            </c:extLst>
          </c:dPt>
          <c:dLbls>
            <c:numFmt formatCode="0\ %" sourceLinked="0"/>
            <c:spPr>
              <a:noFill/>
              <a:ln w="25400">
                <a:noFill/>
              </a:ln>
            </c:spPr>
            <c:txPr>
              <a:bodyPr wrap="square" lIns="38100" tIns="19050" rIns="38100" bIns="19050" anchor="ctr">
                <a:spAutoFit/>
              </a:bodyPr>
              <a:lstStyle/>
              <a:p>
                <a:pPr>
                  <a:defRPr sz="900" b="0" i="0" u="none" strike="noStrike" baseline="0">
                    <a:solidFill>
                      <a:srgbClr val="000000"/>
                    </a:solidFill>
                    <a:latin typeface="Tahoma"/>
                    <a:ea typeface="Tahoma"/>
                    <a:cs typeface="Tahoma"/>
                  </a:defRPr>
                </a:pPr>
                <a:endParaRPr lang="en-US"/>
              </a:p>
            </c:txPr>
            <c:showLegendKey val="0"/>
            <c:showVal val="0"/>
            <c:showCatName val="1"/>
            <c:showSerName val="0"/>
            <c:showPercent val="1"/>
            <c:showBubbleSize val="0"/>
            <c:showLeaderLines val="1"/>
            <c:extLst>
              <c:ext xmlns:c15="http://schemas.microsoft.com/office/drawing/2012/chart" uri="{CE6537A1-D6FC-4f65-9D91-7224C49458BB}"/>
            </c:extLst>
          </c:dLbls>
          <c:cat>
            <c:strRef>
              <c:f>_Hidden21!$A$2:$A$4</c:f>
              <c:strCache>
                <c:ptCount val="3"/>
                <c:pt idx="0">
                  <c:v>Linear</c:v>
                </c:pt>
                <c:pt idx="1">
                  <c:v>Interest only</c:v>
                </c:pt>
                <c:pt idx="2">
                  <c:v>Annuity</c:v>
                </c:pt>
              </c:strCache>
            </c:strRef>
          </c:cat>
          <c:val>
            <c:numRef>
              <c:f>_Hidden21!$B$2:$B$4</c:f>
              <c:numCache>
                <c:formatCode>General</c:formatCode>
                <c:ptCount val="3"/>
                <c:pt idx="0">
                  <c:v>45417978.289999962</c:v>
                </c:pt>
                <c:pt idx="1">
                  <c:v>99638352.879999995</c:v>
                </c:pt>
                <c:pt idx="2">
                  <c:v>2774829099.9900169</c:v>
                </c:pt>
              </c:numCache>
            </c:numRef>
          </c:val>
          <c:extLst>
            <c:ext xmlns:c16="http://schemas.microsoft.com/office/drawing/2014/chart" uri="{C3380CC4-5D6E-409C-BE32-E72D297353CC}">
              <c16:uniqueId val="{00000003-E6DA-436C-A57F-8782D5BC5D1D}"/>
            </c:ext>
          </c:extLst>
        </c:ser>
        <c:dLbls>
          <c:showLegendKey val="0"/>
          <c:showVal val="0"/>
          <c:showCatName val="1"/>
          <c:showSerName val="0"/>
          <c:showPercent val="1"/>
          <c:showBubbleSize val="0"/>
          <c:showLeaderLines val="1"/>
        </c:dLbls>
        <c:firstSliceAng val="90"/>
      </c:pieChart>
      <c:spPr>
        <a:noFill/>
        <a:ln w="25400">
          <a:noFill/>
        </a:ln>
      </c:spPr>
    </c:plotArea>
    <c:plotVisOnly val="0"/>
    <c:dispBlanksAs val="zero"/>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Current LTV Distribution</a:t>
            </a:r>
          </a:p>
        </c:rich>
      </c:tx>
      <c:layout>
        <c:manualLayout>
          <c:xMode val="edge"/>
          <c:yMode val="edge"/>
          <c:x val="0.19623075800853626"/>
          <c:y val="4.3478260869565216E-2"/>
        </c:manualLayout>
      </c:layout>
      <c:overlay val="0"/>
      <c:spPr>
        <a:noFill/>
        <a:ln w="3175">
          <a:solidFill>
            <a:srgbClr val="000000"/>
          </a:solidFill>
          <a:prstDash val="solid"/>
        </a:ln>
      </c:spPr>
    </c:title>
    <c:autoTitleDeleted val="0"/>
    <c:plotArea>
      <c:layout>
        <c:manualLayout>
          <c:layoutTarget val="inner"/>
          <c:xMode val="edge"/>
          <c:yMode val="edge"/>
          <c:x val="9.2017813077449204E-2"/>
          <c:y val="0.17391304347826086"/>
          <c:w val="0.88581003191424001"/>
          <c:h val="0.64521739130434785"/>
        </c:manualLayout>
      </c:layout>
      <c:barChart>
        <c:barDir val="col"/>
        <c:grouping val="clustered"/>
        <c:varyColors val="0"/>
        <c:ser>
          <c:idx val="0"/>
          <c:order val="0"/>
          <c:tx>
            <c:strRef>
              <c:f>_Hidden22!$B$1:$B$1</c:f>
              <c:strCache>
                <c:ptCount val="1"/>
              </c:strCache>
            </c:strRef>
          </c:tx>
          <c:spPr>
            <a:solidFill>
              <a:srgbClr val="00915A"/>
            </a:solidFill>
            <a:ln w="3175">
              <a:solidFill>
                <a:srgbClr val="008000"/>
              </a:solidFill>
              <a:prstDash val="solid"/>
            </a:ln>
          </c:spPr>
          <c:invertIfNegative val="0"/>
          <c:cat>
            <c:strRef>
              <c:f>_Hidden22!$A$2:$A$15</c:f>
              <c:strCache>
                <c:ptCount val="14"/>
                <c:pt idx="0">
                  <c:v>0</c:v>
                </c:pt>
                <c:pt idx="1">
                  <c:v>1-10%</c:v>
                </c:pt>
                <c:pt idx="2">
                  <c:v>11-20%</c:v>
                </c:pt>
                <c:pt idx="3">
                  <c:v>21-30%</c:v>
                </c:pt>
                <c:pt idx="4">
                  <c:v>31-40%</c:v>
                </c:pt>
                <c:pt idx="5">
                  <c:v>41-50%</c:v>
                </c:pt>
                <c:pt idx="6">
                  <c:v>51-60%</c:v>
                </c:pt>
                <c:pt idx="7">
                  <c:v>61-70%</c:v>
                </c:pt>
                <c:pt idx="8">
                  <c:v>71-80%</c:v>
                </c:pt>
                <c:pt idx="9">
                  <c:v>81-90%</c:v>
                </c:pt>
                <c:pt idx="10">
                  <c:v>91-100%</c:v>
                </c:pt>
                <c:pt idx="11">
                  <c:v>101-110%</c:v>
                </c:pt>
                <c:pt idx="12">
                  <c:v>111-120%</c:v>
                </c:pt>
                <c:pt idx="13">
                  <c:v>&gt;120%</c:v>
                </c:pt>
              </c:strCache>
            </c:strRef>
          </c:cat>
          <c:val>
            <c:numRef>
              <c:f>_Hidden22!$B$2:$B$15</c:f>
              <c:numCache>
                <c:formatCode>General</c:formatCode>
                <c:ptCount val="14"/>
                <c:pt idx="0">
                  <c:v>1.9113469112323492E-5</c:v>
                </c:pt>
                <c:pt idx="1">
                  <c:v>1.7509587288734432E-2</c:v>
                </c:pt>
                <c:pt idx="2">
                  <c:v>6.2004075710626515E-2</c:v>
                </c:pt>
                <c:pt idx="3">
                  <c:v>9.7413263522124094E-2</c:v>
                </c:pt>
                <c:pt idx="4">
                  <c:v>0.10822430093925316</c:v>
                </c:pt>
                <c:pt idx="5">
                  <c:v>0.12808581804917588</c:v>
                </c:pt>
                <c:pt idx="6">
                  <c:v>0.13247414189341308</c:v>
                </c:pt>
                <c:pt idx="7">
                  <c:v>0.13217510822562542</c:v>
                </c:pt>
                <c:pt idx="8">
                  <c:v>0.13540315691528071</c:v>
                </c:pt>
                <c:pt idx="9">
                  <c:v>0.12654713865715134</c:v>
                </c:pt>
                <c:pt idx="10">
                  <c:v>5.0114743992495249E-2</c:v>
                </c:pt>
                <c:pt idx="11">
                  <c:v>3.220245421158363E-3</c:v>
                </c:pt>
                <c:pt idx="12">
                  <c:v>1.9647981111782309E-3</c:v>
                </c:pt>
                <c:pt idx="13">
                  <c:v>4.8445078046710794E-3</c:v>
                </c:pt>
              </c:numCache>
            </c:numRef>
          </c:val>
          <c:extLst>
            <c:ext xmlns:c16="http://schemas.microsoft.com/office/drawing/2014/chart" uri="{C3380CC4-5D6E-409C-BE32-E72D297353CC}">
              <c16:uniqueId val="{00000000-EC41-4787-8524-D82AF5E8DD7A}"/>
            </c:ext>
          </c:extLst>
        </c:ser>
        <c:dLbls>
          <c:showLegendKey val="0"/>
          <c:showVal val="0"/>
          <c:showCatName val="0"/>
          <c:showSerName val="0"/>
          <c:showPercent val="0"/>
          <c:showBubbleSize val="0"/>
        </c:dLbls>
        <c:gapWidth val="80"/>
        <c:axId val="980993128"/>
        <c:axId val="1"/>
      </c:barChart>
      <c:catAx>
        <c:axId val="980993128"/>
        <c:scaling>
          <c:orientation val="minMax"/>
        </c:scaling>
        <c:delete val="0"/>
        <c:axPos val="b"/>
        <c:numFmt formatCode="0.00" sourceLinked="0"/>
        <c:majorTickMark val="out"/>
        <c:minorTickMark val="none"/>
        <c:tickLblPos val="low"/>
        <c:spPr>
          <a:ln w="3175">
            <a:solidFill>
              <a:srgbClr val="000000"/>
            </a:solidFill>
            <a:prstDash val="solid"/>
          </a:ln>
        </c:spPr>
        <c:txPr>
          <a:bodyPr rot="-2700000" vert="horz"/>
          <a:lstStyle/>
          <a:p>
            <a:pPr>
              <a:defRPr sz="8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980993128"/>
        <c:crosses val="autoZero"/>
        <c:crossBetween val="between"/>
      </c:valAx>
      <c:spPr>
        <a:noFill/>
        <a:ln w="25400">
          <a:noFill/>
        </a:ln>
      </c:spPr>
    </c:plotArea>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Loan To Mortgage Inscription Distribution</a:t>
            </a:r>
          </a:p>
        </c:rich>
      </c:tx>
      <c:layout>
        <c:manualLayout>
          <c:xMode val="edge"/>
          <c:yMode val="edge"/>
          <c:x val="8.9786781055668733E-3"/>
          <c:y val="4.4145873320537425E-2"/>
        </c:manualLayout>
      </c:layout>
      <c:overlay val="0"/>
      <c:spPr>
        <a:noFill/>
        <a:ln w="3175">
          <a:solidFill>
            <a:srgbClr val="000000"/>
          </a:solidFill>
          <a:prstDash val="solid"/>
        </a:ln>
      </c:spPr>
    </c:title>
    <c:autoTitleDeleted val="0"/>
    <c:plotArea>
      <c:layout>
        <c:manualLayout>
          <c:layoutTarget val="inner"/>
          <c:xMode val="edge"/>
          <c:yMode val="edge"/>
          <c:x val="9.3153785345256312E-2"/>
          <c:y val="0.18809980806142035"/>
          <c:w val="0.88439979339833708"/>
          <c:h val="0.58733205374280228"/>
        </c:manualLayout>
      </c:layout>
      <c:barChart>
        <c:barDir val="col"/>
        <c:grouping val="clustered"/>
        <c:varyColors val="0"/>
        <c:ser>
          <c:idx val="0"/>
          <c:order val="0"/>
          <c:tx>
            <c:strRef>
              <c:f>_Hidden23!$B$1:$B$1</c:f>
              <c:strCache>
                <c:ptCount val="1"/>
              </c:strCache>
            </c:strRef>
          </c:tx>
          <c:spPr>
            <a:solidFill>
              <a:srgbClr val="00915A"/>
            </a:solidFill>
            <a:ln w="3175">
              <a:solidFill>
                <a:srgbClr val="008000"/>
              </a:solidFill>
              <a:prstDash val="solid"/>
            </a:ln>
          </c:spPr>
          <c:invertIfNegative val="0"/>
          <c:cat>
            <c:strRef>
              <c:f>_Hidden23!$A$2:$A$15</c:f>
              <c:strCache>
                <c:ptCount val="14"/>
                <c:pt idx="0">
                  <c:v>1-20%</c:v>
                </c:pt>
                <c:pt idx="1">
                  <c:v>21-40%</c:v>
                </c:pt>
                <c:pt idx="2">
                  <c:v>41-60%</c:v>
                </c:pt>
                <c:pt idx="3">
                  <c:v>61-80%</c:v>
                </c:pt>
                <c:pt idx="4">
                  <c:v>81-100%</c:v>
                </c:pt>
                <c:pt idx="5">
                  <c:v>101-120%</c:v>
                </c:pt>
                <c:pt idx="6">
                  <c:v>121-140%</c:v>
                </c:pt>
                <c:pt idx="7">
                  <c:v>141-160%</c:v>
                </c:pt>
                <c:pt idx="8">
                  <c:v>161-180%</c:v>
                </c:pt>
                <c:pt idx="9">
                  <c:v>181-200%</c:v>
                </c:pt>
                <c:pt idx="10">
                  <c:v>201-300%</c:v>
                </c:pt>
                <c:pt idx="11">
                  <c:v>301-400%</c:v>
                </c:pt>
                <c:pt idx="12">
                  <c:v>401-500%</c:v>
                </c:pt>
                <c:pt idx="13">
                  <c:v>&gt;500%</c:v>
                </c:pt>
              </c:strCache>
            </c:strRef>
          </c:cat>
          <c:val>
            <c:numRef>
              <c:f>_Hidden23!$B$2:$B$15</c:f>
              <c:numCache>
                <c:formatCode>General</c:formatCode>
                <c:ptCount val="14"/>
                <c:pt idx="0">
                  <c:v>4.9584519740037266E-3</c:v>
                </c:pt>
                <c:pt idx="1">
                  <c:v>2.666376896817833E-2</c:v>
                </c:pt>
                <c:pt idx="2">
                  <c:v>7.2618701859737719E-2</c:v>
                </c:pt>
                <c:pt idx="3">
                  <c:v>0.14653798027617015</c:v>
                </c:pt>
                <c:pt idx="4">
                  <c:v>0.18355426355447005</c:v>
                </c:pt>
                <c:pt idx="5">
                  <c:v>2.9547563746610717E-2</c:v>
                </c:pt>
                <c:pt idx="6">
                  <c:v>4.3781496676468412E-2</c:v>
                </c:pt>
                <c:pt idx="7">
                  <c:v>4.8185071365661573E-2</c:v>
                </c:pt>
                <c:pt idx="8">
                  <c:v>5.6474777547860587E-2</c:v>
                </c:pt>
                <c:pt idx="9">
                  <c:v>5.1446722435380565E-2</c:v>
                </c:pt>
                <c:pt idx="10">
                  <c:v>0.1583406826364156</c:v>
                </c:pt>
                <c:pt idx="11">
                  <c:v>6.9475988418972998E-2</c:v>
                </c:pt>
                <c:pt idx="12">
                  <c:v>2.7364652848128033E-2</c:v>
                </c:pt>
                <c:pt idx="13">
                  <c:v>8.1049877691941608E-2</c:v>
                </c:pt>
              </c:numCache>
            </c:numRef>
          </c:val>
          <c:extLst>
            <c:ext xmlns:c16="http://schemas.microsoft.com/office/drawing/2014/chart" uri="{C3380CC4-5D6E-409C-BE32-E72D297353CC}">
              <c16:uniqueId val="{00000000-D26B-4072-885C-942057EAEF62}"/>
            </c:ext>
          </c:extLst>
        </c:ser>
        <c:dLbls>
          <c:showLegendKey val="0"/>
          <c:showVal val="0"/>
          <c:showCatName val="0"/>
          <c:showSerName val="0"/>
          <c:showPercent val="0"/>
          <c:showBubbleSize val="0"/>
        </c:dLbls>
        <c:gapWidth val="80"/>
        <c:axId val="980999360"/>
        <c:axId val="1"/>
      </c:barChart>
      <c:catAx>
        <c:axId val="980999360"/>
        <c:scaling>
          <c:orientation val="minMax"/>
        </c:scaling>
        <c:delete val="0"/>
        <c:axPos val="b"/>
        <c:numFmt formatCode="0.00" sourceLinked="0"/>
        <c:majorTickMark val="out"/>
        <c:minorTickMark val="none"/>
        <c:tickLblPos val="low"/>
        <c:spPr>
          <a:ln w="3175">
            <a:solidFill>
              <a:srgbClr val="000000"/>
            </a:solidFill>
            <a:prstDash val="solid"/>
          </a:ln>
        </c:spPr>
        <c:txPr>
          <a:bodyPr rot="-2700000" vert="horz"/>
          <a:lstStyle/>
          <a:p>
            <a:pPr>
              <a:defRPr sz="9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980999360"/>
        <c:crosses val="autoZero"/>
        <c:crossBetween val="between"/>
      </c:valAx>
      <c:spPr>
        <a:noFill/>
        <a:ln w="25400">
          <a:noFill/>
        </a:ln>
      </c:spPr>
    </c:plotArea>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Distribution of Average Life to Final Maturity</a:t>
            </a:r>
          </a:p>
        </c:rich>
      </c:tx>
      <c:layout>
        <c:manualLayout>
          <c:xMode val="edge"/>
          <c:yMode val="edge"/>
          <c:x val="0.23076939962093543"/>
          <c:y val="3.0612277581780967E-2"/>
        </c:manualLayout>
      </c:layout>
      <c:overlay val="0"/>
      <c:spPr>
        <a:noFill/>
        <a:ln w="3175">
          <a:solidFill>
            <a:srgbClr val="000000"/>
          </a:solidFill>
          <a:prstDash val="solid"/>
        </a:ln>
      </c:spPr>
    </c:title>
    <c:autoTitleDeleted val="0"/>
    <c:plotArea>
      <c:layout>
        <c:manualLayout>
          <c:layoutTarget val="inner"/>
          <c:xMode val="edge"/>
          <c:yMode val="edge"/>
          <c:x val="9.6903167806193666E-2"/>
          <c:y val="0.15306138790890483"/>
          <c:w val="0.88311752928531129"/>
          <c:h val="0.63994237420961164"/>
        </c:manualLayout>
      </c:layout>
      <c:barChart>
        <c:barDir val="col"/>
        <c:grouping val="clustered"/>
        <c:varyColors val="0"/>
        <c:ser>
          <c:idx val="0"/>
          <c:order val="0"/>
          <c:tx>
            <c:strRef>
              <c:f>_Hidden24!$B$1:$B$1</c:f>
              <c:strCache>
                <c:ptCount val="1"/>
              </c:strCache>
            </c:strRef>
          </c:tx>
          <c:spPr>
            <a:solidFill>
              <a:srgbClr val="00915A"/>
            </a:solidFill>
            <a:ln w="25400">
              <a:noFill/>
            </a:ln>
          </c:spPr>
          <c:invertIfNegative val="0"/>
          <c:cat>
            <c:strRef>
              <c:f>_Hidden24!$A$2:$A$18</c:f>
              <c:strCache>
                <c:ptCount val="17"/>
                <c:pt idx="0">
                  <c:v>&gt;=0 and &lt;=1</c:v>
                </c:pt>
                <c:pt idx="1">
                  <c:v>&gt;1 and &lt;=2</c:v>
                </c:pt>
                <c:pt idx="2">
                  <c:v>&gt;2 and &lt;=3</c:v>
                </c:pt>
                <c:pt idx="3">
                  <c:v>&gt;3 and &lt;=4</c:v>
                </c:pt>
                <c:pt idx="4">
                  <c:v>&gt;4 and &lt;=5</c:v>
                </c:pt>
                <c:pt idx="5">
                  <c:v>&gt;5 and &lt;=6</c:v>
                </c:pt>
                <c:pt idx="6">
                  <c:v>&gt;6 and &lt;=7</c:v>
                </c:pt>
                <c:pt idx="7">
                  <c:v>&gt;7 and &lt;=8</c:v>
                </c:pt>
                <c:pt idx="8">
                  <c:v>&gt;8 and &lt;=9</c:v>
                </c:pt>
                <c:pt idx="9">
                  <c:v>&gt;9 and &lt;=10</c:v>
                </c:pt>
                <c:pt idx="10">
                  <c:v>&gt;10 and &lt;=11</c:v>
                </c:pt>
                <c:pt idx="11">
                  <c:v>&gt;11 and &lt;=12</c:v>
                </c:pt>
                <c:pt idx="12">
                  <c:v>&gt;12 and &lt;=13</c:v>
                </c:pt>
                <c:pt idx="13">
                  <c:v>&gt;13 and &lt;=14</c:v>
                </c:pt>
                <c:pt idx="14">
                  <c:v>&gt;14 and &lt;=15</c:v>
                </c:pt>
                <c:pt idx="15">
                  <c:v>&gt;15 and &lt;=16</c:v>
                </c:pt>
                <c:pt idx="16">
                  <c:v>&gt;17 and &lt;=18</c:v>
                </c:pt>
              </c:strCache>
            </c:strRef>
          </c:cat>
          <c:val>
            <c:numRef>
              <c:f>_Hidden24!$B$2:$B$18</c:f>
              <c:numCache>
                <c:formatCode>General</c:formatCode>
                <c:ptCount val="17"/>
                <c:pt idx="0">
                  <c:v>1.2449379942129695E-2</c:v>
                </c:pt>
                <c:pt idx="1">
                  <c:v>2.926287923086595E-2</c:v>
                </c:pt>
                <c:pt idx="2">
                  <c:v>8.0767404845165633E-2</c:v>
                </c:pt>
                <c:pt idx="3">
                  <c:v>7.3912840143273012E-2</c:v>
                </c:pt>
                <c:pt idx="4">
                  <c:v>9.225932859049836E-2</c:v>
                </c:pt>
                <c:pt idx="5">
                  <c:v>8.5084744945386856E-2</c:v>
                </c:pt>
                <c:pt idx="6">
                  <c:v>9.3430203743172693E-2</c:v>
                </c:pt>
                <c:pt idx="7">
                  <c:v>0.11170424305669514</c:v>
                </c:pt>
                <c:pt idx="8">
                  <c:v>0.10576867403229159</c:v>
                </c:pt>
                <c:pt idx="9">
                  <c:v>9.107628899478809E-2</c:v>
                </c:pt>
                <c:pt idx="10">
                  <c:v>0.10144572387633814</c:v>
                </c:pt>
                <c:pt idx="11">
                  <c:v>4.4820272396101715E-2</c:v>
                </c:pt>
                <c:pt idx="12">
                  <c:v>7.44479928699259E-2</c:v>
                </c:pt>
                <c:pt idx="13">
                  <c:v>2.788033387585992E-3</c:v>
                </c:pt>
                <c:pt idx="14">
                  <c:v>4.3326850653089107E-4</c:v>
                </c:pt>
                <c:pt idx="15">
                  <c:v>2.7158116943135194E-4</c:v>
                </c:pt>
                <c:pt idx="16">
                  <c:v>7.7140269818914536E-5</c:v>
                </c:pt>
              </c:numCache>
            </c:numRef>
          </c:val>
          <c:extLst>
            <c:ext xmlns:c16="http://schemas.microsoft.com/office/drawing/2014/chart" uri="{C3380CC4-5D6E-409C-BE32-E72D297353CC}">
              <c16:uniqueId val="{00000000-2644-482E-83C0-44B88A262C2B}"/>
            </c:ext>
          </c:extLst>
        </c:ser>
        <c:dLbls>
          <c:showLegendKey val="0"/>
          <c:showVal val="0"/>
          <c:showCatName val="0"/>
          <c:showSerName val="0"/>
          <c:showPercent val="0"/>
          <c:showBubbleSize val="0"/>
        </c:dLbls>
        <c:gapWidth val="80"/>
        <c:axId val="981009856"/>
        <c:axId val="1"/>
      </c:barChart>
      <c:catAx>
        <c:axId val="981009856"/>
        <c:scaling>
          <c:orientation val="minMax"/>
        </c:scaling>
        <c:delete val="0"/>
        <c:axPos val="b"/>
        <c:numFmt formatCode="0.00" sourceLinked="0"/>
        <c:majorTickMark val="out"/>
        <c:minorTickMark val="none"/>
        <c:tickLblPos val="low"/>
        <c:spPr>
          <a:ln w="3175">
            <a:solidFill>
              <a:srgbClr val="000000"/>
            </a:solidFill>
            <a:prstDash val="solid"/>
          </a:ln>
        </c:spPr>
        <c:txPr>
          <a:bodyPr rot="-2700000" vert="horz"/>
          <a:lstStyle/>
          <a:p>
            <a:pPr>
              <a:defRPr sz="9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981009856"/>
        <c:crosses val="autoZero"/>
        <c:crossBetween val="between"/>
      </c:valAx>
      <c:spPr>
        <a:noFill/>
        <a:ln w="25400">
          <a:noFill/>
        </a:ln>
      </c:spPr>
    </c:plotArea>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Distribution of Average Life To Interest Reset Date</a:t>
            </a:r>
          </a:p>
        </c:rich>
      </c:tx>
      <c:layout>
        <c:manualLayout>
          <c:xMode val="edge"/>
          <c:yMode val="edge"/>
          <c:x val="0.20669866117423985"/>
          <c:y val="2.9447905689055951E-2"/>
        </c:manualLayout>
      </c:layout>
      <c:overlay val="0"/>
      <c:spPr>
        <a:noFill/>
        <a:ln w="3175">
          <a:solidFill>
            <a:srgbClr val="000000"/>
          </a:solidFill>
          <a:prstDash val="solid"/>
        </a:ln>
      </c:spPr>
    </c:title>
    <c:autoTitleDeleted val="0"/>
    <c:plotArea>
      <c:layout>
        <c:manualLayout>
          <c:layoutTarget val="inner"/>
          <c:xMode val="edge"/>
          <c:yMode val="edge"/>
          <c:x val="8.8995256894464386E-2"/>
          <c:y val="0.13496956774150642"/>
          <c:w val="0.89186644543699789"/>
          <c:h val="0.75951056756356805"/>
        </c:manualLayout>
      </c:layout>
      <c:barChart>
        <c:barDir val="col"/>
        <c:grouping val="clustered"/>
        <c:varyColors val="0"/>
        <c:ser>
          <c:idx val="0"/>
          <c:order val="0"/>
          <c:tx>
            <c:strRef>
              <c:f>_Hidden25!$B$1:$B$1</c:f>
              <c:strCache>
                <c:ptCount val="1"/>
              </c:strCache>
            </c:strRef>
          </c:tx>
          <c:spPr>
            <a:solidFill>
              <a:srgbClr val="00915A"/>
            </a:solidFill>
            <a:ln w="25400">
              <a:noFill/>
            </a:ln>
          </c:spPr>
          <c:invertIfNegative val="0"/>
          <c:cat>
            <c:strRef>
              <c:f>_Hidden25!$A$2:$A$9</c:f>
              <c:strCache>
                <c:ptCount val="8"/>
                <c:pt idx="0">
                  <c:v>Fixed To Maturity</c:v>
                </c:pt>
                <c:pt idx="1">
                  <c:v>&gt;=0 and &lt;=1</c:v>
                </c:pt>
                <c:pt idx="2">
                  <c:v>&gt;1 and &lt;=2</c:v>
                </c:pt>
                <c:pt idx="3">
                  <c:v>&gt;2 and &lt;=3</c:v>
                </c:pt>
                <c:pt idx="4">
                  <c:v>&gt;3 and &lt;=4</c:v>
                </c:pt>
                <c:pt idx="5">
                  <c:v>&gt;4 and &lt;=5</c:v>
                </c:pt>
                <c:pt idx="6">
                  <c:v>&gt;7 and &lt;=8</c:v>
                </c:pt>
                <c:pt idx="7">
                  <c:v>&gt;6 and &lt;=7</c:v>
                </c:pt>
              </c:strCache>
            </c:strRef>
          </c:cat>
          <c:val>
            <c:numRef>
              <c:f>_Hidden25!$B$2:$B$9</c:f>
              <c:numCache>
                <c:formatCode>General</c:formatCode>
                <c:ptCount val="8"/>
                <c:pt idx="0">
                  <c:v>0.94078314284704356</c:v>
                </c:pt>
                <c:pt idx="1">
                  <c:v>2.1260130530305787E-2</c:v>
                </c:pt>
                <c:pt idx="2">
                  <c:v>1.7737006619271696E-2</c:v>
                </c:pt>
                <c:pt idx="3">
                  <c:v>5.9002316824313499E-3</c:v>
                </c:pt>
                <c:pt idx="4">
                  <c:v>1.8583129331359893E-3</c:v>
                </c:pt>
                <c:pt idx="5">
                  <c:v>2.1473310915178876E-3</c:v>
                </c:pt>
                <c:pt idx="6">
                  <c:v>1.3455297280068872E-3</c:v>
                </c:pt>
                <c:pt idx="7">
                  <c:v>8.9683145682865634E-3</c:v>
                </c:pt>
              </c:numCache>
            </c:numRef>
          </c:val>
          <c:extLst>
            <c:ext xmlns:c16="http://schemas.microsoft.com/office/drawing/2014/chart" uri="{C3380CC4-5D6E-409C-BE32-E72D297353CC}">
              <c16:uniqueId val="{00000000-0292-4382-95C6-18D118CA6BF9}"/>
            </c:ext>
          </c:extLst>
        </c:ser>
        <c:dLbls>
          <c:showLegendKey val="0"/>
          <c:showVal val="0"/>
          <c:showCatName val="0"/>
          <c:showSerName val="0"/>
          <c:showPercent val="0"/>
          <c:showBubbleSize val="0"/>
        </c:dLbls>
        <c:gapWidth val="80"/>
        <c:axId val="981007232"/>
        <c:axId val="1"/>
      </c:barChart>
      <c:catAx>
        <c:axId val="981007232"/>
        <c:scaling>
          <c:orientation val="minMax"/>
        </c:scaling>
        <c:delete val="0"/>
        <c:axPos val="b"/>
        <c:numFmt formatCode="0.00" sourceLinked="0"/>
        <c:majorTickMark val="out"/>
        <c:minorTickMark val="none"/>
        <c:tickLblPos val="low"/>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981007232"/>
        <c:crosses val="autoZero"/>
        <c:crossBetween val="between"/>
      </c:valAx>
      <c:spPr>
        <a:noFill/>
        <a:ln w="25400">
          <a:noFill/>
        </a:ln>
      </c:spPr>
    </c:plotArea>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Delinquency Outstanding in Euro</a:t>
            </a:r>
          </a:p>
        </c:rich>
      </c:tx>
      <c:layout>
        <c:manualLayout>
          <c:xMode val="edge"/>
          <c:yMode val="edge"/>
          <c:x val="8.8126319222372199E-2"/>
          <c:y val="4.1055836051583264E-2"/>
        </c:manualLayout>
      </c:layout>
      <c:overlay val="0"/>
      <c:spPr>
        <a:noFill/>
        <a:ln w="3175">
          <a:solidFill>
            <a:srgbClr val="000000"/>
          </a:solidFill>
          <a:prstDash val="solid"/>
        </a:ln>
      </c:spPr>
    </c:title>
    <c:autoTitleDeleted val="0"/>
    <c:plotArea>
      <c:layout>
        <c:manualLayout>
          <c:layoutTarget val="inner"/>
          <c:xMode val="edge"/>
          <c:yMode val="edge"/>
          <c:x val="0.11038981039433991"/>
          <c:y val="0.15395938519343724"/>
          <c:w val="0.87105909210323684"/>
          <c:h val="0.75366784751835003"/>
        </c:manualLayout>
      </c:layout>
      <c:barChart>
        <c:barDir val="col"/>
        <c:grouping val="clustered"/>
        <c:varyColors val="0"/>
        <c:ser>
          <c:idx val="0"/>
          <c:order val="0"/>
          <c:tx>
            <c:strRef>
              <c:f>_Hidden27!$B$1:$B$1</c:f>
              <c:strCache>
                <c:ptCount val="1"/>
                <c:pt idx="0">
                  <c:v>OUT_BKD_EUR(Loan Register)</c:v>
                </c:pt>
              </c:strCache>
            </c:strRef>
          </c:tx>
          <c:spPr>
            <a:solidFill>
              <a:srgbClr val="00915A"/>
            </a:solidFill>
            <a:ln w="25400">
              <a:noFill/>
            </a:ln>
          </c:spPr>
          <c:invertIfNegative val="0"/>
          <c:dLbls>
            <c:numFmt formatCode="#,##0" sourceLinked="0"/>
            <c:spPr>
              <a:noFill/>
              <a:ln w="25400">
                <a:noFill/>
              </a:ln>
            </c:spPr>
            <c:txPr>
              <a:bodyPr wrap="square" lIns="38100" tIns="19050" rIns="38100" bIns="19050" anchor="ctr">
                <a:spAutoFit/>
              </a:bodyPr>
              <a:lstStyle/>
              <a:p>
                <a:pPr>
                  <a:defRPr sz="900" b="0" i="0" u="none" strike="noStrike" baseline="0">
                    <a:solidFill>
                      <a:srgbClr val="000000"/>
                    </a:solidFill>
                    <a:latin typeface="Tahoma"/>
                    <a:ea typeface="Tahoma"/>
                    <a:cs typeface="Tahoma"/>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_Hidden27!$A$2:$A$4</c:f>
              <c:strCache>
                <c:ptCount val="3"/>
                <c:pt idx="0">
                  <c:v>0 - 30 Days</c:v>
                </c:pt>
                <c:pt idx="1">
                  <c:v>30 - 60 Days</c:v>
                </c:pt>
                <c:pt idx="2">
                  <c:v>&gt; 90 Days</c:v>
                </c:pt>
              </c:strCache>
            </c:strRef>
          </c:cat>
          <c:val>
            <c:numRef>
              <c:f>_Hidden27!$B$2:$B$4</c:f>
              <c:numCache>
                <c:formatCode>General</c:formatCode>
                <c:ptCount val="3"/>
                <c:pt idx="0">
                  <c:v>2192834.5</c:v>
                </c:pt>
                <c:pt idx="1">
                  <c:v>1031214.1599999999</c:v>
                </c:pt>
                <c:pt idx="2">
                  <c:v>1198879.9500000002</c:v>
                </c:pt>
              </c:numCache>
            </c:numRef>
          </c:val>
          <c:extLst>
            <c:ext xmlns:c16="http://schemas.microsoft.com/office/drawing/2014/chart" uri="{C3380CC4-5D6E-409C-BE32-E72D297353CC}">
              <c16:uniqueId val="{00000000-60CB-46DD-8D92-25FFBC9974C0}"/>
            </c:ext>
          </c:extLst>
        </c:ser>
        <c:ser>
          <c:idx val="1"/>
          <c:order val="1"/>
          <c:tx>
            <c:strRef>
              <c:f>_Hidden27!$C$1:$C$1</c:f>
              <c:strCache>
                <c:ptCount val="1"/>
              </c:strCache>
            </c:strRef>
          </c:tx>
          <c:spPr>
            <a:solidFill>
              <a:srgbClr val="00FF00"/>
            </a:solidFill>
            <a:ln w="3175">
              <a:solidFill>
                <a:srgbClr val="000000"/>
              </a:solidFill>
              <a:prstDash val="solid"/>
            </a:ln>
          </c:spPr>
          <c:invertIfNegative val="0"/>
          <c:dLbls>
            <c:numFmt formatCode="#,##0" sourceLinked="0"/>
            <c:spPr>
              <a:noFill/>
              <a:ln w="25400">
                <a:noFill/>
              </a:ln>
            </c:spPr>
            <c:txPr>
              <a:bodyPr wrap="square" lIns="38100" tIns="19050" rIns="38100" bIns="19050" anchor="ctr">
                <a:spAutoFit/>
              </a:bodyPr>
              <a:lstStyle/>
              <a:p>
                <a:pPr>
                  <a:defRPr sz="900" b="0" i="0" u="none" strike="noStrike" baseline="0">
                    <a:solidFill>
                      <a:srgbClr val="000000"/>
                    </a:solidFill>
                    <a:latin typeface="Tahoma"/>
                    <a:ea typeface="Tahoma"/>
                    <a:cs typeface="Tahoma"/>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_Hidden27!$A$2:$A$4</c:f>
              <c:strCache>
                <c:ptCount val="3"/>
                <c:pt idx="0">
                  <c:v>0 - 30 Days</c:v>
                </c:pt>
                <c:pt idx="1">
                  <c:v>30 - 60 Days</c:v>
                </c:pt>
                <c:pt idx="2">
                  <c:v>&gt; 90 Days</c:v>
                </c:pt>
              </c:strCache>
            </c:strRef>
          </c:cat>
          <c:val>
            <c:numRef>
              <c:f>_Hidden27!$C$2:$C$4</c:f>
              <c:numCache>
                <c:formatCode>General</c:formatCode>
                <c:ptCount val="3"/>
                <c:pt idx="0">
                  <c:v>29</c:v>
                </c:pt>
                <c:pt idx="1">
                  <c:v>7</c:v>
                </c:pt>
                <c:pt idx="2">
                  <c:v>9</c:v>
                </c:pt>
              </c:numCache>
            </c:numRef>
          </c:val>
          <c:extLst>
            <c:ext xmlns:c16="http://schemas.microsoft.com/office/drawing/2014/chart" uri="{C3380CC4-5D6E-409C-BE32-E72D297353CC}">
              <c16:uniqueId val="{00000001-60CB-46DD-8D92-25FFBC9974C0}"/>
            </c:ext>
          </c:extLst>
        </c:ser>
        <c:dLbls>
          <c:showLegendKey val="0"/>
          <c:showVal val="0"/>
          <c:showCatName val="0"/>
          <c:showSerName val="0"/>
          <c:showPercent val="0"/>
          <c:showBubbleSize val="0"/>
        </c:dLbls>
        <c:gapWidth val="100"/>
        <c:axId val="981100384"/>
        <c:axId val="1"/>
      </c:barChart>
      <c:catAx>
        <c:axId val="981100384"/>
        <c:scaling>
          <c:orientation val="minMax"/>
        </c:scaling>
        <c:delete val="0"/>
        <c:axPos val="b"/>
        <c:majorGridlines>
          <c:spPr>
            <a:ln w="3175">
              <a:solidFill>
                <a:srgbClr val="000000"/>
              </a:solidFill>
              <a:prstDash val="solid"/>
            </a:ln>
          </c:spPr>
        </c:majorGridlines>
        <c:numFmt formatCode="0.00" sourceLinked="0"/>
        <c:majorTickMark val="out"/>
        <c:minorTickMark val="none"/>
        <c:tickLblPos val="low"/>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981100384"/>
        <c:crosses val="autoZero"/>
        <c:crossBetween val="between"/>
      </c:valAx>
      <c:spPr>
        <a:noFill/>
        <a:ln w="25400">
          <a:noFill/>
        </a:ln>
      </c:spPr>
    </c:plotArea>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Tahoma"/>
                <a:ea typeface="Tahoma"/>
                <a:cs typeface="Tahoma"/>
              </a:defRPr>
            </a:pPr>
            <a:r>
              <a:rPr lang="en-GB"/>
              <a:t>Amortisation profiles  (all amounts in EUR)
</a:t>
            </a:r>
          </a:p>
        </c:rich>
      </c:tx>
      <c:layout>
        <c:manualLayout>
          <c:xMode val="edge"/>
          <c:yMode val="edge"/>
          <c:x val="5.1216437275338053E-3"/>
          <c:y val="3.8054987929743211E-2"/>
        </c:manualLayout>
      </c:layout>
      <c:overlay val="0"/>
      <c:spPr>
        <a:noFill/>
        <a:ln w="3175">
          <a:solidFill>
            <a:srgbClr val="000000"/>
          </a:solidFill>
          <a:prstDash val="solid"/>
        </a:ln>
      </c:spPr>
    </c:title>
    <c:autoTitleDeleted val="0"/>
    <c:plotArea>
      <c:layout>
        <c:manualLayout>
          <c:layoutTarget val="inner"/>
          <c:xMode val="edge"/>
          <c:yMode val="edge"/>
          <c:x val="9.8591641755025758E-2"/>
          <c:y val="0.15327703471702125"/>
          <c:w val="0.88860518672711519"/>
          <c:h val="0.72938726865341152"/>
        </c:manualLayout>
      </c:layout>
      <c:areaChart>
        <c:grouping val="standard"/>
        <c:varyColors val="0"/>
        <c:ser>
          <c:idx val="0"/>
          <c:order val="0"/>
          <c:tx>
            <c:strRef>
              <c:f>_Hidden30!$B$1:$B$1</c:f>
              <c:strCache>
                <c:ptCount val="1"/>
                <c:pt idx="0">
                  <c:v>Outstanding Residential Mortgage Loans (0% CPR)</c:v>
                </c:pt>
              </c:strCache>
            </c:strRef>
          </c:tx>
          <c:spPr>
            <a:solidFill>
              <a:srgbClr val="800000"/>
            </a:solidFill>
            <a:ln w="25400">
              <a:noFill/>
            </a:ln>
          </c:spPr>
          <c:cat>
            <c:strRef>
              <c:f>_Hidden30!$A$2:$A$355</c:f>
              <c:strCache>
                <c:ptCount val="354"/>
                <c:pt idx="0">
                  <c:v>1/06/2021</c:v>
                </c:pt>
                <c:pt idx="1">
                  <c:v>1/07/2021</c:v>
                </c:pt>
                <c:pt idx="2">
                  <c:v>1/08/2021</c:v>
                </c:pt>
                <c:pt idx="3">
                  <c:v>1/09/2021</c:v>
                </c:pt>
                <c:pt idx="4">
                  <c:v>1/10/2021</c:v>
                </c:pt>
                <c:pt idx="5">
                  <c:v>1/11/2021</c:v>
                </c:pt>
                <c:pt idx="6">
                  <c:v>1/12/2021</c:v>
                </c:pt>
                <c:pt idx="7">
                  <c:v>1/01/2022</c:v>
                </c:pt>
                <c:pt idx="8">
                  <c:v>1/02/2022</c:v>
                </c:pt>
                <c:pt idx="9">
                  <c:v>1/03/2022</c:v>
                </c:pt>
                <c:pt idx="10">
                  <c:v>1/04/2022</c:v>
                </c:pt>
                <c:pt idx="11">
                  <c:v>1/05/2022</c:v>
                </c:pt>
                <c:pt idx="12">
                  <c:v>1/06/2022</c:v>
                </c:pt>
                <c:pt idx="13">
                  <c:v>1/07/2022</c:v>
                </c:pt>
                <c:pt idx="14">
                  <c:v>1/08/2022</c:v>
                </c:pt>
                <c:pt idx="15">
                  <c:v>1/09/2022</c:v>
                </c:pt>
                <c:pt idx="16">
                  <c:v>1/10/2022</c:v>
                </c:pt>
                <c:pt idx="17">
                  <c:v>1/11/2022</c:v>
                </c:pt>
                <c:pt idx="18">
                  <c:v>1/12/2022</c:v>
                </c:pt>
                <c:pt idx="19">
                  <c:v>1/01/2023</c:v>
                </c:pt>
                <c:pt idx="20">
                  <c:v>1/02/2023</c:v>
                </c:pt>
                <c:pt idx="21">
                  <c:v>1/03/2023</c:v>
                </c:pt>
                <c:pt idx="22">
                  <c:v>1/04/2023</c:v>
                </c:pt>
                <c:pt idx="23">
                  <c:v>1/05/2023</c:v>
                </c:pt>
                <c:pt idx="24">
                  <c:v>1/06/2023</c:v>
                </c:pt>
                <c:pt idx="25">
                  <c:v>1/07/2023</c:v>
                </c:pt>
                <c:pt idx="26">
                  <c:v>1/08/2023</c:v>
                </c:pt>
                <c:pt idx="27">
                  <c:v>1/09/2023</c:v>
                </c:pt>
                <c:pt idx="28">
                  <c:v>1/10/2023</c:v>
                </c:pt>
                <c:pt idx="29">
                  <c:v>1/11/2023</c:v>
                </c:pt>
                <c:pt idx="30">
                  <c:v>1/12/2023</c:v>
                </c:pt>
                <c:pt idx="31">
                  <c:v>1/01/2024</c:v>
                </c:pt>
                <c:pt idx="32">
                  <c:v>1/02/2024</c:v>
                </c:pt>
                <c:pt idx="33">
                  <c:v>1/03/2024</c:v>
                </c:pt>
                <c:pt idx="34">
                  <c:v>1/04/2024</c:v>
                </c:pt>
                <c:pt idx="35">
                  <c:v>1/05/2024</c:v>
                </c:pt>
                <c:pt idx="36">
                  <c:v>1/06/2024</c:v>
                </c:pt>
                <c:pt idx="37">
                  <c:v>1/07/2024</c:v>
                </c:pt>
                <c:pt idx="38">
                  <c:v>1/08/2024</c:v>
                </c:pt>
                <c:pt idx="39">
                  <c:v>1/09/2024</c:v>
                </c:pt>
                <c:pt idx="40">
                  <c:v>1/10/2024</c:v>
                </c:pt>
                <c:pt idx="41">
                  <c:v>1/11/2024</c:v>
                </c:pt>
                <c:pt idx="42">
                  <c:v>1/12/2024</c:v>
                </c:pt>
                <c:pt idx="43">
                  <c:v>1/01/2025</c:v>
                </c:pt>
                <c:pt idx="44">
                  <c:v>1/02/2025</c:v>
                </c:pt>
                <c:pt idx="45">
                  <c:v>1/03/2025</c:v>
                </c:pt>
                <c:pt idx="46">
                  <c:v>1/04/2025</c:v>
                </c:pt>
                <c:pt idx="47">
                  <c:v>1/05/2025</c:v>
                </c:pt>
                <c:pt idx="48">
                  <c:v>1/06/2025</c:v>
                </c:pt>
                <c:pt idx="49">
                  <c:v>1/07/2025</c:v>
                </c:pt>
                <c:pt idx="50">
                  <c:v>1/08/2025</c:v>
                </c:pt>
                <c:pt idx="51">
                  <c:v>1/09/2025</c:v>
                </c:pt>
                <c:pt idx="52">
                  <c:v>1/10/2025</c:v>
                </c:pt>
                <c:pt idx="53">
                  <c:v>1/11/2025</c:v>
                </c:pt>
                <c:pt idx="54">
                  <c:v>1/12/2025</c:v>
                </c:pt>
                <c:pt idx="55">
                  <c:v>1/01/2026</c:v>
                </c:pt>
                <c:pt idx="56">
                  <c:v>1/02/2026</c:v>
                </c:pt>
                <c:pt idx="57">
                  <c:v>1/03/2026</c:v>
                </c:pt>
                <c:pt idx="58">
                  <c:v>1/04/2026</c:v>
                </c:pt>
                <c:pt idx="59">
                  <c:v>1/05/2026</c:v>
                </c:pt>
                <c:pt idx="60">
                  <c:v>1/06/2026</c:v>
                </c:pt>
                <c:pt idx="61">
                  <c:v>1/07/2026</c:v>
                </c:pt>
                <c:pt idx="62">
                  <c:v>1/08/2026</c:v>
                </c:pt>
                <c:pt idx="63">
                  <c:v>1/09/2026</c:v>
                </c:pt>
                <c:pt idx="64">
                  <c:v>1/10/2026</c:v>
                </c:pt>
                <c:pt idx="65">
                  <c:v>1/11/2026</c:v>
                </c:pt>
                <c:pt idx="66">
                  <c:v>1/12/2026</c:v>
                </c:pt>
                <c:pt idx="67">
                  <c:v>1/01/2027</c:v>
                </c:pt>
                <c:pt idx="68">
                  <c:v>1/02/2027</c:v>
                </c:pt>
                <c:pt idx="69">
                  <c:v>1/03/2027</c:v>
                </c:pt>
                <c:pt idx="70">
                  <c:v>1/04/2027</c:v>
                </c:pt>
                <c:pt idx="71">
                  <c:v>1/05/2027</c:v>
                </c:pt>
                <c:pt idx="72">
                  <c:v>1/06/2027</c:v>
                </c:pt>
                <c:pt idx="73">
                  <c:v>1/07/2027</c:v>
                </c:pt>
                <c:pt idx="74">
                  <c:v>1/08/2027</c:v>
                </c:pt>
                <c:pt idx="75">
                  <c:v>1/09/2027</c:v>
                </c:pt>
                <c:pt idx="76">
                  <c:v>1/10/2027</c:v>
                </c:pt>
                <c:pt idx="77">
                  <c:v>1/11/2027</c:v>
                </c:pt>
                <c:pt idx="78">
                  <c:v>1/12/2027</c:v>
                </c:pt>
                <c:pt idx="79">
                  <c:v>1/01/2028</c:v>
                </c:pt>
                <c:pt idx="80">
                  <c:v>1/02/2028</c:v>
                </c:pt>
                <c:pt idx="81">
                  <c:v>1/03/2028</c:v>
                </c:pt>
                <c:pt idx="82">
                  <c:v>1/04/2028</c:v>
                </c:pt>
                <c:pt idx="83">
                  <c:v>1/05/2028</c:v>
                </c:pt>
                <c:pt idx="84">
                  <c:v>1/06/2028</c:v>
                </c:pt>
                <c:pt idx="85">
                  <c:v>1/07/2028</c:v>
                </c:pt>
                <c:pt idx="86">
                  <c:v>1/08/2028</c:v>
                </c:pt>
                <c:pt idx="87">
                  <c:v>1/09/2028</c:v>
                </c:pt>
                <c:pt idx="88">
                  <c:v>1/10/2028</c:v>
                </c:pt>
                <c:pt idx="89">
                  <c:v>1/11/2028</c:v>
                </c:pt>
                <c:pt idx="90">
                  <c:v>1/12/2028</c:v>
                </c:pt>
                <c:pt idx="91">
                  <c:v>1/01/2029</c:v>
                </c:pt>
                <c:pt idx="92">
                  <c:v>1/02/2029</c:v>
                </c:pt>
                <c:pt idx="93">
                  <c:v>1/03/2029</c:v>
                </c:pt>
                <c:pt idx="94">
                  <c:v>1/04/2029</c:v>
                </c:pt>
                <c:pt idx="95">
                  <c:v>1/05/2029</c:v>
                </c:pt>
                <c:pt idx="96">
                  <c:v>1/06/2029</c:v>
                </c:pt>
                <c:pt idx="97">
                  <c:v>1/07/2029</c:v>
                </c:pt>
                <c:pt idx="98">
                  <c:v>1/08/2029</c:v>
                </c:pt>
                <c:pt idx="99">
                  <c:v>1/09/2029</c:v>
                </c:pt>
                <c:pt idx="100">
                  <c:v>1/10/2029</c:v>
                </c:pt>
                <c:pt idx="101">
                  <c:v>1/11/2029</c:v>
                </c:pt>
                <c:pt idx="102">
                  <c:v>1/12/2029</c:v>
                </c:pt>
                <c:pt idx="103">
                  <c:v>1/01/2030</c:v>
                </c:pt>
                <c:pt idx="104">
                  <c:v>1/02/2030</c:v>
                </c:pt>
                <c:pt idx="105">
                  <c:v>1/03/2030</c:v>
                </c:pt>
                <c:pt idx="106">
                  <c:v>1/04/2030</c:v>
                </c:pt>
                <c:pt idx="107">
                  <c:v>1/05/2030</c:v>
                </c:pt>
                <c:pt idx="108">
                  <c:v>1/06/2030</c:v>
                </c:pt>
                <c:pt idx="109">
                  <c:v>1/07/2030</c:v>
                </c:pt>
                <c:pt idx="110">
                  <c:v>1/08/2030</c:v>
                </c:pt>
                <c:pt idx="111">
                  <c:v>1/09/2030</c:v>
                </c:pt>
                <c:pt idx="112">
                  <c:v>1/10/2030</c:v>
                </c:pt>
                <c:pt idx="113">
                  <c:v>1/11/2030</c:v>
                </c:pt>
                <c:pt idx="114">
                  <c:v>1/12/2030</c:v>
                </c:pt>
                <c:pt idx="115">
                  <c:v>1/01/2031</c:v>
                </c:pt>
                <c:pt idx="116">
                  <c:v>1/02/2031</c:v>
                </c:pt>
                <c:pt idx="117">
                  <c:v>1/03/2031</c:v>
                </c:pt>
                <c:pt idx="118">
                  <c:v>1/04/2031</c:v>
                </c:pt>
                <c:pt idx="119">
                  <c:v>1/05/2031</c:v>
                </c:pt>
                <c:pt idx="120">
                  <c:v>1/06/2031</c:v>
                </c:pt>
                <c:pt idx="121">
                  <c:v>1/07/2031</c:v>
                </c:pt>
                <c:pt idx="122">
                  <c:v>1/08/2031</c:v>
                </c:pt>
                <c:pt idx="123">
                  <c:v>1/09/2031</c:v>
                </c:pt>
                <c:pt idx="124">
                  <c:v>1/10/2031</c:v>
                </c:pt>
                <c:pt idx="125">
                  <c:v>1/11/2031</c:v>
                </c:pt>
                <c:pt idx="126">
                  <c:v>1/12/2031</c:v>
                </c:pt>
                <c:pt idx="127">
                  <c:v>1/01/2032</c:v>
                </c:pt>
                <c:pt idx="128">
                  <c:v>1/02/2032</c:v>
                </c:pt>
                <c:pt idx="129">
                  <c:v>1/03/2032</c:v>
                </c:pt>
                <c:pt idx="130">
                  <c:v>1/04/2032</c:v>
                </c:pt>
                <c:pt idx="131">
                  <c:v>1/05/2032</c:v>
                </c:pt>
                <c:pt idx="132">
                  <c:v>1/06/2032</c:v>
                </c:pt>
                <c:pt idx="133">
                  <c:v>1/07/2032</c:v>
                </c:pt>
                <c:pt idx="134">
                  <c:v>1/08/2032</c:v>
                </c:pt>
                <c:pt idx="135">
                  <c:v>1/09/2032</c:v>
                </c:pt>
                <c:pt idx="136">
                  <c:v>1/10/2032</c:v>
                </c:pt>
                <c:pt idx="137">
                  <c:v>1/11/2032</c:v>
                </c:pt>
                <c:pt idx="138">
                  <c:v>1/12/2032</c:v>
                </c:pt>
                <c:pt idx="139">
                  <c:v>1/01/2033</c:v>
                </c:pt>
                <c:pt idx="140">
                  <c:v>1/02/2033</c:v>
                </c:pt>
                <c:pt idx="141">
                  <c:v>1/03/2033</c:v>
                </c:pt>
                <c:pt idx="142">
                  <c:v>1/04/2033</c:v>
                </c:pt>
                <c:pt idx="143">
                  <c:v>1/05/2033</c:v>
                </c:pt>
                <c:pt idx="144">
                  <c:v>1/06/2033</c:v>
                </c:pt>
                <c:pt idx="145">
                  <c:v>1/07/2033</c:v>
                </c:pt>
                <c:pt idx="146">
                  <c:v>1/08/2033</c:v>
                </c:pt>
                <c:pt idx="147">
                  <c:v>1/09/2033</c:v>
                </c:pt>
                <c:pt idx="148">
                  <c:v>1/10/2033</c:v>
                </c:pt>
                <c:pt idx="149">
                  <c:v>1/11/2033</c:v>
                </c:pt>
                <c:pt idx="150">
                  <c:v>1/12/2033</c:v>
                </c:pt>
                <c:pt idx="151">
                  <c:v>1/01/2034</c:v>
                </c:pt>
                <c:pt idx="152">
                  <c:v>1/02/2034</c:v>
                </c:pt>
                <c:pt idx="153">
                  <c:v>1/03/2034</c:v>
                </c:pt>
                <c:pt idx="154">
                  <c:v>1/04/2034</c:v>
                </c:pt>
                <c:pt idx="155">
                  <c:v>1/05/2034</c:v>
                </c:pt>
                <c:pt idx="156">
                  <c:v>1/06/2034</c:v>
                </c:pt>
                <c:pt idx="157">
                  <c:v>1/07/2034</c:v>
                </c:pt>
                <c:pt idx="158">
                  <c:v>1/08/2034</c:v>
                </c:pt>
                <c:pt idx="159">
                  <c:v>1/09/2034</c:v>
                </c:pt>
                <c:pt idx="160">
                  <c:v>1/10/2034</c:v>
                </c:pt>
                <c:pt idx="161">
                  <c:v>1/11/2034</c:v>
                </c:pt>
                <c:pt idx="162">
                  <c:v>1/12/2034</c:v>
                </c:pt>
                <c:pt idx="163">
                  <c:v>1/01/2035</c:v>
                </c:pt>
                <c:pt idx="164">
                  <c:v>1/02/2035</c:v>
                </c:pt>
                <c:pt idx="165">
                  <c:v>1/03/2035</c:v>
                </c:pt>
                <c:pt idx="166">
                  <c:v>1/04/2035</c:v>
                </c:pt>
                <c:pt idx="167">
                  <c:v>1/05/2035</c:v>
                </c:pt>
                <c:pt idx="168">
                  <c:v>1/06/2035</c:v>
                </c:pt>
                <c:pt idx="169">
                  <c:v>1/07/2035</c:v>
                </c:pt>
                <c:pt idx="170">
                  <c:v>1/08/2035</c:v>
                </c:pt>
                <c:pt idx="171">
                  <c:v>1/09/2035</c:v>
                </c:pt>
                <c:pt idx="172">
                  <c:v>1/10/2035</c:v>
                </c:pt>
                <c:pt idx="173">
                  <c:v>1/11/2035</c:v>
                </c:pt>
                <c:pt idx="174">
                  <c:v>1/12/2035</c:v>
                </c:pt>
                <c:pt idx="175">
                  <c:v>1/01/2036</c:v>
                </c:pt>
                <c:pt idx="176">
                  <c:v>1/02/2036</c:v>
                </c:pt>
                <c:pt idx="177">
                  <c:v>1/03/2036</c:v>
                </c:pt>
                <c:pt idx="178">
                  <c:v>1/04/2036</c:v>
                </c:pt>
                <c:pt idx="179">
                  <c:v>1/05/2036</c:v>
                </c:pt>
                <c:pt idx="180">
                  <c:v>1/06/2036</c:v>
                </c:pt>
                <c:pt idx="181">
                  <c:v>1/07/2036</c:v>
                </c:pt>
                <c:pt idx="182">
                  <c:v>1/08/2036</c:v>
                </c:pt>
                <c:pt idx="183">
                  <c:v>1/09/2036</c:v>
                </c:pt>
                <c:pt idx="184">
                  <c:v>1/10/2036</c:v>
                </c:pt>
                <c:pt idx="185">
                  <c:v>1/11/2036</c:v>
                </c:pt>
                <c:pt idx="186">
                  <c:v>1/12/2036</c:v>
                </c:pt>
                <c:pt idx="187">
                  <c:v>1/01/2037</c:v>
                </c:pt>
                <c:pt idx="188">
                  <c:v>1/02/2037</c:v>
                </c:pt>
                <c:pt idx="189">
                  <c:v>1/03/2037</c:v>
                </c:pt>
                <c:pt idx="190">
                  <c:v>1/04/2037</c:v>
                </c:pt>
                <c:pt idx="191">
                  <c:v>1/05/2037</c:v>
                </c:pt>
                <c:pt idx="192">
                  <c:v>1/06/2037</c:v>
                </c:pt>
                <c:pt idx="193">
                  <c:v>1/07/2037</c:v>
                </c:pt>
                <c:pt idx="194">
                  <c:v>1/08/2037</c:v>
                </c:pt>
                <c:pt idx="195">
                  <c:v>1/09/2037</c:v>
                </c:pt>
                <c:pt idx="196">
                  <c:v>1/10/2037</c:v>
                </c:pt>
                <c:pt idx="197">
                  <c:v>1/11/2037</c:v>
                </c:pt>
                <c:pt idx="198">
                  <c:v>1/12/2037</c:v>
                </c:pt>
                <c:pt idx="199">
                  <c:v>1/01/2038</c:v>
                </c:pt>
                <c:pt idx="200">
                  <c:v>1/02/2038</c:v>
                </c:pt>
                <c:pt idx="201">
                  <c:v>1/03/2038</c:v>
                </c:pt>
                <c:pt idx="202">
                  <c:v>1/04/2038</c:v>
                </c:pt>
                <c:pt idx="203">
                  <c:v>1/05/2038</c:v>
                </c:pt>
                <c:pt idx="204">
                  <c:v>1/06/2038</c:v>
                </c:pt>
                <c:pt idx="205">
                  <c:v>1/07/2038</c:v>
                </c:pt>
                <c:pt idx="206">
                  <c:v>1/08/2038</c:v>
                </c:pt>
                <c:pt idx="207">
                  <c:v>1/09/2038</c:v>
                </c:pt>
                <c:pt idx="208">
                  <c:v>1/10/2038</c:v>
                </c:pt>
                <c:pt idx="209">
                  <c:v>1/11/2038</c:v>
                </c:pt>
                <c:pt idx="210">
                  <c:v>1/12/2038</c:v>
                </c:pt>
                <c:pt idx="211">
                  <c:v>1/01/2039</c:v>
                </c:pt>
                <c:pt idx="212">
                  <c:v>1/02/2039</c:v>
                </c:pt>
                <c:pt idx="213">
                  <c:v>1/03/2039</c:v>
                </c:pt>
                <c:pt idx="214">
                  <c:v>1/04/2039</c:v>
                </c:pt>
                <c:pt idx="215">
                  <c:v>1/05/2039</c:v>
                </c:pt>
                <c:pt idx="216">
                  <c:v>1/06/2039</c:v>
                </c:pt>
                <c:pt idx="217">
                  <c:v>1/07/2039</c:v>
                </c:pt>
                <c:pt idx="218">
                  <c:v>1/08/2039</c:v>
                </c:pt>
                <c:pt idx="219">
                  <c:v>1/09/2039</c:v>
                </c:pt>
                <c:pt idx="220">
                  <c:v>1/10/2039</c:v>
                </c:pt>
                <c:pt idx="221">
                  <c:v>1/11/2039</c:v>
                </c:pt>
                <c:pt idx="222">
                  <c:v>1/12/2039</c:v>
                </c:pt>
                <c:pt idx="223">
                  <c:v>1/01/2040</c:v>
                </c:pt>
                <c:pt idx="224">
                  <c:v>1/02/2040</c:v>
                </c:pt>
                <c:pt idx="225">
                  <c:v>1/03/2040</c:v>
                </c:pt>
                <c:pt idx="226">
                  <c:v>1/04/2040</c:v>
                </c:pt>
                <c:pt idx="227">
                  <c:v>1/05/2040</c:v>
                </c:pt>
                <c:pt idx="228">
                  <c:v>1/06/2040</c:v>
                </c:pt>
                <c:pt idx="229">
                  <c:v>1/07/2040</c:v>
                </c:pt>
                <c:pt idx="230">
                  <c:v>1/08/2040</c:v>
                </c:pt>
                <c:pt idx="231">
                  <c:v>1/09/2040</c:v>
                </c:pt>
                <c:pt idx="232">
                  <c:v>1/10/2040</c:v>
                </c:pt>
                <c:pt idx="233">
                  <c:v>1/11/2040</c:v>
                </c:pt>
                <c:pt idx="234">
                  <c:v>1/12/2040</c:v>
                </c:pt>
                <c:pt idx="235">
                  <c:v>1/01/2041</c:v>
                </c:pt>
                <c:pt idx="236">
                  <c:v>1/02/2041</c:v>
                </c:pt>
                <c:pt idx="237">
                  <c:v>1/03/2041</c:v>
                </c:pt>
                <c:pt idx="238">
                  <c:v>1/04/2041</c:v>
                </c:pt>
                <c:pt idx="239">
                  <c:v>1/05/2041</c:v>
                </c:pt>
                <c:pt idx="240">
                  <c:v>1/06/2041</c:v>
                </c:pt>
                <c:pt idx="241">
                  <c:v>1/07/2041</c:v>
                </c:pt>
                <c:pt idx="242">
                  <c:v>1/08/2041</c:v>
                </c:pt>
                <c:pt idx="243">
                  <c:v>1/09/2041</c:v>
                </c:pt>
                <c:pt idx="244">
                  <c:v>1/10/2041</c:v>
                </c:pt>
                <c:pt idx="245">
                  <c:v>1/11/2041</c:v>
                </c:pt>
                <c:pt idx="246">
                  <c:v>1/12/2041</c:v>
                </c:pt>
                <c:pt idx="247">
                  <c:v>1/01/2042</c:v>
                </c:pt>
                <c:pt idx="248">
                  <c:v>1/02/2042</c:v>
                </c:pt>
                <c:pt idx="249">
                  <c:v>1/03/2042</c:v>
                </c:pt>
                <c:pt idx="250">
                  <c:v>1/04/2042</c:v>
                </c:pt>
                <c:pt idx="251">
                  <c:v>1/05/2042</c:v>
                </c:pt>
                <c:pt idx="252">
                  <c:v>1/06/2042</c:v>
                </c:pt>
                <c:pt idx="253">
                  <c:v>1/07/2042</c:v>
                </c:pt>
                <c:pt idx="254">
                  <c:v>1/08/2042</c:v>
                </c:pt>
                <c:pt idx="255">
                  <c:v>1/09/2042</c:v>
                </c:pt>
                <c:pt idx="256">
                  <c:v>1/10/2042</c:v>
                </c:pt>
                <c:pt idx="257">
                  <c:v>1/11/2042</c:v>
                </c:pt>
                <c:pt idx="258">
                  <c:v>1/12/2042</c:v>
                </c:pt>
                <c:pt idx="259">
                  <c:v>1/01/2043</c:v>
                </c:pt>
                <c:pt idx="260">
                  <c:v>1/02/2043</c:v>
                </c:pt>
                <c:pt idx="261">
                  <c:v>1/03/2043</c:v>
                </c:pt>
                <c:pt idx="262">
                  <c:v>1/04/2043</c:v>
                </c:pt>
                <c:pt idx="263">
                  <c:v>1/05/2043</c:v>
                </c:pt>
                <c:pt idx="264">
                  <c:v>1/06/2043</c:v>
                </c:pt>
                <c:pt idx="265">
                  <c:v>1/07/2043</c:v>
                </c:pt>
                <c:pt idx="266">
                  <c:v>1/08/2043</c:v>
                </c:pt>
                <c:pt idx="267">
                  <c:v>1/09/2043</c:v>
                </c:pt>
                <c:pt idx="268">
                  <c:v>1/10/2043</c:v>
                </c:pt>
                <c:pt idx="269">
                  <c:v>1/11/2043</c:v>
                </c:pt>
                <c:pt idx="270">
                  <c:v>1/12/2043</c:v>
                </c:pt>
                <c:pt idx="271">
                  <c:v>1/01/2044</c:v>
                </c:pt>
                <c:pt idx="272">
                  <c:v>1/02/2044</c:v>
                </c:pt>
                <c:pt idx="273">
                  <c:v>1/03/2044</c:v>
                </c:pt>
                <c:pt idx="274">
                  <c:v>1/04/2044</c:v>
                </c:pt>
                <c:pt idx="275">
                  <c:v>1/05/2044</c:v>
                </c:pt>
                <c:pt idx="276">
                  <c:v>1/06/2044</c:v>
                </c:pt>
                <c:pt idx="277">
                  <c:v>1/07/2044</c:v>
                </c:pt>
                <c:pt idx="278">
                  <c:v>1/08/2044</c:v>
                </c:pt>
                <c:pt idx="279">
                  <c:v>1/09/2044</c:v>
                </c:pt>
                <c:pt idx="280">
                  <c:v>1/10/2044</c:v>
                </c:pt>
                <c:pt idx="281">
                  <c:v>1/11/2044</c:v>
                </c:pt>
                <c:pt idx="282">
                  <c:v>1/12/2044</c:v>
                </c:pt>
                <c:pt idx="283">
                  <c:v>1/01/2045</c:v>
                </c:pt>
                <c:pt idx="284">
                  <c:v>1/02/2045</c:v>
                </c:pt>
                <c:pt idx="285">
                  <c:v>1/03/2045</c:v>
                </c:pt>
                <c:pt idx="286">
                  <c:v>1/04/2045</c:v>
                </c:pt>
                <c:pt idx="287">
                  <c:v>1/05/2045</c:v>
                </c:pt>
                <c:pt idx="288">
                  <c:v>1/06/2045</c:v>
                </c:pt>
                <c:pt idx="289">
                  <c:v>1/07/2045</c:v>
                </c:pt>
                <c:pt idx="290">
                  <c:v>1/08/2045</c:v>
                </c:pt>
                <c:pt idx="291">
                  <c:v>1/09/2045</c:v>
                </c:pt>
                <c:pt idx="292">
                  <c:v>1/10/2045</c:v>
                </c:pt>
                <c:pt idx="293">
                  <c:v>1/11/2045</c:v>
                </c:pt>
                <c:pt idx="294">
                  <c:v>1/12/2045</c:v>
                </c:pt>
                <c:pt idx="295">
                  <c:v>1/01/2046</c:v>
                </c:pt>
                <c:pt idx="296">
                  <c:v>1/02/2046</c:v>
                </c:pt>
                <c:pt idx="297">
                  <c:v>1/03/2046</c:v>
                </c:pt>
                <c:pt idx="298">
                  <c:v>1/04/2046</c:v>
                </c:pt>
                <c:pt idx="299">
                  <c:v>1/05/2046</c:v>
                </c:pt>
                <c:pt idx="300">
                  <c:v>1/06/2046</c:v>
                </c:pt>
                <c:pt idx="301">
                  <c:v>1/07/2046</c:v>
                </c:pt>
                <c:pt idx="302">
                  <c:v>1/08/2046</c:v>
                </c:pt>
                <c:pt idx="303">
                  <c:v>1/09/2046</c:v>
                </c:pt>
                <c:pt idx="304">
                  <c:v>1/10/2046</c:v>
                </c:pt>
                <c:pt idx="305">
                  <c:v>1/11/2046</c:v>
                </c:pt>
                <c:pt idx="306">
                  <c:v>1/12/2046</c:v>
                </c:pt>
                <c:pt idx="307">
                  <c:v>1/01/2047</c:v>
                </c:pt>
                <c:pt idx="308">
                  <c:v>1/02/2047</c:v>
                </c:pt>
                <c:pt idx="309">
                  <c:v>1/03/2047</c:v>
                </c:pt>
                <c:pt idx="310">
                  <c:v>1/04/2047</c:v>
                </c:pt>
                <c:pt idx="311">
                  <c:v>1/05/2047</c:v>
                </c:pt>
                <c:pt idx="312">
                  <c:v>1/06/2047</c:v>
                </c:pt>
                <c:pt idx="313">
                  <c:v>1/07/2047</c:v>
                </c:pt>
                <c:pt idx="314">
                  <c:v>1/08/2047</c:v>
                </c:pt>
                <c:pt idx="315">
                  <c:v>1/09/2047</c:v>
                </c:pt>
                <c:pt idx="316">
                  <c:v>1/10/2047</c:v>
                </c:pt>
                <c:pt idx="317">
                  <c:v>1/11/2047</c:v>
                </c:pt>
                <c:pt idx="318">
                  <c:v>1/12/2047</c:v>
                </c:pt>
                <c:pt idx="319">
                  <c:v>1/01/2048</c:v>
                </c:pt>
                <c:pt idx="320">
                  <c:v>1/02/2048</c:v>
                </c:pt>
                <c:pt idx="321">
                  <c:v>1/03/2048</c:v>
                </c:pt>
                <c:pt idx="322">
                  <c:v>1/04/2048</c:v>
                </c:pt>
                <c:pt idx="323">
                  <c:v>1/05/2048</c:v>
                </c:pt>
                <c:pt idx="324">
                  <c:v>1/06/2048</c:v>
                </c:pt>
                <c:pt idx="325">
                  <c:v>1/07/2048</c:v>
                </c:pt>
                <c:pt idx="326">
                  <c:v>1/08/2048</c:v>
                </c:pt>
                <c:pt idx="327">
                  <c:v>1/09/2048</c:v>
                </c:pt>
                <c:pt idx="328">
                  <c:v>1/10/2048</c:v>
                </c:pt>
                <c:pt idx="329">
                  <c:v>1/11/2048</c:v>
                </c:pt>
                <c:pt idx="330">
                  <c:v>1/12/2048</c:v>
                </c:pt>
                <c:pt idx="331">
                  <c:v>1/01/2049</c:v>
                </c:pt>
                <c:pt idx="332">
                  <c:v>1/02/2049</c:v>
                </c:pt>
                <c:pt idx="333">
                  <c:v>1/03/2049</c:v>
                </c:pt>
                <c:pt idx="334">
                  <c:v>1/04/2049</c:v>
                </c:pt>
                <c:pt idx="335">
                  <c:v>1/05/2049</c:v>
                </c:pt>
                <c:pt idx="336">
                  <c:v>1/06/2049</c:v>
                </c:pt>
                <c:pt idx="337">
                  <c:v>1/07/2049</c:v>
                </c:pt>
                <c:pt idx="338">
                  <c:v>1/08/2049</c:v>
                </c:pt>
                <c:pt idx="339">
                  <c:v>1/09/2049</c:v>
                </c:pt>
                <c:pt idx="340">
                  <c:v>1/10/2049</c:v>
                </c:pt>
                <c:pt idx="341">
                  <c:v>1/11/2049</c:v>
                </c:pt>
                <c:pt idx="342">
                  <c:v>1/12/2049</c:v>
                </c:pt>
                <c:pt idx="343">
                  <c:v>1/01/2050</c:v>
                </c:pt>
                <c:pt idx="344">
                  <c:v>1/02/2050</c:v>
                </c:pt>
                <c:pt idx="345">
                  <c:v>1/03/2050</c:v>
                </c:pt>
                <c:pt idx="346">
                  <c:v>1/04/2050</c:v>
                </c:pt>
                <c:pt idx="347">
                  <c:v>1/05/2050</c:v>
                </c:pt>
                <c:pt idx="348">
                  <c:v>1/06/2050</c:v>
                </c:pt>
                <c:pt idx="349">
                  <c:v>1/07/2050</c:v>
                </c:pt>
                <c:pt idx="350">
                  <c:v>1/08/2050</c:v>
                </c:pt>
                <c:pt idx="351">
                  <c:v>1/09/2050</c:v>
                </c:pt>
                <c:pt idx="352">
                  <c:v>1/10/2050</c:v>
                </c:pt>
                <c:pt idx="353">
                  <c:v>1/11/2050</c:v>
                </c:pt>
              </c:strCache>
            </c:strRef>
          </c:cat>
          <c:val>
            <c:numRef>
              <c:f>_Hidden30!$B$2:$B$355</c:f>
              <c:numCache>
                <c:formatCode>General</c:formatCode>
                <c:ptCount val="354"/>
                <c:pt idx="0">
                  <c:v>2795326811.2222891</c:v>
                </c:pt>
                <c:pt idx="1">
                  <c:v>2774528236.1720209</c:v>
                </c:pt>
                <c:pt idx="2">
                  <c:v>2753866266.750267</c:v>
                </c:pt>
                <c:pt idx="3">
                  <c:v>2733153469.5792608</c:v>
                </c:pt>
                <c:pt idx="4">
                  <c:v>2713374314.2774472</c:v>
                </c:pt>
                <c:pt idx="5">
                  <c:v>2693559179.492763</c:v>
                </c:pt>
                <c:pt idx="6">
                  <c:v>2674000665.6141329</c:v>
                </c:pt>
                <c:pt idx="7">
                  <c:v>2653223988.3876162</c:v>
                </c:pt>
                <c:pt idx="8">
                  <c:v>2632813964.1565289</c:v>
                </c:pt>
                <c:pt idx="9">
                  <c:v>2612114859.183413</c:v>
                </c:pt>
                <c:pt idx="10">
                  <c:v>2592198494.038692</c:v>
                </c:pt>
                <c:pt idx="11">
                  <c:v>2571832266.9041438</c:v>
                </c:pt>
                <c:pt idx="12">
                  <c:v>2551207622.28404</c:v>
                </c:pt>
                <c:pt idx="13">
                  <c:v>2531507284.878664</c:v>
                </c:pt>
                <c:pt idx="14">
                  <c:v>2511045925.9797311</c:v>
                </c:pt>
                <c:pt idx="15">
                  <c:v>2491530964.427124</c:v>
                </c:pt>
                <c:pt idx="16">
                  <c:v>2471416331.936615</c:v>
                </c:pt>
                <c:pt idx="17">
                  <c:v>2451332739.8332911</c:v>
                </c:pt>
                <c:pt idx="18">
                  <c:v>2430398596.591105</c:v>
                </c:pt>
                <c:pt idx="19">
                  <c:v>2409882104.775557</c:v>
                </c:pt>
                <c:pt idx="20">
                  <c:v>2389172209.2194428</c:v>
                </c:pt>
                <c:pt idx="21">
                  <c:v>2369340979.2121892</c:v>
                </c:pt>
                <c:pt idx="22">
                  <c:v>2349832231.7776189</c:v>
                </c:pt>
                <c:pt idx="23">
                  <c:v>2329205560.6313262</c:v>
                </c:pt>
                <c:pt idx="24">
                  <c:v>2308608216.5091572</c:v>
                </c:pt>
                <c:pt idx="25">
                  <c:v>2288061049.8702149</c:v>
                </c:pt>
                <c:pt idx="26">
                  <c:v>2267308249.7877102</c:v>
                </c:pt>
                <c:pt idx="27">
                  <c:v>2247224691.815125</c:v>
                </c:pt>
                <c:pt idx="28">
                  <c:v>2226511323.219152</c:v>
                </c:pt>
                <c:pt idx="29">
                  <c:v>2207357210.5677319</c:v>
                </c:pt>
                <c:pt idx="30">
                  <c:v>2187641781.4354038</c:v>
                </c:pt>
                <c:pt idx="31">
                  <c:v>2167440301.3419571</c:v>
                </c:pt>
                <c:pt idx="32">
                  <c:v>2147382673.2206211</c:v>
                </c:pt>
                <c:pt idx="33">
                  <c:v>2127629672.3408289</c:v>
                </c:pt>
                <c:pt idx="34">
                  <c:v>2107673431.8364451</c:v>
                </c:pt>
                <c:pt idx="35">
                  <c:v>2087889966.432447</c:v>
                </c:pt>
                <c:pt idx="36">
                  <c:v>2067932132.8881869</c:v>
                </c:pt>
                <c:pt idx="37">
                  <c:v>2046274164.0456231</c:v>
                </c:pt>
                <c:pt idx="38">
                  <c:v>2026929290.310756</c:v>
                </c:pt>
                <c:pt idx="39">
                  <c:v>2005643361.879837</c:v>
                </c:pt>
                <c:pt idx="40">
                  <c:v>1985414998.0757589</c:v>
                </c:pt>
                <c:pt idx="41">
                  <c:v>1966030368.614187</c:v>
                </c:pt>
                <c:pt idx="42">
                  <c:v>1947157765.311084</c:v>
                </c:pt>
                <c:pt idx="43">
                  <c:v>1927290839.541188</c:v>
                </c:pt>
                <c:pt idx="44">
                  <c:v>1908047949.4778991</c:v>
                </c:pt>
                <c:pt idx="45">
                  <c:v>1889037470.398144</c:v>
                </c:pt>
                <c:pt idx="46">
                  <c:v>1869729751.1267321</c:v>
                </c:pt>
                <c:pt idx="47">
                  <c:v>1851227262.4283371</c:v>
                </c:pt>
                <c:pt idx="48">
                  <c:v>1831886010.397167</c:v>
                </c:pt>
                <c:pt idx="49">
                  <c:v>1813062984.382165</c:v>
                </c:pt>
                <c:pt idx="50">
                  <c:v>1794152327.602078</c:v>
                </c:pt>
                <c:pt idx="51">
                  <c:v>1775054175.1258061</c:v>
                </c:pt>
                <c:pt idx="52">
                  <c:v>1757165258.717948</c:v>
                </c:pt>
                <c:pt idx="53">
                  <c:v>1737238626.9752259</c:v>
                </c:pt>
                <c:pt idx="54">
                  <c:v>1719807199.9140539</c:v>
                </c:pt>
                <c:pt idx="55">
                  <c:v>1702595039.5380909</c:v>
                </c:pt>
                <c:pt idx="56">
                  <c:v>1685592958.5509861</c:v>
                </c:pt>
                <c:pt idx="57">
                  <c:v>1667774217.0418351</c:v>
                </c:pt>
                <c:pt idx="58">
                  <c:v>1650055969.229378</c:v>
                </c:pt>
                <c:pt idx="59">
                  <c:v>1632723516.107554</c:v>
                </c:pt>
                <c:pt idx="60">
                  <c:v>1615242367.288271</c:v>
                </c:pt>
                <c:pt idx="61">
                  <c:v>1598197710.0177701</c:v>
                </c:pt>
                <c:pt idx="62">
                  <c:v>1581401488.477145</c:v>
                </c:pt>
                <c:pt idx="63">
                  <c:v>1563935272.8755071</c:v>
                </c:pt>
                <c:pt idx="64">
                  <c:v>1547456703.100215</c:v>
                </c:pt>
                <c:pt idx="65">
                  <c:v>1531628373.4916551</c:v>
                </c:pt>
                <c:pt idx="66">
                  <c:v>1514939499.509021</c:v>
                </c:pt>
                <c:pt idx="67">
                  <c:v>1498352905.7198639</c:v>
                </c:pt>
                <c:pt idx="68">
                  <c:v>1482492645.676702</c:v>
                </c:pt>
                <c:pt idx="69">
                  <c:v>1467025970.5778539</c:v>
                </c:pt>
                <c:pt idx="70">
                  <c:v>1451749944.8736579</c:v>
                </c:pt>
                <c:pt idx="71">
                  <c:v>1436444721.512002</c:v>
                </c:pt>
                <c:pt idx="72">
                  <c:v>1419274864.770745</c:v>
                </c:pt>
                <c:pt idx="73">
                  <c:v>1403468477.073981</c:v>
                </c:pt>
                <c:pt idx="74">
                  <c:v>1388626737.5682321</c:v>
                </c:pt>
                <c:pt idx="75">
                  <c:v>1373618357.3803971</c:v>
                </c:pt>
                <c:pt idx="76">
                  <c:v>1358740223.3179851</c:v>
                </c:pt>
                <c:pt idx="77">
                  <c:v>1343707949.9986479</c:v>
                </c:pt>
                <c:pt idx="78">
                  <c:v>1325872397.4930711</c:v>
                </c:pt>
                <c:pt idx="79">
                  <c:v>1311130282.452601</c:v>
                </c:pt>
                <c:pt idx="80">
                  <c:v>1296774668.7544661</c:v>
                </c:pt>
                <c:pt idx="81">
                  <c:v>1281750360.143373</c:v>
                </c:pt>
                <c:pt idx="82">
                  <c:v>1267411464.5333681</c:v>
                </c:pt>
                <c:pt idx="83">
                  <c:v>1253088214.812602</c:v>
                </c:pt>
                <c:pt idx="84">
                  <c:v>1238678269.9253621</c:v>
                </c:pt>
                <c:pt idx="85">
                  <c:v>1224292159.780201</c:v>
                </c:pt>
                <c:pt idx="86">
                  <c:v>1210591186.7907209</c:v>
                </c:pt>
                <c:pt idx="87">
                  <c:v>1196733174.296567</c:v>
                </c:pt>
                <c:pt idx="88">
                  <c:v>1183138188.825505</c:v>
                </c:pt>
                <c:pt idx="89">
                  <c:v>1168159257.6114271</c:v>
                </c:pt>
                <c:pt idx="90">
                  <c:v>1154551720.9331551</c:v>
                </c:pt>
                <c:pt idx="91">
                  <c:v>1141124730.336623</c:v>
                </c:pt>
                <c:pt idx="92">
                  <c:v>1127261999.8480971</c:v>
                </c:pt>
                <c:pt idx="93">
                  <c:v>1113824377.581943</c:v>
                </c:pt>
                <c:pt idx="94">
                  <c:v>1099508763.4251561</c:v>
                </c:pt>
                <c:pt idx="95">
                  <c:v>1085688403.0642719</c:v>
                </c:pt>
                <c:pt idx="96">
                  <c:v>1072358453.467876</c:v>
                </c:pt>
                <c:pt idx="97">
                  <c:v>1059365008.6424789</c:v>
                </c:pt>
                <c:pt idx="98">
                  <c:v>1046790037.750252</c:v>
                </c:pt>
                <c:pt idx="99">
                  <c:v>1033618896.442745</c:v>
                </c:pt>
                <c:pt idx="100">
                  <c:v>1021322793.700363</c:v>
                </c:pt>
                <c:pt idx="101">
                  <c:v>1008301456.517746</c:v>
                </c:pt>
                <c:pt idx="102">
                  <c:v>995242177.38655198</c:v>
                </c:pt>
                <c:pt idx="103">
                  <c:v>982943290.047876</c:v>
                </c:pt>
                <c:pt idx="104">
                  <c:v>970609072.09974897</c:v>
                </c:pt>
                <c:pt idx="105">
                  <c:v>958042510.86140096</c:v>
                </c:pt>
                <c:pt idx="106">
                  <c:v>946224607.64050698</c:v>
                </c:pt>
                <c:pt idx="107">
                  <c:v>934466215.70376694</c:v>
                </c:pt>
                <c:pt idx="108">
                  <c:v>921957521.19917905</c:v>
                </c:pt>
                <c:pt idx="109">
                  <c:v>910480532.086676</c:v>
                </c:pt>
                <c:pt idx="110">
                  <c:v>899095605.921767</c:v>
                </c:pt>
                <c:pt idx="111">
                  <c:v>887835993.16790497</c:v>
                </c:pt>
                <c:pt idx="112">
                  <c:v>876575101.94655502</c:v>
                </c:pt>
                <c:pt idx="113">
                  <c:v>865506287.08657396</c:v>
                </c:pt>
                <c:pt idx="114">
                  <c:v>853048663.53266704</c:v>
                </c:pt>
                <c:pt idx="115">
                  <c:v>842068005.48664904</c:v>
                </c:pt>
                <c:pt idx="116">
                  <c:v>830898518.14817202</c:v>
                </c:pt>
                <c:pt idx="117">
                  <c:v>819890418.87837505</c:v>
                </c:pt>
                <c:pt idx="118">
                  <c:v>808981508.98741806</c:v>
                </c:pt>
                <c:pt idx="119">
                  <c:v>797998744.55027795</c:v>
                </c:pt>
                <c:pt idx="120">
                  <c:v>787370624.88089895</c:v>
                </c:pt>
                <c:pt idx="121">
                  <c:v>776802668.09676301</c:v>
                </c:pt>
                <c:pt idx="122">
                  <c:v>766427493.60550106</c:v>
                </c:pt>
                <c:pt idx="123">
                  <c:v>756155930.29121399</c:v>
                </c:pt>
                <c:pt idx="124">
                  <c:v>745488565.265131</c:v>
                </c:pt>
                <c:pt idx="125">
                  <c:v>735407519.01468396</c:v>
                </c:pt>
                <c:pt idx="126">
                  <c:v>725395137.63992405</c:v>
                </c:pt>
                <c:pt idx="127">
                  <c:v>715391888.09814596</c:v>
                </c:pt>
                <c:pt idx="128">
                  <c:v>705576392.28340399</c:v>
                </c:pt>
                <c:pt idx="129">
                  <c:v>695825726.70242405</c:v>
                </c:pt>
                <c:pt idx="130">
                  <c:v>686149559.57189596</c:v>
                </c:pt>
                <c:pt idx="131">
                  <c:v>676516076.15797806</c:v>
                </c:pt>
                <c:pt idx="132">
                  <c:v>666924113.637254</c:v>
                </c:pt>
                <c:pt idx="133">
                  <c:v>657249700.38319004</c:v>
                </c:pt>
                <c:pt idx="134">
                  <c:v>647781983.99217403</c:v>
                </c:pt>
                <c:pt idx="135">
                  <c:v>638372905.61346304</c:v>
                </c:pt>
                <c:pt idx="136">
                  <c:v>628947871.206599</c:v>
                </c:pt>
                <c:pt idx="137">
                  <c:v>619674534.29347503</c:v>
                </c:pt>
                <c:pt idx="138">
                  <c:v>610047783.87954998</c:v>
                </c:pt>
                <c:pt idx="139">
                  <c:v>600745764.21765196</c:v>
                </c:pt>
                <c:pt idx="140">
                  <c:v>591434000.58814001</c:v>
                </c:pt>
                <c:pt idx="141">
                  <c:v>582373281.92933905</c:v>
                </c:pt>
                <c:pt idx="142">
                  <c:v>573391672.60455406</c:v>
                </c:pt>
                <c:pt idx="143">
                  <c:v>564403527.52250695</c:v>
                </c:pt>
                <c:pt idx="144">
                  <c:v>555555691.61635303</c:v>
                </c:pt>
                <c:pt idx="145">
                  <c:v>546785052.83885002</c:v>
                </c:pt>
                <c:pt idx="146">
                  <c:v>538101043.08691502</c:v>
                </c:pt>
                <c:pt idx="147">
                  <c:v>529489759.63764697</c:v>
                </c:pt>
                <c:pt idx="148">
                  <c:v>520960025.68019199</c:v>
                </c:pt>
                <c:pt idx="149">
                  <c:v>512470647.572312</c:v>
                </c:pt>
                <c:pt idx="150">
                  <c:v>503257244.81825399</c:v>
                </c:pt>
                <c:pt idx="151">
                  <c:v>494833854.58884197</c:v>
                </c:pt>
                <c:pt idx="152">
                  <c:v>486451942.97820801</c:v>
                </c:pt>
                <c:pt idx="153">
                  <c:v>478115658.75349301</c:v>
                </c:pt>
                <c:pt idx="154">
                  <c:v>469811225.302001</c:v>
                </c:pt>
                <c:pt idx="155">
                  <c:v>461614508.79728901</c:v>
                </c:pt>
                <c:pt idx="156">
                  <c:v>453229292.54085398</c:v>
                </c:pt>
                <c:pt idx="157">
                  <c:v>445229153.250512</c:v>
                </c:pt>
                <c:pt idx="158">
                  <c:v>437325285.09815502</c:v>
                </c:pt>
                <c:pt idx="159">
                  <c:v>429539795.95838302</c:v>
                </c:pt>
                <c:pt idx="160">
                  <c:v>421900684.63748097</c:v>
                </c:pt>
                <c:pt idx="161">
                  <c:v>414345295.74887598</c:v>
                </c:pt>
                <c:pt idx="162">
                  <c:v>406857404.76377797</c:v>
                </c:pt>
                <c:pt idx="163">
                  <c:v>399207292.23171198</c:v>
                </c:pt>
                <c:pt idx="164">
                  <c:v>391870364.64220601</c:v>
                </c:pt>
                <c:pt idx="165">
                  <c:v>383585671.80273002</c:v>
                </c:pt>
                <c:pt idx="166">
                  <c:v>376380334.18136799</c:v>
                </c:pt>
                <c:pt idx="167">
                  <c:v>369241589.663441</c:v>
                </c:pt>
                <c:pt idx="168">
                  <c:v>362201063.65515703</c:v>
                </c:pt>
                <c:pt idx="169">
                  <c:v>355323207.45272899</c:v>
                </c:pt>
                <c:pt idx="170">
                  <c:v>348552086.527803</c:v>
                </c:pt>
                <c:pt idx="171">
                  <c:v>341732760.26329398</c:v>
                </c:pt>
                <c:pt idx="172">
                  <c:v>335205764.38845402</c:v>
                </c:pt>
                <c:pt idx="173">
                  <c:v>328754075.81221402</c:v>
                </c:pt>
                <c:pt idx="174">
                  <c:v>322334099.50208002</c:v>
                </c:pt>
                <c:pt idx="175">
                  <c:v>315948265.58741701</c:v>
                </c:pt>
                <c:pt idx="176">
                  <c:v>309592123.73019701</c:v>
                </c:pt>
                <c:pt idx="177">
                  <c:v>303267519.28078598</c:v>
                </c:pt>
                <c:pt idx="178">
                  <c:v>296992022.40498799</c:v>
                </c:pt>
                <c:pt idx="179">
                  <c:v>290767726.52284199</c:v>
                </c:pt>
                <c:pt idx="180">
                  <c:v>284635081.50129801</c:v>
                </c:pt>
                <c:pt idx="181">
                  <c:v>278628555.33699298</c:v>
                </c:pt>
                <c:pt idx="182">
                  <c:v>272756406.04649401</c:v>
                </c:pt>
                <c:pt idx="183">
                  <c:v>266991200.43186301</c:v>
                </c:pt>
                <c:pt idx="184">
                  <c:v>261328377.345377</c:v>
                </c:pt>
                <c:pt idx="185">
                  <c:v>255768707.778319</c:v>
                </c:pt>
                <c:pt idx="186">
                  <c:v>250307631.91488999</c:v>
                </c:pt>
                <c:pt idx="187">
                  <c:v>244983510.975458</c:v>
                </c:pt>
                <c:pt idx="188">
                  <c:v>239741259.51478699</c:v>
                </c:pt>
                <c:pt idx="189">
                  <c:v>234588651.59505901</c:v>
                </c:pt>
                <c:pt idx="190">
                  <c:v>229495579.966894</c:v>
                </c:pt>
                <c:pt idx="191">
                  <c:v>224449188.80856001</c:v>
                </c:pt>
                <c:pt idx="192">
                  <c:v>219438270.292808</c:v>
                </c:pt>
                <c:pt idx="193">
                  <c:v>214494393.16224101</c:v>
                </c:pt>
                <c:pt idx="194">
                  <c:v>209599575.05726099</c:v>
                </c:pt>
                <c:pt idx="195">
                  <c:v>204749332.48039201</c:v>
                </c:pt>
                <c:pt idx="196">
                  <c:v>199969317.41827101</c:v>
                </c:pt>
                <c:pt idx="197">
                  <c:v>195248245.88049799</c:v>
                </c:pt>
                <c:pt idx="198">
                  <c:v>190575530.180742</c:v>
                </c:pt>
                <c:pt idx="199">
                  <c:v>185990597.58622801</c:v>
                </c:pt>
                <c:pt idx="200">
                  <c:v>181478859.61112699</c:v>
                </c:pt>
                <c:pt idx="201">
                  <c:v>177064840.260793</c:v>
                </c:pt>
                <c:pt idx="202">
                  <c:v>172330448.566479</c:v>
                </c:pt>
                <c:pt idx="203">
                  <c:v>168022662.91276699</c:v>
                </c:pt>
                <c:pt idx="204">
                  <c:v>163868461.88049299</c:v>
                </c:pt>
                <c:pt idx="205">
                  <c:v>159787553.95552999</c:v>
                </c:pt>
                <c:pt idx="206">
                  <c:v>155252278.61613399</c:v>
                </c:pt>
                <c:pt idx="207">
                  <c:v>151115545.27691701</c:v>
                </c:pt>
                <c:pt idx="208">
                  <c:v>147179028.26919699</c:v>
                </c:pt>
                <c:pt idx="209">
                  <c:v>143265377.62525901</c:v>
                </c:pt>
                <c:pt idx="210">
                  <c:v>139378057.34161499</c:v>
                </c:pt>
                <c:pt idx="211">
                  <c:v>135513933.133127</c:v>
                </c:pt>
                <c:pt idx="212">
                  <c:v>131677141.630182</c:v>
                </c:pt>
                <c:pt idx="213">
                  <c:v>127881807.529129</c:v>
                </c:pt>
                <c:pt idx="214">
                  <c:v>124111459.97533</c:v>
                </c:pt>
                <c:pt idx="215">
                  <c:v>120243206.349153</c:v>
                </c:pt>
                <c:pt idx="216">
                  <c:v>116557152.578281</c:v>
                </c:pt>
                <c:pt idx="217">
                  <c:v>112950037.45191699</c:v>
                </c:pt>
                <c:pt idx="218">
                  <c:v>109402579.471293</c:v>
                </c:pt>
                <c:pt idx="219">
                  <c:v>105953506.87817299</c:v>
                </c:pt>
                <c:pt idx="220">
                  <c:v>102649858.963145</c:v>
                </c:pt>
                <c:pt idx="221">
                  <c:v>99423281.381891996</c:v>
                </c:pt>
                <c:pt idx="222">
                  <c:v>96240440.737698004</c:v>
                </c:pt>
                <c:pt idx="223">
                  <c:v>93150409.684761003</c:v>
                </c:pt>
                <c:pt idx="224">
                  <c:v>90097385.480866998</c:v>
                </c:pt>
                <c:pt idx="225">
                  <c:v>87089262.973000005</c:v>
                </c:pt>
                <c:pt idx="226">
                  <c:v>84135083.952426001</c:v>
                </c:pt>
                <c:pt idx="227">
                  <c:v>81231298.400921002</c:v>
                </c:pt>
                <c:pt idx="228">
                  <c:v>78418146.184800997</c:v>
                </c:pt>
                <c:pt idx="229">
                  <c:v>75706798.052919999</c:v>
                </c:pt>
                <c:pt idx="230">
                  <c:v>73105277.286776006</c:v>
                </c:pt>
                <c:pt idx="231">
                  <c:v>70589745.001957998</c:v>
                </c:pt>
                <c:pt idx="232">
                  <c:v>68187145.670040995</c:v>
                </c:pt>
                <c:pt idx="233">
                  <c:v>65861503.395101003</c:v>
                </c:pt>
                <c:pt idx="234">
                  <c:v>63577964.539249003</c:v>
                </c:pt>
                <c:pt idx="235">
                  <c:v>61322430.400728002</c:v>
                </c:pt>
                <c:pt idx="236">
                  <c:v>59079536.713604003</c:v>
                </c:pt>
                <c:pt idx="237">
                  <c:v>56845859.910154998</c:v>
                </c:pt>
                <c:pt idx="238">
                  <c:v>54633215.916150004</c:v>
                </c:pt>
                <c:pt idx="239">
                  <c:v>52446852.113589004</c:v>
                </c:pt>
                <c:pt idx="240">
                  <c:v>50297883.393365003</c:v>
                </c:pt>
                <c:pt idx="241">
                  <c:v>48259295.920455001</c:v>
                </c:pt>
                <c:pt idx="242">
                  <c:v>46304833.935498998</c:v>
                </c:pt>
                <c:pt idx="243">
                  <c:v>44432004.570528999</c:v>
                </c:pt>
                <c:pt idx="244">
                  <c:v>42617579.816088997</c:v>
                </c:pt>
                <c:pt idx="245">
                  <c:v>40863453.577615</c:v>
                </c:pt>
                <c:pt idx="246">
                  <c:v>39159432.722416997</c:v>
                </c:pt>
                <c:pt idx="247">
                  <c:v>37566737.080301002</c:v>
                </c:pt>
                <c:pt idx="248">
                  <c:v>36046283.458471999</c:v>
                </c:pt>
                <c:pt idx="249">
                  <c:v>34599109.806051001</c:v>
                </c:pt>
                <c:pt idx="250">
                  <c:v>33198707.941226002</c:v>
                </c:pt>
                <c:pt idx="251">
                  <c:v>31824020.643918</c:v>
                </c:pt>
                <c:pt idx="252">
                  <c:v>30472144.401205</c:v>
                </c:pt>
                <c:pt idx="253">
                  <c:v>29158506.304494999</c:v>
                </c:pt>
                <c:pt idx="254">
                  <c:v>27867245.937008999</c:v>
                </c:pt>
                <c:pt idx="255">
                  <c:v>26594315.173447002</c:v>
                </c:pt>
                <c:pt idx="256">
                  <c:v>25351667.852582</c:v>
                </c:pt>
                <c:pt idx="257">
                  <c:v>24138703.175090998</c:v>
                </c:pt>
                <c:pt idx="258">
                  <c:v>22945455.26455</c:v>
                </c:pt>
                <c:pt idx="259">
                  <c:v>21773257.581448998</c:v>
                </c:pt>
                <c:pt idx="260">
                  <c:v>20619767.121491</c:v>
                </c:pt>
                <c:pt idx="261">
                  <c:v>19497216.538624</c:v>
                </c:pt>
                <c:pt idx="262">
                  <c:v>18414668.011459999</c:v>
                </c:pt>
                <c:pt idx="263">
                  <c:v>17357281.359081998</c:v>
                </c:pt>
                <c:pt idx="264">
                  <c:v>16335829.194775</c:v>
                </c:pt>
                <c:pt idx="265">
                  <c:v>15350626.520291001</c:v>
                </c:pt>
                <c:pt idx="266">
                  <c:v>14387481.717837</c:v>
                </c:pt>
                <c:pt idx="267">
                  <c:v>13444556.935001001</c:v>
                </c:pt>
                <c:pt idx="268">
                  <c:v>12530236.499165</c:v>
                </c:pt>
                <c:pt idx="269">
                  <c:v>11631966.672630001</c:v>
                </c:pt>
                <c:pt idx="270">
                  <c:v>10746267.276744001</c:v>
                </c:pt>
                <c:pt idx="271">
                  <c:v>9874428.4546130002</c:v>
                </c:pt>
                <c:pt idx="272">
                  <c:v>9020605.3774040006</c:v>
                </c:pt>
                <c:pt idx="273">
                  <c:v>8184743.744709</c:v>
                </c:pt>
                <c:pt idx="274">
                  <c:v>7362755.6191140004</c:v>
                </c:pt>
                <c:pt idx="275">
                  <c:v>6561916.5689589996</c:v>
                </c:pt>
                <c:pt idx="276">
                  <c:v>5802247.1628210004</c:v>
                </c:pt>
                <c:pt idx="277">
                  <c:v>5081301.3765019998</c:v>
                </c:pt>
                <c:pt idx="278">
                  <c:v>4439037.902032</c:v>
                </c:pt>
                <c:pt idx="279">
                  <c:v>3869449.4668760002</c:v>
                </c:pt>
                <c:pt idx="280">
                  <c:v>3387773.1225220002</c:v>
                </c:pt>
                <c:pt idx="281">
                  <c:v>2959759.9928859998</c:v>
                </c:pt>
                <c:pt idx="282">
                  <c:v>2565323.699641</c:v>
                </c:pt>
                <c:pt idx="283">
                  <c:v>2236957.9831389999</c:v>
                </c:pt>
                <c:pt idx="284">
                  <c:v>1926038.9896450001</c:v>
                </c:pt>
                <c:pt idx="285">
                  <c:v>1628079.413277</c:v>
                </c:pt>
                <c:pt idx="286">
                  <c:v>1346740.074584</c:v>
                </c:pt>
                <c:pt idx="287">
                  <c:v>1093893.9441180001</c:v>
                </c:pt>
                <c:pt idx="288">
                  <c:v>902196.20201600005</c:v>
                </c:pt>
                <c:pt idx="289">
                  <c:v>748551.09831499995</c:v>
                </c:pt>
                <c:pt idx="290">
                  <c:v>618833.80781000003</c:v>
                </c:pt>
                <c:pt idx="291">
                  <c:v>505779.18</c:v>
                </c:pt>
                <c:pt idx="292">
                  <c:v>428550.87</c:v>
                </c:pt>
                <c:pt idx="293">
                  <c:v>374918.53</c:v>
                </c:pt>
                <c:pt idx="294">
                  <c:v>337682.03</c:v>
                </c:pt>
                <c:pt idx="295">
                  <c:v>321990.55</c:v>
                </c:pt>
                <c:pt idx="296">
                  <c:v>310565.09000000003</c:v>
                </c:pt>
                <c:pt idx="297">
                  <c:v>299582.01</c:v>
                </c:pt>
                <c:pt idx="298">
                  <c:v>289632.05</c:v>
                </c:pt>
                <c:pt idx="299">
                  <c:v>279663.74</c:v>
                </c:pt>
                <c:pt idx="300">
                  <c:v>269676.96999999997</c:v>
                </c:pt>
                <c:pt idx="301">
                  <c:v>259671.79</c:v>
                </c:pt>
                <c:pt idx="302">
                  <c:v>249648.13</c:v>
                </c:pt>
                <c:pt idx="303">
                  <c:v>239605.86</c:v>
                </c:pt>
                <c:pt idx="304">
                  <c:v>229545.04</c:v>
                </c:pt>
                <c:pt idx="305">
                  <c:v>219463.76</c:v>
                </c:pt>
                <c:pt idx="306">
                  <c:v>211236.03</c:v>
                </c:pt>
                <c:pt idx="307">
                  <c:v>202992.79</c:v>
                </c:pt>
                <c:pt idx="308">
                  <c:v>194734.05</c:v>
                </c:pt>
                <c:pt idx="309">
                  <c:v>186459.75</c:v>
                </c:pt>
                <c:pt idx="310">
                  <c:v>178919.07</c:v>
                </c:pt>
                <c:pt idx="311">
                  <c:v>171868.58</c:v>
                </c:pt>
                <c:pt idx="312">
                  <c:v>165331.14000000001</c:v>
                </c:pt>
                <c:pt idx="313">
                  <c:v>158781.94</c:v>
                </c:pt>
                <c:pt idx="314">
                  <c:v>152220.99</c:v>
                </c:pt>
                <c:pt idx="315">
                  <c:v>145644.59</c:v>
                </c:pt>
                <c:pt idx="316">
                  <c:v>139831.5</c:v>
                </c:pt>
                <c:pt idx="317">
                  <c:v>134007.69</c:v>
                </c:pt>
                <c:pt idx="318">
                  <c:v>128172.1</c:v>
                </c:pt>
                <c:pt idx="319">
                  <c:v>122603.52</c:v>
                </c:pt>
                <c:pt idx="320">
                  <c:v>117025.36</c:v>
                </c:pt>
                <c:pt idx="321">
                  <c:v>111437.54</c:v>
                </c:pt>
                <c:pt idx="322">
                  <c:v>105840.11</c:v>
                </c:pt>
                <c:pt idx="323">
                  <c:v>100232.98</c:v>
                </c:pt>
                <c:pt idx="324">
                  <c:v>94616.17</c:v>
                </c:pt>
                <c:pt idx="325">
                  <c:v>88989.64</c:v>
                </c:pt>
                <c:pt idx="326">
                  <c:v>83353.37</c:v>
                </c:pt>
                <c:pt idx="327">
                  <c:v>77707.350000000006</c:v>
                </c:pt>
                <c:pt idx="328">
                  <c:v>72052.3</c:v>
                </c:pt>
                <c:pt idx="329">
                  <c:v>68281.240000000005</c:v>
                </c:pt>
                <c:pt idx="330">
                  <c:v>64502.03</c:v>
                </c:pt>
                <c:pt idx="331">
                  <c:v>60714.62</c:v>
                </c:pt>
                <c:pt idx="332">
                  <c:v>56919.03</c:v>
                </c:pt>
                <c:pt idx="333">
                  <c:v>53115.23</c:v>
                </c:pt>
                <c:pt idx="334">
                  <c:v>49303.19</c:v>
                </c:pt>
                <c:pt idx="335">
                  <c:v>45482.879999999997</c:v>
                </c:pt>
                <c:pt idx="336">
                  <c:v>41654.31</c:v>
                </c:pt>
                <c:pt idx="337">
                  <c:v>37817.39</c:v>
                </c:pt>
                <c:pt idx="338">
                  <c:v>33972.17</c:v>
                </c:pt>
                <c:pt idx="339">
                  <c:v>31041.69</c:v>
                </c:pt>
                <c:pt idx="340">
                  <c:v>28104.03</c:v>
                </c:pt>
                <c:pt idx="341">
                  <c:v>25159.200000000001</c:v>
                </c:pt>
                <c:pt idx="342">
                  <c:v>22207.13</c:v>
                </c:pt>
                <c:pt idx="343">
                  <c:v>19248.64</c:v>
                </c:pt>
                <c:pt idx="344">
                  <c:v>17215.63</c:v>
                </c:pt>
                <c:pt idx="345">
                  <c:v>15176.97</c:v>
                </c:pt>
                <c:pt idx="346">
                  <c:v>13132.65</c:v>
                </c:pt>
                <c:pt idx="347">
                  <c:v>11082.66</c:v>
                </c:pt>
                <c:pt idx="348">
                  <c:v>9097.89</c:v>
                </c:pt>
                <c:pt idx="349">
                  <c:v>7107.69</c:v>
                </c:pt>
                <c:pt idx="350">
                  <c:v>5112.03</c:v>
                </c:pt>
                <c:pt idx="351">
                  <c:v>3110.91</c:v>
                </c:pt>
                <c:pt idx="352">
                  <c:v>1104.29</c:v>
                </c:pt>
                <c:pt idx="353">
                  <c:v>0</c:v>
                </c:pt>
              </c:numCache>
            </c:numRef>
          </c:val>
          <c:extLst>
            <c:ext xmlns:c16="http://schemas.microsoft.com/office/drawing/2014/chart" uri="{C3380CC4-5D6E-409C-BE32-E72D297353CC}">
              <c16:uniqueId val="{00000000-469F-4B32-8DA0-9E268A2952D9}"/>
            </c:ext>
          </c:extLst>
        </c:ser>
        <c:ser>
          <c:idx val="1"/>
          <c:order val="1"/>
          <c:tx>
            <c:strRef>
              <c:f>_Hidden30!$C$1:$C$1</c:f>
              <c:strCache>
                <c:ptCount val="1"/>
                <c:pt idx="0">
                  <c:v>Outstanding Residential Mortgage Loans (2% CPR)</c:v>
                </c:pt>
              </c:strCache>
            </c:strRef>
          </c:tx>
          <c:spPr>
            <a:solidFill>
              <a:srgbClr val="804000"/>
            </a:solidFill>
            <a:ln w="25400">
              <a:noFill/>
            </a:ln>
          </c:spPr>
          <c:cat>
            <c:strRef>
              <c:f>_Hidden30!$A$2:$A$355</c:f>
              <c:strCache>
                <c:ptCount val="354"/>
                <c:pt idx="0">
                  <c:v>1/06/2021</c:v>
                </c:pt>
                <c:pt idx="1">
                  <c:v>1/07/2021</c:v>
                </c:pt>
                <c:pt idx="2">
                  <c:v>1/08/2021</c:v>
                </c:pt>
                <c:pt idx="3">
                  <c:v>1/09/2021</c:v>
                </c:pt>
                <c:pt idx="4">
                  <c:v>1/10/2021</c:v>
                </c:pt>
                <c:pt idx="5">
                  <c:v>1/11/2021</c:v>
                </c:pt>
                <c:pt idx="6">
                  <c:v>1/12/2021</c:v>
                </c:pt>
                <c:pt idx="7">
                  <c:v>1/01/2022</c:v>
                </c:pt>
                <c:pt idx="8">
                  <c:v>1/02/2022</c:v>
                </c:pt>
                <c:pt idx="9">
                  <c:v>1/03/2022</c:v>
                </c:pt>
                <c:pt idx="10">
                  <c:v>1/04/2022</c:v>
                </c:pt>
                <c:pt idx="11">
                  <c:v>1/05/2022</c:v>
                </c:pt>
                <c:pt idx="12">
                  <c:v>1/06/2022</c:v>
                </c:pt>
                <c:pt idx="13">
                  <c:v>1/07/2022</c:v>
                </c:pt>
                <c:pt idx="14">
                  <c:v>1/08/2022</c:v>
                </c:pt>
                <c:pt idx="15">
                  <c:v>1/09/2022</c:v>
                </c:pt>
                <c:pt idx="16">
                  <c:v>1/10/2022</c:v>
                </c:pt>
                <c:pt idx="17">
                  <c:v>1/11/2022</c:v>
                </c:pt>
                <c:pt idx="18">
                  <c:v>1/12/2022</c:v>
                </c:pt>
                <c:pt idx="19">
                  <c:v>1/01/2023</c:v>
                </c:pt>
                <c:pt idx="20">
                  <c:v>1/02/2023</c:v>
                </c:pt>
                <c:pt idx="21">
                  <c:v>1/03/2023</c:v>
                </c:pt>
                <c:pt idx="22">
                  <c:v>1/04/2023</c:v>
                </c:pt>
                <c:pt idx="23">
                  <c:v>1/05/2023</c:v>
                </c:pt>
                <c:pt idx="24">
                  <c:v>1/06/2023</c:v>
                </c:pt>
                <c:pt idx="25">
                  <c:v>1/07/2023</c:v>
                </c:pt>
                <c:pt idx="26">
                  <c:v>1/08/2023</c:v>
                </c:pt>
                <c:pt idx="27">
                  <c:v>1/09/2023</c:v>
                </c:pt>
                <c:pt idx="28">
                  <c:v>1/10/2023</c:v>
                </c:pt>
                <c:pt idx="29">
                  <c:v>1/11/2023</c:v>
                </c:pt>
                <c:pt idx="30">
                  <c:v>1/12/2023</c:v>
                </c:pt>
                <c:pt idx="31">
                  <c:v>1/01/2024</c:v>
                </c:pt>
                <c:pt idx="32">
                  <c:v>1/02/2024</c:v>
                </c:pt>
                <c:pt idx="33">
                  <c:v>1/03/2024</c:v>
                </c:pt>
                <c:pt idx="34">
                  <c:v>1/04/2024</c:v>
                </c:pt>
                <c:pt idx="35">
                  <c:v>1/05/2024</c:v>
                </c:pt>
                <c:pt idx="36">
                  <c:v>1/06/2024</c:v>
                </c:pt>
                <c:pt idx="37">
                  <c:v>1/07/2024</c:v>
                </c:pt>
                <c:pt idx="38">
                  <c:v>1/08/2024</c:v>
                </c:pt>
                <c:pt idx="39">
                  <c:v>1/09/2024</c:v>
                </c:pt>
                <c:pt idx="40">
                  <c:v>1/10/2024</c:v>
                </c:pt>
                <c:pt idx="41">
                  <c:v>1/11/2024</c:v>
                </c:pt>
                <c:pt idx="42">
                  <c:v>1/12/2024</c:v>
                </c:pt>
                <c:pt idx="43">
                  <c:v>1/01/2025</c:v>
                </c:pt>
                <c:pt idx="44">
                  <c:v>1/02/2025</c:v>
                </c:pt>
                <c:pt idx="45">
                  <c:v>1/03/2025</c:v>
                </c:pt>
                <c:pt idx="46">
                  <c:v>1/04/2025</c:v>
                </c:pt>
                <c:pt idx="47">
                  <c:v>1/05/2025</c:v>
                </c:pt>
                <c:pt idx="48">
                  <c:v>1/06/2025</c:v>
                </c:pt>
                <c:pt idx="49">
                  <c:v>1/07/2025</c:v>
                </c:pt>
                <c:pt idx="50">
                  <c:v>1/08/2025</c:v>
                </c:pt>
                <c:pt idx="51">
                  <c:v>1/09/2025</c:v>
                </c:pt>
                <c:pt idx="52">
                  <c:v>1/10/2025</c:v>
                </c:pt>
                <c:pt idx="53">
                  <c:v>1/11/2025</c:v>
                </c:pt>
                <c:pt idx="54">
                  <c:v>1/12/2025</c:v>
                </c:pt>
                <c:pt idx="55">
                  <c:v>1/01/2026</c:v>
                </c:pt>
                <c:pt idx="56">
                  <c:v>1/02/2026</c:v>
                </c:pt>
                <c:pt idx="57">
                  <c:v>1/03/2026</c:v>
                </c:pt>
                <c:pt idx="58">
                  <c:v>1/04/2026</c:v>
                </c:pt>
                <c:pt idx="59">
                  <c:v>1/05/2026</c:v>
                </c:pt>
                <c:pt idx="60">
                  <c:v>1/06/2026</c:v>
                </c:pt>
                <c:pt idx="61">
                  <c:v>1/07/2026</c:v>
                </c:pt>
                <c:pt idx="62">
                  <c:v>1/08/2026</c:v>
                </c:pt>
                <c:pt idx="63">
                  <c:v>1/09/2026</c:v>
                </c:pt>
                <c:pt idx="64">
                  <c:v>1/10/2026</c:v>
                </c:pt>
                <c:pt idx="65">
                  <c:v>1/11/2026</c:v>
                </c:pt>
                <c:pt idx="66">
                  <c:v>1/12/2026</c:v>
                </c:pt>
                <c:pt idx="67">
                  <c:v>1/01/2027</c:v>
                </c:pt>
                <c:pt idx="68">
                  <c:v>1/02/2027</c:v>
                </c:pt>
                <c:pt idx="69">
                  <c:v>1/03/2027</c:v>
                </c:pt>
                <c:pt idx="70">
                  <c:v>1/04/2027</c:v>
                </c:pt>
                <c:pt idx="71">
                  <c:v>1/05/2027</c:v>
                </c:pt>
                <c:pt idx="72">
                  <c:v>1/06/2027</c:v>
                </c:pt>
                <c:pt idx="73">
                  <c:v>1/07/2027</c:v>
                </c:pt>
                <c:pt idx="74">
                  <c:v>1/08/2027</c:v>
                </c:pt>
                <c:pt idx="75">
                  <c:v>1/09/2027</c:v>
                </c:pt>
                <c:pt idx="76">
                  <c:v>1/10/2027</c:v>
                </c:pt>
                <c:pt idx="77">
                  <c:v>1/11/2027</c:v>
                </c:pt>
                <c:pt idx="78">
                  <c:v>1/12/2027</c:v>
                </c:pt>
                <c:pt idx="79">
                  <c:v>1/01/2028</c:v>
                </c:pt>
                <c:pt idx="80">
                  <c:v>1/02/2028</c:v>
                </c:pt>
                <c:pt idx="81">
                  <c:v>1/03/2028</c:v>
                </c:pt>
                <c:pt idx="82">
                  <c:v>1/04/2028</c:v>
                </c:pt>
                <c:pt idx="83">
                  <c:v>1/05/2028</c:v>
                </c:pt>
                <c:pt idx="84">
                  <c:v>1/06/2028</c:v>
                </c:pt>
                <c:pt idx="85">
                  <c:v>1/07/2028</c:v>
                </c:pt>
                <c:pt idx="86">
                  <c:v>1/08/2028</c:v>
                </c:pt>
                <c:pt idx="87">
                  <c:v>1/09/2028</c:v>
                </c:pt>
                <c:pt idx="88">
                  <c:v>1/10/2028</c:v>
                </c:pt>
                <c:pt idx="89">
                  <c:v>1/11/2028</c:v>
                </c:pt>
                <c:pt idx="90">
                  <c:v>1/12/2028</c:v>
                </c:pt>
                <c:pt idx="91">
                  <c:v>1/01/2029</c:v>
                </c:pt>
                <c:pt idx="92">
                  <c:v>1/02/2029</c:v>
                </c:pt>
                <c:pt idx="93">
                  <c:v>1/03/2029</c:v>
                </c:pt>
                <c:pt idx="94">
                  <c:v>1/04/2029</c:v>
                </c:pt>
                <c:pt idx="95">
                  <c:v>1/05/2029</c:v>
                </c:pt>
                <c:pt idx="96">
                  <c:v>1/06/2029</c:v>
                </c:pt>
                <c:pt idx="97">
                  <c:v>1/07/2029</c:v>
                </c:pt>
                <c:pt idx="98">
                  <c:v>1/08/2029</c:v>
                </c:pt>
                <c:pt idx="99">
                  <c:v>1/09/2029</c:v>
                </c:pt>
                <c:pt idx="100">
                  <c:v>1/10/2029</c:v>
                </c:pt>
                <c:pt idx="101">
                  <c:v>1/11/2029</c:v>
                </c:pt>
                <c:pt idx="102">
                  <c:v>1/12/2029</c:v>
                </c:pt>
                <c:pt idx="103">
                  <c:v>1/01/2030</c:v>
                </c:pt>
                <c:pt idx="104">
                  <c:v>1/02/2030</c:v>
                </c:pt>
                <c:pt idx="105">
                  <c:v>1/03/2030</c:v>
                </c:pt>
                <c:pt idx="106">
                  <c:v>1/04/2030</c:v>
                </c:pt>
                <c:pt idx="107">
                  <c:v>1/05/2030</c:v>
                </c:pt>
                <c:pt idx="108">
                  <c:v>1/06/2030</c:v>
                </c:pt>
                <c:pt idx="109">
                  <c:v>1/07/2030</c:v>
                </c:pt>
                <c:pt idx="110">
                  <c:v>1/08/2030</c:v>
                </c:pt>
                <c:pt idx="111">
                  <c:v>1/09/2030</c:v>
                </c:pt>
                <c:pt idx="112">
                  <c:v>1/10/2030</c:v>
                </c:pt>
                <c:pt idx="113">
                  <c:v>1/11/2030</c:v>
                </c:pt>
                <c:pt idx="114">
                  <c:v>1/12/2030</c:v>
                </c:pt>
                <c:pt idx="115">
                  <c:v>1/01/2031</c:v>
                </c:pt>
                <c:pt idx="116">
                  <c:v>1/02/2031</c:v>
                </c:pt>
                <c:pt idx="117">
                  <c:v>1/03/2031</c:v>
                </c:pt>
                <c:pt idx="118">
                  <c:v>1/04/2031</c:v>
                </c:pt>
                <c:pt idx="119">
                  <c:v>1/05/2031</c:v>
                </c:pt>
                <c:pt idx="120">
                  <c:v>1/06/2031</c:v>
                </c:pt>
                <c:pt idx="121">
                  <c:v>1/07/2031</c:v>
                </c:pt>
                <c:pt idx="122">
                  <c:v>1/08/2031</c:v>
                </c:pt>
                <c:pt idx="123">
                  <c:v>1/09/2031</c:v>
                </c:pt>
                <c:pt idx="124">
                  <c:v>1/10/2031</c:v>
                </c:pt>
                <c:pt idx="125">
                  <c:v>1/11/2031</c:v>
                </c:pt>
                <c:pt idx="126">
                  <c:v>1/12/2031</c:v>
                </c:pt>
                <c:pt idx="127">
                  <c:v>1/01/2032</c:v>
                </c:pt>
                <c:pt idx="128">
                  <c:v>1/02/2032</c:v>
                </c:pt>
                <c:pt idx="129">
                  <c:v>1/03/2032</c:v>
                </c:pt>
                <c:pt idx="130">
                  <c:v>1/04/2032</c:v>
                </c:pt>
                <c:pt idx="131">
                  <c:v>1/05/2032</c:v>
                </c:pt>
                <c:pt idx="132">
                  <c:v>1/06/2032</c:v>
                </c:pt>
                <c:pt idx="133">
                  <c:v>1/07/2032</c:v>
                </c:pt>
                <c:pt idx="134">
                  <c:v>1/08/2032</c:v>
                </c:pt>
                <c:pt idx="135">
                  <c:v>1/09/2032</c:v>
                </c:pt>
                <c:pt idx="136">
                  <c:v>1/10/2032</c:v>
                </c:pt>
                <c:pt idx="137">
                  <c:v>1/11/2032</c:v>
                </c:pt>
                <c:pt idx="138">
                  <c:v>1/12/2032</c:v>
                </c:pt>
                <c:pt idx="139">
                  <c:v>1/01/2033</c:v>
                </c:pt>
                <c:pt idx="140">
                  <c:v>1/02/2033</c:v>
                </c:pt>
                <c:pt idx="141">
                  <c:v>1/03/2033</c:v>
                </c:pt>
                <c:pt idx="142">
                  <c:v>1/04/2033</c:v>
                </c:pt>
                <c:pt idx="143">
                  <c:v>1/05/2033</c:v>
                </c:pt>
                <c:pt idx="144">
                  <c:v>1/06/2033</c:v>
                </c:pt>
                <c:pt idx="145">
                  <c:v>1/07/2033</c:v>
                </c:pt>
                <c:pt idx="146">
                  <c:v>1/08/2033</c:v>
                </c:pt>
                <c:pt idx="147">
                  <c:v>1/09/2033</c:v>
                </c:pt>
                <c:pt idx="148">
                  <c:v>1/10/2033</c:v>
                </c:pt>
                <c:pt idx="149">
                  <c:v>1/11/2033</c:v>
                </c:pt>
                <c:pt idx="150">
                  <c:v>1/12/2033</c:v>
                </c:pt>
                <c:pt idx="151">
                  <c:v>1/01/2034</c:v>
                </c:pt>
                <c:pt idx="152">
                  <c:v>1/02/2034</c:v>
                </c:pt>
                <c:pt idx="153">
                  <c:v>1/03/2034</c:v>
                </c:pt>
                <c:pt idx="154">
                  <c:v>1/04/2034</c:v>
                </c:pt>
                <c:pt idx="155">
                  <c:v>1/05/2034</c:v>
                </c:pt>
                <c:pt idx="156">
                  <c:v>1/06/2034</c:v>
                </c:pt>
                <c:pt idx="157">
                  <c:v>1/07/2034</c:v>
                </c:pt>
                <c:pt idx="158">
                  <c:v>1/08/2034</c:v>
                </c:pt>
                <c:pt idx="159">
                  <c:v>1/09/2034</c:v>
                </c:pt>
                <c:pt idx="160">
                  <c:v>1/10/2034</c:v>
                </c:pt>
                <c:pt idx="161">
                  <c:v>1/11/2034</c:v>
                </c:pt>
                <c:pt idx="162">
                  <c:v>1/12/2034</c:v>
                </c:pt>
                <c:pt idx="163">
                  <c:v>1/01/2035</c:v>
                </c:pt>
                <c:pt idx="164">
                  <c:v>1/02/2035</c:v>
                </c:pt>
                <c:pt idx="165">
                  <c:v>1/03/2035</c:v>
                </c:pt>
                <c:pt idx="166">
                  <c:v>1/04/2035</c:v>
                </c:pt>
                <c:pt idx="167">
                  <c:v>1/05/2035</c:v>
                </c:pt>
                <c:pt idx="168">
                  <c:v>1/06/2035</c:v>
                </c:pt>
                <c:pt idx="169">
                  <c:v>1/07/2035</c:v>
                </c:pt>
                <c:pt idx="170">
                  <c:v>1/08/2035</c:v>
                </c:pt>
                <c:pt idx="171">
                  <c:v>1/09/2035</c:v>
                </c:pt>
                <c:pt idx="172">
                  <c:v>1/10/2035</c:v>
                </c:pt>
                <c:pt idx="173">
                  <c:v>1/11/2035</c:v>
                </c:pt>
                <c:pt idx="174">
                  <c:v>1/12/2035</c:v>
                </c:pt>
                <c:pt idx="175">
                  <c:v>1/01/2036</c:v>
                </c:pt>
                <c:pt idx="176">
                  <c:v>1/02/2036</c:v>
                </c:pt>
                <c:pt idx="177">
                  <c:v>1/03/2036</c:v>
                </c:pt>
                <c:pt idx="178">
                  <c:v>1/04/2036</c:v>
                </c:pt>
                <c:pt idx="179">
                  <c:v>1/05/2036</c:v>
                </c:pt>
                <c:pt idx="180">
                  <c:v>1/06/2036</c:v>
                </c:pt>
                <c:pt idx="181">
                  <c:v>1/07/2036</c:v>
                </c:pt>
                <c:pt idx="182">
                  <c:v>1/08/2036</c:v>
                </c:pt>
                <c:pt idx="183">
                  <c:v>1/09/2036</c:v>
                </c:pt>
                <c:pt idx="184">
                  <c:v>1/10/2036</c:v>
                </c:pt>
                <c:pt idx="185">
                  <c:v>1/11/2036</c:v>
                </c:pt>
                <c:pt idx="186">
                  <c:v>1/12/2036</c:v>
                </c:pt>
                <c:pt idx="187">
                  <c:v>1/01/2037</c:v>
                </c:pt>
                <c:pt idx="188">
                  <c:v>1/02/2037</c:v>
                </c:pt>
                <c:pt idx="189">
                  <c:v>1/03/2037</c:v>
                </c:pt>
                <c:pt idx="190">
                  <c:v>1/04/2037</c:v>
                </c:pt>
                <c:pt idx="191">
                  <c:v>1/05/2037</c:v>
                </c:pt>
                <c:pt idx="192">
                  <c:v>1/06/2037</c:v>
                </c:pt>
                <c:pt idx="193">
                  <c:v>1/07/2037</c:v>
                </c:pt>
                <c:pt idx="194">
                  <c:v>1/08/2037</c:v>
                </c:pt>
                <c:pt idx="195">
                  <c:v>1/09/2037</c:v>
                </c:pt>
                <c:pt idx="196">
                  <c:v>1/10/2037</c:v>
                </c:pt>
                <c:pt idx="197">
                  <c:v>1/11/2037</c:v>
                </c:pt>
                <c:pt idx="198">
                  <c:v>1/12/2037</c:v>
                </c:pt>
                <c:pt idx="199">
                  <c:v>1/01/2038</c:v>
                </c:pt>
                <c:pt idx="200">
                  <c:v>1/02/2038</c:v>
                </c:pt>
                <c:pt idx="201">
                  <c:v>1/03/2038</c:v>
                </c:pt>
                <c:pt idx="202">
                  <c:v>1/04/2038</c:v>
                </c:pt>
                <c:pt idx="203">
                  <c:v>1/05/2038</c:v>
                </c:pt>
                <c:pt idx="204">
                  <c:v>1/06/2038</c:v>
                </c:pt>
                <c:pt idx="205">
                  <c:v>1/07/2038</c:v>
                </c:pt>
                <c:pt idx="206">
                  <c:v>1/08/2038</c:v>
                </c:pt>
                <c:pt idx="207">
                  <c:v>1/09/2038</c:v>
                </c:pt>
                <c:pt idx="208">
                  <c:v>1/10/2038</c:v>
                </c:pt>
                <c:pt idx="209">
                  <c:v>1/11/2038</c:v>
                </c:pt>
                <c:pt idx="210">
                  <c:v>1/12/2038</c:v>
                </c:pt>
                <c:pt idx="211">
                  <c:v>1/01/2039</c:v>
                </c:pt>
                <c:pt idx="212">
                  <c:v>1/02/2039</c:v>
                </c:pt>
                <c:pt idx="213">
                  <c:v>1/03/2039</c:v>
                </c:pt>
                <c:pt idx="214">
                  <c:v>1/04/2039</c:v>
                </c:pt>
                <c:pt idx="215">
                  <c:v>1/05/2039</c:v>
                </c:pt>
                <c:pt idx="216">
                  <c:v>1/06/2039</c:v>
                </c:pt>
                <c:pt idx="217">
                  <c:v>1/07/2039</c:v>
                </c:pt>
                <c:pt idx="218">
                  <c:v>1/08/2039</c:v>
                </c:pt>
                <c:pt idx="219">
                  <c:v>1/09/2039</c:v>
                </c:pt>
                <c:pt idx="220">
                  <c:v>1/10/2039</c:v>
                </c:pt>
                <c:pt idx="221">
                  <c:v>1/11/2039</c:v>
                </c:pt>
                <c:pt idx="222">
                  <c:v>1/12/2039</c:v>
                </c:pt>
                <c:pt idx="223">
                  <c:v>1/01/2040</c:v>
                </c:pt>
                <c:pt idx="224">
                  <c:v>1/02/2040</c:v>
                </c:pt>
                <c:pt idx="225">
                  <c:v>1/03/2040</c:v>
                </c:pt>
                <c:pt idx="226">
                  <c:v>1/04/2040</c:v>
                </c:pt>
                <c:pt idx="227">
                  <c:v>1/05/2040</c:v>
                </c:pt>
                <c:pt idx="228">
                  <c:v>1/06/2040</c:v>
                </c:pt>
                <c:pt idx="229">
                  <c:v>1/07/2040</c:v>
                </c:pt>
                <c:pt idx="230">
                  <c:v>1/08/2040</c:v>
                </c:pt>
                <c:pt idx="231">
                  <c:v>1/09/2040</c:v>
                </c:pt>
                <c:pt idx="232">
                  <c:v>1/10/2040</c:v>
                </c:pt>
                <c:pt idx="233">
                  <c:v>1/11/2040</c:v>
                </c:pt>
                <c:pt idx="234">
                  <c:v>1/12/2040</c:v>
                </c:pt>
                <c:pt idx="235">
                  <c:v>1/01/2041</c:v>
                </c:pt>
                <c:pt idx="236">
                  <c:v>1/02/2041</c:v>
                </c:pt>
                <c:pt idx="237">
                  <c:v>1/03/2041</c:v>
                </c:pt>
                <c:pt idx="238">
                  <c:v>1/04/2041</c:v>
                </c:pt>
                <c:pt idx="239">
                  <c:v>1/05/2041</c:v>
                </c:pt>
                <c:pt idx="240">
                  <c:v>1/06/2041</c:v>
                </c:pt>
                <c:pt idx="241">
                  <c:v>1/07/2041</c:v>
                </c:pt>
                <c:pt idx="242">
                  <c:v>1/08/2041</c:v>
                </c:pt>
                <c:pt idx="243">
                  <c:v>1/09/2041</c:v>
                </c:pt>
                <c:pt idx="244">
                  <c:v>1/10/2041</c:v>
                </c:pt>
                <c:pt idx="245">
                  <c:v>1/11/2041</c:v>
                </c:pt>
                <c:pt idx="246">
                  <c:v>1/12/2041</c:v>
                </c:pt>
                <c:pt idx="247">
                  <c:v>1/01/2042</c:v>
                </c:pt>
                <c:pt idx="248">
                  <c:v>1/02/2042</c:v>
                </c:pt>
                <c:pt idx="249">
                  <c:v>1/03/2042</c:v>
                </c:pt>
                <c:pt idx="250">
                  <c:v>1/04/2042</c:v>
                </c:pt>
                <c:pt idx="251">
                  <c:v>1/05/2042</c:v>
                </c:pt>
                <c:pt idx="252">
                  <c:v>1/06/2042</c:v>
                </c:pt>
                <c:pt idx="253">
                  <c:v>1/07/2042</c:v>
                </c:pt>
                <c:pt idx="254">
                  <c:v>1/08/2042</c:v>
                </c:pt>
                <c:pt idx="255">
                  <c:v>1/09/2042</c:v>
                </c:pt>
                <c:pt idx="256">
                  <c:v>1/10/2042</c:v>
                </c:pt>
                <c:pt idx="257">
                  <c:v>1/11/2042</c:v>
                </c:pt>
                <c:pt idx="258">
                  <c:v>1/12/2042</c:v>
                </c:pt>
                <c:pt idx="259">
                  <c:v>1/01/2043</c:v>
                </c:pt>
                <c:pt idx="260">
                  <c:v>1/02/2043</c:v>
                </c:pt>
                <c:pt idx="261">
                  <c:v>1/03/2043</c:v>
                </c:pt>
                <c:pt idx="262">
                  <c:v>1/04/2043</c:v>
                </c:pt>
                <c:pt idx="263">
                  <c:v>1/05/2043</c:v>
                </c:pt>
                <c:pt idx="264">
                  <c:v>1/06/2043</c:v>
                </c:pt>
                <c:pt idx="265">
                  <c:v>1/07/2043</c:v>
                </c:pt>
                <c:pt idx="266">
                  <c:v>1/08/2043</c:v>
                </c:pt>
                <c:pt idx="267">
                  <c:v>1/09/2043</c:v>
                </c:pt>
                <c:pt idx="268">
                  <c:v>1/10/2043</c:v>
                </c:pt>
                <c:pt idx="269">
                  <c:v>1/11/2043</c:v>
                </c:pt>
                <c:pt idx="270">
                  <c:v>1/12/2043</c:v>
                </c:pt>
                <c:pt idx="271">
                  <c:v>1/01/2044</c:v>
                </c:pt>
                <c:pt idx="272">
                  <c:v>1/02/2044</c:v>
                </c:pt>
                <c:pt idx="273">
                  <c:v>1/03/2044</c:v>
                </c:pt>
                <c:pt idx="274">
                  <c:v>1/04/2044</c:v>
                </c:pt>
                <c:pt idx="275">
                  <c:v>1/05/2044</c:v>
                </c:pt>
                <c:pt idx="276">
                  <c:v>1/06/2044</c:v>
                </c:pt>
                <c:pt idx="277">
                  <c:v>1/07/2044</c:v>
                </c:pt>
                <c:pt idx="278">
                  <c:v>1/08/2044</c:v>
                </c:pt>
                <c:pt idx="279">
                  <c:v>1/09/2044</c:v>
                </c:pt>
                <c:pt idx="280">
                  <c:v>1/10/2044</c:v>
                </c:pt>
                <c:pt idx="281">
                  <c:v>1/11/2044</c:v>
                </c:pt>
                <c:pt idx="282">
                  <c:v>1/12/2044</c:v>
                </c:pt>
                <c:pt idx="283">
                  <c:v>1/01/2045</c:v>
                </c:pt>
                <c:pt idx="284">
                  <c:v>1/02/2045</c:v>
                </c:pt>
                <c:pt idx="285">
                  <c:v>1/03/2045</c:v>
                </c:pt>
                <c:pt idx="286">
                  <c:v>1/04/2045</c:v>
                </c:pt>
                <c:pt idx="287">
                  <c:v>1/05/2045</c:v>
                </c:pt>
                <c:pt idx="288">
                  <c:v>1/06/2045</c:v>
                </c:pt>
                <c:pt idx="289">
                  <c:v>1/07/2045</c:v>
                </c:pt>
                <c:pt idx="290">
                  <c:v>1/08/2045</c:v>
                </c:pt>
                <c:pt idx="291">
                  <c:v>1/09/2045</c:v>
                </c:pt>
                <c:pt idx="292">
                  <c:v>1/10/2045</c:v>
                </c:pt>
                <c:pt idx="293">
                  <c:v>1/11/2045</c:v>
                </c:pt>
                <c:pt idx="294">
                  <c:v>1/12/2045</c:v>
                </c:pt>
                <c:pt idx="295">
                  <c:v>1/01/2046</c:v>
                </c:pt>
                <c:pt idx="296">
                  <c:v>1/02/2046</c:v>
                </c:pt>
                <c:pt idx="297">
                  <c:v>1/03/2046</c:v>
                </c:pt>
                <c:pt idx="298">
                  <c:v>1/04/2046</c:v>
                </c:pt>
                <c:pt idx="299">
                  <c:v>1/05/2046</c:v>
                </c:pt>
                <c:pt idx="300">
                  <c:v>1/06/2046</c:v>
                </c:pt>
                <c:pt idx="301">
                  <c:v>1/07/2046</c:v>
                </c:pt>
                <c:pt idx="302">
                  <c:v>1/08/2046</c:v>
                </c:pt>
                <c:pt idx="303">
                  <c:v>1/09/2046</c:v>
                </c:pt>
                <c:pt idx="304">
                  <c:v>1/10/2046</c:v>
                </c:pt>
                <c:pt idx="305">
                  <c:v>1/11/2046</c:v>
                </c:pt>
                <c:pt idx="306">
                  <c:v>1/12/2046</c:v>
                </c:pt>
                <c:pt idx="307">
                  <c:v>1/01/2047</c:v>
                </c:pt>
                <c:pt idx="308">
                  <c:v>1/02/2047</c:v>
                </c:pt>
                <c:pt idx="309">
                  <c:v>1/03/2047</c:v>
                </c:pt>
                <c:pt idx="310">
                  <c:v>1/04/2047</c:v>
                </c:pt>
                <c:pt idx="311">
                  <c:v>1/05/2047</c:v>
                </c:pt>
                <c:pt idx="312">
                  <c:v>1/06/2047</c:v>
                </c:pt>
                <c:pt idx="313">
                  <c:v>1/07/2047</c:v>
                </c:pt>
                <c:pt idx="314">
                  <c:v>1/08/2047</c:v>
                </c:pt>
                <c:pt idx="315">
                  <c:v>1/09/2047</c:v>
                </c:pt>
                <c:pt idx="316">
                  <c:v>1/10/2047</c:v>
                </c:pt>
                <c:pt idx="317">
                  <c:v>1/11/2047</c:v>
                </c:pt>
                <c:pt idx="318">
                  <c:v>1/12/2047</c:v>
                </c:pt>
                <c:pt idx="319">
                  <c:v>1/01/2048</c:v>
                </c:pt>
                <c:pt idx="320">
                  <c:v>1/02/2048</c:v>
                </c:pt>
                <c:pt idx="321">
                  <c:v>1/03/2048</c:v>
                </c:pt>
                <c:pt idx="322">
                  <c:v>1/04/2048</c:v>
                </c:pt>
                <c:pt idx="323">
                  <c:v>1/05/2048</c:v>
                </c:pt>
                <c:pt idx="324">
                  <c:v>1/06/2048</c:v>
                </c:pt>
                <c:pt idx="325">
                  <c:v>1/07/2048</c:v>
                </c:pt>
                <c:pt idx="326">
                  <c:v>1/08/2048</c:v>
                </c:pt>
                <c:pt idx="327">
                  <c:v>1/09/2048</c:v>
                </c:pt>
                <c:pt idx="328">
                  <c:v>1/10/2048</c:v>
                </c:pt>
                <c:pt idx="329">
                  <c:v>1/11/2048</c:v>
                </c:pt>
                <c:pt idx="330">
                  <c:v>1/12/2048</c:v>
                </c:pt>
                <c:pt idx="331">
                  <c:v>1/01/2049</c:v>
                </c:pt>
                <c:pt idx="332">
                  <c:v>1/02/2049</c:v>
                </c:pt>
                <c:pt idx="333">
                  <c:v>1/03/2049</c:v>
                </c:pt>
                <c:pt idx="334">
                  <c:v>1/04/2049</c:v>
                </c:pt>
                <c:pt idx="335">
                  <c:v>1/05/2049</c:v>
                </c:pt>
                <c:pt idx="336">
                  <c:v>1/06/2049</c:v>
                </c:pt>
                <c:pt idx="337">
                  <c:v>1/07/2049</c:v>
                </c:pt>
                <c:pt idx="338">
                  <c:v>1/08/2049</c:v>
                </c:pt>
                <c:pt idx="339">
                  <c:v>1/09/2049</c:v>
                </c:pt>
                <c:pt idx="340">
                  <c:v>1/10/2049</c:v>
                </c:pt>
                <c:pt idx="341">
                  <c:v>1/11/2049</c:v>
                </c:pt>
                <c:pt idx="342">
                  <c:v>1/12/2049</c:v>
                </c:pt>
                <c:pt idx="343">
                  <c:v>1/01/2050</c:v>
                </c:pt>
                <c:pt idx="344">
                  <c:v>1/02/2050</c:v>
                </c:pt>
                <c:pt idx="345">
                  <c:v>1/03/2050</c:v>
                </c:pt>
                <c:pt idx="346">
                  <c:v>1/04/2050</c:v>
                </c:pt>
                <c:pt idx="347">
                  <c:v>1/05/2050</c:v>
                </c:pt>
                <c:pt idx="348">
                  <c:v>1/06/2050</c:v>
                </c:pt>
                <c:pt idx="349">
                  <c:v>1/07/2050</c:v>
                </c:pt>
                <c:pt idx="350">
                  <c:v>1/08/2050</c:v>
                </c:pt>
                <c:pt idx="351">
                  <c:v>1/09/2050</c:v>
                </c:pt>
                <c:pt idx="352">
                  <c:v>1/10/2050</c:v>
                </c:pt>
                <c:pt idx="353">
                  <c:v>1/11/2050</c:v>
                </c:pt>
              </c:strCache>
            </c:strRef>
          </c:cat>
          <c:val>
            <c:numRef>
              <c:f>_Hidden30!$C$2:$C$355</c:f>
              <c:numCache>
                <c:formatCode>General</c:formatCode>
                <c:ptCount val="354"/>
                <c:pt idx="0">
                  <c:v>2790585730.0909128</c:v>
                </c:pt>
                <c:pt idx="1">
                  <c:v>2765276025.4108367</c:v>
                </c:pt>
                <c:pt idx="2">
                  <c:v>2740027771.9873137</c:v>
                </c:pt>
                <c:pt idx="3">
                  <c:v>2714806723.038353</c:v>
                </c:pt>
                <c:pt idx="4">
                  <c:v>2690736483.9198036</c:v>
                </c:pt>
                <c:pt idx="5">
                  <c:v>2666556307.2344761</c:v>
                </c:pt>
                <c:pt idx="6">
                  <c:v>2642848744.8469987</c:v>
                </c:pt>
                <c:pt idx="7">
                  <c:v>2617866475.66291</c:v>
                </c:pt>
                <c:pt idx="8">
                  <c:v>2593322500.7419367</c:v>
                </c:pt>
                <c:pt idx="9">
                  <c:v>2568991978.1163893</c:v>
                </c:pt>
                <c:pt idx="10">
                  <c:v>2545080429.7178631</c:v>
                </c:pt>
                <c:pt idx="11">
                  <c:v>2520939706.0561533</c:v>
                </c:pt>
                <c:pt idx="12">
                  <c:v>2496481779.4872518</c:v>
                </c:pt>
                <c:pt idx="13">
                  <c:v>2473137933.4500785</c:v>
                </c:pt>
                <c:pt idx="14">
                  <c:v>2448987634.0908766</c:v>
                </c:pt>
                <c:pt idx="15">
                  <c:v>2425833584.2054477</c:v>
                </c:pt>
                <c:pt idx="16">
                  <c:v>2402299705.7443209</c:v>
                </c:pt>
                <c:pt idx="17">
                  <c:v>2378736412.0360394</c:v>
                </c:pt>
                <c:pt idx="18">
                  <c:v>2354551103.9289174</c:v>
                </c:pt>
                <c:pt idx="19">
                  <c:v>2330715106.145576</c:v>
                </c:pt>
                <c:pt idx="20">
                  <c:v>2306766457.3487058</c:v>
                </c:pt>
                <c:pt idx="21">
                  <c:v>2284114454.866406</c:v>
                </c:pt>
                <c:pt idx="22">
                  <c:v>2261465318.9535384</c:v>
                </c:pt>
                <c:pt idx="23">
                  <c:v>2237934925.5507264</c:v>
                </c:pt>
                <c:pt idx="24">
                  <c:v>2214382557.1332989</c:v>
                </c:pt>
                <c:pt idx="25">
                  <c:v>2191071668.4497209</c:v>
                </c:pt>
                <c:pt idx="26">
                  <c:v>2167516052.2771368</c:v>
                </c:pt>
                <c:pt idx="27">
                  <c:v>2144672738.5469022</c:v>
                </c:pt>
                <c:pt idx="28">
                  <c:v>2121416790.1499302</c:v>
                </c:pt>
                <c:pt idx="29">
                  <c:v>2099599652.6367335</c:v>
                </c:pt>
                <c:pt idx="30">
                  <c:v>2077431164.5229504</c:v>
                </c:pt>
                <c:pt idx="31">
                  <c:v>2054756469.4411511</c:v>
                </c:pt>
                <c:pt idx="32">
                  <c:v>2032288856.1045461</c:v>
                </c:pt>
                <c:pt idx="33">
                  <c:v>2010399517.3950157</c:v>
                </c:pt>
                <c:pt idx="34">
                  <c:v>1988165040.6895418</c:v>
                </c:pt>
                <c:pt idx="35">
                  <c:v>1966270572.5360408</c:v>
                </c:pt>
                <c:pt idx="36">
                  <c:v>1944172218.7226639</c:v>
                </c:pt>
                <c:pt idx="37">
                  <c:v>1920652662.6922088</c:v>
                </c:pt>
                <c:pt idx="38">
                  <c:v>1899268604.7123075</c:v>
                </c:pt>
                <c:pt idx="39">
                  <c:v>1876135841.7769833</c:v>
                </c:pt>
                <c:pt idx="40">
                  <c:v>1854165211.7316396</c:v>
                </c:pt>
                <c:pt idx="41">
                  <c:v>1832947944.4561191</c:v>
                </c:pt>
                <c:pt idx="42">
                  <c:v>1812373112.6010368</c:v>
                </c:pt>
                <c:pt idx="43">
                  <c:v>1790838844.2358005</c:v>
                </c:pt>
                <c:pt idx="44">
                  <c:v>1769951280.2687721</c:v>
                </c:pt>
                <c:pt idx="45">
                  <c:v>1749632040.8881202</c:v>
                </c:pt>
                <c:pt idx="46">
                  <c:v>1728811999.9647801</c:v>
                </c:pt>
                <c:pt idx="47">
                  <c:v>1708894403.7251196</c:v>
                </c:pt>
                <c:pt idx="48">
                  <c:v>1688172087.5745938</c:v>
                </c:pt>
                <c:pt idx="49">
                  <c:v>1668083248.4208503</c:v>
                </c:pt>
                <c:pt idx="50">
                  <c:v>1647885079.5483286</c:v>
                </c:pt>
                <c:pt idx="51">
                  <c:v>1627578709.1990376</c:v>
                </c:pt>
                <c:pt idx="52">
                  <c:v>1608531448.5072477</c:v>
                </c:pt>
                <c:pt idx="53">
                  <c:v>1587593105.9931581</c:v>
                </c:pt>
                <c:pt idx="54">
                  <c:v>1569083481.1101158</c:v>
                </c:pt>
                <c:pt idx="55">
                  <c:v>1550745145.5446513</c:v>
                </c:pt>
                <c:pt idx="56">
                  <c:v>1532655521.0355453</c:v>
                </c:pt>
                <c:pt idx="57">
                  <c:v>1514130208.6361296</c:v>
                </c:pt>
                <c:pt idx="58">
                  <c:v>1495503463.7633955</c:v>
                </c:pt>
                <c:pt idx="59">
                  <c:v>1477365510.2241094</c:v>
                </c:pt>
                <c:pt idx="60">
                  <c:v>1459068846.3085718</c:v>
                </c:pt>
                <c:pt idx="61">
                  <c:v>1441302538.5130444</c:v>
                </c:pt>
                <c:pt idx="62">
                  <c:v>1423736338.3536062</c:v>
                </c:pt>
                <c:pt idx="63">
                  <c:v>1405623406.3642471</c:v>
                </c:pt>
                <c:pt idx="64">
                  <c:v>1388530016.4990327</c:v>
                </c:pt>
                <c:pt idx="65">
                  <c:v>1371996325.0526981</c:v>
                </c:pt>
                <c:pt idx="66">
                  <c:v>1354819362.0741649</c:v>
                </c:pt>
                <c:pt idx="67">
                  <c:v>1337713157.86217</c:v>
                </c:pt>
                <c:pt idx="68">
                  <c:v>1321308446.0804615</c:v>
                </c:pt>
                <c:pt idx="69">
                  <c:v>1305520178.1795266</c:v>
                </c:pt>
                <c:pt idx="70">
                  <c:v>1289734697.6204381</c:v>
                </c:pt>
                <c:pt idx="71">
                  <c:v>1274042875.781661</c:v>
                </c:pt>
                <c:pt idx="72">
                  <c:v>1256679169.9733753</c:v>
                </c:pt>
                <c:pt idx="73">
                  <c:v>1240643852.3741102</c:v>
                </c:pt>
                <c:pt idx="74">
                  <c:v>1225442018.7507217</c:v>
                </c:pt>
                <c:pt idx="75">
                  <c:v>1210141374.6260948</c:v>
                </c:pt>
                <c:pt idx="76">
                  <c:v>1195069096.4447131</c:v>
                </c:pt>
                <c:pt idx="77">
                  <c:v>1179843079.716464</c:v>
                </c:pt>
                <c:pt idx="78">
                  <c:v>1162271671.4081824</c:v>
                </c:pt>
                <c:pt idx="79">
                  <c:v>1147399220.4603622</c:v>
                </c:pt>
                <c:pt idx="80">
                  <c:v>1132911537.8315732</c:v>
                </c:pt>
                <c:pt idx="81">
                  <c:v>1118008926.7955585</c:v>
                </c:pt>
                <c:pt idx="82">
                  <c:v>1103626787.9029362</c:v>
                </c:pt>
                <c:pt idx="83">
                  <c:v>1089363470.4068742</c:v>
                </c:pt>
                <c:pt idx="84">
                  <c:v>1075009891.6318519</c:v>
                </c:pt>
                <c:pt idx="85">
                  <c:v>1060780604.1032985</c:v>
                </c:pt>
                <c:pt idx="86">
                  <c:v>1047130450.0764161</c:v>
                </c:pt>
                <c:pt idx="87">
                  <c:v>1033387943.1064553</c:v>
                </c:pt>
                <c:pt idx="88">
                  <c:v>1019971631.667935</c:v>
                </c:pt>
                <c:pt idx="89">
                  <c:v>1005350398.825834</c:v>
                </c:pt>
                <c:pt idx="90">
                  <c:v>992008407.2026881</c:v>
                </c:pt>
                <c:pt idx="91">
                  <c:v>978808779.95116293</c:v>
                </c:pt>
                <c:pt idx="92">
                  <c:v>965277948.68926084</c:v>
                </c:pt>
                <c:pt idx="93">
                  <c:v>952310032.78584945</c:v>
                </c:pt>
                <c:pt idx="94">
                  <c:v>938475879.95638907</c:v>
                </c:pt>
                <c:pt idx="95">
                  <c:v>925158576.55320811</c:v>
                </c:pt>
                <c:pt idx="96">
                  <c:v>912249720.82615721</c:v>
                </c:pt>
                <c:pt idx="97">
                  <c:v>899717035.61857831</c:v>
                </c:pt>
                <c:pt idx="98">
                  <c:v>887529259.85097063</c:v>
                </c:pt>
                <c:pt idx="99">
                  <c:v>874875628.11848831</c:v>
                </c:pt>
                <c:pt idx="100">
                  <c:v>863049018.11889446</c:v>
                </c:pt>
                <c:pt idx="101">
                  <c:v>850600457.31025887</c:v>
                </c:pt>
                <c:pt idx="102">
                  <c:v>838205585.35353398</c:v>
                </c:pt>
                <c:pt idx="103">
                  <c:v>826443216.1449573</c:v>
                </c:pt>
                <c:pt idx="104">
                  <c:v>814688680.35861516</c:v>
                </c:pt>
                <c:pt idx="105">
                  <c:v>802908839.27126145</c:v>
                </c:pt>
                <c:pt idx="106">
                  <c:v>791659588.11471069</c:v>
                </c:pt>
                <c:pt idx="107">
                  <c:v>780538632.06432128</c:v>
                </c:pt>
                <c:pt idx="108">
                  <c:v>768784270.31350458</c:v>
                </c:pt>
                <c:pt idx="109">
                  <c:v>757967879.3982954</c:v>
                </c:pt>
                <c:pt idx="110">
                  <c:v>747220523.48127031</c:v>
                </c:pt>
                <c:pt idx="111">
                  <c:v>736611412.61669123</c:v>
                </c:pt>
                <c:pt idx="112">
                  <c:v>726074838.70525253</c:v>
                </c:pt>
                <c:pt idx="113">
                  <c:v>715690515.9777838</c:v>
                </c:pt>
                <c:pt idx="114">
                  <c:v>704231427.82427227</c:v>
                </c:pt>
                <c:pt idx="115">
                  <c:v>693987329.22802687</c:v>
                </c:pt>
                <c:pt idx="116">
                  <c:v>683620595.25443828</c:v>
                </c:pt>
                <c:pt idx="117">
                  <c:v>673530222.46335351</c:v>
                </c:pt>
                <c:pt idx="118">
                  <c:v>663441525.13789368</c:v>
                </c:pt>
                <c:pt idx="119">
                  <c:v>653360423.71016169</c:v>
                </c:pt>
                <c:pt idx="120">
                  <c:v>643565275.89251208</c:v>
                </c:pt>
                <c:pt idx="121">
                  <c:v>633885276.16520703</c:v>
                </c:pt>
                <c:pt idx="122">
                  <c:v>624358185.9900825</c:v>
                </c:pt>
                <c:pt idx="123">
                  <c:v>614945851.7074039</c:v>
                </c:pt>
                <c:pt idx="124">
                  <c:v>605275451.59568834</c:v>
                </c:pt>
                <c:pt idx="125">
                  <c:v>596077760.86541319</c:v>
                </c:pt>
                <c:pt idx="126">
                  <c:v>586997232.38773274</c:v>
                </c:pt>
                <c:pt idx="127">
                  <c:v>577920638.1329056</c:v>
                </c:pt>
                <c:pt idx="128">
                  <c:v>569024561.74772668</c:v>
                </c:pt>
                <c:pt idx="129">
                  <c:v>560270550.30393422</c:v>
                </c:pt>
                <c:pt idx="130">
                  <c:v>551542370.32121491</c:v>
                </c:pt>
                <c:pt idx="131">
                  <c:v>542906165.76050627</c:v>
                </c:pt>
                <c:pt idx="132">
                  <c:v>534300833.90258402</c:v>
                </c:pt>
                <c:pt idx="133">
                  <c:v>525685973.13752735</c:v>
                </c:pt>
                <c:pt idx="134">
                  <c:v>517234680.40068918</c:v>
                </c:pt>
                <c:pt idx="135">
                  <c:v>508857284.77650136</c:v>
                </c:pt>
                <c:pt idx="136">
                  <c:v>500521528.43742853</c:v>
                </c:pt>
                <c:pt idx="137">
                  <c:v>492305331.08738273</c:v>
                </c:pt>
                <c:pt idx="138">
                  <c:v>483861763.34878278</c:v>
                </c:pt>
                <c:pt idx="139">
                  <c:v>475675678.57717115</c:v>
                </c:pt>
                <c:pt idx="140">
                  <c:v>467508268.03570199</c:v>
                </c:pt>
                <c:pt idx="141">
                  <c:v>459640801.59609234</c:v>
                </c:pt>
                <c:pt idx="142">
                  <c:v>451784463.24410653</c:v>
                </c:pt>
                <c:pt idx="143">
                  <c:v>443972622.24345237</c:v>
                </c:pt>
                <c:pt idx="144">
                  <c:v>436271507.84151661</c:v>
                </c:pt>
                <c:pt idx="145">
                  <c:v>428679231.9930957</c:v>
                </c:pt>
                <c:pt idx="146">
                  <c:v>421155447.92075574</c:v>
                </c:pt>
                <c:pt idx="147">
                  <c:v>413712776.61084461</c:v>
                </c:pt>
                <c:pt idx="148">
                  <c:v>406380002.57732219</c:v>
                </c:pt>
                <c:pt idx="149">
                  <c:v>399079760.73665786</c:v>
                </c:pt>
                <c:pt idx="150">
                  <c:v>391261669.3383761</c:v>
                </c:pt>
                <c:pt idx="151">
                  <c:v>384060330.79164839</c:v>
                </c:pt>
                <c:pt idx="152">
                  <c:v>376914433.33322787</c:v>
                </c:pt>
                <c:pt idx="153">
                  <c:v>369887722.73207068</c:v>
                </c:pt>
                <c:pt idx="154">
                  <c:v>362846649.60724807</c:v>
                </c:pt>
                <c:pt idx="155">
                  <c:v>355930937.83721989</c:v>
                </c:pt>
                <c:pt idx="156">
                  <c:v>348872741.77808684</c:v>
                </c:pt>
                <c:pt idx="157">
                  <c:v>342152109.325234</c:v>
                </c:pt>
                <c:pt idx="158">
                  <c:v>335508088.61946559</c:v>
                </c:pt>
                <c:pt idx="159">
                  <c:v>328976285.3712194</c:v>
                </c:pt>
                <c:pt idx="160">
                  <c:v>322595255.99335724</c:v>
                </c:pt>
                <c:pt idx="161">
                  <c:v>316280879.54564792</c:v>
                </c:pt>
                <c:pt idx="162">
                  <c:v>310055407.68081087</c:v>
                </c:pt>
                <c:pt idx="163">
                  <c:v>303709467.72879064</c:v>
                </c:pt>
                <c:pt idx="164">
                  <c:v>297622023.36995471</c:v>
                </c:pt>
                <c:pt idx="165">
                  <c:v>290883537.64843357</c:v>
                </c:pt>
                <c:pt idx="166">
                  <c:v>284935439.82094759</c:v>
                </c:pt>
                <c:pt idx="167">
                  <c:v>279072291.43346941</c:v>
                </c:pt>
                <c:pt idx="168">
                  <c:v>273286769.37367946</c:v>
                </c:pt>
                <c:pt idx="169">
                  <c:v>267657254.89749366</c:v>
                </c:pt>
                <c:pt idx="170">
                  <c:v>262111400.94595119</c:v>
                </c:pt>
                <c:pt idx="171">
                  <c:v>256547400.42702818</c:v>
                </c:pt>
                <c:pt idx="172">
                  <c:v>251234364.23318869</c:v>
                </c:pt>
                <c:pt idx="173">
                  <c:v>245980958.27869418</c:v>
                </c:pt>
                <c:pt idx="174">
                  <c:v>240781521.97863105</c:v>
                </c:pt>
                <c:pt idx="175">
                  <c:v>235611051.95847234</c:v>
                </c:pt>
                <c:pt idx="176">
                  <c:v>230479532.89436248</c:v>
                </c:pt>
                <c:pt idx="177">
                  <c:v>225412866.70042628</c:v>
                </c:pt>
                <c:pt idx="178">
                  <c:v>220374005.91321918</c:v>
                </c:pt>
                <c:pt idx="179">
                  <c:v>215401311.70411763</c:v>
                </c:pt>
                <c:pt idx="180">
                  <c:v>210500604.86920589</c:v>
                </c:pt>
                <c:pt idx="181">
                  <c:v>205720279.39232472</c:v>
                </c:pt>
                <c:pt idx="182">
                  <c:v>201043122.42159954</c:v>
                </c:pt>
                <c:pt idx="183">
                  <c:v>196459931.55433112</c:v>
                </c:pt>
                <c:pt idx="184">
                  <c:v>191977429.60796571</c:v>
                </c:pt>
                <c:pt idx="185">
                  <c:v>187574496.39630011</c:v>
                </c:pt>
                <c:pt idx="186">
                  <c:v>183268165.11551255</c:v>
                </c:pt>
                <c:pt idx="187">
                  <c:v>179065769.63642213</c:v>
                </c:pt>
                <c:pt idx="188">
                  <c:v>174936841.45751321</c:v>
                </c:pt>
                <c:pt idx="189">
                  <c:v>170914779.98144561</c:v>
                </c:pt>
                <c:pt idx="190">
                  <c:v>166920518.82067865</c:v>
                </c:pt>
                <c:pt idx="191">
                  <c:v>162982134.36047289</c:v>
                </c:pt>
                <c:pt idx="192">
                  <c:v>159073234.23014611</c:v>
                </c:pt>
                <c:pt idx="193">
                  <c:v>155234141.59618321</c:v>
                </c:pt>
                <c:pt idx="194">
                  <c:v>151434377.64089778</c:v>
                </c:pt>
                <c:pt idx="195">
                  <c:v>147679207.40674224</c:v>
                </c:pt>
                <c:pt idx="196">
                  <c:v>143994791.33524013</c:v>
                </c:pt>
                <c:pt idx="197">
                  <c:v>140356761.34295902</c:v>
                </c:pt>
                <c:pt idx="198">
                  <c:v>136772849.40536475</c:v>
                </c:pt>
                <c:pt idx="199">
                  <c:v>133255924.58255415</c:v>
                </c:pt>
                <c:pt idx="200">
                  <c:v>129802888.74506079</c:v>
                </c:pt>
                <c:pt idx="201">
                  <c:v>126451728.77826279</c:v>
                </c:pt>
                <c:pt idx="202">
                  <c:v>122861902.69226946</c:v>
                </c:pt>
                <c:pt idx="203">
                  <c:v>119594068.90503159</c:v>
                </c:pt>
                <c:pt idx="204">
                  <c:v>116439393.58802706</c:v>
                </c:pt>
                <c:pt idx="205">
                  <c:v>113353273.52664232</c:v>
                </c:pt>
                <c:pt idx="206">
                  <c:v>109949150.96952109</c:v>
                </c:pt>
                <c:pt idx="207">
                  <c:v>106838017.03826858</c:v>
                </c:pt>
                <c:pt idx="208">
                  <c:v>103884120.60241227</c:v>
                </c:pt>
                <c:pt idx="209">
                  <c:v>100950218.76767127</c:v>
                </c:pt>
                <c:pt idx="210">
                  <c:v>98049861.142566577</c:v>
                </c:pt>
                <c:pt idx="211">
                  <c:v>95169832.589474946</c:v>
                </c:pt>
                <c:pt idx="212">
                  <c:v>92318454.341662809</c:v>
                </c:pt>
                <c:pt idx="213">
                  <c:v>89520195.754322931</c:v>
                </c:pt>
                <c:pt idx="214">
                  <c:v>86733509.688817099</c:v>
                </c:pt>
                <c:pt idx="215">
                  <c:v>83892308.442082822</c:v>
                </c:pt>
                <c:pt idx="216">
                  <c:v>81182665.186557293</c:v>
                </c:pt>
                <c:pt idx="217">
                  <c:v>78541160.717133522</c:v>
                </c:pt>
                <c:pt idx="218">
                  <c:v>75945365.541356191</c:v>
                </c:pt>
                <c:pt idx="219">
                  <c:v>73426331.335483029</c:v>
                </c:pt>
                <c:pt idx="220">
                  <c:v>71020121.574690878</c:v>
                </c:pt>
                <c:pt idx="221">
                  <c:v>68671087.646669865</c:v>
                </c:pt>
                <c:pt idx="222">
                  <c:v>66363609.175350331</c:v>
                </c:pt>
                <c:pt idx="223">
                  <c:v>64123902.069784932</c:v>
                </c:pt>
                <c:pt idx="224">
                  <c:v>61917033.449591011</c:v>
                </c:pt>
                <c:pt idx="225">
                  <c:v>59754815.363375835</c:v>
                </c:pt>
                <c:pt idx="226">
                  <c:v>57629944.998913519</c:v>
                </c:pt>
                <c:pt idx="227">
                  <c:v>55549611.77693446</c:v>
                </c:pt>
                <c:pt idx="228">
                  <c:v>53534898.476193801</c:v>
                </c:pt>
                <c:pt idx="229">
                  <c:v>51599067.246482976</c:v>
                </c:pt>
                <c:pt idx="230">
                  <c:v>49741454.481643394</c:v>
                </c:pt>
                <c:pt idx="231">
                  <c:v>47948402.644640319</c:v>
                </c:pt>
                <c:pt idx="232">
                  <c:v>46240402.11303933</c:v>
                </c:pt>
                <c:pt idx="233">
                  <c:v>44587539.796270296</c:v>
                </c:pt>
                <c:pt idx="234">
                  <c:v>42970959.400718063</c:v>
                </c:pt>
                <c:pt idx="235">
                  <c:v>41376196.757265128</c:v>
                </c:pt>
                <c:pt idx="236">
                  <c:v>39795234.621041127</c:v>
                </c:pt>
                <c:pt idx="237">
                  <c:v>38231994.229996696</c:v>
                </c:pt>
                <c:pt idx="238">
                  <c:v>36681548.080934599</c:v>
                </c:pt>
                <c:pt idx="239">
                  <c:v>35155791.30179742</c:v>
                </c:pt>
                <c:pt idx="240">
                  <c:v>33658126.605069384</c:v>
                </c:pt>
                <c:pt idx="241">
                  <c:v>32240945.675545383</c:v>
                </c:pt>
                <c:pt idx="242">
                  <c:v>30882745.352815129</c:v>
                </c:pt>
                <c:pt idx="243">
                  <c:v>29583411.569500543</c:v>
                </c:pt>
                <c:pt idx="244">
                  <c:v>28328768.279575571</c:v>
                </c:pt>
                <c:pt idx="245">
                  <c:v>27116694.989427488</c:v>
                </c:pt>
                <c:pt idx="246">
                  <c:v>25943265.494212635</c:v>
                </c:pt>
                <c:pt idx="247">
                  <c:v>24845886.826236904</c:v>
                </c:pt>
                <c:pt idx="248">
                  <c:v>23799854.385567822</c:v>
                </c:pt>
                <c:pt idx="249">
                  <c:v>22809347.117252659</c:v>
                </c:pt>
                <c:pt idx="250">
                  <c:v>21849016.376111425</c:v>
                </c:pt>
                <c:pt idx="251">
                  <c:v>20909917.355410732</c:v>
                </c:pt>
                <c:pt idx="252">
                  <c:v>19987711.190897666</c:v>
                </c:pt>
                <c:pt idx="253">
                  <c:v>19094657.855956405</c:v>
                </c:pt>
                <c:pt idx="254">
                  <c:v>18218114.936926015</c:v>
                </c:pt>
                <c:pt idx="255">
                  <c:v>17356453.043027829</c:v>
                </c:pt>
                <c:pt idx="256">
                  <c:v>16518296.714375442</c:v>
                </c:pt>
                <c:pt idx="257">
                  <c:v>15701293.801693667</c:v>
                </c:pt>
                <c:pt idx="258">
                  <c:v>14900633.923408903</c:v>
                </c:pt>
                <c:pt idx="259">
                  <c:v>14115434.645363346</c:v>
                </c:pt>
                <c:pt idx="260">
                  <c:v>13344963.193971347</c:v>
                </c:pt>
                <c:pt idx="261">
                  <c:v>12599124.34934913</c:v>
                </c:pt>
                <c:pt idx="262">
                  <c:v>11879397.644202115</c:v>
                </c:pt>
                <c:pt idx="263">
                  <c:v>11178892.762771593</c:v>
                </c:pt>
                <c:pt idx="264">
                  <c:v>10503185.834181547</c:v>
                </c:pt>
                <c:pt idx="265">
                  <c:v>9853545.6188288592</c:v>
                </c:pt>
                <c:pt idx="266">
                  <c:v>9219640.5623435266</c:v>
                </c:pt>
                <c:pt idx="267">
                  <c:v>8600792.6724364981</c:v>
                </c:pt>
                <c:pt idx="268">
                  <c:v>8002723.5128420079</c:v>
                </c:pt>
                <c:pt idx="269">
                  <c:v>7416422.6713856002</c:v>
                </c:pt>
                <c:pt idx="270">
                  <c:v>6840463.375371377</c:v>
                </c:pt>
                <c:pt idx="271">
                  <c:v>6274839.6267841589</c:v>
                </c:pt>
                <c:pt idx="272">
                  <c:v>5722543.8123937212</c:v>
                </c:pt>
                <c:pt idx="273">
                  <c:v>5184046.2859538049</c:v>
                </c:pt>
                <c:pt idx="274">
                  <c:v>4655506.6217086324</c:v>
                </c:pt>
                <c:pt idx="275">
                  <c:v>4142321.7341119885</c:v>
                </c:pt>
                <c:pt idx="276">
                  <c:v>3656555.1422164054</c:v>
                </c:pt>
                <c:pt idx="277">
                  <c:v>3196961.5773005341</c:v>
                </c:pt>
                <c:pt idx="278">
                  <c:v>2788136.9046307332</c:v>
                </c:pt>
                <c:pt idx="279">
                  <c:v>2426259.2276708395</c:v>
                </c:pt>
                <c:pt idx="280">
                  <c:v>2120747.1854130174</c:v>
                </c:pt>
                <c:pt idx="281">
                  <c:v>1849668.3090476668</c:v>
                </c:pt>
                <c:pt idx="282">
                  <c:v>1600538.3844816617</c:v>
                </c:pt>
                <c:pt idx="283">
                  <c:v>1393299.6449085444</c:v>
                </c:pt>
                <c:pt idx="284">
                  <c:v>1197607.6270124924</c:v>
                </c:pt>
                <c:pt idx="285">
                  <c:v>1010785.9264891044</c:v>
                </c:pt>
                <c:pt idx="286">
                  <c:v>834699.5209322155</c:v>
                </c:pt>
                <c:pt idx="287">
                  <c:v>676874.50936356501</c:v>
                </c:pt>
                <c:pt idx="288">
                  <c:v>557309.84455218422</c:v>
                </c:pt>
                <c:pt idx="289">
                  <c:v>461640.3190039536</c:v>
                </c:pt>
                <c:pt idx="290">
                  <c:v>380994.83786963072</c:v>
                </c:pt>
                <c:pt idx="291">
                  <c:v>310862.82303043088</c:v>
                </c:pt>
                <c:pt idx="292">
                  <c:v>262964.29236674495</c:v>
                </c:pt>
                <c:pt idx="293">
                  <c:v>229664.61294412715</c:v>
                </c:pt>
                <c:pt idx="294">
                  <c:v>206515.04124332836</c:v>
                </c:pt>
                <c:pt idx="295">
                  <c:v>196584.66800866745</c:v>
                </c:pt>
                <c:pt idx="296">
                  <c:v>189287.49876165896</c:v>
                </c:pt>
                <c:pt idx="297">
                  <c:v>182313.63485710087</c:v>
                </c:pt>
                <c:pt idx="298">
                  <c:v>175959.53953457289</c:v>
                </c:pt>
                <c:pt idx="299">
                  <c:v>169624.63269870411</c:v>
                </c:pt>
                <c:pt idx="300">
                  <c:v>163289.92817221215</c:v>
                </c:pt>
                <c:pt idx="301">
                  <c:v>156973.69097425338</c:v>
                </c:pt>
                <c:pt idx="302">
                  <c:v>150658.34584255086</c:v>
                </c:pt>
                <c:pt idx="303">
                  <c:v>144352.75996907166</c:v>
                </c:pt>
                <c:pt idx="304">
                  <c:v>138064.5335201775</c:v>
                </c:pt>
                <c:pt idx="305">
                  <c:v>131777.059232286</c:v>
                </c:pt>
                <c:pt idx="306">
                  <c:v>126628.52642584415</c:v>
                </c:pt>
                <c:pt idx="307">
                  <c:v>121480.60554301825</c:v>
                </c:pt>
                <c:pt idx="308">
                  <c:v>116340.52269212317</c:v>
                </c:pt>
                <c:pt idx="309">
                  <c:v>111226.51631092503</c:v>
                </c:pt>
                <c:pt idx="310">
                  <c:v>106547.34901732636</c:v>
                </c:pt>
                <c:pt idx="311">
                  <c:v>102180.74520216252</c:v>
                </c:pt>
                <c:pt idx="312">
                  <c:v>98127.337727132632</c:v>
                </c:pt>
                <c:pt idx="313">
                  <c:v>94085.569958317094</c:v>
                </c:pt>
                <c:pt idx="314">
                  <c:v>90044.924337722143</c:v>
                </c:pt>
                <c:pt idx="315">
                  <c:v>86008.590728014213</c:v>
                </c:pt>
                <c:pt idx="316">
                  <c:v>82440.202753928737</c:v>
                </c:pt>
                <c:pt idx="317">
                  <c:v>78872.66854175851</c:v>
                </c:pt>
                <c:pt idx="318">
                  <c:v>75314.20118726237</c:v>
                </c:pt>
                <c:pt idx="319">
                  <c:v>71919.902903063325</c:v>
                </c:pt>
                <c:pt idx="320">
                  <c:v>68531.291777546416</c:v>
                </c:pt>
                <c:pt idx="321">
                  <c:v>65155.456270465067</c:v>
                </c:pt>
                <c:pt idx="322">
                  <c:v>61777.78538154409</c:v>
                </c:pt>
                <c:pt idx="323">
                  <c:v>58408.930732794513</c:v>
                </c:pt>
                <c:pt idx="324">
                  <c:v>55042.323261661775</c:v>
                </c:pt>
                <c:pt idx="325">
                  <c:v>51684.152913892518</c:v>
                </c:pt>
                <c:pt idx="326">
                  <c:v>48328.564451008722</c:v>
                </c:pt>
                <c:pt idx="327">
                  <c:v>44978.566467966099</c:v>
                </c:pt>
                <c:pt idx="328">
                  <c:v>41636.855179202837</c:v>
                </c:pt>
                <c:pt idx="329">
                  <c:v>39390.749991879282</c:v>
                </c:pt>
                <c:pt idx="330">
                  <c:v>37149.484667918179</c:v>
                </c:pt>
                <c:pt idx="331">
                  <c:v>34908.84428485603</c:v>
                </c:pt>
                <c:pt idx="332">
                  <c:v>32671.00237375158</c:v>
                </c:pt>
                <c:pt idx="333">
                  <c:v>30440.946952737188</c:v>
                </c:pt>
                <c:pt idx="334">
                  <c:v>28208.29850165005</c:v>
                </c:pt>
                <c:pt idx="335">
                  <c:v>25979.834966446975</c:v>
                </c:pt>
                <c:pt idx="336">
                  <c:v>23752.599999774848</c:v>
                </c:pt>
                <c:pt idx="337">
                  <c:v>21529.270929694103</c:v>
                </c:pt>
                <c:pt idx="338">
                  <c:v>19307.401969589246</c:v>
                </c:pt>
                <c:pt idx="339">
                  <c:v>17612.000386602755</c:v>
                </c:pt>
                <c:pt idx="340">
                  <c:v>15919.099219300497</c:v>
                </c:pt>
                <c:pt idx="341">
                  <c:v>14226.874345955199</c:v>
                </c:pt>
                <c:pt idx="342">
                  <c:v>12536.943353259445</c:v>
                </c:pt>
                <c:pt idx="343">
                  <c:v>10848.309270032731</c:v>
                </c:pt>
                <c:pt idx="344">
                  <c:v>9686.0723108880848</c:v>
                </c:pt>
                <c:pt idx="345">
                  <c:v>8525.973636667135</c:v>
                </c:pt>
                <c:pt idx="346">
                  <c:v>7365.0221751205263</c:v>
                </c:pt>
                <c:pt idx="347">
                  <c:v>6205.1496388941141</c:v>
                </c:pt>
                <c:pt idx="348">
                  <c:v>5085.2429902699078</c:v>
                </c:pt>
                <c:pt idx="349">
                  <c:v>3966.304626336293</c:v>
                </c:pt>
                <c:pt idx="350">
                  <c:v>2847.82803779899</c:v>
                </c:pt>
                <c:pt idx="351">
                  <c:v>1730.0975601438997</c:v>
                </c:pt>
                <c:pt idx="352">
                  <c:v>0</c:v>
                </c:pt>
                <c:pt idx="353">
                  <c:v>0</c:v>
                </c:pt>
              </c:numCache>
            </c:numRef>
          </c:val>
          <c:extLst>
            <c:ext xmlns:c16="http://schemas.microsoft.com/office/drawing/2014/chart" uri="{C3380CC4-5D6E-409C-BE32-E72D297353CC}">
              <c16:uniqueId val="{00000001-469F-4B32-8DA0-9E268A2952D9}"/>
            </c:ext>
          </c:extLst>
        </c:ser>
        <c:ser>
          <c:idx val="2"/>
          <c:order val="2"/>
          <c:tx>
            <c:strRef>
              <c:f>_Hidden30!$D$1:$D$1</c:f>
              <c:strCache>
                <c:ptCount val="1"/>
                <c:pt idx="0">
                  <c:v>Outstanding Residential Mortgage Loans (5% CPR)</c:v>
                </c:pt>
              </c:strCache>
            </c:strRef>
          </c:tx>
          <c:spPr>
            <a:solidFill>
              <a:srgbClr val="808040"/>
            </a:solidFill>
            <a:ln w="25400">
              <a:noFill/>
            </a:ln>
          </c:spPr>
          <c:cat>
            <c:strRef>
              <c:f>_Hidden30!$A$2:$A$355</c:f>
              <c:strCache>
                <c:ptCount val="354"/>
                <c:pt idx="0">
                  <c:v>1/06/2021</c:v>
                </c:pt>
                <c:pt idx="1">
                  <c:v>1/07/2021</c:v>
                </c:pt>
                <c:pt idx="2">
                  <c:v>1/08/2021</c:v>
                </c:pt>
                <c:pt idx="3">
                  <c:v>1/09/2021</c:v>
                </c:pt>
                <c:pt idx="4">
                  <c:v>1/10/2021</c:v>
                </c:pt>
                <c:pt idx="5">
                  <c:v>1/11/2021</c:v>
                </c:pt>
                <c:pt idx="6">
                  <c:v>1/12/2021</c:v>
                </c:pt>
                <c:pt idx="7">
                  <c:v>1/01/2022</c:v>
                </c:pt>
                <c:pt idx="8">
                  <c:v>1/02/2022</c:v>
                </c:pt>
                <c:pt idx="9">
                  <c:v>1/03/2022</c:v>
                </c:pt>
                <c:pt idx="10">
                  <c:v>1/04/2022</c:v>
                </c:pt>
                <c:pt idx="11">
                  <c:v>1/05/2022</c:v>
                </c:pt>
                <c:pt idx="12">
                  <c:v>1/06/2022</c:v>
                </c:pt>
                <c:pt idx="13">
                  <c:v>1/07/2022</c:v>
                </c:pt>
                <c:pt idx="14">
                  <c:v>1/08/2022</c:v>
                </c:pt>
                <c:pt idx="15">
                  <c:v>1/09/2022</c:v>
                </c:pt>
                <c:pt idx="16">
                  <c:v>1/10/2022</c:v>
                </c:pt>
                <c:pt idx="17">
                  <c:v>1/11/2022</c:v>
                </c:pt>
                <c:pt idx="18">
                  <c:v>1/12/2022</c:v>
                </c:pt>
                <c:pt idx="19">
                  <c:v>1/01/2023</c:v>
                </c:pt>
                <c:pt idx="20">
                  <c:v>1/02/2023</c:v>
                </c:pt>
                <c:pt idx="21">
                  <c:v>1/03/2023</c:v>
                </c:pt>
                <c:pt idx="22">
                  <c:v>1/04/2023</c:v>
                </c:pt>
                <c:pt idx="23">
                  <c:v>1/05/2023</c:v>
                </c:pt>
                <c:pt idx="24">
                  <c:v>1/06/2023</c:v>
                </c:pt>
                <c:pt idx="25">
                  <c:v>1/07/2023</c:v>
                </c:pt>
                <c:pt idx="26">
                  <c:v>1/08/2023</c:v>
                </c:pt>
                <c:pt idx="27">
                  <c:v>1/09/2023</c:v>
                </c:pt>
                <c:pt idx="28">
                  <c:v>1/10/2023</c:v>
                </c:pt>
                <c:pt idx="29">
                  <c:v>1/11/2023</c:v>
                </c:pt>
                <c:pt idx="30">
                  <c:v>1/12/2023</c:v>
                </c:pt>
                <c:pt idx="31">
                  <c:v>1/01/2024</c:v>
                </c:pt>
                <c:pt idx="32">
                  <c:v>1/02/2024</c:v>
                </c:pt>
                <c:pt idx="33">
                  <c:v>1/03/2024</c:v>
                </c:pt>
                <c:pt idx="34">
                  <c:v>1/04/2024</c:v>
                </c:pt>
                <c:pt idx="35">
                  <c:v>1/05/2024</c:v>
                </c:pt>
                <c:pt idx="36">
                  <c:v>1/06/2024</c:v>
                </c:pt>
                <c:pt idx="37">
                  <c:v>1/07/2024</c:v>
                </c:pt>
                <c:pt idx="38">
                  <c:v>1/08/2024</c:v>
                </c:pt>
                <c:pt idx="39">
                  <c:v>1/09/2024</c:v>
                </c:pt>
                <c:pt idx="40">
                  <c:v>1/10/2024</c:v>
                </c:pt>
                <c:pt idx="41">
                  <c:v>1/11/2024</c:v>
                </c:pt>
                <c:pt idx="42">
                  <c:v>1/12/2024</c:v>
                </c:pt>
                <c:pt idx="43">
                  <c:v>1/01/2025</c:v>
                </c:pt>
                <c:pt idx="44">
                  <c:v>1/02/2025</c:v>
                </c:pt>
                <c:pt idx="45">
                  <c:v>1/03/2025</c:v>
                </c:pt>
                <c:pt idx="46">
                  <c:v>1/04/2025</c:v>
                </c:pt>
                <c:pt idx="47">
                  <c:v>1/05/2025</c:v>
                </c:pt>
                <c:pt idx="48">
                  <c:v>1/06/2025</c:v>
                </c:pt>
                <c:pt idx="49">
                  <c:v>1/07/2025</c:v>
                </c:pt>
                <c:pt idx="50">
                  <c:v>1/08/2025</c:v>
                </c:pt>
                <c:pt idx="51">
                  <c:v>1/09/2025</c:v>
                </c:pt>
                <c:pt idx="52">
                  <c:v>1/10/2025</c:v>
                </c:pt>
                <c:pt idx="53">
                  <c:v>1/11/2025</c:v>
                </c:pt>
                <c:pt idx="54">
                  <c:v>1/12/2025</c:v>
                </c:pt>
                <c:pt idx="55">
                  <c:v>1/01/2026</c:v>
                </c:pt>
                <c:pt idx="56">
                  <c:v>1/02/2026</c:v>
                </c:pt>
                <c:pt idx="57">
                  <c:v>1/03/2026</c:v>
                </c:pt>
                <c:pt idx="58">
                  <c:v>1/04/2026</c:v>
                </c:pt>
                <c:pt idx="59">
                  <c:v>1/05/2026</c:v>
                </c:pt>
                <c:pt idx="60">
                  <c:v>1/06/2026</c:v>
                </c:pt>
                <c:pt idx="61">
                  <c:v>1/07/2026</c:v>
                </c:pt>
                <c:pt idx="62">
                  <c:v>1/08/2026</c:v>
                </c:pt>
                <c:pt idx="63">
                  <c:v>1/09/2026</c:v>
                </c:pt>
                <c:pt idx="64">
                  <c:v>1/10/2026</c:v>
                </c:pt>
                <c:pt idx="65">
                  <c:v>1/11/2026</c:v>
                </c:pt>
                <c:pt idx="66">
                  <c:v>1/12/2026</c:v>
                </c:pt>
                <c:pt idx="67">
                  <c:v>1/01/2027</c:v>
                </c:pt>
                <c:pt idx="68">
                  <c:v>1/02/2027</c:v>
                </c:pt>
                <c:pt idx="69">
                  <c:v>1/03/2027</c:v>
                </c:pt>
                <c:pt idx="70">
                  <c:v>1/04/2027</c:v>
                </c:pt>
                <c:pt idx="71">
                  <c:v>1/05/2027</c:v>
                </c:pt>
                <c:pt idx="72">
                  <c:v>1/06/2027</c:v>
                </c:pt>
                <c:pt idx="73">
                  <c:v>1/07/2027</c:v>
                </c:pt>
                <c:pt idx="74">
                  <c:v>1/08/2027</c:v>
                </c:pt>
                <c:pt idx="75">
                  <c:v>1/09/2027</c:v>
                </c:pt>
                <c:pt idx="76">
                  <c:v>1/10/2027</c:v>
                </c:pt>
                <c:pt idx="77">
                  <c:v>1/11/2027</c:v>
                </c:pt>
                <c:pt idx="78">
                  <c:v>1/12/2027</c:v>
                </c:pt>
                <c:pt idx="79">
                  <c:v>1/01/2028</c:v>
                </c:pt>
                <c:pt idx="80">
                  <c:v>1/02/2028</c:v>
                </c:pt>
                <c:pt idx="81">
                  <c:v>1/03/2028</c:v>
                </c:pt>
                <c:pt idx="82">
                  <c:v>1/04/2028</c:v>
                </c:pt>
                <c:pt idx="83">
                  <c:v>1/05/2028</c:v>
                </c:pt>
                <c:pt idx="84">
                  <c:v>1/06/2028</c:v>
                </c:pt>
                <c:pt idx="85">
                  <c:v>1/07/2028</c:v>
                </c:pt>
                <c:pt idx="86">
                  <c:v>1/08/2028</c:v>
                </c:pt>
                <c:pt idx="87">
                  <c:v>1/09/2028</c:v>
                </c:pt>
                <c:pt idx="88">
                  <c:v>1/10/2028</c:v>
                </c:pt>
                <c:pt idx="89">
                  <c:v>1/11/2028</c:v>
                </c:pt>
                <c:pt idx="90">
                  <c:v>1/12/2028</c:v>
                </c:pt>
                <c:pt idx="91">
                  <c:v>1/01/2029</c:v>
                </c:pt>
                <c:pt idx="92">
                  <c:v>1/02/2029</c:v>
                </c:pt>
                <c:pt idx="93">
                  <c:v>1/03/2029</c:v>
                </c:pt>
                <c:pt idx="94">
                  <c:v>1/04/2029</c:v>
                </c:pt>
                <c:pt idx="95">
                  <c:v>1/05/2029</c:v>
                </c:pt>
                <c:pt idx="96">
                  <c:v>1/06/2029</c:v>
                </c:pt>
                <c:pt idx="97">
                  <c:v>1/07/2029</c:v>
                </c:pt>
                <c:pt idx="98">
                  <c:v>1/08/2029</c:v>
                </c:pt>
                <c:pt idx="99">
                  <c:v>1/09/2029</c:v>
                </c:pt>
                <c:pt idx="100">
                  <c:v>1/10/2029</c:v>
                </c:pt>
                <c:pt idx="101">
                  <c:v>1/11/2029</c:v>
                </c:pt>
                <c:pt idx="102">
                  <c:v>1/12/2029</c:v>
                </c:pt>
                <c:pt idx="103">
                  <c:v>1/01/2030</c:v>
                </c:pt>
                <c:pt idx="104">
                  <c:v>1/02/2030</c:v>
                </c:pt>
                <c:pt idx="105">
                  <c:v>1/03/2030</c:v>
                </c:pt>
                <c:pt idx="106">
                  <c:v>1/04/2030</c:v>
                </c:pt>
                <c:pt idx="107">
                  <c:v>1/05/2030</c:v>
                </c:pt>
                <c:pt idx="108">
                  <c:v>1/06/2030</c:v>
                </c:pt>
                <c:pt idx="109">
                  <c:v>1/07/2030</c:v>
                </c:pt>
                <c:pt idx="110">
                  <c:v>1/08/2030</c:v>
                </c:pt>
                <c:pt idx="111">
                  <c:v>1/09/2030</c:v>
                </c:pt>
                <c:pt idx="112">
                  <c:v>1/10/2030</c:v>
                </c:pt>
                <c:pt idx="113">
                  <c:v>1/11/2030</c:v>
                </c:pt>
                <c:pt idx="114">
                  <c:v>1/12/2030</c:v>
                </c:pt>
                <c:pt idx="115">
                  <c:v>1/01/2031</c:v>
                </c:pt>
                <c:pt idx="116">
                  <c:v>1/02/2031</c:v>
                </c:pt>
                <c:pt idx="117">
                  <c:v>1/03/2031</c:v>
                </c:pt>
                <c:pt idx="118">
                  <c:v>1/04/2031</c:v>
                </c:pt>
                <c:pt idx="119">
                  <c:v>1/05/2031</c:v>
                </c:pt>
                <c:pt idx="120">
                  <c:v>1/06/2031</c:v>
                </c:pt>
                <c:pt idx="121">
                  <c:v>1/07/2031</c:v>
                </c:pt>
                <c:pt idx="122">
                  <c:v>1/08/2031</c:v>
                </c:pt>
                <c:pt idx="123">
                  <c:v>1/09/2031</c:v>
                </c:pt>
                <c:pt idx="124">
                  <c:v>1/10/2031</c:v>
                </c:pt>
                <c:pt idx="125">
                  <c:v>1/11/2031</c:v>
                </c:pt>
                <c:pt idx="126">
                  <c:v>1/12/2031</c:v>
                </c:pt>
                <c:pt idx="127">
                  <c:v>1/01/2032</c:v>
                </c:pt>
                <c:pt idx="128">
                  <c:v>1/02/2032</c:v>
                </c:pt>
                <c:pt idx="129">
                  <c:v>1/03/2032</c:v>
                </c:pt>
                <c:pt idx="130">
                  <c:v>1/04/2032</c:v>
                </c:pt>
                <c:pt idx="131">
                  <c:v>1/05/2032</c:v>
                </c:pt>
                <c:pt idx="132">
                  <c:v>1/06/2032</c:v>
                </c:pt>
                <c:pt idx="133">
                  <c:v>1/07/2032</c:v>
                </c:pt>
                <c:pt idx="134">
                  <c:v>1/08/2032</c:v>
                </c:pt>
                <c:pt idx="135">
                  <c:v>1/09/2032</c:v>
                </c:pt>
                <c:pt idx="136">
                  <c:v>1/10/2032</c:v>
                </c:pt>
                <c:pt idx="137">
                  <c:v>1/11/2032</c:v>
                </c:pt>
                <c:pt idx="138">
                  <c:v>1/12/2032</c:v>
                </c:pt>
                <c:pt idx="139">
                  <c:v>1/01/2033</c:v>
                </c:pt>
                <c:pt idx="140">
                  <c:v>1/02/2033</c:v>
                </c:pt>
                <c:pt idx="141">
                  <c:v>1/03/2033</c:v>
                </c:pt>
                <c:pt idx="142">
                  <c:v>1/04/2033</c:v>
                </c:pt>
                <c:pt idx="143">
                  <c:v>1/05/2033</c:v>
                </c:pt>
                <c:pt idx="144">
                  <c:v>1/06/2033</c:v>
                </c:pt>
                <c:pt idx="145">
                  <c:v>1/07/2033</c:v>
                </c:pt>
                <c:pt idx="146">
                  <c:v>1/08/2033</c:v>
                </c:pt>
                <c:pt idx="147">
                  <c:v>1/09/2033</c:v>
                </c:pt>
                <c:pt idx="148">
                  <c:v>1/10/2033</c:v>
                </c:pt>
                <c:pt idx="149">
                  <c:v>1/11/2033</c:v>
                </c:pt>
                <c:pt idx="150">
                  <c:v>1/12/2033</c:v>
                </c:pt>
                <c:pt idx="151">
                  <c:v>1/01/2034</c:v>
                </c:pt>
                <c:pt idx="152">
                  <c:v>1/02/2034</c:v>
                </c:pt>
                <c:pt idx="153">
                  <c:v>1/03/2034</c:v>
                </c:pt>
                <c:pt idx="154">
                  <c:v>1/04/2034</c:v>
                </c:pt>
                <c:pt idx="155">
                  <c:v>1/05/2034</c:v>
                </c:pt>
                <c:pt idx="156">
                  <c:v>1/06/2034</c:v>
                </c:pt>
                <c:pt idx="157">
                  <c:v>1/07/2034</c:v>
                </c:pt>
                <c:pt idx="158">
                  <c:v>1/08/2034</c:v>
                </c:pt>
                <c:pt idx="159">
                  <c:v>1/09/2034</c:v>
                </c:pt>
                <c:pt idx="160">
                  <c:v>1/10/2034</c:v>
                </c:pt>
                <c:pt idx="161">
                  <c:v>1/11/2034</c:v>
                </c:pt>
                <c:pt idx="162">
                  <c:v>1/12/2034</c:v>
                </c:pt>
                <c:pt idx="163">
                  <c:v>1/01/2035</c:v>
                </c:pt>
                <c:pt idx="164">
                  <c:v>1/02/2035</c:v>
                </c:pt>
                <c:pt idx="165">
                  <c:v>1/03/2035</c:v>
                </c:pt>
                <c:pt idx="166">
                  <c:v>1/04/2035</c:v>
                </c:pt>
                <c:pt idx="167">
                  <c:v>1/05/2035</c:v>
                </c:pt>
                <c:pt idx="168">
                  <c:v>1/06/2035</c:v>
                </c:pt>
                <c:pt idx="169">
                  <c:v>1/07/2035</c:v>
                </c:pt>
                <c:pt idx="170">
                  <c:v>1/08/2035</c:v>
                </c:pt>
                <c:pt idx="171">
                  <c:v>1/09/2035</c:v>
                </c:pt>
                <c:pt idx="172">
                  <c:v>1/10/2035</c:v>
                </c:pt>
                <c:pt idx="173">
                  <c:v>1/11/2035</c:v>
                </c:pt>
                <c:pt idx="174">
                  <c:v>1/12/2035</c:v>
                </c:pt>
                <c:pt idx="175">
                  <c:v>1/01/2036</c:v>
                </c:pt>
                <c:pt idx="176">
                  <c:v>1/02/2036</c:v>
                </c:pt>
                <c:pt idx="177">
                  <c:v>1/03/2036</c:v>
                </c:pt>
                <c:pt idx="178">
                  <c:v>1/04/2036</c:v>
                </c:pt>
                <c:pt idx="179">
                  <c:v>1/05/2036</c:v>
                </c:pt>
                <c:pt idx="180">
                  <c:v>1/06/2036</c:v>
                </c:pt>
                <c:pt idx="181">
                  <c:v>1/07/2036</c:v>
                </c:pt>
                <c:pt idx="182">
                  <c:v>1/08/2036</c:v>
                </c:pt>
                <c:pt idx="183">
                  <c:v>1/09/2036</c:v>
                </c:pt>
                <c:pt idx="184">
                  <c:v>1/10/2036</c:v>
                </c:pt>
                <c:pt idx="185">
                  <c:v>1/11/2036</c:v>
                </c:pt>
                <c:pt idx="186">
                  <c:v>1/12/2036</c:v>
                </c:pt>
                <c:pt idx="187">
                  <c:v>1/01/2037</c:v>
                </c:pt>
                <c:pt idx="188">
                  <c:v>1/02/2037</c:v>
                </c:pt>
                <c:pt idx="189">
                  <c:v>1/03/2037</c:v>
                </c:pt>
                <c:pt idx="190">
                  <c:v>1/04/2037</c:v>
                </c:pt>
                <c:pt idx="191">
                  <c:v>1/05/2037</c:v>
                </c:pt>
                <c:pt idx="192">
                  <c:v>1/06/2037</c:v>
                </c:pt>
                <c:pt idx="193">
                  <c:v>1/07/2037</c:v>
                </c:pt>
                <c:pt idx="194">
                  <c:v>1/08/2037</c:v>
                </c:pt>
                <c:pt idx="195">
                  <c:v>1/09/2037</c:v>
                </c:pt>
                <c:pt idx="196">
                  <c:v>1/10/2037</c:v>
                </c:pt>
                <c:pt idx="197">
                  <c:v>1/11/2037</c:v>
                </c:pt>
                <c:pt idx="198">
                  <c:v>1/12/2037</c:v>
                </c:pt>
                <c:pt idx="199">
                  <c:v>1/01/2038</c:v>
                </c:pt>
                <c:pt idx="200">
                  <c:v>1/02/2038</c:v>
                </c:pt>
                <c:pt idx="201">
                  <c:v>1/03/2038</c:v>
                </c:pt>
                <c:pt idx="202">
                  <c:v>1/04/2038</c:v>
                </c:pt>
                <c:pt idx="203">
                  <c:v>1/05/2038</c:v>
                </c:pt>
                <c:pt idx="204">
                  <c:v>1/06/2038</c:v>
                </c:pt>
                <c:pt idx="205">
                  <c:v>1/07/2038</c:v>
                </c:pt>
                <c:pt idx="206">
                  <c:v>1/08/2038</c:v>
                </c:pt>
                <c:pt idx="207">
                  <c:v>1/09/2038</c:v>
                </c:pt>
                <c:pt idx="208">
                  <c:v>1/10/2038</c:v>
                </c:pt>
                <c:pt idx="209">
                  <c:v>1/11/2038</c:v>
                </c:pt>
                <c:pt idx="210">
                  <c:v>1/12/2038</c:v>
                </c:pt>
                <c:pt idx="211">
                  <c:v>1/01/2039</c:v>
                </c:pt>
                <c:pt idx="212">
                  <c:v>1/02/2039</c:v>
                </c:pt>
                <c:pt idx="213">
                  <c:v>1/03/2039</c:v>
                </c:pt>
                <c:pt idx="214">
                  <c:v>1/04/2039</c:v>
                </c:pt>
                <c:pt idx="215">
                  <c:v>1/05/2039</c:v>
                </c:pt>
                <c:pt idx="216">
                  <c:v>1/06/2039</c:v>
                </c:pt>
                <c:pt idx="217">
                  <c:v>1/07/2039</c:v>
                </c:pt>
                <c:pt idx="218">
                  <c:v>1/08/2039</c:v>
                </c:pt>
                <c:pt idx="219">
                  <c:v>1/09/2039</c:v>
                </c:pt>
                <c:pt idx="220">
                  <c:v>1/10/2039</c:v>
                </c:pt>
                <c:pt idx="221">
                  <c:v>1/11/2039</c:v>
                </c:pt>
                <c:pt idx="222">
                  <c:v>1/12/2039</c:v>
                </c:pt>
                <c:pt idx="223">
                  <c:v>1/01/2040</c:v>
                </c:pt>
                <c:pt idx="224">
                  <c:v>1/02/2040</c:v>
                </c:pt>
                <c:pt idx="225">
                  <c:v>1/03/2040</c:v>
                </c:pt>
                <c:pt idx="226">
                  <c:v>1/04/2040</c:v>
                </c:pt>
                <c:pt idx="227">
                  <c:v>1/05/2040</c:v>
                </c:pt>
                <c:pt idx="228">
                  <c:v>1/06/2040</c:v>
                </c:pt>
                <c:pt idx="229">
                  <c:v>1/07/2040</c:v>
                </c:pt>
                <c:pt idx="230">
                  <c:v>1/08/2040</c:v>
                </c:pt>
                <c:pt idx="231">
                  <c:v>1/09/2040</c:v>
                </c:pt>
                <c:pt idx="232">
                  <c:v>1/10/2040</c:v>
                </c:pt>
                <c:pt idx="233">
                  <c:v>1/11/2040</c:v>
                </c:pt>
                <c:pt idx="234">
                  <c:v>1/12/2040</c:v>
                </c:pt>
                <c:pt idx="235">
                  <c:v>1/01/2041</c:v>
                </c:pt>
                <c:pt idx="236">
                  <c:v>1/02/2041</c:v>
                </c:pt>
                <c:pt idx="237">
                  <c:v>1/03/2041</c:v>
                </c:pt>
                <c:pt idx="238">
                  <c:v>1/04/2041</c:v>
                </c:pt>
                <c:pt idx="239">
                  <c:v>1/05/2041</c:v>
                </c:pt>
                <c:pt idx="240">
                  <c:v>1/06/2041</c:v>
                </c:pt>
                <c:pt idx="241">
                  <c:v>1/07/2041</c:v>
                </c:pt>
                <c:pt idx="242">
                  <c:v>1/08/2041</c:v>
                </c:pt>
                <c:pt idx="243">
                  <c:v>1/09/2041</c:v>
                </c:pt>
                <c:pt idx="244">
                  <c:v>1/10/2041</c:v>
                </c:pt>
                <c:pt idx="245">
                  <c:v>1/11/2041</c:v>
                </c:pt>
                <c:pt idx="246">
                  <c:v>1/12/2041</c:v>
                </c:pt>
                <c:pt idx="247">
                  <c:v>1/01/2042</c:v>
                </c:pt>
                <c:pt idx="248">
                  <c:v>1/02/2042</c:v>
                </c:pt>
                <c:pt idx="249">
                  <c:v>1/03/2042</c:v>
                </c:pt>
                <c:pt idx="250">
                  <c:v>1/04/2042</c:v>
                </c:pt>
                <c:pt idx="251">
                  <c:v>1/05/2042</c:v>
                </c:pt>
                <c:pt idx="252">
                  <c:v>1/06/2042</c:v>
                </c:pt>
                <c:pt idx="253">
                  <c:v>1/07/2042</c:v>
                </c:pt>
                <c:pt idx="254">
                  <c:v>1/08/2042</c:v>
                </c:pt>
                <c:pt idx="255">
                  <c:v>1/09/2042</c:v>
                </c:pt>
                <c:pt idx="256">
                  <c:v>1/10/2042</c:v>
                </c:pt>
                <c:pt idx="257">
                  <c:v>1/11/2042</c:v>
                </c:pt>
                <c:pt idx="258">
                  <c:v>1/12/2042</c:v>
                </c:pt>
                <c:pt idx="259">
                  <c:v>1/01/2043</c:v>
                </c:pt>
                <c:pt idx="260">
                  <c:v>1/02/2043</c:v>
                </c:pt>
                <c:pt idx="261">
                  <c:v>1/03/2043</c:v>
                </c:pt>
                <c:pt idx="262">
                  <c:v>1/04/2043</c:v>
                </c:pt>
                <c:pt idx="263">
                  <c:v>1/05/2043</c:v>
                </c:pt>
                <c:pt idx="264">
                  <c:v>1/06/2043</c:v>
                </c:pt>
                <c:pt idx="265">
                  <c:v>1/07/2043</c:v>
                </c:pt>
                <c:pt idx="266">
                  <c:v>1/08/2043</c:v>
                </c:pt>
                <c:pt idx="267">
                  <c:v>1/09/2043</c:v>
                </c:pt>
                <c:pt idx="268">
                  <c:v>1/10/2043</c:v>
                </c:pt>
                <c:pt idx="269">
                  <c:v>1/11/2043</c:v>
                </c:pt>
                <c:pt idx="270">
                  <c:v>1/12/2043</c:v>
                </c:pt>
                <c:pt idx="271">
                  <c:v>1/01/2044</c:v>
                </c:pt>
                <c:pt idx="272">
                  <c:v>1/02/2044</c:v>
                </c:pt>
                <c:pt idx="273">
                  <c:v>1/03/2044</c:v>
                </c:pt>
                <c:pt idx="274">
                  <c:v>1/04/2044</c:v>
                </c:pt>
                <c:pt idx="275">
                  <c:v>1/05/2044</c:v>
                </c:pt>
                <c:pt idx="276">
                  <c:v>1/06/2044</c:v>
                </c:pt>
                <c:pt idx="277">
                  <c:v>1/07/2044</c:v>
                </c:pt>
                <c:pt idx="278">
                  <c:v>1/08/2044</c:v>
                </c:pt>
                <c:pt idx="279">
                  <c:v>1/09/2044</c:v>
                </c:pt>
                <c:pt idx="280">
                  <c:v>1/10/2044</c:v>
                </c:pt>
                <c:pt idx="281">
                  <c:v>1/11/2044</c:v>
                </c:pt>
                <c:pt idx="282">
                  <c:v>1/12/2044</c:v>
                </c:pt>
                <c:pt idx="283">
                  <c:v>1/01/2045</c:v>
                </c:pt>
                <c:pt idx="284">
                  <c:v>1/02/2045</c:v>
                </c:pt>
                <c:pt idx="285">
                  <c:v>1/03/2045</c:v>
                </c:pt>
                <c:pt idx="286">
                  <c:v>1/04/2045</c:v>
                </c:pt>
                <c:pt idx="287">
                  <c:v>1/05/2045</c:v>
                </c:pt>
                <c:pt idx="288">
                  <c:v>1/06/2045</c:v>
                </c:pt>
                <c:pt idx="289">
                  <c:v>1/07/2045</c:v>
                </c:pt>
                <c:pt idx="290">
                  <c:v>1/08/2045</c:v>
                </c:pt>
                <c:pt idx="291">
                  <c:v>1/09/2045</c:v>
                </c:pt>
                <c:pt idx="292">
                  <c:v>1/10/2045</c:v>
                </c:pt>
                <c:pt idx="293">
                  <c:v>1/11/2045</c:v>
                </c:pt>
                <c:pt idx="294">
                  <c:v>1/12/2045</c:v>
                </c:pt>
                <c:pt idx="295">
                  <c:v>1/01/2046</c:v>
                </c:pt>
                <c:pt idx="296">
                  <c:v>1/02/2046</c:v>
                </c:pt>
                <c:pt idx="297">
                  <c:v>1/03/2046</c:v>
                </c:pt>
                <c:pt idx="298">
                  <c:v>1/04/2046</c:v>
                </c:pt>
                <c:pt idx="299">
                  <c:v>1/05/2046</c:v>
                </c:pt>
                <c:pt idx="300">
                  <c:v>1/06/2046</c:v>
                </c:pt>
                <c:pt idx="301">
                  <c:v>1/07/2046</c:v>
                </c:pt>
                <c:pt idx="302">
                  <c:v>1/08/2046</c:v>
                </c:pt>
                <c:pt idx="303">
                  <c:v>1/09/2046</c:v>
                </c:pt>
                <c:pt idx="304">
                  <c:v>1/10/2046</c:v>
                </c:pt>
                <c:pt idx="305">
                  <c:v>1/11/2046</c:v>
                </c:pt>
                <c:pt idx="306">
                  <c:v>1/12/2046</c:v>
                </c:pt>
                <c:pt idx="307">
                  <c:v>1/01/2047</c:v>
                </c:pt>
                <c:pt idx="308">
                  <c:v>1/02/2047</c:v>
                </c:pt>
                <c:pt idx="309">
                  <c:v>1/03/2047</c:v>
                </c:pt>
                <c:pt idx="310">
                  <c:v>1/04/2047</c:v>
                </c:pt>
                <c:pt idx="311">
                  <c:v>1/05/2047</c:v>
                </c:pt>
                <c:pt idx="312">
                  <c:v>1/06/2047</c:v>
                </c:pt>
                <c:pt idx="313">
                  <c:v>1/07/2047</c:v>
                </c:pt>
                <c:pt idx="314">
                  <c:v>1/08/2047</c:v>
                </c:pt>
                <c:pt idx="315">
                  <c:v>1/09/2047</c:v>
                </c:pt>
                <c:pt idx="316">
                  <c:v>1/10/2047</c:v>
                </c:pt>
                <c:pt idx="317">
                  <c:v>1/11/2047</c:v>
                </c:pt>
                <c:pt idx="318">
                  <c:v>1/12/2047</c:v>
                </c:pt>
                <c:pt idx="319">
                  <c:v>1/01/2048</c:v>
                </c:pt>
                <c:pt idx="320">
                  <c:v>1/02/2048</c:v>
                </c:pt>
                <c:pt idx="321">
                  <c:v>1/03/2048</c:v>
                </c:pt>
                <c:pt idx="322">
                  <c:v>1/04/2048</c:v>
                </c:pt>
                <c:pt idx="323">
                  <c:v>1/05/2048</c:v>
                </c:pt>
                <c:pt idx="324">
                  <c:v>1/06/2048</c:v>
                </c:pt>
                <c:pt idx="325">
                  <c:v>1/07/2048</c:v>
                </c:pt>
                <c:pt idx="326">
                  <c:v>1/08/2048</c:v>
                </c:pt>
                <c:pt idx="327">
                  <c:v>1/09/2048</c:v>
                </c:pt>
                <c:pt idx="328">
                  <c:v>1/10/2048</c:v>
                </c:pt>
                <c:pt idx="329">
                  <c:v>1/11/2048</c:v>
                </c:pt>
                <c:pt idx="330">
                  <c:v>1/12/2048</c:v>
                </c:pt>
                <c:pt idx="331">
                  <c:v>1/01/2049</c:v>
                </c:pt>
                <c:pt idx="332">
                  <c:v>1/02/2049</c:v>
                </c:pt>
                <c:pt idx="333">
                  <c:v>1/03/2049</c:v>
                </c:pt>
                <c:pt idx="334">
                  <c:v>1/04/2049</c:v>
                </c:pt>
                <c:pt idx="335">
                  <c:v>1/05/2049</c:v>
                </c:pt>
                <c:pt idx="336">
                  <c:v>1/06/2049</c:v>
                </c:pt>
                <c:pt idx="337">
                  <c:v>1/07/2049</c:v>
                </c:pt>
                <c:pt idx="338">
                  <c:v>1/08/2049</c:v>
                </c:pt>
                <c:pt idx="339">
                  <c:v>1/09/2049</c:v>
                </c:pt>
                <c:pt idx="340">
                  <c:v>1/10/2049</c:v>
                </c:pt>
                <c:pt idx="341">
                  <c:v>1/11/2049</c:v>
                </c:pt>
                <c:pt idx="342">
                  <c:v>1/12/2049</c:v>
                </c:pt>
                <c:pt idx="343">
                  <c:v>1/01/2050</c:v>
                </c:pt>
                <c:pt idx="344">
                  <c:v>1/02/2050</c:v>
                </c:pt>
                <c:pt idx="345">
                  <c:v>1/03/2050</c:v>
                </c:pt>
                <c:pt idx="346">
                  <c:v>1/04/2050</c:v>
                </c:pt>
                <c:pt idx="347">
                  <c:v>1/05/2050</c:v>
                </c:pt>
                <c:pt idx="348">
                  <c:v>1/06/2050</c:v>
                </c:pt>
                <c:pt idx="349">
                  <c:v>1/07/2050</c:v>
                </c:pt>
                <c:pt idx="350">
                  <c:v>1/08/2050</c:v>
                </c:pt>
                <c:pt idx="351">
                  <c:v>1/09/2050</c:v>
                </c:pt>
                <c:pt idx="352">
                  <c:v>1/10/2050</c:v>
                </c:pt>
                <c:pt idx="353">
                  <c:v>1/11/2050</c:v>
                </c:pt>
              </c:strCache>
            </c:strRef>
          </c:cat>
          <c:val>
            <c:numRef>
              <c:f>_Hidden30!$D$2:$D$355</c:f>
              <c:numCache>
                <c:formatCode>General</c:formatCode>
                <c:ptCount val="354"/>
                <c:pt idx="0">
                  <c:v>2783488696.263948</c:v>
                </c:pt>
                <c:pt idx="1">
                  <c:v>2751454583.3879499</c:v>
                </c:pt>
                <c:pt idx="2">
                  <c:v>2719398901.4386373</c:v>
                </c:pt>
                <c:pt idx="3">
                  <c:v>2687515402.7549953</c:v>
                </c:pt>
                <c:pt idx="4">
                  <c:v>2657131088.3675313</c:v>
                </c:pt>
                <c:pt idx="5">
                  <c:v>2626556000.913691</c:v>
                </c:pt>
                <c:pt idx="6">
                  <c:v>2596796886.6549268</c:v>
                </c:pt>
                <c:pt idx="7">
                  <c:v>2565708174.6127481</c:v>
                </c:pt>
                <c:pt idx="8">
                  <c:v>2535189265.981061</c:v>
                </c:pt>
                <c:pt idx="9">
                  <c:v>2505634519.0072551</c:v>
                </c:pt>
                <c:pt idx="10">
                  <c:v>2475999654.294445</c:v>
                </c:pt>
                <c:pt idx="11">
                  <c:v>2446477884.4943776</c:v>
                </c:pt>
                <c:pt idx="12">
                  <c:v>2416580847.2280178</c:v>
                </c:pt>
                <c:pt idx="13">
                  <c:v>2388091894.2237186</c:v>
                </c:pt>
                <c:pt idx="14">
                  <c:v>2358757971.0692515</c:v>
                </c:pt>
                <c:pt idx="15">
                  <c:v>2330514910.0735483</c:v>
                </c:pt>
                <c:pt idx="16">
                  <c:v>2302225377.668303</c:v>
                </c:pt>
                <c:pt idx="17">
                  <c:v>2273846074.0156035</c:v>
                </c:pt>
                <c:pt idx="18">
                  <c:v>2245187573.8548222</c:v>
                </c:pt>
                <c:pt idx="19">
                  <c:v>2216806533.9431248</c:v>
                </c:pt>
                <c:pt idx="20">
                  <c:v>2188448457.0929036</c:v>
                </c:pt>
                <c:pt idx="21">
                  <c:v>2161980005.1210637</c:v>
                </c:pt>
                <c:pt idx="22">
                  <c:v>2135098108.0603557</c:v>
                </c:pt>
                <c:pt idx="23">
                  <c:v>2107682186.8006773</c:v>
                </c:pt>
                <c:pt idx="24">
                  <c:v>2080196760.7906528</c:v>
                </c:pt>
                <c:pt idx="25">
                  <c:v>2053232427.0324717</c:v>
                </c:pt>
                <c:pt idx="26">
                  <c:v>2025993028.5392606</c:v>
                </c:pt>
                <c:pt idx="27">
                  <c:v>1999543001.7703533</c:v>
                </c:pt>
                <c:pt idx="28">
                  <c:v>1972992735.1491501</c:v>
                </c:pt>
                <c:pt idx="29">
                  <c:v>1947735901.5834944</c:v>
                </c:pt>
                <c:pt idx="30">
                  <c:v>1922427573.2654283</c:v>
                </c:pt>
                <c:pt idx="31">
                  <c:v>1896608942.3891189</c:v>
                </c:pt>
                <c:pt idx="32">
                  <c:v>1871099858.8951681</c:v>
                </c:pt>
                <c:pt idx="33">
                  <c:v>1846542650.9933901</c:v>
                </c:pt>
                <c:pt idx="34">
                  <c:v>1821476187.0900798</c:v>
                </c:pt>
                <c:pt idx="35">
                  <c:v>1796983592.3986595</c:v>
                </c:pt>
                <c:pt idx="36">
                  <c:v>1772269069.579087</c:v>
                </c:pt>
                <c:pt idx="37">
                  <c:v>1746519846.369607</c:v>
                </c:pt>
                <c:pt idx="38">
                  <c:v>1722682232.8612626</c:v>
                </c:pt>
                <c:pt idx="39">
                  <c:v>1697372487.3942599</c:v>
                </c:pt>
                <c:pt idx="40">
                  <c:v>1673366513.7012994</c:v>
                </c:pt>
                <c:pt idx="41">
                  <c:v>1650011114.1132421</c:v>
                </c:pt>
                <c:pt idx="42">
                  <c:v>1627474213.8695688</c:v>
                </c:pt>
                <c:pt idx="43">
                  <c:v>1604047055.5739079</c:v>
                </c:pt>
                <c:pt idx="44">
                  <c:v>1581306308.4556985</c:v>
                </c:pt>
                <c:pt idx="45">
                  <c:v>1559561591.1206672</c:v>
                </c:pt>
                <c:pt idx="46">
                  <c:v>1537084236.8997703</c:v>
                </c:pt>
                <c:pt idx="47">
                  <c:v>1515635940.7255552</c:v>
                </c:pt>
                <c:pt idx="48">
                  <c:v>1493449273.4320271</c:v>
                </c:pt>
                <c:pt idx="49">
                  <c:v>1472045550.6701472</c:v>
                </c:pt>
                <c:pt idx="50">
                  <c:v>1450522742.1427684</c:v>
                </c:pt>
                <c:pt idx="51">
                  <c:v>1429004886.1577396</c:v>
                </c:pt>
                <c:pt idx="52">
                  <c:v>1408805495.9835336</c:v>
                </c:pt>
                <c:pt idx="53">
                  <c:v>1386930753.4623108</c:v>
                </c:pt>
                <c:pt idx="54">
                  <c:v>1367386826.1617911</c:v>
                </c:pt>
                <c:pt idx="55">
                  <c:v>1347968875.1180561</c:v>
                </c:pt>
                <c:pt idx="56">
                  <c:v>1328856487.300853</c:v>
                </c:pt>
                <c:pt idx="57">
                  <c:v>1309778530.3861492</c:v>
                </c:pt>
                <c:pt idx="58">
                  <c:v>1290375650.2548234</c:v>
                </c:pt>
                <c:pt idx="59">
                  <c:v>1271588112.5562489</c:v>
                </c:pt>
                <c:pt idx="60">
                  <c:v>1252646071.5610626</c:v>
                </c:pt>
                <c:pt idx="61">
                  <c:v>1234347708.0700653</c:v>
                </c:pt>
                <c:pt idx="62">
                  <c:v>1216202876.0966344</c:v>
                </c:pt>
                <c:pt idx="63">
                  <c:v>1197676503.8535004</c:v>
                </c:pt>
                <c:pt idx="64">
                  <c:v>1180199942.2325451</c:v>
                </c:pt>
                <c:pt idx="65">
                  <c:v>1163181155.0963371</c:v>
                </c:pt>
                <c:pt idx="66">
                  <c:v>1145791434.5622618</c:v>
                </c:pt>
                <c:pt idx="67">
                  <c:v>1128447265.3732469</c:v>
                </c:pt>
                <c:pt idx="68">
                  <c:v>1111774154.0324895</c:v>
                </c:pt>
                <c:pt idx="69">
                  <c:v>1095965964.6614625</c:v>
                </c:pt>
                <c:pt idx="70">
                  <c:v>1079960708.8691168</c:v>
                </c:pt>
                <c:pt idx="71">
                  <c:v>1064195412.6126448</c:v>
                </c:pt>
                <c:pt idx="72">
                  <c:v>1047022098.919106</c:v>
                </c:pt>
                <c:pt idx="73">
                  <c:v>1031117901.5887333</c:v>
                </c:pt>
                <c:pt idx="74">
                  <c:v>1015893214.3906838</c:v>
                </c:pt>
                <c:pt idx="75">
                  <c:v>1000657591.3304007</c:v>
                </c:pt>
                <c:pt idx="76">
                  <c:v>985762216.74396551</c:v>
                </c:pt>
                <c:pt idx="77">
                  <c:v>970727860.85344386</c:v>
                </c:pt>
                <c:pt idx="78">
                  <c:v>953917167.75379992</c:v>
                </c:pt>
                <c:pt idx="79">
                  <c:v>939315860.65676451</c:v>
                </c:pt>
                <c:pt idx="80">
                  <c:v>925096840.6393863</c:v>
                </c:pt>
                <c:pt idx="81">
                  <c:v>910755727.18231714</c:v>
                </c:pt>
                <c:pt idx="82">
                  <c:v>896753263.80657232</c:v>
                </c:pt>
                <c:pt idx="83">
                  <c:v>882984963.37871599</c:v>
                </c:pt>
                <c:pt idx="84">
                  <c:v>869134627.58886433</c:v>
                </c:pt>
                <c:pt idx="85">
                  <c:v>855519534.29968262</c:v>
                </c:pt>
                <c:pt idx="86">
                  <c:v>842362920.89473045</c:v>
                </c:pt>
                <c:pt idx="87">
                  <c:v>829193589.7508204</c:v>
                </c:pt>
                <c:pt idx="88">
                  <c:v>816413929.80269158</c:v>
                </c:pt>
                <c:pt idx="89">
                  <c:v>802664139.6592114</c:v>
                </c:pt>
                <c:pt idx="90">
                  <c:v>790062640.91588402</c:v>
                </c:pt>
                <c:pt idx="91">
                  <c:v>777567540.24623668</c:v>
                </c:pt>
                <c:pt idx="92">
                  <c:v>764868444.80915248</c:v>
                </c:pt>
                <c:pt idx="93">
                  <c:v>752859326.74577415</c:v>
                </c:pt>
                <c:pt idx="94">
                  <c:v>740035720.98116744</c:v>
                </c:pt>
                <c:pt idx="95">
                  <c:v>727738773.82942903</c:v>
                </c:pt>
                <c:pt idx="96">
                  <c:v>715759576.64094222</c:v>
                </c:pt>
                <c:pt idx="97">
                  <c:v>704188841.98104537</c:v>
                </c:pt>
                <c:pt idx="98">
                  <c:v>692883099.2599107</c:v>
                </c:pt>
                <c:pt idx="99">
                  <c:v>681267544.53198183</c:v>
                </c:pt>
                <c:pt idx="100">
                  <c:v>670404022.58058882</c:v>
                </c:pt>
                <c:pt idx="101">
                  <c:v>659053777.23862481</c:v>
                </c:pt>
                <c:pt idx="102">
                  <c:v>647851635.22787106</c:v>
                </c:pt>
                <c:pt idx="103">
                  <c:v>637135965.1260761</c:v>
                </c:pt>
                <c:pt idx="104">
                  <c:v>626476632.81561017</c:v>
                </c:pt>
                <c:pt idx="105">
                  <c:v>615999769.86365867</c:v>
                </c:pt>
                <c:pt idx="106">
                  <c:v>605824565.81976092</c:v>
                </c:pt>
                <c:pt idx="107">
                  <c:v>595844004.75456882</c:v>
                </c:pt>
                <c:pt idx="108">
                  <c:v>585378480.16695583</c:v>
                </c:pt>
                <c:pt idx="109">
                  <c:v>575722010.02437174</c:v>
                </c:pt>
                <c:pt idx="110">
                  <c:v>566115330.68544066</c:v>
                </c:pt>
                <c:pt idx="111">
                  <c:v>556658263.13918054</c:v>
                </c:pt>
                <c:pt idx="112">
                  <c:v>547345272.37521446</c:v>
                </c:pt>
                <c:pt idx="113">
                  <c:v>538145036.87787604</c:v>
                </c:pt>
                <c:pt idx="114">
                  <c:v>528225358.94660634</c:v>
                </c:pt>
                <c:pt idx="115">
                  <c:v>519217687.41956669</c:v>
                </c:pt>
                <c:pt idx="116">
                  <c:v>510160897.84099442</c:v>
                </c:pt>
                <c:pt idx="117">
                  <c:v>501476093.87352753</c:v>
                </c:pt>
                <c:pt idx="118">
                  <c:v>492708313.20769584</c:v>
                </c:pt>
                <c:pt idx="119">
                  <c:v>484027270.38500398</c:v>
                </c:pt>
                <c:pt idx="120">
                  <c:v>475558230.84134042</c:v>
                </c:pt>
                <c:pt idx="121">
                  <c:v>467252389.31264395</c:v>
                </c:pt>
                <c:pt idx="122">
                  <c:v>459059278.45966822</c:v>
                </c:pt>
                <c:pt idx="123">
                  <c:v>450988978.67562735</c:v>
                </c:pt>
                <c:pt idx="124">
                  <c:v>442804351.58387637</c:v>
                </c:pt>
                <c:pt idx="125">
                  <c:v>434966521.67492765</c:v>
                </c:pt>
                <c:pt idx="126">
                  <c:v>427286069.02020699</c:v>
                </c:pt>
                <c:pt idx="127">
                  <c:v>419609175.91839951</c:v>
                </c:pt>
                <c:pt idx="128">
                  <c:v>412099301.77043921</c:v>
                </c:pt>
                <c:pt idx="129">
                  <c:v>404794033.48906815</c:v>
                </c:pt>
                <c:pt idx="130">
                  <c:v>397474509.01367617</c:v>
                </c:pt>
                <c:pt idx="131">
                  <c:v>390287769.16633368</c:v>
                </c:pt>
                <c:pt idx="132">
                  <c:v>383124665.34939444</c:v>
                </c:pt>
                <c:pt idx="133">
                  <c:v>376019542.53797567</c:v>
                </c:pt>
                <c:pt idx="134">
                  <c:v>369033470.247365</c:v>
                </c:pt>
                <c:pt idx="135">
                  <c:v>362133089.51843864</c:v>
                </c:pt>
                <c:pt idx="136">
                  <c:v>355324164.05803269</c:v>
                </c:pt>
                <c:pt idx="137">
                  <c:v>348602592.41984713</c:v>
                </c:pt>
                <c:pt idx="138">
                  <c:v>341780393.05023485</c:v>
                </c:pt>
                <c:pt idx="139">
                  <c:v>335143561.37909609</c:v>
                </c:pt>
                <c:pt idx="140">
                  <c:v>328551400.47894204</c:v>
                </c:pt>
                <c:pt idx="141">
                  <c:v>322280268.17343462</c:v>
                </c:pt>
                <c:pt idx="142">
                  <c:v>315966127.47147816</c:v>
                </c:pt>
                <c:pt idx="143">
                  <c:v>309738501.66768056</c:v>
                </c:pt>
                <c:pt idx="144">
                  <c:v>303591736.95479894</c:v>
                </c:pt>
                <c:pt idx="145">
                  <c:v>297574222.34883016</c:v>
                </c:pt>
                <c:pt idx="146">
                  <c:v>291607963.0026871</c:v>
                </c:pt>
                <c:pt idx="147">
                  <c:v>285726145.45898044</c:v>
                </c:pt>
                <c:pt idx="148">
                  <c:v>279971062.30814391</c:v>
                </c:pt>
                <c:pt idx="149">
                  <c:v>274242407.2849775</c:v>
                </c:pt>
                <c:pt idx="150">
                  <c:v>268208155.92022857</c:v>
                </c:pt>
                <c:pt idx="151">
                  <c:v>262602115.93527851</c:v>
                </c:pt>
                <c:pt idx="152">
                  <c:v>257060667.39598921</c:v>
                </c:pt>
                <c:pt idx="153">
                  <c:v>251688802.83405864</c:v>
                </c:pt>
                <c:pt idx="154">
                  <c:v>246269817.59811285</c:v>
                </c:pt>
                <c:pt idx="155">
                  <c:v>240981430.24058354</c:v>
                </c:pt>
                <c:pt idx="156">
                  <c:v>235601998.44514012</c:v>
                </c:pt>
                <c:pt idx="157">
                  <c:v>230494687.76102322</c:v>
                </c:pt>
                <c:pt idx="158">
                  <c:v>225444054.61129922</c:v>
                </c:pt>
                <c:pt idx="159">
                  <c:v>220492832.79439571</c:v>
                </c:pt>
                <c:pt idx="160">
                  <c:v>215683850.62672836</c:v>
                </c:pt>
                <c:pt idx="161">
                  <c:v>210924332.16068903</c:v>
                </c:pt>
                <c:pt idx="162">
                  <c:v>206263708.77839163</c:v>
                </c:pt>
                <c:pt idx="163">
                  <c:v>201528250.9483631</c:v>
                </c:pt>
                <c:pt idx="164">
                  <c:v>196986635.59865344</c:v>
                </c:pt>
                <c:pt idx="165">
                  <c:v>192084338.97867683</c:v>
                </c:pt>
                <c:pt idx="166">
                  <c:v>187678004.18533716</c:v>
                </c:pt>
                <c:pt idx="167">
                  <c:v>183363712.16272128</c:v>
                </c:pt>
                <c:pt idx="168">
                  <c:v>179105686.1594573</c:v>
                </c:pt>
                <c:pt idx="169">
                  <c:v>174984489.13580206</c:v>
                </c:pt>
                <c:pt idx="170">
                  <c:v>170923012.64896086</c:v>
                </c:pt>
                <c:pt idx="171">
                  <c:v>166869259.42835197</c:v>
                </c:pt>
                <c:pt idx="172">
                  <c:v>163011232.14328063</c:v>
                </c:pt>
                <c:pt idx="173">
                  <c:v>159196703.10832492</c:v>
                </c:pt>
                <c:pt idx="174">
                  <c:v>155448130.36395478</c:v>
                </c:pt>
                <c:pt idx="175">
                  <c:v>151723236.69431588</c:v>
                </c:pt>
                <c:pt idx="176">
                  <c:v>148041302.87035865</c:v>
                </c:pt>
                <c:pt idx="177">
                  <c:v>144442393.84318206</c:v>
                </c:pt>
                <c:pt idx="178">
                  <c:v>140854405.28859976</c:v>
                </c:pt>
                <c:pt idx="179">
                  <c:v>137337196.88448194</c:v>
                </c:pt>
                <c:pt idx="180">
                  <c:v>133871236.98840988</c:v>
                </c:pt>
                <c:pt idx="181">
                  <c:v>130509101.88088864</c:v>
                </c:pt>
                <c:pt idx="182">
                  <c:v>127217544.61181538</c:v>
                </c:pt>
                <c:pt idx="183">
                  <c:v>124001194.77970289</c:v>
                </c:pt>
                <c:pt idx="184">
                  <c:v>120873701.37374711</c:v>
                </c:pt>
                <c:pt idx="185">
                  <c:v>117801150.12568937</c:v>
                </c:pt>
                <c:pt idx="186">
                  <c:v>114813390.08321396</c:v>
                </c:pt>
                <c:pt idx="187">
                  <c:v>111895385.11617143</c:v>
                </c:pt>
                <c:pt idx="188">
                  <c:v>109037271.52872729</c:v>
                </c:pt>
                <c:pt idx="189">
                  <c:v>106285600.59678091</c:v>
                </c:pt>
                <c:pt idx="190">
                  <c:v>103537727.70757169</c:v>
                </c:pt>
                <c:pt idx="191">
                  <c:v>100845998.82316659</c:v>
                </c:pt>
                <c:pt idx="192">
                  <c:v>98177026.602430224</c:v>
                </c:pt>
                <c:pt idx="193">
                  <c:v>95571802.192108572</c:v>
                </c:pt>
                <c:pt idx="194">
                  <c:v>92995321.67457588</c:v>
                </c:pt>
                <c:pt idx="195">
                  <c:v>90458643.251880288</c:v>
                </c:pt>
                <c:pt idx="196">
                  <c:v>87984722.163534924</c:v>
                </c:pt>
                <c:pt idx="197">
                  <c:v>85543677.31204538</c:v>
                </c:pt>
                <c:pt idx="198">
                  <c:v>83154209.449328497</c:v>
                </c:pt>
                <c:pt idx="199">
                  <c:v>80809973.46332252</c:v>
                </c:pt>
                <c:pt idx="200">
                  <c:v>78515768.857225984</c:v>
                </c:pt>
                <c:pt idx="201">
                  <c:v>76312980.779877916</c:v>
                </c:pt>
                <c:pt idx="202">
                  <c:v>73957968.928023234</c:v>
                </c:pt>
                <c:pt idx="203">
                  <c:v>71813674.418666452</c:v>
                </c:pt>
                <c:pt idx="204">
                  <c:v>69741540.202410072</c:v>
                </c:pt>
                <c:pt idx="205">
                  <c:v>67726001.085990056</c:v>
                </c:pt>
                <c:pt idx="206">
                  <c:v>65525046.764675118</c:v>
                </c:pt>
                <c:pt idx="207">
                  <c:v>63509014.129335068</c:v>
                </c:pt>
                <c:pt idx="208">
                  <c:v>61601102.848052546</c:v>
                </c:pt>
                <c:pt idx="209">
                  <c:v>59709120.886779487</c:v>
                </c:pt>
                <c:pt idx="210">
                  <c:v>57850905.736592516</c:v>
                </c:pt>
                <c:pt idx="211">
                  <c:v>56008840.003015071</c:v>
                </c:pt>
                <c:pt idx="212">
                  <c:v>54192587.843201749</c:v>
                </c:pt>
                <c:pt idx="213">
                  <c:v>52429233.074231371</c:v>
                </c:pt>
                <c:pt idx="214">
                  <c:v>50667968.889859587</c:v>
                </c:pt>
                <c:pt idx="215">
                  <c:v>48887574.061757647</c:v>
                </c:pt>
                <c:pt idx="216">
                  <c:v>47188235.670789413</c:v>
                </c:pt>
                <c:pt idx="217">
                  <c:v>45540470.933323547</c:v>
                </c:pt>
                <c:pt idx="218">
                  <c:v>43923361.713948794</c:v>
                </c:pt>
                <c:pt idx="219">
                  <c:v>42358465.391219631</c:v>
                </c:pt>
                <c:pt idx="220">
                  <c:v>40869522.779735923</c:v>
                </c:pt>
                <c:pt idx="221">
                  <c:v>39417236.593149334</c:v>
                </c:pt>
                <c:pt idx="222">
                  <c:v>37998986.41859673</c:v>
                </c:pt>
                <c:pt idx="223">
                  <c:v>36623179.913137101</c:v>
                </c:pt>
                <c:pt idx="224">
                  <c:v>35272832.947485119</c:v>
                </c:pt>
                <c:pt idx="225">
                  <c:v>33960068.04052978</c:v>
                </c:pt>
                <c:pt idx="226">
                  <c:v>32669157.966973078</c:v>
                </c:pt>
                <c:pt idx="227">
                  <c:v>31412357.480266545</c:v>
                </c:pt>
                <c:pt idx="228">
                  <c:v>30196080.839565925</c:v>
                </c:pt>
                <c:pt idx="229">
                  <c:v>29032552.111764293</c:v>
                </c:pt>
                <c:pt idx="230">
                  <c:v>27916176.558450833</c:v>
                </c:pt>
                <c:pt idx="231">
                  <c:v>26841432.666657075</c:v>
                </c:pt>
                <c:pt idx="232">
                  <c:v>25821586.278670691</c:v>
                </c:pt>
                <c:pt idx="233">
                  <c:v>24835271.906390268</c:v>
                </c:pt>
                <c:pt idx="234">
                  <c:v>23875926.137067195</c:v>
                </c:pt>
                <c:pt idx="235">
                  <c:v>22931361.342833988</c:v>
                </c:pt>
                <c:pt idx="236">
                  <c:v>21999075.580922376</c:v>
                </c:pt>
                <c:pt idx="237">
                  <c:v>21086350.949527748</c:v>
                </c:pt>
                <c:pt idx="238">
                  <c:v>20179770.711127385</c:v>
                </c:pt>
                <c:pt idx="239">
                  <c:v>19292797.960975926</c:v>
                </c:pt>
                <c:pt idx="240">
                  <c:v>18423934.084956352</c:v>
                </c:pt>
                <c:pt idx="241">
                  <c:v>17604754.397152662</c:v>
                </c:pt>
                <c:pt idx="242">
                  <c:v>16820240.149532177</c:v>
                </c:pt>
                <c:pt idx="243">
                  <c:v>16071582.430299623</c:v>
                </c:pt>
                <c:pt idx="244">
                  <c:v>15352101.882930202</c:v>
                </c:pt>
                <c:pt idx="245">
                  <c:v>14657874.565744683</c:v>
                </c:pt>
                <c:pt idx="246">
                  <c:v>13989063.841169592</c:v>
                </c:pt>
                <c:pt idx="247">
                  <c:v>13363265.825804355</c:v>
                </c:pt>
                <c:pt idx="248">
                  <c:v>12768106.53606521</c:v>
                </c:pt>
                <c:pt idx="249">
                  <c:v>12208608.533750871</c:v>
                </c:pt>
                <c:pt idx="250">
                  <c:v>11664853.720578656</c:v>
                </c:pt>
                <c:pt idx="251">
                  <c:v>11136006.876980392</c:v>
                </c:pt>
                <c:pt idx="252">
                  <c:v>10617794.914726967</c:v>
                </c:pt>
                <c:pt idx="253">
                  <c:v>10118424.961468501</c:v>
                </c:pt>
                <c:pt idx="254">
                  <c:v>9629385.3099984601</c:v>
                </c:pt>
                <c:pt idx="255">
                  <c:v>9150613.1966481134</c:v>
                </c:pt>
                <c:pt idx="256">
                  <c:v>8687288.6190961432</c:v>
                </c:pt>
                <c:pt idx="257">
                  <c:v>8236610.3345765444</c:v>
                </c:pt>
                <c:pt idx="258">
                  <c:v>7797360.1242753249</c:v>
                </c:pt>
                <c:pt idx="259">
                  <c:v>7367687.4836869771</c:v>
                </c:pt>
                <c:pt idx="260">
                  <c:v>6947817.6834362214</c:v>
                </c:pt>
                <c:pt idx="261">
                  <c:v>6544440.3224101504</c:v>
                </c:pt>
                <c:pt idx="262">
                  <c:v>6154895.1961757885</c:v>
                </c:pt>
                <c:pt idx="263">
                  <c:v>5777697.4970994266</c:v>
                </c:pt>
                <c:pt idx="264">
                  <c:v>5414659.510826597</c:v>
                </c:pt>
                <c:pt idx="265">
                  <c:v>5067250.8178318767</c:v>
                </c:pt>
                <c:pt idx="266">
                  <c:v>4729202.9595813276</c:v>
                </c:pt>
                <c:pt idx="267">
                  <c:v>4400545.6893850397</c:v>
                </c:pt>
                <c:pt idx="268">
                  <c:v>4084469.2949752458</c:v>
                </c:pt>
                <c:pt idx="269">
                  <c:v>3775603.5751958778</c:v>
                </c:pt>
                <c:pt idx="270">
                  <c:v>3473819.1511645559</c:v>
                </c:pt>
                <c:pt idx="271">
                  <c:v>3178472.1213142639</c:v>
                </c:pt>
                <c:pt idx="272">
                  <c:v>2891338.8734715739</c:v>
                </c:pt>
                <c:pt idx="273">
                  <c:v>2613028.7079264596</c:v>
                </c:pt>
                <c:pt idx="274">
                  <c:v>2340649.3218993531</c:v>
                </c:pt>
                <c:pt idx="275">
                  <c:v>2077509.4039682657</c:v>
                </c:pt>
                <c:pt idx="276">
                  <c:v>1829217.6820449631</c:v>
                </c:pt>
                <c:pt idx="277">
                  <c:v>1595366.4241767153</c:v>
                </c:pt>
                <c:pt idx="278">
                  <c:v>1387813.8546956026</c:v>
                </c:pt>
                <c:pt idx="279">
                  <c:v>1204615.4164160658</c:v>
                </c:pt>
                <c:pt idx="280">
                  <c:v>1050339.9476420237</c:v>
                </c:pt>
                <c:pt idx="281">
                  <c:v>913753.24580254452</c:v>
                </c:pt>
                <c:pt idx="282">
                  <c:v>788734.6825188396</c:v>
                </c:pt>
                <c:pt idx="283">
                  <c:v>684862.62096350431</c:v>
                </c:pt>
                <c:pt idx="284">
                  <c:v>587175.03611456405</c:v>
                </c:pt>
                <c:pt idx="285">
                  <c:v>494439.69814311998</c:v>
                </c:pt>
                <c:pt idx="286">
                  <c:v>407266.23266872426</c:v>
                </c:pt>
                <c:pt idx="287">
                  <c:v>329447.46149329701</c:v>
                </c:pt>
                <c:pt idx="288">
                  <c:v>270563.25428647315</c:v>
                </c:pt>
                <c:pt idx="289">
                  <c:v>223565.91887863327</c:v>
                </c:pt>
                <c:pt idx="290">
                  <c:v>184041.19767176473</c:v>
                </c:pt>
                <c:pt idx="291">
                  <c:v>149781.72878622019</c:v>
                </c:pt>
                <c:pt idx="292">
                  <c:v>126391.13088415915</c:v>
                </c:pt>
                <c:pt idx="293">
                  <c:v>110105.24207899476</c:v>
                </c:pt>
                <c:pt idx="294">
                  <c:v>98763.24894427105</c:v>
                </c:pt>
                <c:pt idx="295">
                  <c:v>93775.074115197247</c:v>
                </c:pt>
                <c:pt idx="296">
                  <c:v>90064.532291857293</c:v>
                </c:pt>
                <c:pt idx="297">
                  <c:v>86547.022543452855</c:v>
                </c:pt>
                <c:pt idx="298">
                  <c:v>83318.202391771687</c:v>
                </c:pt>
                <c:pt idx="299">
                  <c:v>80120.889492329865</c:v>
                </c:pt>
                <c:pt idx="300">
                  <c:v>76932.58631278899</c:v>
                </c:pt>
                <c:pt idx="301">
                  <c:v>73774.720387729045</c:v>
                </c:pt>
                <c:pt idx="302">
                  <c:v>70626.549605603112</c:v>
                </c:pt>
                <c:pt idx="303">
                  <c:v>67498.477918838005</c:v>
                </c:pt>
                <c:pt idx="304">
                  <c:v>64399.246360906232</c:v>
                </c:pt>
                <c:pt idx="305">
                  <c:v>61310.175530580564</c:v>
                </c:pt>
                <c:pt idx="306">
                  <c:v>58769.780455751861</c:v>
                </c:pt>
                <c:pt idx="307">
                  <c:v>56237.182758709983</c:v>
                </c:pt>
                <c:pt idx="308">
                  <c:v>53720.706022067963</c:v>
                </c:pt>
                <c:pt idx="309">
                  <c:v>51241.301525966541</c:v>
                </c:pt>
                <c:pt idx="310">
                  <c:v>48960.806009492764</c:v>
                </c:pt>
                <c:pt idx="311">
                  <c:v>46838.690322726019</c:v>
                </c:pt>
                <c:pt idx="312">
                  <c:v>44866.25150704429</c:v>
                </c:pt>
                <c:pt idx="313">
                  <c:v>42912.375630135641</c:v>
                </c:pt>
                <c:pt idx="314">
                  <c:v>40964.991394600547</c:v>
                </c:pt>
                <c:pt idx="315">
                  <c:v>39029.191519065964</c:v>
                </c:pt>
                <c:pt idx="316">
                  <c:v>37317.84374188041</c:v>
                </c:pt>
                <c:pt idx="317">
                  <c:v>35612.143797876175</c:v>
                </c:pt>
                <c:pt idx="318">
                  <c:v>33921.748116235933</c:v>
                </c:pt>
                <c:pt idx="319">
                  <c:v>32310.563790002994</c:v>
                </c:pt>
                <c:pt idx="320">
                  <c:v>30709.9037095366</c:v>
                </c:pt>
                <c:pt idx="321">
                  <c:v>29127.671549592429</c:v>
                </c:pt>
                <c:pt idx="322">
                  <c:v>27547.450212237727</c:v>
                </c:pt>
                <c:pt idx="323">
                  <c:v>25981.133495620292</c:v>
                </c:pt>
                <c:pt idx="324">
                  <c:v>24421.351132882686</c:v>
                </c:pt>
                <c:pt idx="325">
                  <c:v>22874.947259830053</c:v>
                </c:pt>
                <c:pt idx="326">
                  <c:v>21335.394947761462</c:v>
                </c:pt>
                <c:pt idx="327">
                  <c:v>19805.987207132093</c:v>
                </c:pt>
                <c:pt idx="328">
                  <c:v>18289.362663230837</c:v>
                </c:pt>
                <c:pt idx="329">
                  <c:v>17258.736352039625</c:v>
                </c:pt>
                <c:pt idx="330">
                  <c:v>16236.682771995487</c:v>
                </c:pt>
                <c:pt idx="331">
                  <c:v>15218.578046290251</c:v>
                </c:pt>
                <c:pt idx="332">
                  <c:v>14206.763699651801</c:v>
                </c:pt>
                <c:pt idx="333">
                  <c:v>13206.628827425729</c:v>
                </c:pt>
                <c:pt idx="334">
                  <c:v>12206.883435019434</c:v>
                </c:pt>
                <c:pt idx="335">
                  <c:v>11214.865307766126</c:v>
                </c:pt>
                <c:pt idx="336">
                  <c:v>10227.345372590478</c:v>
                </c:pt>
                <c:pt idx="337">
                  <c:v>9247.2129156930278</c:v>
                </c:pt>
                <c:pt idx="338">
                  <c:v>8271.7893398034103</c:v>
                </c:pt>
                <c:pt idx="339">
                  <c:v>7526.2459468153156</c:v>
                </c:pt>
                <c:pt idx="340">
                  <c:v>6786.0644015643047</c:v>
                </c:pt>
                <c:pt idx="341">
                  <c:v>6049.2714896721764</c:v>
                </c:pt>
                <c:pt idx="342">
                  <c:v>5317.5919836050516</c:v>
                </c:pt>
                <c:pt idx="343">
                  <c:v>4589.6492609453398</c:v>
                </c:pt>
                <c:pt idx="344">
                  <c:v>4087.5138779343124</c:v>
                </c:pt>
                <c:pt idx="345">
                  <c:v>3589.6874346010018</c:v>
                </c:pt>
                <c:pt idx="346">
                  <c:v>3093.0062749325593</c:v>
                </c:pt>
                <c:pt idx="347">
                  <c:v>2599.4936967283875</c:v>
                </c:pt>
                <c:pt idx="348">
                  <c:v>2124.9186698327626</c:v>
                </c:pt>
                <c:pt idx="349">
                  <c:v>1653.2800923285188</c:v>
                </c:pt>
                <c:pt idx="350">
                  <c:v>1184.0450434725331</c:v>
                </c:pt>
                <c:pt idx="351">
                  <c:v>717.49544650107225</c:v>
                </c:pt>
                <c:pt idx="352">
                  <c:v>0</c:v>
                </c:pt>
                <c:pt idx="353">
                  <c:v>0</c:v>
                </c:pt>
              </c:numCache>
            </c:numRef>
          </c:val>
          <c:extLst>
            <c:ext xmlns:c16="http://schemas.microsoft.com/office/drawing/2014/chart" uri="{C3380CC4-5D6E-409C-BE32-E72D297353CC}">
              <c16:uniqueId val="{00000002-469F-4B32-8DA0-9E268A2952D9}"/>
            </c:ext>
          </c:extLst>
        </c:ser>
        <c:ser>
          <c:idx val="3"/>
          <c:order val="3"/>
          <c:tx>
            <c:strRef>
              <c:f>_Hidden30!$E$1:$E$1</c:f>
              <c:strCache>
                <c:ptCount val="1"/>
                <c:pt idx="0">
                  <c:v>Outstanding Residential Mortgage Loans (10% CPR)</c:v>
                </c:pt>
              </c:strCache>
            </c:strRef>
          </c:tx>
          <c:spPr>
            <a:solidFill>
              <a:srgbClr val="00915A"/>
            </a:solidFill>
            <a:ln w="25400">
              <a:noFill/>
            </a:ln>
          </c:spPr>
          <c:cat>
            <c:strRef>
              <c:f>_Hidden30!$A$2:$A$355</c:f>
              <c:strCache>
                <c:ptCount val="354"/>
                <c:pt idx="0">
                  <c:v>1/06/2021</c:v>
                </c:pt>
                <c:pt idx="1">
                  <c:v>1/07/2021</c:v>
                </c:pt>
                <c:pt idx="2">
                  <c:v>1/08/2021</c:v>
                </c:pt>
                <c:pt idx="3">
                  <c:v>1/09/2021</c:v>
                </c:pt>
                <c:pt idx="4">
                  <c:v>1/10/2021</c:v>
                </c:pt>
                <c:pt idx="5">
                  <c:v>1/11/2021</c:v>
                </c:pt>
                <c:pt idx="6">
                  <c:v>1/12/2021</c:v>
                </c:pt>
                <c:pt idx="7">
                  <c:v>1/01/2022</c:v>
                </c:pt>
                <c:pt idx="8">
                  <c:v>1/02/2022</c:v>
                </c:pt>
                <c:pt idx="9">
                  <c:v>1/03/2022</c:v>
                </c:pt>
                <c:pt idx="10">
                  <c:v>1/04/2022</c:v>
                </c:pt>
                <c:pt idx="11">
                  <c:v>1/05/2022</c:v>
                </c:pt>
                <c:pt idx="12">
                  <c:v>1/06/2022</c:v>
                </c:pt>
                <c:pt idx="13">
                  <c:v>1/07/2022</c:v>
                </c:pt>
                <c:pt idx="14">
                  <c:v>1/08/2022</c:v>
                </c:pt>
                <c:pt idx="15">
                  <c:v>1/09/2022</c:v>
                </c:pt>
                <c:pt idx="16">
                  <c:v>1/10/2022</c:v>
                </c:pt>
                <c:pt idx="17">
                  <c:v>1/11/2022</c:v>
                </c:pt>
                <c:pt idx="18">
                  <c:v>1/12/2022</c:v>
                </c:pt>
                <c:pt idx="19">
                  <c:v>1/01/2023</c:v>
                </c:pt>
                <c:pt idx="20">
                  <c:v>1/02/2023</c:v>
                </c:pt>
                <c:pt idx="21">
                  <c:v>1/03/2023</c:v>
                </c:pt>
                <c:pt idx="22">
                  <c:v>1/04/2023</c:v>
                </c:pt>
                <c:pt idx="23">
                  <c:v>1/05/2023</c:v>
                </c:pt>
                <c:pt idx="24">
                  <c:v>1/06/2023</c:v>
                </c:pt>
                <c:pt idx="25">
                  <c:v>1/07/2023</c:v>
                </c:pt>
                <c:pt idx="26">
                  <c:v>1/08/2023</c:v>
                </c:pt>
                <c:pt idx="27">
                  <c:v>1/09/2023</c:v>
                </c:pt>
                <c:pt idx="28">
                  <c:v>1/10/2023</c:v>
                </c:pt>
                <c:pt idx="29">
                  <c:v>1/11/2023</c:v>
                </c:pt>
                <c:pt idx="30">
                  <c:v>1/12/2023</c:v>
                </c:pt>
                <c:pt idx="31">
                  <c:v>1/01/2024</c:v>
                </c:pt>
                <c:pt idx="32">
                  <c:v>1/02/2024</c:v>
                </c:pt>
                <c:pt idx="33">
                  <c:v>1/03/2024</c:v>
                </c:pt>
                <c:pt idx="34">
                  <c:v>1/04/2024</c:v>
                </c:pt>
                <c:pt idx="35">
                  <c:v>1/05/2024</c:v>
                </c:pt>
                <c:pt idx="36">
                  <c:v>1/06/2024</c:v>
                </c:pt>
                <c:pt idx="37">
                  <c:v>1/07/2024</c:v>
                </c:pt>
                <c:pt idx="38">
                  <c:v>1/08/2024</c:v>
                </c:pt>
                <c:pt idx="39">
                  <c:v>1/09/2024</c:v>
                </c:pt>
                <c:pt idx="40">
                  <c:v>1/10/2024</c:v>
                </c:pt>
                <c:pt idx="41">
                  <c:v>1/11/2024</c:v>
                </c:pt>
                <c:pt idx="42">
                  <c:v>1/12/2024</c:v>
                </c:pt>
                <c:pt idx="43">
                  <c:v>1/01/2025</c:v>
                </c:pt>
                <c:pt idx="44">
                  <c:v>1/02/2025</c:v>
                </c:pt>
                <c:pt idx="45">
                  <c:v>1/03/2025</c:v>
                </c:pt>
                <c:pt idx="46">
                  <c:v>1/04/2025</c:v>
                </c:pt>
                <c:pt idx="47">
                  <c:v>1/05/2025</c:v>
                </c:pt>
                <c:pt idx="48">
                  <c:v>1/06/2025</c:v>
                </c:pt>
                <c:pt idx="49">
                  <c:v>1/07/2025</c:v>
                </c:pt>
                <c:pt idx="50">
                  <c:v>1/08/2025</c:v>
                </c:pt>
                <c:pt idx="51">
                  <c:v>1/09/2025</c:v>
                </c:pt>
                <c:pt idx="52">
                  <c:v>1/10/2025</c:v>
                </c:pt>
                <c:pt idx="53">
                  <c:v>1/11/2025</c:v>
                </c:pt>
                <c:pt idx="54">
                  <c:v>1/12/2025</c:v>
                </c:pt>
                <c:pt idx="55">
                  <c:v>1/01/2026</c:v>
                </c:pt>
                <c:pt idx="56">
                  <c:v>1/02/2026</c:v>
                </c:pt>
                <c:pt idx="57">
                  <c:v>1/03/2026</c:v>
                </c:pt>
                <c:pt idx="58">
                  <c:v>1/04/2026</c:v>
                </c:pt>
                <c:pt idx="59">
                  <c:v>1/05/2026</c:v>
                </c:pt>
                <c:pt idx="60">
                  <c:v>1/06/2026</c:v>
                </c:pt>
                <c:pt idx="61">
                  <c:v>1/07/2026</c:v>
                </c:pt>
                <c:pt idx="62">
                  <c:v>1/08/2026</c:v>
                </c:pt>
                <c:pt idx="63">
                  <c:v>1/09/2026</c:v>
                </c:pt>
                <c:pt idx="64">
                  <c:v>1/10/2026</c:v>
                </c:pt>
                <c:pt idx="65">
                  <c:v>1/11/2026</c:v>
                </c:pt>
                <c:pt idx="66">
                  <c:v>1/12/2026</c:v>
                </c:pt>
                <c:pt idx="67">
                  <c:v>1/01/2027</c:v>
                </c:pt>
                <c:pt idx="68">
                  <c:v>1/02/2027</c:v>
                </c:pt>
                <c:pt idx="69">
                  <c:v>1/03/2027</c:v>
                </c:pt>
                <c:pt idx="70">
                  <c:v>1/04/2027</c:v>
                </c:pt>
                <c:pt idx="71">
                  <c:v>1/05/2027</c:v>
                </c:pt>
                <c:pt idx="72">
                  <c:v>1/06/2027</c:v>
                </c:pt>
                <c:pt idx="73">
                  <c:v>1/07/2027</c:v>
                </c:pt>
                <c:pt idx="74">
                  <c:v>1/08/2027</c:v>
                </c:pt>
                <c:pt idx="75">
                  <c:v>1/09/2027</c:v>
                </c:pt>
                <c:pt idx="76">
                  <c:v>1/10/2027</c:v>
                </c:pt>
                <c:pt idx="77">
                  <c:v>1/11/2027</c:v>
                </c:pt>
                <c:pt idx="78">
                  <c:v>1/12/2027</c:v>
                </c:pt>
                <c:pt idx="79">
                  <c:v>1/01/2028</c:v>
                </c:pt>
                <c:pt idx="80">
                  <c:v>1/02/2028</c:v>
                </c:pt>
                <c:pt idx="81">
                  <c:v>1/03/2028</c:v>
                </c:pt>
                <c:pt idx="82">
                  <c:v>1/04/2028</c:v>
                </c:pt>
                <c:pt idx="83">
                  <c:v>1/05/2028</c:v>
                </c:pt>
                <c:pt idx="84">
                  <c:v>1/06/2028</c:v>
                </c:pt>
                <c:pt idx="85">
                  <c:v>1/07/2028</c:v>
                </c:pt>
                <c:pt idx="86">
                  <c:v>1/08/2028</c:v>
                </c:pt>
                <c:pt idx="87">
                  <c:v>1/09/2028</c:v>
                </c:pt>
                <c:pt idx="88">
                  <c:v>1/10/2028</c:v>
                </c:pt>
                <c:pt idx="89">
                  <c:v>1/11/2028</c:v>
                </c:pt>
                <c:pt idx="90">
                  <c:v>1/12/2028</c:v>
                </c:pt>
                <c:pt idx="91">
                  <c:v>1/01/2029</c:v>
                </c:pt>
                <c:pt idx="92">
                  <c:v>1/02/2029</c:v>
                </c:pt>
                <c:pt idx="93">
                  <c:v>1/03/2029</c:v>
                </c:pt>
                <c:pt idx="94">
                  <c:v>1/04/2029</c:v>
                </c:pt>
                <c:pt idx="95">
                  <c:v>1/05/2029</c:v>
                </c:pt>
                <c:pt idx="96">
                  <c:v>1/06/2029</c:v>
                </c:pt>
                <c:pt idx="97">
                  <c:v>1/07/2029</c:v>
                </c:pt>
                <c:pt idx="98">
                  <c:v>1/08/2029</c:v>
                </c:pt>
                <c:pt idx="99">
                  <c:v>1/09/2029</c:v>
                </c:pt>
                <c:pt idx="100">
                  <c:v>1/10/2029</c:v>
                </c:pt>
                <c:pt idx="101">
                  <c:v>1/11/2029</c:v>
                </c:pt>
                <c:pt idx="102">
                  <c:v>1/12/2029</c:v>
                </c:pt>
                <c:pt idx="103">
                  <c:v>1/01/2030</c:v>
                </c:pt>
                <c:pt idx="104">
                  <c:v>1/02/2030</c:v>
                </c:pt>
                <c:pt idx="105">
                  <c:v>1/03/2030</c:v>
                </c:pt>
                <c:pt idx="106">
                  <c:v>1/04/2030</c:v>
                </c:pt>
                <c:pt idx="107">
                  <c:v>1/05/2030</c:v>
                </c:pt>
                <c:pt idx="108">
                  <c:v>1/06/2030</c:v>
                </c:pt>
                <c:pt idx="109">
                  <c:v>1/07/2030</c:v>
                </c:pt>
                <c:pt idx="110">
                  <c:v>1/08/2030</c:v>
                </c:pt>
                <c:pt idx="111">
                  <c:v>1/09/2030</c:v>
                </c:pt>
                <c:pt idx="112">
                  <c:v>1/10/2030</c:v>
                </c:pt>
                <c:pt idx="113">
                  <c:v>1/11/2030</c:v>
                </c:pt>
                <c:pt idx="114">
                  <c:v>1/12/2030</c:v>
                </c:pt>
                <c:pt idx="115">
                  <c:v>1/01/2031</c:v>
                </c:pt>
                <c:pt idx="116">
                  <c:v>1/02/2031</c:v>
                </c:pt>
                <c:pt idx="117">
                  <c:v>1/03/2031</c:v>
                </c:pt>
                <c:pt idx="118">
                  <c:v>1/04/2031</c:v>
                </c:pt>
                <c:pt idx="119">
                  <c:v>1/05/2031</c:v>
                </c:pt>
                <c:pt idx="120">
                  <c:v>1/06/2031</c:v>
                </c:pt>
                <c:pt idx="121">
                  <c:v>1/07/2031</c:v>
                </c:pt>
                <c:pt idx="122">
                  <c:v>1/08/2031</c:v>
                </c:pt>
                <c:pt idx="123">
                  <c:v>1/09/2031</c:v>
                </c:pt>
                <c:pt idx="124">
                  <c:v>1/10/2031</c:v>
                </c:pt>
                <c:pt idx="125">
                  <c:v>1/11/2031</c:v>
                </c:pt>
                <c:pt idx="126">
                  <c:v>1/12/2031</c:v>
                </c:pt>
                <c:pt idx="127">
                  <c:v>1/01/2032</c:v>
                </c:pt>
                <c:pt idx="128">
                  <c:v>1/02/2032</c:v>
                </c:pt>
                <c:pt idx="129">
                  <c:v>1/03/2032</c:v>
                </c:pt>
                <c:pt idx="130">
                  <c:v>1/04/2032</c:v>
                </c:pt>
                <c:pt idx="131">
                  <c:v>1/05/2032</c:v>
                </c:pt>
                <c:pt idx="132">
                  <c:v>1/06/2032</c:v>
                </c:pt>
                <c:pt idx="133">
                  <c:v>1/07/2032</c:v>
                </c:pt>
                <c:pt idx="134">
                  <c:v>1/08/2032</c:v>
                </c:pt>
                <c:pt idx="135">
                  <c:v>1/09/2032</c:v>
                </c:pt>
                <c:pt idx="136">
                  <c:v>1/10/2032</c:v>
                </c:pt>
                <c:pt idx="137">
                  <c:v>1/11/2032</c:v>
                </c:pt>
                <c:pt idx="138">
                  <c:v>1/12/2032</c:v>
                </c:pt>
                <c:pt idx="139">
                  <c:v>1/01/2033</c:v>
                </c:pt>
                <c:pt idx="140">
                  <c:v>1/02/2033</c:v>
                </c:pt>
                <c:pt idx="141">
                  <c:v>1/03/2033</c:v>
                </c:pt>
                <c:pt idx="142">
                  <c:v>1/04/2033</c:v>
                </c:pt>
                <c:pt idx="143">
                  <c:v>1/05/2033</c:v>
                </c:pt>
                <c:pt idx="144">
                  <c:v>1/06/2033</c:v>
                </c:pt>
                <c:pt idx="145">
                  <c:v>1/07/2033</c:v>
                </c:pt>
                <c:pt idx="146">
                  <c:v>1/08/2033</c:v>
                </c:pt>
                <c:pt idx="147">
                  <c:v>1/09/2033</c:v>
                </c:pt>
                <c:pt idx="148">
                  <c:v>1/10/2033</c:v>
                </c:pt>
                <c:pt idx="149">
                  <c:v>1/11/2033</c:v>
                </c:pt>
                <c:pt idx="150">
                  <c:v>1/12/2033</c:v>
                </c:pt>
                <c:pt idx="151">
                  <c:v>1/01/2034</c:v>
                </c:pt>
                <c:pt idx="152">
                  <c:v>1/02/2034</c:v>
                </c:pt>
                <c:pt idx="153">
                  <c:v>1/03/2034</c:v>
                </c:pt>
                <c:pt idx="154">
                  <c:v>1/04/2034</c:v>
                </c:pt>
                <c:pt idx="155">
                  <c:v>1/05/2034</c:v>
                </c:pt>
                <c:pt idx="156">
                  <c:v>1/06/2034</c:v>
                </c:pt>
                <c:pt idx="157">
                  <c:v>1/07/2034</c:v>
                </c:pt>
                <c:pt idx="158">
                  <c:v>1/08/2034</c:v>
                </c:pt>
                <c:pt idx="159">
                  <c:v>1/09/2034</c:v>
                </c:pt>
                <c:pt idx="160">
                  <c:v>1/10/2034</c:v>
                </c:pt>
                <c:pt idx="161">
                  <c:v>1/11/2034</c:v>
                </c:pt>
                <c:pt idx="162">
                  <c:v>1/12/2034</c:v>
                </c:pt>
                <c:pt idx="163">
                  <c:v>1/01/2035</c:v>
                </c:pt>
                <c:pt idx="164">
                  <c:v>1/02/2035</c:v>
                </c:pt>
                <c:pt idx="165">
                  <c:v>1/03/2035</c:v>
                </c:pt>
                <c:pt idx="166">
                  <c:v>1/04/2035</c:v>
                </c:pt>
                <c:pt idx="167">
                  <c:v>1/05/2035</c:v>
                </c:pt>
                <c:pt idx="168">
                  <c:v>1/06/2035</c:v>
                </c:pt>
                <c:pt idx="169">
                  <c:v>1/07/2035</c:v>
                </c:pt>
                <c:pt idx="170">
                  <c:v>1/08/2035</c:v>
                </c:pt>
                <c:pt idx="171">
                  <c:v>1/09/2035</c:v>
                </c:pt>
                <c:pt idx="172">
                  <c:v>1/10/2035</c:v>
                </c:pt>
                <c:pt idx="173">
                  <c:v>1/11/2035</c:v>
                </c:pt>
                <c:pt idx="174">
                  <c:v>1/12/2035</c:v>
                </c:pt>
                <c:pt idx="175">
                  <c:v>1/01/2036</c:v>
                </c:pt>
                <c:pt idx="176">
                  <c:v>1/02/2036</c:v>
                </c:pt>
                <c:pt idx="177">
                  <c:v>1/03/2036</c:v>
                </c:pt>
                <c:pt idx="178">
                  <c:v>1/04/2036</c:v>
                </c:pt>
                <c:pt idx="179">
                  <c:v>1/05/2036</c:v>
                </c:pt>
                <c:pt idx="180">
                  <c:v>1/06/2036</c:v>
                </c:pt>
                <c:pt idx="181">
                  <c:v>1/07/2036</c:v>
                </c:pt>
                <c:pt idx="182">
                  <c:v>1/08/2036</c:v>
                </c:pt>
                <c:pt idx="183">
                  <c:v>1/09/2036</c:v>
                </c:pt>
                <c:pt idx="184">
                  <c:v>1/10/2036</c:v>
                </c:pt>
                <c:pt idx="185">
                  <c:v>1/11/2036</c:v>
                </c:pt>
                <c:pt idx="186">
                  <c:v>1/12/2036</c:v>
                </c:pt>
                <c:pt idx="187">
                  <c:v>1/01/2037</c:v>
                </c:pt>
                <c:pt idx="188">
                  <c:v>1/02/2037</c:v>
                </c:pt>
                <c:pt idx="189">
                  <c:v>1/03/2037</c:v>
                </c:pt>
                <c:pt idx="190">
                  <c:v>1/04/2037</c:v>
                </c:pt>
                <c:pt idx="191">
                  <c:v>1/05/2037</c:v>
                </c:pt>
                <c:pt idx="192">
                  <c:v>1/06/2037</c:v>
                </c:pt>
                <c:pt idx="193">
                  <c:v>1/07/2037</c:v>
                </c:pt>
                <c:pt idx="194">
                  <c:v>1/08/2037</c:v>
                </c:pt>
                <c:pt idx="195">
                  <c:v>1/09/2037</c:v>
                </c:pt>
                <c:pt idx="196">
                  <c:v>1/10/2037</c:v>
                </c:pt>
                <c:pt idx="197">
                  <c:v>1/11/2037</c:v>
                </c:pt>
                <c:pt idx="198">
                  <c:v>1/12/2037</c:v>
                </c:pt>
                <c:pt idx="199">
                  <c:v>1/01/2038</c:v>
                </c:pt>
                <c:pt idx="200">
                  <c:v>1/02/2038</c:v>
                </c:pt>
                <c:pt idx="201">
                  <c:v>1/03/2038</c:v>
                </c:pt>
                <c:pt idx="202">
                  <c:v>1/04/2038</c:v>
                </c:pt>
                <c:pt idx="203">
                  <c:v>1/05/2038</c:v>
                </c:pt>
                <c:pt idx="204">
                  <c:v>1/06/2038</c:v>
                </c:pt>
                <c:pt idx="205">
                  <c:v>1/07/2038</c:v>
                </c:pt>
                <c:pt idx="206">
                  <c:v>1/08/2038</c:v>
                </c:pt>
                <c:pt idx="207">
                  <c:v>1/09/2038</c:v>
                </c:pt>
                <c:pt idx="208">
                  <c:v>1/10/2038</c:v>
                </c:pt>
                <c:pt idx="209">
                  <c:v>1/11/2038</c:v>
                </c:pt>
                <c:pt idx="210">
                  <c:v>1/12/2038</c:v>
                </c:pt>
                <c:pt idx="211">
                  <c:v>1/01/2039</c:v>
                </c:pt>
                <c:pt idx="212">
                  <c:v>1/02/2039</c:v>
                </c:pt>
                <c:pt idx="213">
                  <c:v>1/03/2039</c:v>
                </c:pt>
                <c:pt idx="214">
                  <c:v>1/04/2039</c:v>
                </c:pt>
                <c:pt idx="215">
                  <c:v>1/05/2039</c:v>
                </c:pt>
                <c:pt idx="216">
                  <c:v>1/06/2039</c:v>
                </c:pt>
                <c:pt idx="217">
                  <c:v>1/07/2039</c:v>
                </c:pt>
                <c:pt idx="218">
                  <c:v>1/08/2039</c:v>
                </c:pt>
                <c:pt idx="219">
                  <c:v>1/09/2039</c:v>
                </c:pt>
                <c:pt idx="220">
                  <c:v>1/10/2039</c:v>
                </c:pt>
                <c:pt idx="221">
                  <c:v>1/11/2039</c:v>
                </c:pt>
                <c:pt idx="222">
                  <c:v>1/12/2039</c:v>
                </c:pt>
                <c:pt idx="223">
                  <c:v>1/01/2040</c:v>
                </c:pt>
                <c:pt idx="224">
                  <c:v>1/02/2040</c:v>
                </c:pt>
                <c:pt idx="225">
                  <c:v>1/03/2040</c:v>
                </c:pt>
                <c:pt idx="226">
                  <c:v>1/04/2040</c:v>
                </c:pt>
                <c:pt idx="227">
                  <c:v>1/05/2040</c:v>
                </c:pt>
                <c:pt idx="228">
                  <c:v>1/06/2040</c:v>
                </c:pt>
                <c:pt idx="229">
                  <c:v>1/07/2040</c:v>
                </c:pt>
                <c:pt idx="230">
                  <c:v>1/08/2040</c:v>
                </c:pt>
                <c:pt idx="231">
                  <c:v>1/09/2040</c:v>
                </c:pt>
                <c:pt idx="232">
                  <c:v>1/10/2040</c:v>
                </c:pt>
                <c:pt idx="233">
                  <c:v>1/11/2040</c:v>
                </c:pt>
                <c:pt idx="234">
                  <c:v>1/12/2040</c:v>
                </c:pt>
                <c:pt idx="235">
                  <c:v>1/01/2041</c:v>
                </c:pt>
                <c:pt idx="236">
                  <c:v>1/02/2041</c:v>
                </c:pt>
                <c:pt idx="237">
                  <c:v>1/03/2041</c:v>
                </c:pt>
                <c:pt idx="238">
                  <c:v>1/04/2041</c:v>
                </c:pt>
                <c:pt idx="239">
                  <c:v>1/05/2041</c:v>
                </c:pt>
                <c:pt idx="240">
                  <c:v>1/06/2041</c:v>
                </c:pt>
                <c:pt idx="241">
                  <c:v>1/07/2041</c:v>
                </c:pt>
                <c:pt idx="242">
                  <c:v>1/08/2041</c:v>
                </c:pt>
                <c:pt idx="243">
                  <c:v>1/09/2041</c:v>
                </c:pt>
                <c:pt idx="244">
                  <c:v>1/10/2041</c:v>
                </c:pt>
                <c:pt idx="245">
                  <c:v>1/11/2041</c:v>
                </c:pt>
                <c:pt idx="246">
                  <c:v>1/12/2041</c:v>
                </c:pt>
                <c:pt idx="247">
                  <c:v>1/01/2042</c:v>
                </c:pt>
                <c:pt idx="248">
                  <c:v>1/02/2042</c:v>
                </c:pt>
                <c:pt idx="249">
                  <c:v>1/03/2042</c:v>
                </c:pt>
                <c:pt idx="250">
                  <c:v>1/04/2042</c:v>
                </c:pt>
                <c:pt idx="251">
                  <c:v>1/05/2042</c:v>
                </c:pt>
                <c:pt idx="252">
                  <c:v>1/06/2042</c:v>
                </c:pt>
                <c:pt idx="253">
                  <c:v>1/07/2042</c:v>
                </c:pt>
                <c:pt idx="254">
                  <c:v>1/08/2042</c:v>
                </c:pt>
                <c:pt idx="255">
                  <c:v>1/09/2042</c:v>
                </c:pt>
                <c:pt idx="256">
                  <c:v>1/10/2042</c:v>
                </c:pt>
                <c:pt idx="257">
                  <c:v>1/11/2042</c:v>
                </c:pt>
                <c:pt idx="258">
                  <c:v>1/12/2042</c:v>
                </c:pt>
                <c:pt idx="259">
                  <c:v>1/01/2043</c:v>
                </c:pt>
                <c:pt idx="260">
                  <c:v>1/02/2043</c:v>
                </c:pt>
                <c:pt idx="261">
                  <c:v>1/03/2043</c:v>
                </c:pt>
                <c:pt idx="262">
                  <c:v>1/04/2043</c:v>
                </c:pt>
                <c:pt idx="263">
                  <c:v>1/05/2043</c:v>
                </c:pt>
                <c:pt idx="264">
                  <c:v>1/06/2043</c:v>
                </c:pt>
                <c:pt idx="265">
                  <c:v>1/07/2043</c:v>
                </c:pt>
                <c:pt idx="266">
                  <c:v>1/08/2043</c:v>
                </c:pt>
                <c:pt idx="267">
                  <c:v>1/09/2043</c:v>
                </c:pt>
                <c:pt idx="268">
                  <c:v>1/10/2043</c:v>
                </c:pt>
                <c:pt idx="269">
                  <c:v>1/11/2043</c:v>
                </c:pt>
                <c:pt idx="270">
                  <c:v>1/12/2043</c:v>
                </c:pt>
                <c:pt idx="271">
                  <c:v>1/01/2044</c:v>
                </c:pt>
                <c:pt idx="272">
                  <c:v>1/02/2044</c:v>
                </c:pt>
                <c:pt idx="273">
                  <c:v>1/03/2044</c:v>
                </c:pt>
                <c:pt idx="274">
                  <c:v>1/04/2044</c:v>
                </c:pt>
                <c:pt idx="275">
                  <c:v>1/05/2044</c:v>
                </c:pt>
                <c:pt idx="276">
                  <c:v>1/06/2044</c:v>
                </c:pt>
                <c:pt idx="277">
                  <c:v>1/07/2044</c:v>
                </c:pt>
                <c:pt idx="278">
                  <c:v>1/08/2044</c:v>
                </c:pt>
                <c:pt idx="279">
                  <c:v>1/09/2044</c:v>
                </c:pt>
                <c:pt idx="280">
                  <c:v>1/10/2044</c:v>
                </c:pt>
                <c:pt idx="281">
                  <c:v>1/11/2044</c:v>
                </c:pt>
                <c:pt idx="282">
                  <c:v>1/12/2044</c:v>
                </c:pt>
                <c:pt idx="283">
                  <c:v>1/01/2045</c:v>
                </c:pt>
                <c:pt idx="284">
                  <c:v>1/02/2045</c:v>
                </c:pt>
                <c:pt idx="285">
                  <c:v>1/03/2045</c:v>
                </c:pt>
                <c:pt idx="286">
                  <c:v>1/04/2045</c:v>
                </c:pt>
                <c:pt idx="287">
                  <c:v>1/05/2045</c:v>
                </c:pt>
                <c:pt idx="288">
                  <c:v>1/06/2045</c:v>
                </c:pt>
                <c:pt idx="289">
                  <c:v>1/07/2045</c:v>
                </c:pt>
                <c:pt idx="290">
                  <c:v>1/08/2045</c:v>
                </c:pt>
                <c:pt idx="291">
                  <c:v>1/09/2045</c:v>
                </c:pt>
                <c:pt idx="292">
                  <c:v>1/10/2045</c:v>
                </c:pt>
                <c:pt idx="293">
                  <c:v>1/11/2045</c:v>
                </c:pt>
                <c:pt idx="294">
                  <c:v>1/12/2045</c:v>
                </c:pt>
                <c:pt idx="295">
                  <c:v>1/01/2046</c:v>
                </c:pt>
                <c:pt idx="296">
                  <c:v>1/02/2046</c:v>
                </c:pt>
                <c:pt idx="297">
                  <c:v>1/03/2046</c:v>
                </c:pt>
                <c:pt idx="298">
                  <c:v>1/04/2046</c:v>
                </c:pt>
                <c:pt idx="299">
                  <c:v>1/05/2046</c:v>
                </c:pt>
                <c:pt idx="300">
                  <c:v>1/06/2046</c:v>
                </c:pt>
                <c:pt idx="301">
                  <c:v>1/07/2046</c:v>
                </c:pt>
                <c:pt idx="302">
                  <c:v>1/08/2046</c:v>
                </c:pt>
                <c:pt idx="303">
                  <c:v>1/09/2046</c:v>
                </c:pt>
                <c:pt idx="304">
                  <c:v>1/10/2046</c:v>
                </c:pt>
                <c:pt idx="305">
                  <c:v>1/11/2046</c:v>
                </c:pt>
                <c:pt idx="306">
                  <c:v>1/12/2046</c:v>
                </c:pt>
                <c:pt idx="307">
                  <c:v>1/01/2047</c:v>
                </c:pt>
                <c:pt idx="308">
                  <c:v>1/02/2047</c:v>
                </c:pt>
                <c:pt idx="309">
                  <c:v>1/03/2047</c:v>
                </c:pt>
                <c:pt idx="310">
                  <c:v>1/04/2047</c:v>
                </c:pt>
                <c:pt idx="311">
                  <c:v>1/05/2047</c:v>
                </c:pt>
                <c:pt idx="312">
                  <c:v>1/06/2047</c:v>
                </c:pt>
                <c:pt idx="313">
                  <c:v>1/07/2047</c:v>
                </c:pt>
                <c:pt idx="314">
                  <c:v>1/08/2047</c:v>
                </c:pt>
                <c:pt idx="315">
                  <c:v>1/09/2047</c:v>
                </c:pt>
                <c:pt idx="316">
                  <c:v>1/10/2047</c:v>
                </c:pt>
                <c:pt idx="317">
                  <c:v>1/11/2047</c:v>
                </c:pt>
                <c:pt idx="318">
                  <c:v>1/12/2047</c:v>
                </c:pt>
                <c:pt idx="319">
                  <c:v>1/01/2048</c:v>
                </c:pt>
                <c:pt idx="320">
                  <c:v>1/02/2048</c:v>
                </c:pt>
                <c:pt idx="321">
                  <c:v>1/03/2048</c:v>
                </c:pt>
                <c:pt idx="322">
                  <c:v>1/04/2048</c:v>
                </c:pt>
                <c:pt idx="323">
                  <c:v>1/05/2048</c:v>
                </c:pt>
                <c:pt idx="324">
                  <c:v>1/06/2048</c:v>
                </c:pt>
                <c:pt idx="325">
                  <c:v>1/07/2048</c:v>
                </c:pt>
                <c:pt idx="326">
                  <c:v>1/08/2048</c:v>
                </c:pt>
                <c:pt idx="327">
                  <c:v>1/09/2048</c:v>
                </c:pt>
                <c:pt idx="328">
                  <c:v>1/10/2048</c:v>
                </c:pt>
                <c:pt idx="329">
                  <c:v>1/11/2048</c:v>
                </c:pt>
                <c:pt idx="330">
                  <c:v>1/12/2048</c:v>
                </c:pt>
                <c:pt idx="331">
                  <c:v>1/01/2049</c:v>
                </c:pt>
                <c:pt idx="332">
                  <c:v>1/02/2049</c:v>
                </c:pt>
                <c:pt idx="333">
                  <c:v>1/03/2049</c:v>
                </c:pt>
                <c:pt idx="334">
                  <c:v>1/04/2049</c:v>
                </c:pt>
                <c:pt idx="335">
                  <c:v>1/05/2049</c:v>
                </c:pt>
                <c:pt idx="336">
                  <c:v>1/06/2049</c:v>
                </c:pt>
                <c:pt idx="337">
                  <c:v>1/07/2049</c:v>
                </c:pt>
                <c:pt idx="338">
                  <c:v>1/08/2049</c:v>
                </c:pt>
                <c:pt idx="339">
                  <c:v>1/09/2049</c:v>
                </c:pt>
                <c:pt idx="340">
                  <c:v>1/10/2049</c:v>
                </c:pt>
                <c:pt idx="341">
                  <c:v>1/11/2049</c:v>
                </c:pt>
                <c:pt idx="342">
                  <c:v>1/12/2049</c:v>
                </c:pt>
                <c:pt idx="343">
                  <c:v>1/01/2050</c:v>
                </c:pt>
                <c:pt idx="344">
                  <c:v>1/02/2050</c:v>
                </c:pt>
                <c:pt idx="345">
                  <c:v>1/03/2050</c:v>
                </c:pt>
                <c:pt idx="346">
                  <c:v>1/04/2050</c:v>
                </c:pt>
                <c:pt idx="347">
                  <c:v>1/05/2050</c:v>
                </c:pt>
                <c:pt idx="348">
                  <c:v>1/06/2050</c:v>
                </c:pt>
                <c:pt idx="349">
                  <c:v>1/07/2050</c:v>
                </c:pt>
                <c:pt idx="350">
                  <c:v>1/08/2050</c:v>
                </c:pt>
                <c:pt idx="351">
                  <c:v>1/09/2050</c:v>
                </c:pt>
                <c:pt idx="352">
                  <c:v>1/10/2050</c:v>
                </c:pt>
                <c:pt idx="353">
                  <c:v>1/11/2050</c:v>
                </c:pt>
              </c:strCache>
            </c:strRef>
          </c:cat>
          <c:val>
            <c:numRef>
              <c:f>_Hidden30!$E$2:$E$355</c:f>
              <c:numCache>
                <c:formatCode>General</c:formatCode>
                <c:ptCount val="354"/>
                <c:pt idx="0">
                  <c:v>2771699104.728878</c:v>
                </c:pt>
                <c:pt idx="1">
                  <c:v>2728569696.8008704</c:v>
                </c:pt>
                <c:pt idx="2">
                  <c:v>2685358298.4223113</c:v>
                </c:pt>
                <c:pt idx="3">
                  <c:v>2642633305.3458681</c:v>
                </c:pt>
                <c:pt idx="4">
                  <c:v>2602046217.8797765</c:v>
                </c:pt>
                <c:pt idx="5">
                  <c:v>2561210714.9458804</c:v>
                </c:pt>
                <c:pt idx="6">
                  <c:v>2521812020.1878791</c:v>
                </c:pt>
                <c:pt idx="7">
                  <c:v>2481067650.0356755</c:v>
                </c:pt>
                <c:pt idx="8">
                  <c:v>2441171860.4710588</c:v>
                </c:pt>
                <c:pt idx="9">
                  <c:v>2403481051.0810966</c:v>
                </c:pt>
                <c:pt idx="10">
                  <c:v>2364994735.3576884</c:v>
                </c:pt>
                <c:pt idx="11">
                  <c:v>2327217511.9968476</c:v>
                </c:pt>
                <c:pt idx="12">
                  <c:v>2289041311.8935242</c:v>
                </c:pt>
                <c:pt idx="13">
                  <c:v>2252783308.1129169</c:v>
                </c:pt>
                <c:pt idx="14">
                  <c:v>2215686876.8952775</c:v>
                </c:pt>
                <c:pt idx="15">
                  <c:v>2179884633.7869554</c:v>
                </c:pt>
                <c:pt idx="16">
                  <c:v>2144596261.3803678</c:v>
                </c:pt>
                <c:pt idx="17">
                  <c:v>2109188474.1156008</c:v>
                </c:pt>
                <c:pt idx="18">
                  <c:v>2074068237.0847592</c:v>
                </c:pt>
                <c:pt idx="19">
                  <c:v>2039176526.0575917</c:v>
                </c:pt>
                <c:pt idx="20">
                  <c:v>2004564210.9893415</c:v>
                </c:pt>
                <c:pt idx="21">
                  <c:v>1972742196.6831727</c:v>
                </c:pt>
                <c:pt idx="22">
                  <c:v>1939961523.4233449</c:v>
                </c:pt>
                <c:pt idx="23">
                  <c:v>1907201102.7853999</c:v>
                </c:pt>
                <c:pt idx="24">
                  <c:v>1874357375.3898821</c:v>
                </c:pt>
                <c:pt idx="25">
                  <c:v>1842477451.7075872</c:v>
                </c:pt>
                <c:pt idx="26">
                  <c:v>1810333688.6647356</c:v>
                </c:pt>
                <c:pt idx="27">
                  <c:v>1779131523.1239371</c:v>
                </c:pt>
                <c:pt idx="28">
                  <c:v>1748311747.8856869</c:v>
                </c:pt>
                <c:pt idx="29">
                  <c:v>1718620859.8156028</c:v>
                </c:pt>
                <c:pt idx="30">
                  <c:v>1689336165.775852</c:v>
                </c:pt>
                <c:pt idx="31">
                  <c:v>1659588841.9000432</c:v>
                </c:pt>
                <c:pt idx="32">
                  <c:v>1630332919.7068934</c:v>
                </c:pt>
                <c:pt idx="33">
                  <c:v>1602559719.7375395</c:v>
                </c:pt>
                <c:pt idx="34">
                  <c:v>1574109705.7039247</c:v>
                </c:pt>
                <c:pt idx="35">
                  <c:v>1546577522.6056612</c:v>
                </c:pt>
                <c:pt idx="36">
                  <c:v>1518846413.0714536</c:v>
                </c:pt>
                <c:pt idx="37">
                  <c:v>1490643567.5396376</c:v>
                </c:pt>
                <c:pt idx="38">
                  <c:v>1464070801.5698011</c:v>
                </c:pt>
                <c:pt idx="39">
                  <c:v>1436450559.7336373</c:v>
                </c:pt>
                <c:pt idx="40">
                  <c:v>1410329797.5765247</c:v>
                </c:pt>
                <c:pt idx="41">
                  <c:v>1384755494.3883257</c:v>
                </c:pt>
                <c:pt idx="42">
                  <c:v>1360242772.9137733</c:v>
                </c:pt>
                <c:pt idx="43">
                  <c:v>1334983920.8347447</c:v>
                </c:pt>
                <c:pt idx="44">
                  <c:v>1310483489.0198622</c:v>
                </c:pt>
                <c:pt idx="45">
                  <c:v>1287517356.0077379</c:v>
                </c:pt>
                <c:pt idx="46">
                  <c:v>1263586128.6434891</c:v>
                </c:pt>
                <c:pt idx="47">
                  <c:v>1240846784.4413908</c:v>
                </c:pt>
                <c:pt idx="48">
                  <c:v>1217503896.523576</c:v>
                </c:pt>
                <c:pt idx="49">
                  <c:v>1195135691.2869022</c:v>
                </c:pt>
                <c:pt idx="50">
                  <c:v>1172673548.9481306</c:v>
                </c:pt>
                <c:pt idx="51">
                  <c:v>1150384231.8116338</c:v>
                </c:pt>
                <c:pt idx="52">
                  <c:v>1129474231.6210437</c:v>
                </c:pt>
                <c:pt idx="53">
                  <c:v>1107227051.2489116</c:v>
                </c:pt>
                <c:pt idx="54">
                  <c:v>1087149785.3035131</c:v>
                </c:pt>
                <c:pt idx="55">
                  <c:v>1067172135.1956354</c:v>
                </c:pt>
                <c:pt idx="56">
                  <c:v>1047585100.6851217</c:v>
                </c:pt>
                <c:pt idx="57">
                  <c:v>1028594293.6021529</c:v>
                </c:pt>
                <c:pt idx="58">
                  <c:v>1009064719.8676591</c:v>
                </c:pt>
                <c:pt idx="59">
                  <c:v>990296868.2592082</c:v>
                </c:pt>
                <c:pt idx="60">
                  <c:v>971413079.48403728</c:v>
                </c:pt>
                <c:pt idx="61">
                  <c:v>953299059.11119533</c:v>
                </c:pt>
                <c:pt idx="62">
                  <c:v>935307237.71645701</c:v>
                </c:pt>
                <c:pt idx="63">
                  <c:v>917158548.13278615</c:v>
                </c:pt>
                <c:pt idx="64">
                  <c:v>900070568.80619061</c:v>
                </c:pt>
                <c:pt idx="65">
                  <c:v>883334004.21207881</c:v>
                </c:pt>
                <c:pt idx="66">
                  <c:v>866561213.19954538</c:v>
                </c:pt>
                <c:pt idx="67">
                  <c:v>849829031.16821766</c:v>
                </c:pt>
                <c:pt idx="68">
                  <c:v>833726273.39124298</c:v>
                </c:pt>
                <c:pt idx="69">
                  <c:v>818726773.56734562</c:v>
                </c:pt>
                <c:pt idx="70">
                  <c:v>803353148.73258865</c:v>
                </c:pt>
                <c:pt idx="71">
                  <c:v>788380748.9216764</c:v>
                </c:pt>
                <c:pt idx="72">
                  <c:v>772373022.28232479</c:v>
                </c:pt>
                <c:pt idx="73">
                  <c:v>757522711.90157187</c:v>
                </c:pt>
                <c:pt idx="74">
                  <c:v>743176572.10467052</c:v>
                </c:pt>
                <c:pt idx="75">
                  <c:v>728930403.66709793</c:v>
                </c:pt>
                <c:pt idx="76">
                  <c:v>715136298.23260176</c:v>
                </c:pt>
                <c:pt idx="77">
                  <c:v>701246599.21652949</c:v>
                </c:pt>
                <c:pt idx="78">
                  <c:v>686277913.14154398</c:v>
                </c:pt>
                <c:pt idx="79">
                  <c:v>672911007.01197135</c:v>
                </c:pt>
                <c:pt idx="80">
                  <c:v>659917725.87429929</c:v>
                </c:pt>
                <c:pt idx="81">
                  <c:v>647112895.60969138</c:v>
                </c:pt>
                <c:pt idx="82">
                  <c:v>634465087.23800635</c:v>
                </c:pt>
                <c:pt idx="83">
                  <c:v>622162963.35622621</c:v>
                </c:pt>
                <c:pt idx="84">
                  <c:v>609809968.35333633</c:v>
                </c:pt>
                <c:pt idx="85">
                  <c:v>597796654.12996137</c:v>
                </c:pt>
                <c:pt idx="86">
                  <c:v>586110377.60806501</c:v>
                </c:pt>
                <c:pt idx="87">
                  <c:v>574503560.77245045</c:v>
                </c:pt>
                <c:pt idx="88">
                  <c:v>563330516.55605876</c:v>
                </c:pt>
                <c:pt idx="89">
                  <c:v>551497251.48461401</c:v>
                </c:pt>
                <c:pt idx="90">
                  <c:v>540613767.42727768</c:v>
                </c:pt>
                <c:pt idx="91">
                  <c:v>529810202.70686525</c:v>
                </c:pt>
                <c:pt idx="92">
                  <c:v>518950050.49762458</c:v>
                </c:pt>
                <c:pt idx="93">
                  <c:v>508847518.11930764</c:v>
                </c:pt>
                <c:pt idx="94">
                  <c:v>498061679.24064875</c:v>
                </c:pt>
                <c:pt idx="95">
                  <c:v>487777814.30966473</c:v>
                </c:pt>
                <c:pt idx="96">
                  <c:v>477716581.27766573</c:v>
                </c:pt>
                <c:pt idx="97">
                  <c:v>468067374.74383068</c:v>
                </c:pt>
                <c:pt idx="98">
                  <c:v>458601868.04221737</c:v>
                </c:pt>
                <c:pt idx="99">
                  <c:v>449003959.20950449</c:v>
                </c:pt>
                <c:pt idx="100">
                  <c:v>440032917.33236969</c:v>
                </c:pt>
                <c:pt idx="101">
                  <c:v>430750735.11459315</c:v>
                </c:pt>
                <c:pt idx="102">
                  <c:v>421693412.372392</c:v>
                </c:pt>
                <c:pt idx="103">
                  <c:v>412961911.7801044</c:v>
                </c:pt>
                <c:pt idx="104">
                  <c:v>404333172.27570164</c:v>
                </c:pt>
                <c:pt idx="105">
                  <c:v>396050036.42872036</c:v>
                </c:pt>
                <c:pt idx="106">
                  <c:v>387858226.20460975</c:v>
                </c:pt>
                <c:pt idx="107">
                  <c:v>379904803.35004008</c:v>
                </c:pt>
                <c:pt idx="108">
                  <c:v>371651237.31040269</c:v>
                </c:pt>
                <c:pt idx="109">
                  <c:v>364022096.61966026</c:v>
                </c:pt>
                <c:pt idx="110">
                  <c:v>356431804.45148623</c:v>
                </c:pt>
                <c:pt idx="111">
                  <c:v>348993077.91896617</c:v>
                </c:pt>
                <c:pt idx="112">
                  <c:v>341747705.65606874</c:v>
                </c:pt>
                <c:pt idx="113">
                  <c:v>334580168.21235406</c:v>
                </c:pt>
                <c:pt idx="114">
                  <c:v>327066592.43252552</c:v>
                </c:pt>
                <c:pt idx="115">
                  <c:v>320127540.06971633</c:v>
                </c:pt>
                <c:pt idx="116">
                  <c:v>313211245.68923241</c:v>
                </c:pt>
                <c:pt idx="117">
                  <c:v>306701163.89548987</c:v>
                </c:pt>
                <c:pt idx="118">
                  <c:v>300062483.36749476</c:v>
                </c:pt>
                <c:pt idx="119">
                  <c:v>293567330.36637145</c:v>
                </c:pt>
                <c:pt idx="120">
                  <c:v>287209112.54394245</c:v>
                </c:pt>
                <c:pt idx="121">
                  <c:v>281036110.72764879</c:v>
                </c:pt>
                <c:pt idx="122">
                  <c:v>274938769.77616549</c:v>
                </c:pt>
                <c:pt idx="123">
                  <c:v>268961280.39921778</c:v>
                </c:pt>
                <c:pt idx="124">
                  <c:v>262997608.00491327</c:v>
                </c:pt>
                <c:pt idx="125">
                  <c:v>257248214.77791831</c:v>
                </c:pt>
                <c:pt idx="126">
                  <c:v>251669945.4386279</c:v>
                </c:pt>
                <c:pt idx="127">
                  <c:v>246101475.56894401</c:v>
                </c:pt>
                <c:pt idx="128">
                  <c:v>240673203.78126439</c:v>
                </c:pt>
                <c:pt idx="129">
                  <c:v>235469960.21178773</c:v>
                </c:pt>
                <c:pt idx="130">
                  <c:v>230232860.30132028</c:v>
                </c:pt>
                <c:pt idx="131">
                  <c:v>225143313.00428179</c:v>
                </c:pt>
                <c:pt idx="132">
                  <c:v>220075067.12464282</c:v>
                </c:pt>
                <c:pt idx="133">
                  <c:v>215108331.00603783</c:v>
                </c:pt>
                <c:pt idx="134">
                  <c:v>210217656.69367105</c:v>
                </c:pt>
                <c:pt idx="135">
                  <c:v>205413159.63484728</c:v>
                </c:pt>
                <c:pt idx="136">
                  <c:v>200724728.66166571</c:v>
                </c:pt>
                <c:pt idx="137">
                  <c:v>196093576.94564956</c:v>
                </c:pt>
                <c:pt idx="138">
                  <c:v>191467904.59719342</c:v>
                </c:pt>
                <c:pt idx="139">
                  <c:v>186954679.24336657</c:v>
                </c:pt>
                <c:pt idx="140">
                  <c:v>182501064.28076342</c:v>
                </c:pt>
                <c:pt idx="141">
                  <c:v>178332626.63601238</c:v>
                </c:pt>
                <c:pt idx="142">
                  <c:v>174098182.34200421</c:v>
                </c:pt>
                <c:pt idx="143">
                  <c:v>169967147.59979692</c:v>
                </c:pt>
                <c:pt idx="144">
                  <c:v>165888530.2780225</c:v>
                </c:pt>
                <c:pt idx="145">
                  <c:v>161933910.36640608</c:v>
                </c:pt>
                <c:pt idx="146">
                  <c:v>158015065.21889666</c:v>
                </c:pt>
                <c:pt idx="147">
                  <c:v>154172074.98878792</c:v>
                </c:pt>
                <c:pt idx="148">
                  <c:v>150447495.95476171</c:v>
                </c:pt>
                <c:pt idx="149">
                  <c:v>146744911.48718557</c:v>
                </c:pt>
                <c:pt idx="150">
                  <c:v>142927731.81564632</c:v>
                </c:pt>
                <c:pt idx="151">
                  <c:v>139347557.99868879</c:v>
                </c:pt>
                <c:pt idx="152">
                  <c:v>135829277.77846494</c:v>
                </c:pt>
                <c:pt idx="153">
                  <c:v>132481936.31570905</c:v>
                </c:pt>
                <c:pt idx="154">
                  <c:v>129080482.54537514</c:v>
                </c:pt>
                <c:pt idx="155">
                  <c:v>125790850.24730426</c:v>
                </c:pt>
                <c:pt idx="156">
                  <c:v>122461920.09851152</c:v>
                </c:pt>
                <c:pt idx="157">
                  <c:v>119316113.51353236</c:v>
                </c:pt>
                <c:pt idx="158">
                  <c:v>116207346.41618598</c:v>
                </c:pt>
                <c:pt idx="159">
                  <c:v>113173798.95761237</c:v>
                </c:pt>
                <c:pt idx="160">
                  <c:v>110251657.95240724</c:v>
                </c:pt>
                <c:pt idx="161">
                  <c:v>107362051.84403023</c:v>
                </c:pt>
                <c:pt idx="162">
                  <c:v>104559386.43318288</c:v>
                </c:pt>
                <c:pt idx="163">
                  <c:v>101726185.30645031</c:v>
                </c:pt>
                <c:pt idx="164">
                  <c:v>99012540.87825574</c:v>
                </c:pt>
                <c:pt idx="165">
                  <c:v>96179034.1389101</c:v>
                </c:pt>
                <c:pt idx="166">
                  <c:v>93574701.412838727</c:v>
                </c:pt>
                <c:pt idx="167">
                  <c:v>91048867.792036876</c:v>
                </c:pt>
                <c:pt idx="168">
                  <c:v>88557867.583244875</c:v>
                </c:pt>
                <c:pt idx="169">
                  <c:v>86165500.306609064</c:v>
                </c:pt>
                <c:pt idx="170">
                  <c:v>83809069.454359412</c:v>
                </c:pt>
                <c:pt idx="171">
                  <c:v>81474825.271214291</c:v>
                </c:pt>
                <c:pt idx="172">
                  <c:v>79264862.900969163</c:v>
                </c:pt>
                <c:pt idx="173">
                  <c:v>77082159.242475152</c:v>
                </c:pt>
                <c:pt idx="174">
                  <c:v>74958586.544582605</c:v>
                </c:pt>
                <c:pt idx="175">
                  <c:v>72852524.255256191</c:v>
                </c:pt>
                <c:pt idx="176">
                  <c:v>70783498.40293619</c:v>
                </c:pt>
                <c:pt idx="177">
                  <c:v>68789055.992264852</c:v>
                </c:pt>
                <c:pt idx="178">
                  <c:v>66796195.33490476</c:v>
                </c:pt>
                <c:pt idx="179">
                  <c:v>64861285.861484505</c:v>
                </c:pt>
                <c:pt idx="180">
                  <c:v>62956600.786884271</c:v>
                </c:pt>
                <c:pt idx="181">
                  <c:v>61123875.049997494</c:v>
                </c:pt>
                <c:pt idx="182">
                  <c:v>59329912.379033998</c:v>
                </c:pt>
                <c:pt idx="183">
                  <c:v>57584975.593076155</c:v>
                </c:pt>
                <c:pt idx="184">
                  <c:v>55902498.940533109</c:v>
                </c:pt>
                <c:pt idx="185">
                  <c:v>54250725.576312803</c:v>
                </c:pt>
                <c:pt idx="186">
                  <c:v>52658034.459747896</c:v>
                </c:pt>
                <c:pt idx="187">
                  <c:v>51102353.139834717</c:v>
                </c:pt>
                <c:pt idx="188">
                  <c:v>49586141.856785364</c:v>
                </c:pt>
                <c:pt idx="189">
                  <c:v>48149833.005480923</c:v>
                </c:pt>
                <c:pt idx="190">
                  <c:v>46706314.926722169</c:v>
                </c:pt>
                <c:pt idx="191">
                  <c:v>45305583.594159648</c:v>
                </c:pt>
                <c:pt idx="192">
                  <c:v>43919718.889751412</c:v>
                </c:pt>
                <c:pt idx="193">
                  <c:v>42579007.683053605</c:v>
                </c:pt>
                <c:pt idx="194">
                  <c:v>41255654.45344761</c:v>
                </c:pt>
                <c:pt idx="195">
                  <c:v>39960330.28165669</c:v>
                </c:pt>
                <c:pt idx="196">
                  <c:v>38708144.164541408</c:v>
                </c:pt>
                <c:pt idx="197">
                  <c:v>37474825.395839028</c:v>
                </c:pt>
                <c:pt idx="198">
                  <c:v>36278725.786658503</c:v>
                </c:pt>
                <c:pt idx="199">
                  <c:v>35106648.392446779</c:v>
                </c:pt>
                <c:pt idx="200">
                  <c:v>33965492.238018721</c:v>
                </c:pt>
                <c:pt idx="201">
                  <c:v>32886257.552382197</c:v>
                </c:pt>
                <c:pt idx="202">
                  <c:v>31736397.838910811</c:v>
                </c:pt>
                <c:pt idx="203">
                  <c:v>30689929.284275856</c:v>
                </c:pt>
                <c:pt idx="204">
                  <c:v>29678154.624149468</c:v>
                </c:pt>
                <c:pt idx="205">
                  <c:v>28702311.642521478</c:v>
                </c:pt>
                <c:pt idx="206">
                  <c:v>27651926.987395886</c:v>
                </c:pt>
                <c:pt idx="207">
                  <c:v>26687632.746650793</c:v>
                </c:pt>
                <c:pt idx="208">
                  <c:v>25779782.703305591</c:v>
                </c:pt>
                <c:pt idx="209">
                  <c:v>24882159.032482177</c:v>
                </c:pt>
                <c:pt idx="210">
                  <c:v>24008975.630865272</c:v>
                </c:pt>
                <c:pt idx="211">
                  <c:v>23146038.205935381</c:v>
                </c:pt>
                <c:pt idx="212">
                  <c:v>22300602.537905656</c:v>
                </c:pt>
                <c:pt idx="213">
                  <c:v>21492415.271811213</c:v>
                </c:pt>
                <c:pt idx="214">
                  <c:v>20682442.85882169</c:v>
                </c:pt>
                <c:pt idx="215">
                  <c:v>19873891.215009656</c:v>
                </c:pt>
                <c:pt idx="216">
                  <c:v>19101821.423705909</c:v>
                </c:pt>
                <c:pt idx="217">
                  <c:v>18359237.572442085</c:v>
                </c:pt>
                <c:pt idx="218">
                  <c:v>17632314.184996925</c:v>
                </c:pt>
                <c:pt idx="219">
                  <c:v>16932090.504277892</c:v>
                </c:pt>
                <c:pt idx="220">
                  <c:v>16269942.332779264</c:v>
                </c:pt>
                <c:pt idx="221">
                  <c:v>15625331.528094687</c:v>
                </c:pt>
                <c:pt idx="222">
                  <c:v>15001378.278407661</c:v>
                </c:pt>
                <c:pt idx="223">
                  <c:v>14396993.881140301</c:v>
                </c:pt>
                <c:pt idx="224">
                  <c:v>13807426.203284632</c:v>
                </c:pt>
                <c:pt idx="225">
                  <c:v>13240868.980792243</c:v>
                </c:pt>
                <c:pt idx="226">
                  <c:v>12683598.821230525</c:v>
                </c:pt>
                <c:pt idx="227">
                  <c:v>12145661.432101708</c:v>
                </c:pt>
                <c:pt idx="228">
                  <c:v>11625933.607350567</c:v>
                </c:pt>
                <c:pt idx="229">
                  <c:v>11132137.368622519</c:v>
                </c:pt>
                <c:pt idx="230">
                  <c:v>10658740.736276599</c:v>
                </c:pt>
                <c:pt idx="231">
                  <c:v>10204982.736734616</c:v>
                </c:pt>
                <c:pt idx="232">
                  <c:v>9776999.2892404757</c:v>
                </c:pt>
                <c:pt idx="233">
                  <c:v>9363715.3700155634</c:v>
                </c:pt>
                <c:pt idx="234">
                  <c:v>8965109.4270347059</c:v>
                </c:pt>
                <c:pt idx="235">
                  <c:v>8573967.3542054594</c:v>
                </c:pt>
                <c:pt idx="236">
                  <c:v>8190549.4960536165</c:v>
                </c:pt>
                <c:pt idx="237">
                  <c:v>7820689.5946636302</c:v>
                </c:pt>
                <c:pt idx="238">
                  <c:v>7452748.4943623943</c:v>
                </c:pt>
                <c:pt idx="239">
                  <c:v>7095966.1952512171</c:v>
                </c:pt>
                <c:pt idx="240">
                  <c:v>6747692.9548683017</c:v>
                </c:pt>
                <c:pt idx="241">
                  <c:v>6421241.3729616543</c:v>
                </c:pt>
                <c:pt idx="242">
                  <c:v>6109108.4700235194</c:v>
                </c:pt>
                <c:pt idx="243">
                  <c:v>5812472.402306743</c:v>
                </c:pt>
                <c:pt idx="244">
                  <c:v>5529504.1852623289</c:v>
                </c:pt>
                <c:pt idx="245">
                  <c:v>5257096.7256361023</c:v>
                </c:pt>
                <c:pt idx="246">
                  <c:v>4996658.8921457473</c:v>
                </c:pt>
                <c:pt idx="247">
                  <c:v>4752917.515719898</c:v>
                </c:pt>
                <c:pt idx="248">
                  <c:v>4522002.3856559247</c:v>
                </c:pt>
                <c:pt idx="249">
                  <c:v>4307303.4508336</c:v>
                </c:pt>
                <c:pt idx="250">
                  <c:v>4098030.7911886009</c:v>
                </c:pt>
                <c:pt idx="251">
                  <c:v>3896202.2616024939</c:v>
                </c:pt>
                <c:pt idx="252">
                  <c:v>3699158.6329904939</c:v>
                </c:pt>
                <c:pt idx="253">
                  <c:v>3510731.5483094989</c:v>
                </c:pt>
                <c:pt idx="254">
                  <c:v>3326901.1039286489</c:v>
                </c:pt>
                <c:pt idx="255">
                  <c:v>3148097.2762080338</c:v>
                </c:pt>
                <c:pt idx="256">
                  <c:v>2976447.8631661842</c:v>
                </c:pt>
                <c:pt idx="257">
                  <c:v>2810083.140154283</c:v>
                </c:pt>
                <c:pt idx="258">
                  <c:v>2649319.4327673861</c:v>
                </c:pt>
                <c:pt idx="259">
                  <c:v>2492726.0250108093</c:v>
                </c:pt>
                <c:pt idx="260">
                  <c:v>2340714.1747288434</c:v>
                </c:pt>
                <c:pt idx="261">
                  <c:v>2196380.0710782078</c:v>
                </c:pt>
                <c:pt idx="262">
                  <c:v>2056895.6727592109</c:v>
                </c:pt>
                <c:pt idx="263">
                  <c:v>1922925.6185242396</c:v>
                </c:pt>
                <c:pt idx="264">
                  <c:v>1794466.9226738913</c:v>
                </c:pt>
                <c:pt idx="265">
                  <c:v>1672448.6418307971</c:v>
                </c:pt>
                <c:pt idx="266">
                  <c:v>1554264.6192597428</c:v>
                </c:pt>
                <c:pt idx="267">
                  <c:v>1440124.909522227</c:v>
                </c:pt>
                <c:pt idx="268">
                  <c:v>1331206.246799062</c:v>
                </c:pt>
                <c:pt idx="269">
                  <c:v>1225329.0209375629</c:v>
                </c:pt>
                <c:pt idx="270">
                  <c:v>1122766.9481408352</c:v>
                </c:pt>
                <c:pt idx="271">
                  <c:v>1022957.1458876645</c:v>
                </c:pt>
                <c:pt idx="272">
                  <c:v>926605.02004884917</c:v>
                </c:pt>
                <c:pt idx="273">
                  <c:v>834094.73904442985</c:v>
                </c:pt>
                <c:pt idx="274">
                  <c:v>743984.98814190913</c:v>
                </c:pt>
                <c:pt idx="275">
                  <c:v>657638.0034511917</c:v>
                </c:pt>
                <c:pt idx="276">
                  <c:v>576588.41777489614</c:v>
                </c:pt>
                <c:pt idx="277">
                  <c:v>500814.68469696102</c:v>
                </c:pt>
                <c:pt idx="278">
                  <c:v>433814.88085689879</c:v>
                </c:pt>
                <c:pt idx="279">
                  <c:v>374954.23475318152</c:v>
                </c:pt>
                <c:pt idx="280">
                  <c:v>325593.56491331063</c:v>
                </c:pt>
                <c:pt idx="281">
                  <c:v>282053.49250450014</c:v>
                </c:pt>
                <c:pt idx="282">
                  <c:v>242465.28694865198</c:v>
                </c:pt>
                <c:pt idx="283">
                  <c:v>209642.2034089879</c:v>
                </c:pt>
                <c:pt idx="284">
                  <c:v>178977.91926705334</c:v>
                </c:pt>
                <c:pt idx="285">
                  <c:v>150134.40097161711</c:v>
                </c:pt>
                <c:pt idx="286">
                  <c:v>123140.78157393383</c:v>
                </c:pt>
                <c:pt idx="287">
                  <c:v>99203.215987056727</c:v>
                </c:pt>
                <c:pt idx="288">
                  <c:v>81126.925822491918</c:v>
                </c:pt>
                <c:pt idx="289">
                  <c:v>66760.239791547618</c:v>
                </c:pt>
                <c:pt idx="290">
                  <c:v>54724.771810495171</c:v>
                </c:pt>
                <c:pt idx="291">
                  <c:v>44349.054671544509</c:v>
                </c:pt>
                <c:pt idx="292">
                  <c:v>37269.898606433126</c:v>
                </c:pt>
                <c:pt idx="293">
                  <c:v>32330.038903367982</c:v>
                </c:pt>
                <c:pt idx="294">
                  <c:v>28880.830835341068</c:v>
                </c:pt>
                <c:pt idx="295">
                  <c:v>27306.016618504225</c:v>
                </c:pt>
                <c:pt idx="296">
                  <c:v>26114.478154853055</c:v>
                </c:pt>
                <c:pt idx="297">
                  <c:v>24998.542955052919</c:v>
                </c:pt>
                <c:pt idx="298">
                  <c:v>23963.987030954711</c:v>
                </c:pt>
                <c:pt idx="299">
                  <c:v>22949.912290161607</c:v>
                </c:pt>
                <c:pt idx="300">
                  <c:v>21943.314129013801</c:v>
                </c:pt>
                <c:pt idx="301">
                  <c:v>20956.345174443661</c:v>
                </c:pt>
                <c:pt idx="302">
                  <c:v>19977.106287878338</c:v>
                </c:pt>
                <c:pt idx="303">
                  <c:v>19011.447727999519</c:v>
                </c:pt>
                <c:pt idx="304">
                  <c:v>18064.172782598424</c:v>
                </c:pt>
                <c:pt idx="305">
                  <c:v>17124.838034945908</c:v>
                </c:pt>
                <c:pt idx="306">
                  <c:v>16347.978766281754</c:v>
                </c:pt>
                <c:pt idx="307">
                  <c:v>15577.227850973086</c:v>
                </c:pt>
                <c:pt idx="308">
                  <c:v>14817.159213354073</c:v>
                </c:pt>
                <c:pt idx="309">
                  <c:v>14079.213647149842</c:v>
                </c:pt>
                <c:pt idx="310">
                  <c:v>13395.638693436238</c:v>
                </c:pt>
                <c:pt idx="311">
                  <c:v>12762.498177614822</c:v>
                </c:pt>
                <c:pt idx="312">
                  <c:v>12173.272843927354</c:v>
                </c:pt>
                <c:pt idx="313">
                  <c:v>11595.412707424783</c:v>
                </c:pt>
                <c:pt idx="314">
                  <c:v>11022.323179177538</c:v>
                </c:pt>
                <c:pt idx="315">
                  <c:v>10456.984089759313</c:v>
                </c:pt>
                <c:pt idx="316">
                  <c:v>9957.4817134501172</c:v>
                </c:pt>
                <c:pt idx="317">
                  <c:v>9462.1039212881115</c:v>
                </c:pt>
                <c:pt idx="318">
                  <c:v>8976.0219030419757</c:v>
                </c:pt>
                <c:pt idx="319">
                  <c:v>8513.4743984208544</c:v>
                </c:pt>
                <c:pt idx="320">
                  <c:v>8057.4454234167806</c:v>
                </c:pt>
                <c:pt idx="321">
                  <c:v>7612.0254896404285</c:v>
                </c:pt>
                <c:pt idx="322">
                  <c:v>7168.5693582495314</c:v>
                </c:pt>
                <c:pt idx="323">
                  <c:v>6733.2581055809196</c:v>
                </c:pt>
                <c:pt idx="324">
                  <c:v>6302.2187832045893</c:v>
                </c:pt>
                <c:pt idx="325">
                  <c:v>5878.9527895978517</c:v>
                </c:pt>
                <c:pt idx="326">
                  <c:v>5460.0570114928796</c:v>
                </c:pt>
                <c:pt idx="327">
                  <c:v>5047.189426072282</c:v>
                </c:pt>
                <c:pt idx="328">
                  <c:v>4641.6005776736765</c:v>
                </c:pt>
                <c:pt idx="329">
                  <c:v>4361.4892642194627</c:v>
                </c:pt>
                <c:pt idx="330">
                  <c:v>4086.3842571783957</c:v>
                </c:pt>
                <c:pt idx="331">
                  <c:v>3813.928897157351</c:v>
                </c:pt>
                <c:pt idx="332">
                  <c:v>3545.2779771920814</c:v>
                </c:pt>
                <c:pt idx="333">
                  <c:v>3283.0849431109204</c:v>
                </c:pt>
                <c:pt idx="334">
                  <c:v>3021.7015283009828</c:v>
                </c:pt>
                <c:pt idx="335">
                  <c:v>2764.7566557469941</c:v>
                </c:pt>
                <c:pt idx="336">
                  <c:v>2510.6281381048661</c:v>
                </c:pt>
                <c:pt idx="337">
                  <c:v>2260.7180955565514</c:v>
                </c:pt>
                <c:pt idx="338">
                  <c:v>2013.6854794363583</c:v>
                </c:pt>
                <c:pt idx="339">
                  <c:v>1824.4299738813579</c:v>
                </c:pt>
                <c:pt idx="340">
                  <c:v>1638.2600949370942</c:v>
                </c:pt>
                <c:pt idx="341">
                  <c:v>1454.2014434421424</c:v>
                </c:pt>
                <c:pt idx="342">
                  <c:v>1273.0708965919507</c:v>
                </c:pt>
                <c:pt idx="343">
                  <c:v>1094.1420185705686</c:v>
                </c:pt>
                <c:pt idx="344">
                  <c:v>970.30899678298385</c:v>
                </c:pt>
                <c:pt idx="345">
                  <c:v>848.8724993005269</c:v>
                </c:pt>
                <c:pt idx="346">
                  <c:v>728.32170025961636</c:v>
                </c:pt>
                <c:pt idx="347">
                  <c:v>609.60328826477462</c:v>
                </c:pt>
                <c:pt idx="348">
                  <c:v>496.20080460220277</c:v>
                </c:pt>
                <c:pt idx="349">
                  <c:v>384.48346874072672</c:v>
                </c:pt>
                <c:pt idx="350">
                  <c:v>274.19282052546652</c:v>
                </c:pt>
                <c:pt idx="351">
                  <c:v>165.44880079831398</c:v>
                </c:pt>
                <c:pt idx="352">
                  <c:v>0</c:v>
                </c:pt>
                <c:pt idx="353">
                  <c:v>0</c:v>
                </c:pt>
              </c:numCache>
            </c:numRef>
          </c:val>
          <c:extLst>
            <c:ext xmlns:c16="http://schemas.microsoft.com/office/drawing/2014/chart" uri="{C3380CC4-5D6E-409C-BE32-E72D297353CC}">
              <c16:uniqueId val="{00000003-469F-4B32-8DA0-9E268A2952D9}"/>
            </c:ext>
          </c:extLst>
        </c:ser>
        <c:dLbls>
          <c:showLegendKey val="0"/>
          <c:showVal val="0"/>
          <c:showCatName val="0"/>
          <c:showSerName val="0"/>
          <c:showPercent val="0"/>
          <c:showBubbleSize val="0"/>
        </c:dLbls>
        <c:axId val="980707896"/>
        <c:axId val="1"/>
      </c:areaChart>
      <c:lineChart>
        <c:grouping val="standard"/>
        <c:varyColors val="0"/>
        <c:ser>
          <c:idx val="4"/>
          <c:order val="4"/>
          <c:tx>
            <c:strRef>
              <c:f>_Hidden30!$F$1:$F$1</c:f>
              <c:strCache>
                <c:ptCount val="1"/>
                <c:pt idx="0">
                  <c:v>Covered bonds (until maturity date)</c:v>
                </c:pt>
              </c:strCache>
            </c:strRef>
          </c:tx>
          <c:spPr>
            <a:ln w="12700">
              <a:solidFill>
                <a:srgbClr val="FF0000"/>
              </a:solidFill>
              <a:prstDash val="sysDash"/>
            </a:ln>
          </c:spPr>
          <c:marker>
            <c:symbol val="none"/>
          </c:marker>
          <c:cat>
            <c:strRef>
              <c:f>_Hidden30!$A$2:$A$355</c:f>
              <c:strCache>
                <c:ptCount val="354"/>
                <c:pt idx="0">
                  <c:v>1/06/2021</c:v>
                </c:pt>
                <c:pt idx="1">
                  <c:v>1/07/2021</c:v>
                </c:pt>
                <c:pt idx="2">
                  <c:v>1/08/2021</c:v>
                </c:pt>
                <c:pt idx="3">
                  <c:v>1/09/2021</c:v>
                </c:pt>
                <c:pt idx="4">
                  <c:v>1/10/2021</c:v>
                </c:pt>
                <c:pt idx="5">
                  <c:v>1/11/2021</c:v>
                </c:pt>
                <c:pt idx="6">
                  <c:v>1/12/2021</c:v>
                </c:pt>
                <c:pt idx="7">
                  <c:v>1/01/2022</c:v>
                </c:pt>
                <c:pt idx="8">
                  <c:v>1/02/2022</c:v>
                </c:pt>
                <c:pt idx="9">
                  <c:v>1/03/2022</c:v>
                </c:pt>
                <c:pt idx="10">
                  <c:v>1/04/2022</c:v>
                </c:pt>
                <c:pt idx="11">
                  <c:v>1/05/2022</c:v>
                </c:pt>
                <c:pt idx="12">
                  <c:v>1/06/2022</c:v>
                </c:pt>
                <c:pt idx="13">
                  <c:v>1/07/2022</c:v>
                </c:pt>
                <c:pt idx="14">
                  <c:v>1/08/2022</c:v>
                </c:pt>
                <c:pt idx="15">
                  <c:v>1/09/2022</c:v>
                </c:pt>
                <c:pt idx="16">
                  <c:v>1/10/2022</c:v>
                </c:pt>
                <c:pt idx="17">
                  <c:v>1/11/2022</c:v>
                </c:pt>
                <c:pt idx="18">
                  <c:v>1/12/2022</c:v>
                </c:pt>
                <c:pt idx="19">
                  <c:v>1/01/2023</c:v>
                </c:pt>
                <c:pt idx="20">
                  <c:v>1/02/2023</c:v>
                </c:pt>
                <c:pt idx="21">
                  <c:v>1/03/2023</c:v>
                </c:pt>
                <c:pt idx="22">
                  <c:v>1/04/2023</c:v>
                </c:pt>
                <c:pt idx="23">
                  <c:v>1/05/2023</c:v>
                </c:pt>
                <c:pt idx="24">
                  <c:v>1/06/2023</c:v>
                </c:pt>
                <c:pt idx="25">
                  <c:v>1/07/2023</c:v>
                </c:pt>
                <c:pt idx="26">
                  <c:v>1/08/2023</c:v>
                </c:pt>
                <c:pt idx="27">
                  <c:v>1/09/2023</c:v>
                </c:pt>
                <c:pt idx="28">
                  <c:v>1/10/2023</c:v>
                </c:pt>
                <c:pt idx="29">
                  <c:v>1/11/2023</c:v>
                </c:pt>
                <c:pt idx="30">
                  <c:v>1/12/2023</c:v>
                </c:pt>
                <c:pt idx="31">
                  <c:v>1/01/2024</c:v>
                </c:pt>
                <c:pt idx="32">
                  <c:v>1/02/2024</c:v>
                </c:pt>
                <c:pt idx="33">
                  <c:v>1/03/2024</c:v>
                </c:pt>
                <c:pt idx="34">
                  <c:v>1/04/2024</c:v>
                </c:pt>
                <c:pt idx="35">
                  <c:v>1/05/2024</c:v>
                </c:pt>
                <c:pt idx="36">
                  <c:v>1/06/2024</c:v>
                </c:pt>
                <c:pt idx="37">
                  <c:v>1/07/2024</c:v>
                </c:pt>
                <c:pt idx="38">
                  <c:v>1/08/2024</c:v>
                </c:pt>
                <c:pt idx="39">
                  <c:v>1/09/2024</c:v>
                </c:pt>
                <c:pt idx="40">
                  <c:v>1/10/2024</c:v>
                </c:pt>
                <c:pt idx="41">
                  <c:v>1/11/2024</c:v>
                </c:pt>
                <c:pt idx="42">
                  <c:v>1/12/2024</c:v>
                </c:pt>
                <c:pt idx="43">
                  <c:v>1/01/2025</c:v>
                </c:pt>
                <c:pt idx="44">
                  <c:v>1/02/2025</c:v>
                </c:pt>
                <c:pt idx="45">
                  <c:v>1/03/2025</c:v>
                </c:pt>
                <c:pt idx="46">
                  <c:v>1/04/2025</c:v>
                </c:pt>
                <c:pt idx="47">
                  <c:v>1/05/2025</c:v>
                </c:pt>
                <c:pt idx="48">
                  <c:v>1/06/2025</c:v>
                </c:pt>
                <c:pt idx="49">
                  <c:v>1/07/2025</c:v>
                </c:pt>
                <c:pt idx="50">
                  <c:v>1/08/2025</c:v>
                </c:pt>
                <c:pt idx="51">
                  <c:v>1/09/2025</c:v>
                </c:pt>
                <c:pt idx="52">
                  <c:v>1/10/2025</c:v>
                </c:pt>
                <c:pt idx="53">
                  <c:v>1/11/2025</c:v>
                </c:pt>
                <c:pt idx="54">
                  <c:v>1/12/2025</c:v>
                </c:pt>
                <c:pt idx="55">
                  <c:v>1/01/2026</c:v>
                </c:pt>
                <c:pt idx="56">
                  <c:v>1/02/2026</c:v>
                </c:pt>
                <c:pt idx="57">
                  <c:v>1/03/2026</c:v>
                </c:pt>
                <c:pt idx="58">
                  <c:v>1/04/2026</c:v>
                </c:pt>
                <c:pt idx="59">
                  <c:v>1/05/2026</c:v>
                </c:pt>
                <c:pt idx="60">
                  <c:v>1/06/2026</c:v>
                </c:pt>
                <c:pt idx="61">
                  <c:v>1/07/2026</c:v>
                </c:pt>
                <c:pt idx="62">
                  <c:v>1/08/2026</c:v>
                </c:pt>
                <c:pt idx="63">
                  <c:v>1/09/2026</c:v>
                </c:pt>
                <c:pt idx="64">
                  <c:v>1/10/2026</c:v>
                </c:pt>
                <c:pt idx="65">
                  <c:v>1/11/2026</c:v>
                </c:pt>
                <c:pt idx="66">
                  <c:v>1/12/2026</c:v>
                </c:pt>
                <c:pt idx="67">
                  <c:v>1/01/2027</c:v>
                </c:pt>
                <c:pt idx="68">
                  <c:v>1/02/2027</c:v>
                </c:pt>
                <c:pt idx="69">
                  <c:v>1/03/2027</c:v>
                </c:pt>
                <c:pt idx="70">
                  <c:v>1/04/2027</c:v>
                </c:pt>
                <c:pt idx="71">
                  <c:v>1/05/2027</c:v>
                </c:pt>
                <c:pt idx="72">
                  <c:v>1/06/2027</c:v>
                </c:pt>
                <c:pt idx="73">
                  <c:v>1/07/2027</c:v>
                </c:pt>
                <c:pt idx="74">
                  <c:v>1/08/2027</c:v>
                </c:pt>
                <c:pt idx="75">
                  <c:v>1/09/2027</c:v>
                </c:pt>
                <c:pt idx="76">
                  <c:v>1/10/2027</c:v>
                </c:pt>
                <c:pt idx="77">
                  <c:v>1/11/2027</c:v>
                </c:pt>
                <c:pt idx="78">
                  <c:v>1/12/2027</c:v>
                </c:pt>
                <c:pt idx="79">
                  <c:v>1/01/2028</c:v>
                </c:pt>
                <c:pt idx="80">
                  <c:v>1/02/2028</c:v>
                </c:pt>
                <c:pt idx="81">
                  <c:v>1/03/2028</c:v>
                </c:pt>
                <c:pt idx="82">
                  <c:v>1/04/2028</c:v>
                </c:pt>
                <c:pt idx="83">
                  <c:v>1/05/2028</c:v>
                </c:pt>
                <c:pt idx="84">
                  <c:v>1/06/2028</c:v>
                </c:pt>
                <c:pt idx="85">
                  <c:v>1/07/2028</c:v>
                </c:pt>
                <c:pt idx="86">
                  <c:v>1/08/2028</c:v>
                </c:pt>
                <c:pt idx="87">
                  <c:v>1/09/2028</c:v>
                </c:pt>
                <c:pt idx="88">
                  <c:v>1/10/2028</c:v>
                </c:pt>
                <c:pt idx="89">
                  <c:v>1/11/2028</c:v>
                </c:pt>
                <c:pt idx="90">
                  <c:v>1/12/2028</c:v>
                </c:pt>
                <c:pt idx="91">
                  <c:v>1/01/2029</c:v>
                </c:pt>
                <c:pt idx="92">
                  <c:v>1/02/2029</c:v>
                </c:pt>
                <c:pt idx="93">
                  <c:v>1/03/2029</c:v>
                </c:pt>
                <c:pt idx="94">
                  <c:v>1/04/2029</c:v>
                </c:pt>
                <c:pt idx="95">
                  <c:v>1/05/2029</c:v>
                </c:pt>
                <c:pt idx="96">
                  <c:v>1/06/2029</c:v>
                </c:pt>
                <c:pt idx="97">
                  <c:v>1/07/2029</c:v>
                </c:pt>
                <c:pt idx="98">
                  <c:v>1/08/2029</c:v>
                </c:pt>
                <c:pt idx="99">
                  <c:v>1/09/2029</c:v>
                </c:pt>
                <c:pt idx="100">
                  <c:v>1/10/2029</c:v>
                </c:pt>
                <c:pt idx="101">
                  <c:v>1/11/2029</c:v>
                </c:pt>
                <c:pt idx="102">
                  <c:v>1/12/2029</c:v>
                </c:pt>
                <c:pt idx="103">
                  <c:v>1/01/2030</c:v>
                </c:pt>
                <c:pt idx="104">
                  <c:v>1/02/2030</c:v>
                </c:pt>
                <c:pt idx="105">
                  <c:v>1/03/2030</c:v>
                </c:pt>
                <c:pt idx="106">
                  <c:v>1/04/2030</c:v>
                </c:pt>
                <c:pt idx="107">
                  <c:v>1/05/2030</c:v>
                </c:pt>
                <c:pt idx="108">
                  <c:v>1/06/2030</c:v>
                </c:pt>
                <c:pt idx="109">
                  <c:v>1/07/2030</c:v>
                </c:pt>
                <c:pt idx="110">
                  <c:v>1/08/2030</c:v>
                </c:pt>
                <c:pt idx="111">
                  <c:v>1/09/2030</c:v>
                </c:pt>
                <c:pt idx="112">
                  <c:v>1/10/2030</c:v>
                </c:pt>
                <c:pt idx="113">
                  <c:v>1/11/2030</c:v>
                </c:pt>
                <c:pt idx="114">
                  <c:v>1/12/2030</c:v>
                </c:pt>
                <c:pt idx="115">
                  <c:v>1/01/2031</c:v>
                </c:pt>
                <c:pt idx="116">
                  <c:v>1/02/2031</c:v>
                </c:pt>
                <c:pt idx="117">
                  <c:v>1/03/2031</c:v>
                </c:pt>
                <c:pt idx="118">
                  <c:v>1/04/2031</c:v>
                </c:pt>
                <c:pt idx="119">
                  <c:v>1/05/2031</c:v>
                </c:pt>
                <c:pt idx="120">
                  <c:v>1/06/2031</c:v>
                </c:pt>
                <c:pt idx="121">
                  <c:v>1/07/2031</c:v>
                </c:pt>
                <c:pt idx="122">
                  <c:v>1/08/2031</c:v>
                </c:pt>
                <c:pt idx="123">
                  <c:v>1/09/2031</c:v>
                </c:pt>
                <c:pt idx="124">
                  <c:v>1/10/2031</c:v>
                </c:pt>
                <c:pt idx="125">
                  <c:v>1/11/2031</c:v>
                </c:pt>
                <c:pt idx="126">
                  <c:v>1/12/2031</c:v>
                </c:pt>
                <c:pt idx="127">
                  <c:v>1/01/2032</c:v>
                </c:pt>
                <c:pt idx="128">
                  <c:v>1/02/2032</c:v>
                </c:pt>
                <c:pt idx="129">
                  <c:v>1/03/2032</c:v>
                </c:pt>
                <c:pt idx="130">
                  <c:v>1/04/2032</c:v>
                </c:pt>
                <c:pt idx="131">
                  <c:v>1/05/2032</c:v>
                </c:pt>
                <c:pt idx="132">
                  <c:v>1/06/2032</c:v>
                </c:pt>
                <c:pt idx="133">
                  <c:v>1/07/2032</c:v>
                </c:pt>
                <c:pt idx="134">
                  <c:v>1/08/2032</c:v>
                </c:pt>
                <c:pt idx="135">
                  <c:v>1/09/2032</c:v>
                </c:pt>
                <c:pt idx="136">
                  <c:v>1/10/2032</c:v>
                </c:pt>
                <c:pt idx="137">
                  <c:v>1/11/2032</c:v>
                </c:pt>
                <c:pt idx="138">
                  <c:v>1/12/2032</c:v>
                </c:pt>
                <c:pt idx="139">
                  <c:v>1/01/2033</c:v>
                </c:pt>
                <c:pt idx="140">
                  <c:v>1/02/2033</c:v>
                </c:pt>
                <c:pt idx="141">
                  <c:v>1/03/2033</c:v>
                </c:pt>
                <c:pt idx="142">
                  <c:v>1/04/2033</c:v>
                </c:pt>
                <c:pt idx="143">
                  <c:v>1/05/2033</c:v>
                </c:pt>
                <c:pt idx="144">
                  <c:v>1/06/2033</c:v>
                </c:pt>
                <c:pt idx="145">
                  <c:v>1/07/2033</c:v>
                </c:pt>
                <c:pt idx="146">
                  <c:v>1/08/2033</c:v>
                </c:pt>
                <c:pt idx="147">
                  <c:v>1/09/2033</c:v>
                </c:pt>
                <c:pt idx="148">
                  <c:v>1/10/2033</c:v>
                </c:pt>
                <c:pt idx="149">
                  <c:v>1/11/2033</c:v>
                </c:pt>
                <c:pt idx="150">
                  <c:v>1/12/2033</c:v>
                </c:pt>
                <c:pt idx="151">
                  <c:v>1/01/2034</c:v>
                </c:pt>
                <c:pt idx="152">
                  <c:v>1/02/2034</c:v>
                </c:pt>
                <c:pt idx="153">
                  <c:v>1/03/2034</c:v>
                </c:pt>
                <c:pt idx="154">
                  <c:v>1/04/2034</c:v>
                </c:pt>
                <c:pt idx="155">
                  <c:v>1/05/2034</c:v>
                </c:pt>
                <c:pt idx="156">
                  <c:v>1/06/2034</c:v>
                </c:pt>
                <c:pt idx="157">
                  <c:v>1/07/2034</c:v>
                </c:pt>
                <c:pt idx="158">
                  <c:v>1/08/2034</c:v>
                </c:pt>
                <c:pt idx="159">
                  <c:v>1/09/2034</c:v>
                </c:pt>
                <c:pt idx="160">
                  <c:v>1/10/2034</c:v>
                </c:pt>
                <c:pt idx="161">
                  <c:v>1/11/2034</c:v>
                </c:pt>
                <c:pt idx="162">
                  <c:v>1/12/2034</c:v>
                </c:pt>
                <c:pt idx="163">
                  <c:v>1/01/2035</c:v>
                </c:pt>
                <c:pt idx="164">
                  <c:v>1/02/2035</c:v>
                </c:pt>
                <c:pt idx="165">
                  <c:v>1/03/2035</c:v>
                </c:pt>
                <c:pt idx="166">
                  <c:v>1/04/2035</c:v>
                </c:pt>
                <c:pt idx="167">
                  <c:v>1/05/2035</c:v>
                </c:pt>
                <c:pt idx="168">
                  <c:v>1/06/2035</c:v>
                </c:pt>
                <c:pt idx="169">
                  <c:v>1/07/2035</c:v>
                </c:pt>
                <c:pt idx="170">
                  <c:v>1/08/2035</c:v>
                </c:pt>
                <c:pt idx="171">
                  <c:v>1/09/2035</c:v>
                </c:pt>
                <c:pt idx="172">
                  <c:v>1/10/2035</c:v>
                </c:pt>
                <c:pt idx="173">
                  <c:v>1/11/2035</c:v>
                </c:pt>
                <c:pt idx="174">
                  <c:v>1/12/2035</c:v>
                </c:pt>
                <c:pt idx="175">
                  <c:v>1/01/2036</c:v>
                </c:pt>
                <c:pt idx="176">
                  <c:v>1/02/2036</c:v>
                </c:pt>
                <c:pt idx="177">
                  <c:v>1/03/2036</c:v>
                </c:pt>
                <c:pt idx="178">
                  <c:v>1/04/2036</c:v>
                </c:pt>
                <c:pt idx="179">
                  <c:v>1/05/2036</c:v>
                </c:pt>
                <c:pt idx="180">
                  <c:v>1/06/2036</c:v>
                </c:pt>
                <c:pt idx="181">
                  <c:v>1/07/2036</c:v>
                </c:pt>
                <c:pt idx="182">
                  <c:v>1/08/2036</c:v>
                </c:pt>
                <c:pt idx="183">
                  <c:v>1/09/2036</c:v>
                </c:pt>
                <c:pt idx="184">
                  <c:v>1/10/2036</c:v>
                </c:pt>
                <c:pt idx="185">
                  <c:v>1/11/2036</c:v>
                </c:pt>
                <c:pt idx="186">
                  <c:v>1/12/2036</c:v>
                </c:pt>
                <c:pt idx="187">
                  <c:v>1/01/2037</c:v>
                </c:pt>
                <c:pt idx="188">
                  <c:v>1/02/2037</c:v>
                </c:pt>
                <c:pt idx="189">
                  <c:v>1/03/2037</c:v>
                </c:pt>
                <c:pt idx="190">
                  <c:v>1/04/2037</c:v>
                </c:pt>
                <c:pt idx="191">
                  <c:v>1/05/2037</c:v>
                </c:pt>
                <c:pt idx="192">
                  <c:v>1/06/2037</c:v>
                </c:pt>
                <c:pt idx="193">
                  <c:v>1/07/2037</c:v>
                </c:pt>
                <c:pt idx="194">
                  <c:v>1/08/2037</c:v>
                </c:pt>
                <c:pt idx="195">
                  <c:v>1/09/2037</c:v>
                </c:pt>
                <c:pt idx="196">
                  <c:v>1/10/2037</c:v>
                </c:pt>
                <c:pt idx="197">
                  <c:v>1/11/2037</c:v>
                </c:pt>
                <c:pt idx="198">
                  <c:v>1/12/2037</c:v>
                </c:pt>
                <c:pt idx="199">
                  <c:v>1/01/2038</c:v>
                </c:pt>
                <c:pt idx="200">
                  <c:v>1/02/2038</c:v>
                </c:pt>
                <c:pt idx="201">
                  <c:v>1/03/2038</c:v>
                </c:pt>
                <c:pt idx="202">
                  <c:v>1/04/2038</c:v>
                </c:pt>
                <c:pt idx="203">
                  <c:v>1/05/2038</c:v>
                </c:pt>
                <c:pt idx="204">
                  <c:v>1/06/2038</c:v>
                </c:pt>
                <c:pt idx="205">
                  <c:v>1/07/2038</c:v>
                </c:pt>
                <c:pt idx="206">
                  <c:v>1/08/2038</c:v>
                </c:pt>
                <c:pt idx="207">
                  <c:v>1/09/2038</c:v>
                </c:pt>
                <c:pt idx="208">
                  <c:v>1/10/2038</c:v>
                </c:pt>
                <c:pt idx="209">
                  <c:v>1/11/2038</c:v>
                </c:pt>
                <c:pt idx="210">
                  <c:v>1/12/2038</c:v>
                </c:pt>
                <c:pt idx="211">
                  <c:v>1/01/2039</c:v>
                </c:pt>
                <c:pt idx="212">
                  <c:v>1/02/2039</c:v>
                </c:pt>
                <c:pt idx="213">
                  <c:v>1/03/2039</c:v>
                </c:pt>
                <c:pt idx="214">
                  <c:v>1/04/2039</c:v>
                </c:pt>
                <c:pt idx="215">
                  <c:v>1/05/2039</c:v>
                </c:pt>
                <c:pt idx="216">
                  <c:v>1/06/2039</c:v>
                </c:pt>
                <c:pt idx="217">
                  <c:v>1/07/2039</c:v>
                </c:pt>
                <c:pt idx="218">
                  <c:v>1/08/2039</c:v>
                </c:pt>
                <c:pt idx="219">
                  <c:v>1/09/2039</c:v>
                </c:pt>
                <c:pt idx="220">
                  <c:v>1/10/2039</c:v>
                </c:pt>
                <c:pt idx="221">
                  <c:v>1/11/2039</c:v>
                </c:pt>
                <c:pt idx="222">
                  <c:v>1/12/2039</c:v>
                </c:pt>
                <c:pt idx="223">
                  <c:v>1/01/2040</c:v>
                </c:pt>
                <c:pt idx="224">
                  <c:v>1/02/2040</c:v>
                </c:pt>
                <c:pt idx="225">
                  <c:v>1/03/2040</c:v>
                </c:pt>
                <c:pt idx="226">
                  <c:v>1/04/2040</c:v>
                </c:pt>
                <c:pt idx="227">
                  <c:v>1/05/2040</c:v>
                </c:pt>
                <c:pt idx="228">
                  <c:v>1/06/2040</c:v>
                </c:pt>
                <c:pt idx="229">
                  <c:v>1/07/2040</c:v>
                </c:pt>
                <c:pt idx="230">
                  <c:v>1/08/2040</c:v>
                </c:pt>
                <c:pt idx="231">
                  <c:v>1/09/2040</c:v>
                </c:pt>
                <c:pt idx="232">
                  <c:v>1/10/2040</c:v>
                </c:pt>
                <c:pt idx="233">
                  <c:v>1/11/2040</c:v>
                </c:pt>
                <c:pt idx="234">
                  <c:v>1/12/2040</c:v>
                </c:pt>
                <c:pt idx="235">
                  <c:v>1/01/2041</c:v>
                </c:pt>
                <c:pt idx="236">
                  <c:v>1/02/2041</c:v>
                </c:pt>
                <c:pt idx="237">
                  <c:v>1/03/2041</c:v>
                </c:pt>
                <c:pt idx="238">
                  <c:v>1/04/2041</c:v>
                </c:pt>
                <c:pt idx="239">
                  <c:v>1/05/2041</c:v>
                </c:pt>
                <c:pt idx="240">
                  <c:v>1/06/2041</c:v>
                </c:pt>
                <c:pt idx="241">
                  <c:v>1/07/2041</c:v>
                </c:pt>
                <c:pt idx="242">
                  <c:v>1/08/2041</c:v>
                </c:pt>
                <c:pt idx="243">
                  <c:v>1/09/2041</c:v>
                </c:pt>
                <c:pt idx="244">
                  <c:v>1/10/2041</c:v>
                </c:pt>
                <c:pt idx="245">
                  <c:v>1/11/2041</c:v>
                </c:pt>
                <c:pt idx="246">
                  <c:v>1/12/2041</c:v>
                </c:pt>
                <c:pt idx="247">
                  <c:v>1/01/2042</c:v>
                </c:pt>
                <c:pt idx="248">
                  <c:v>1/02/2042</c:v>
                </c:pt>
                <c:pt idx="249">
                  <c:v>1/03/2042</c:v>
                </c:pt>
                <c:pt idx="250">
                  <c:v>1/04/2042</c:v>
                </c:pt>
                <c:pt idx="251">
                  <c:v>1/05/2042</c:v>
                </c:pt>
                <c:pt idx="252">
                  <c:v>1/06/2042</c:v>
                </c:pt>
                <c:pt idx="253">
                  <c:v>1/07/2042</c:v>
                </c:pt>
                <c:pt idx="254">
                  <c:v>1/08/2042</c:v>
                </c:pt>
                <c:pt idx="255">
                  <c:v>1/09/2042</c:v>
                </c:pt>
                <c:pt idx="256">
                  <c:v>1/10/2042</c:v>
                </c:pt>
                <c:pt idx="257">
                  <c:v>1/11/2042</c:v>
                </c:pt>
                <c:pt idx="258">
                  <c:v>1/12/2042</c:v>
                </c:pt>
                <c:pt idx="259">
                  <c:v>1/01/2043</c:v>
                </c:pt>
                <c:pt idx="260">
                  <c:v>1/02/2043</c:v>
                </c:pt>
                <c:pt idx="261">
                  <c:v>1/03/2043</c:v>
                </c:pt>
                <c:pt idx="262">
                  <c:v>1/04/2043</c:v>
                </c:pt>
                <c:pt idx="263">
                  <c:v>1/05/2043</c:v>
                </c:pt>
                <c:pt idx="264">
                  <c:v>1/06/2043</c:v>
                </c:pt>
                <c:pt idx="265">
                  <c:v>1/07/2043</c:v>
                </c:pt>
                <c:pt idx="266">
                  <c:v>1/08/2043</c:v>
                </c:pt>
                <c:pt idx="267">
                  <c:v>1/09/2043</c:v>
                </c:pt>
                <c:pt idx="268">
                  <c:v>1/10/2043</c:v>
                </c:pt>
                <c:pt idx="269">
                  <c:v>1/11/2043</c:v>
                </c:pt>
                <c:pt idx="270">
                  <c:v>1/12/2043</c:v>
                </c:pt>
                <c:pt idx="271">
                  <c:v>1/01/2044</c:v>
                </c:pt>
                <c:pt idx="272">
                  <c:v>1/02/2044</c:v>
                </c:pt>
                <c:pt idx="273">
                  <c:v>1/03/2044</c:v>
                </c:pt>
                <c:pt idx="274">
                  <c:v>1/04/2044</c:v>
                </c:pt>
                <c:pt idx="275">
                  <c:v>1/05/2044</c:v>
                </c:pt>
                <c:pt idx="276">
                  <c:v>1/06/2044</c:v>
                </c:pt>
                <c:pt idx="277">
                  <c:v>1/07/2044</c:v>
                </c:pt>
                <c:pt idx="278">
                  <c:v>1/08/2044</c:v>
                </c:pt>
                <c:pt idx="279">
                  <c:v>1/09/2044</c:v>
                </c:pt>
                <c:pt idx="280">
                  <c:v>1/10/2044</c:v>
                </c:pt>
                <c:pt idx="281">
                  <c:v>1/11/2044</c:v>
                </c:pt>
                <c:pt idx="282">
                  <c:v>1/12/2044</c:v>
                </c:pt>
                <c:pt idx="283">
                  <c:v>1/01/2045</c:v>
                </c:pt>
                <c:pt idx="284">
                  <c:v>1/02/2045</c:v>
                </c:pt>
                <c:pt idx="285">
                  <c:v>1/03/2045</c:v>
                </c:pt>
                <c:pt idx="286">
                  <c:v>1/04/2045</c:v>
                </c:pt>
                <c:pt idx="287">
                  <c:v>1/05/2045</c:v>
                </c:pt>
                <c:pt idx="288">
                  <c:v>1/06/2045</c:v>
                </c:pt>
                <c:pt idx="289">
                  <c:v>1/07/2045</c:v>
                </c:pt>
                <c:pt idx="290">
                  <c:v>1/08/2045</c:v>
                </c:pt>
                <c:pt idx="291">
                  <c:v>1/09/2045</c:v>
                </c:pt>
                <c:pt idx="292">
                  <c:v>1/10/2045</c:v>
                </c:pt>
                <c:pt idx="293">
                  <c:v>1/11/2045</c:v>
                </c:pt>
                <c:pt idx="294">
                  <c:v>1/12/2045</c:v>
                </c:pt>
                <c:pt idx="295">
                  <c:v>1/01/2046</c:v>
                </c:pt>
                <c:pt idx="296">
                  <c:v>1/02/2046</c:v>
                </c:pt>
                <c:pt idx="297">
                  <c:v>1/03/2046</c:v>
                </c:pt>
                <c:pt idx="298">
                  <c:v>1/04/2046</c:v>
                </c:pt>
                <c:pt idx="299">
                  <c:v>1/05/2046</c:v>
                </c:pt>
                <c:pt idx="300">
                  <c:v>1/06/2046</c:v>
                </c:pt>
                <c:pt idx="301">
                  <c:v>1/07/2046</c:v>
                </c:pt>
                <c:pt idx="302">
                  <c:v>1/08/2046</c:v>
                </c:pt>
                <c:pt idx="303">
                  <c:v>1/09/2046</c:v>
                </c:pt>
                <c:pt idx="304">
                  <c:v>1/10/2046</c:v>
                </c:pt>
                <c:pt idx="305">
                  <c:v>1/11/2046</c:v>
                </c:pt>
                <c:pt idx="306">
                  <c:v>1/12/2046</c:v>
                </c:pt>
                <c:pt idx="307">
                  <c:v>1/01/2047</c:v>
                </c:pt>
                <c:pt idx="308">
                  <c:v>1/02/2047</c:v>
                </c:pt>
                <c:pt idx="309">
                  <c:v>1/03/2047</c:v>
                </c:pt>
                <c:pt idx="310">
                  <c:v>1/04/2047</c:v>
                </c:pt>
                <c:pt idx="311">
                  <c:v>1/05/2047</c:v>
                </c:pt>
                <c:pt idx="312">
                  <c:v>1/06/2047</c:v>
                </c:pt>
                <c:pt idx="313">
                  <c:v>1/07/2047</c:v>
                </c:pt>
                <c:pt idx="314">
                  <c:v>1/08/2047</c:v>
                </c:pt>
                <c:pt idx="315">
                  <c:v>1/09/2047</c:v>
                </c:pt>
                <c:pt idx="316">
                  <c:v>1/10/2047</c:v>
                </c:pt>
                <c:pt idx="317">
                  <c:v>1/11/2047</c:v>
                </c:pt>
                <c:pt idx="318">
                  <c:v>1/12/2047</c:v>
                </c:pt>
                <c:pt idx="319">
                  <c:v>1/01/2048</c:v>
                </c:pt>
                <c:pt idx="320">
                  <c:v>1/02/2048</c:v>
                </c:pt>
                <c:pt idx="321">
                  <c:v>1/03/2048</c:v>
                </c:pt>
                <c:pt idx="322">
                  <c:v>1/04/2048</c:v>
                </c:pt>
                <c:pt idx="323">
                  <c:v>1/05/2048</c:v>
                </c:pt>
                <c:pt idx="324">
                  <c:v>1/06/2048</c:v>
                </c:pt>
                <c:pt idx="325">
                  <c:v>1/07/2048</c:v>
                </c:pt>
                <c:pt idx="326">
                  <c:v>1/08/2048</c:v>
                </c:pt>
                <c:pt idx="327">
                  <c:v>1/09/2048</c:v>
                </c:pt>
                <c:pt idx="328">
                  <c:v>1/10/2048</c:v>
                </c:pt>
                <c:pt idx="329">
                  <c:v>1/11/2048</c:v>
                </c:pt>
                <c:pt idx="330">
                  <c:v>1/12/2048</c:v>
                </c:pt>
                <c:pt idx="331">
                  <c:v>1/01/2049</c:v>
                </c:pt>
                <c:pt idx="332">
                  <c:v>1/02/2049</c:v>
                </c:pt>
                <c:pt idx="333">
                  <c:v>1/03/2049</c:v>
                </c:pt>
                <c:pt idx="334">
                  <c:v>1/04/2049</c:v>
                </c:pt>
                <c:pt idx="335">
                  <c:v>1/05/2049</c:v>
                </c:pt>
                <c:pt idx="336">
                  <c:v>1/06/2049</c:v>
                </c:pt>
                <c:pt idx="337">
                  <c:v>1/07/2049</c:v>
                </c:pt>
                <c:pt idx="338">
                  <c:v>1/08/2049</c:v>
                </c:pt>
                <c:pt idx="339">
                  <c:v>1/09/2049</c:v>
                </c:pt>
                <c:pt idx="340">
                  <c:v>1/10/2049</c:v>
                </c:pt>
                <c:pt idx="341">
                  <c:v>1/11/2049</c:v>
                </c:pt>
                <c:pt idx="342">
                  <c:v>1/12/2049</c:v>
                </c:pt>
                <c:pt idx="343">
                  <c:v>1/01/2050</c:v>
                </c:pt>
                <c:pt idx="344">
                  <c:v>1/02/2050</c:v>
                </c:pt>
                <c:pt idx="345">
                  <c:v>1/03/2050</c:v>
                </c:pt>
                <c:pt idx="346">
                  <c:v>1/04/2050</c:v>
                </c:pt>
                <c:pt idx="347">
                  <c:v>1/05/2050</c:v>
                </c:pt>
                <c:pt idx="348">
                  <c:v>1/06/2050</c:v>
                </c:pt>
                <c:pt idx="349">
                  <c:v>1/07/2050</c:v>
                </c:pt>
                <c:pt idx="350">
                  <c:v>1/08/2050</c:v>
                </c:pt>
                <c:pt idx="351">
                  <c:v>1/09/2050</c:v>
                </c:pt>
                <c:pt idx="352">
                  <c:v>1/10/2050</c:v>
                </c:pt>
                <c:pt idx="353">
                  <c:v>1/11/2050</c:v>
                </c:pt>
              </c:strCache>
            </c:strRef>
          </c:cat>
          <c:val>
            <c:numRef>
              <c:f>_Hidden30!$F$2:$F$355</c:f>
              <c:numCache>
                <c:formatCode>General</c:formatCode>
                <c:ptCount val="354"/>
                <c:pt idx="0">
                  <c:v>2250000000</c:v>
                </c:pt>
                <c:pt idx="1">
                  <c:v>2250000000</c:v>
                </c:pt>
                <c:pt idx="2">
                  <c:v>2250000000</c:v>
                </c:pt>
                <c:pt idx="3">
                  <c:v>2250000000</c:v>
                </c:pt>
                <c:pt idx="4">
                  <c:v>2250000000</c:v>
                </c:pt>
                <c:pt idx="5">
                  <c:v>2250000000</c:v>
                </c:pt>
                <c:pt idx="6">
                  <c:v>2250000000</c:v>
                </c:pt>
                <c:pt idx="7">
                  <c:v>2250000000</c:v>
                </c:pt>
                <c:pt idx="8">
                  <c:v>2250000000</c:v>
                </c:pt>
                <c:pt idx="9">
                  <c:v>2250000000</c:v>
                </c:pt>
                <c:pt idx="10">
                  <c:v>2250000000</c:v>
                </c:pt>
                <c:pt idx="11">
                  <c:v>2250000000</c:v>
                </c:pt>
                <c:pt idx="12">
                  <c:v>2250000000</c:v>
                </c:pt>
                <c:pt idx="13">
                  <c:v>2250000000</c:v>
                </c:pt>
                <c:pt idx="14">
                  <c:v>2250000000</c:v>
                </c:pt>
                <c:pt idx="15">
                  <c:v>2250000000</c:v>
                </c:pt>
                <c:pt idx="16">
                  <c:v>2250000000</c:v>
                </c:pt>
                <c:pt idx="17">
                  <c:v>2250000000</c:v>
                </c:pt>
                <c:pt idx="18">
                  <c:v>2250000000</c:v>
                </c:pt>
                <c:pt idx="19">
                  <c:v>2250000000</c:v>
                </c:pt>
                <c:pt idx="20">
                  <c:v>2250000000</c:v>
                </c:pt>
                <c:pt idx="21">
                  <c:v>2250000000</c:v>
                </c:pt>
                <c:pt idx="22">
                  <c:v>2250000000</c:v>
                </c:pt>
                <c:pt idx="23">
                  <c:v>2250000000</c:v>
                </c:pt>
                <c:pt idx="24">
                  <c:v>2250000000</c:v>
                </c:pt>
                <c:pt idx="25">
                  <c:v>2250000000</c:v>
                </c:pt>
                <c:pt idx="26">
                  <c:v>2250000000</c:v>
                </c:pt>
                <c:pt idx="27">
                  <c:v>2250000000</c:v>
                </c:pt>
                <c:pt idx="28">
                  <c:v>1750000000</c:v>
                </c:pt>
                <c:pt idx="29">
                  <c:v>1750000000</c:v>
                </c:pt>
                <c:pt idx="30">
                  <c:v>1750000000</c:v>
                </c:pt>
                <c:pt idx="31">
                  <c:v>1750000000</c:v>
                </c:pt>
                <c:pt idx="32">
                  <c:v>1750000000</c:v>
                </c:pt>
                <c:pt idx="33">
                  <c:v>1750000000</c:v>
                </c:pt>
                <c:pt idx="34">
                  <c:v>1750000000</c:v>
                </c:pt>
                <c:pt idx="35">
                  <c:v>1750000000</c:v>
                </c:pt>
                <c:pt idx="36">
                  <c:v>1750000000</c:v>
                </c:pt>
                <c:pt idx="37">
                  <c:v>1750000000</c:v>
                </c:pt>
                <c:pt idx="38">
                  <c:v>1750000000</c:v>
                </c:pt>
                <c:pt idx="39">
                  <c:v>1250000000</c:v>
                </c:pt>
                <c:pt idx="40">
                  <c:v>1250000000</c:v>
                </c:pt>
                <c:pt idx="41">
                  <c:v>1250000000</c:v>
                </c:pt>
                <c:pt idx="42">
                  <c:v>1250000000</c:v>
                </c:pt>
                <c:pt idx="43">
                  <c:v>1250000000</c:v>
                </c:pt>
                <c:pt idx="44">
                  <c:v>1250000000</c:v>
                </c:pt>
                <c:pt idx="45">
                  <c:v>1250000000</c:v>
                </c:pt>
                <c:pt idx="46">
                  <c:v>1250000000</c:v>
                </c:pt>
                <c:pt idx="47">
                  <c:v>1250000000</c:v>
                </c:pt>
                <c:pt idx="48">
                  <c:v>1250000000</c:v>
                </c:pt>
                <c:pt idx="49">
                  <c:v>1250000000</c:v>
                </c:pt>
                <c:pt idx="50">
                  <c:v>1250000000</c:v>
                </c:pt>
                <c:pt idx="51">
                  <c:v>1250000000</c:v>
                </c:pt>
                <c:pt idx="52">
                  <c:v>750000000</c:v>
                </c:pt>
                <c:pt idx="53">
                  <c:v>750000000</c:v>
                </c:pt>
                <c:pt idx="54">
                  <c:v>750000000</c:v>
                </c:pt>
                <c:pt idx="55">
                  <c:v>750000000</c:v>
                </c:pt>
                <c:pt idx="56">
                  <c:v>750000000</c:v>
                </c:pt>
                <c:pt idx="57">
                  <c:v>750000000</c:v>
                </c:pt>
                <c:pt idx="58">
                  <c:v>750000000</c:v>
                </c:pt>
                <c:pt idx="59">
                  <c:v>750000000</c:v>
                </c:pt>
                <c:pt idx="60">
                  <c:v>750000000</c:v>
                </c:pt>
                <c:pt idx="61">
                  <c:v>750000000</c:v>
                </c:pt>
                <c:pt idx="62">
                  <c:v>750000000</c:v>
                </c:pt>
                <c:pt idx="63">
                  <c:v>750000000</c:v>
                </c:pt>
                <c:pt idx="64">
                  <c:v>750000000</c:v>
                </c:pt>
                <c:pt idx="65">
                  <c:v>750000000</c:v>
                </c:pt>
                <c:pt idx="66">
                  <c:v>750000000</c:v>
                </c:pt>
                <c:pt idx="67">
                  <c:v>750000000</c:v>
                </c:pt>
                <c:pt idx="68">
                  <c:v>750000000</c:v>
                </c:pt>
                <c:pt idx="69">
                  <c:v>750000000</c:v>
                </c:pt>
                <c:pt idx="70">
                  <c:v>750000000</c:v>
                </c:pt>
                <c:pt idx="71">
                  <c:v>750000000</c:v>
                </c:pt>
                <c:pt idx="72">
                  <c:v>750000000</c:v>
                </c:pt>
                <c:pt idx="73">
                  <c:v>750000000</c:v>
                </c:pt>
                <c:pt idx="74">
                  <c:v>750000000</c:v>
                </c:pt>
                <c:pt idx="75">
                  <c:v>750000000</c:v>
                </c:pt>
                <c:pt idx="76">
                  <c:v>750000000</c:v>
                </c:pt>
                <c:pt idx="77">
                  <c:v>750000000</c:v>
                </c:pt>
                <c:pt idx="78">
                  <c:v>750000000</c:v>
                </c:pt>
                <c:pt idx="79">
                  <c:v>750000000</c:v>
                </c:pt>
                <c:pt idx="80">
                  <c:v>750000000</c:v>
                </c:pt>
                <c:pt idx="81">
                  <c:v>0</c:v>
                </c:pt>
              </c:numCache>
            </c:numRef>
          </c:val>
          <c:smooth val="0"/>
          <c:extLst>
            <c:ext xmlns:c16="http://schemas.microsoft.com/office/drawing/2014/chart" uri="{C3380CC4-5D6E-409C-BE32-E72D297353CC}">
              <c16:uniqueId val="{00000004-469F-4B32-8DA0-9E268A2952D9}"/>
            </c:ext>
          </c:extLst>
        </c:ser>
        <c:dLbls>
          <c:showLegendKey val="0"/>
          <c:showVal val="0"/>
          <c:showCatName val="0"/>
          <c:showSerName val="0"/>
          <c:showPercent val="0"/>
          <c:showBubbleSize val="0"/>
        </c:dLbls>
        <c:marker val="1"/>
        <c:smooth val="0"/>
        <c:axId val="980707896"/>
        <c:axId val="1"/>
      </c:lineChart>
      <c:catAx>
        <c:axId val="980707896"/>
        <c:scaling>
          <c:orientation val="minMax"/>
        </c:scaling>
        <c:delete val="0"/>
        <c:axPos val="b"/>
        <c:numFmt formatCode="0.00" sourceLinked="0"/>
        <c:majorTickMark val="out"/>
        <c:minorTickMark val="none"/>
        <c:tickLblPos val="low"/>
        <c:spPr>
          <a:ln w="3175">
            <a:solidFill>
              <a:srgbClr val="000000"/>
            </a:solidFill>
            <a:prstDash val="solid"/>
          </a:ln>
        </c:spPr>
        <c:txPr>
          <a:bodyPr rot="5400000" vert="horz"/>
          <a:lstStyle/>
          <a:p>
            <a:pPr>
              <a:defRPr sz="800" b="0" i="0" u="none" strike="noStrike" baseline="0">
                <a:solidFill>
                  <a:srgbClr val="000000"/>
                </a:solidFill>
                <a:latin typeface="Tahoma"/>
                <a:ea typeface="Tahoma"/>
                <a:cs typeface="Tahoma"/>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00000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Tahoma"/>
                <a:ea typeface="Tahoma"/>
                <a:cs typeface="Tahoma"/>
              </a:defRPr>
            </a:pPr>
            <a:endParaRPr lang="en-US"/>
          </a:p>
        </c:txPr>
        <c:crossAx val="980707896"/>
        <c:crosses val="autoZero"/>
        <c:crossBetween val="between"/>
      </c:valAx>
      <c:spPr>
        <a:noFill/>
        <a:ln w="25400">
          <a:noFill/>
        </a:ln>
      </c:spPr>
    </c:plotArea>
    <c:legend>
      <c:legendPos val="r"/>
      <c:layout>
        <c:manualLayout>
          <c:xMode val="edge"/>
          <c:yMode val="edge"/>
          <c:x val="0.68245902669387959"/>
          <c:y val="8.2452473847776958E-2"/>
          <c:w val="0.31306047284550387"/>
          <c:h val="0.14376328773458547"/>
        </c:manualLayout>
      </c:layout>
      <c:overlay val="0"/>
      <c:spPr>
        <a:solidFill>
          <a:srgbClr val="FFFFFF"/>
        </a:solidFill>
        <a:ln w="3175">
          <a:solidFill>
            <a:srgbClr val="000000"/>
          </a:solidFill>
          <a:prstDash val="solid"/>
        </a:ln>
      </c:spPr>
      <c:txPr>
        <a:bodyPr/>
        <a:lstStyle/>
        <a:p>
          <a:pPr>
            <a:defRPr sz="825" b="0" i="0" u="none" strike="noStrike" baseline="0">
              <a:solidFill>
                <a:srgbClr val="000000"/>
              </a:solidFill>
              <a:latin typeface="Tahoma"/>
              <a:ea typeface="Tahoma"/>
              <a:cs typeface="Tahoma"/>
            </a:defRPr>
          </a:pPr>
          <a:endParaRPr lang="en-US"/>
        </a:p>
      </c:txPr>
    </c:legend>
    <c:plotVisOnly val="0"/>
    <c:dispBlanksAs val="gap"/>
    <c:showDLblsOverMax val="0"/>
  </c:chart>
  <c:spPr>
    <a:noFill/>
    <a:ln w="6350">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1" l="0.75" r="0.75"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chart" Target="../charts/chart12.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5" Type="http://schemas.openxmlformats.org/officeDocument/2006/relationships/chart" Target="../charts/chart1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s>
</file>

<file path=xl/drawings/_rels/drawing3.xml.rels><?xml version="1.0" encoding="UTF-8" standalone="yes"?>
<Relationships xmlns="http://schemas.openxmlformats.org/package/2006/relationships"><Relationship Id="rId1" Type="http://schemas.openxmlformats.org/officeDocument/2006/relationships/chart" Target="../charts/chart16.xml"/></Relationships>
</file>

<file path=xl/drawings/_rels/drawing4.xml.rels><?xml version="1.0" encoding="UTF-8" standalone="yes"?>
<Relationships xmlns="http://schemas.openxmlformats.org/package/2006/relationships"><Relationship Id="rId1" Type="http://schemas.openxmlformats.org/officeDocument/2006/relationships/chart" Target="../charts/chart17.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221833</xdr:colOff>
      <xdr:row>19</xdr:row>
      <xdr:rowOff>122919</xdr:rowOff>
    </xdr:to>
    <xdr:pic>
      <xdr:nvPicPr>
        <xdr:cNvPr id="2" name="Picture 1">
          <a:extLst>
            <a:ext uri="{FF2B5EF4-FFF2-40B4-BE49-F238E27FC236}">
              <a16:creationId xmlns:a16="http://schemas.microsoft.com/office/drawing/2014/main" id="{0A479F5C-7576-4505-B218-FCB164EC4564}"/>
            </a:ext>
          </a:extLst>
        </xdr:cNvPr>
        <xdr:cNvPicPr>
          <a:picLocks noChangeAspect="1"/>
        </xdr:cNvPicPr>
      </xdr:nvPicPr>
      <xdr:blipFill>
        <a:blip xmlns:r="http://schemas.openxmlformats.org/officeDocument/2006/relationships" r:embed="rId1"/>
        <a:stretch>
          <a:fillRect/>
        </a:stretch>
      </xdr:blipFill>
      <xdr:spPr>
        <a:xfrm>
          <a:off x="2174240" y="3317241"/>
          <a:ext cx="4781768" cy="139355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11</xdr:row>
      <xdr:rowOff>0</xdr:rowOff>
    </xdr:from>
    <xdr:to>
      <xdr:col>15</xdr:col>
      <xdr:colOff>0</xdr:colOff>
      <xdr:row>12</xdr:row>
      <xdr:rowOff>0</xdr:rowOff>
    </xdr:to>
    <xdr:graphicFrame macro="">
      <xdr:nvGraphicFramePr>
        <xdr:cNvPr id="1026" name="Chart 2">
          <a:extLst>
            <a:ext uri="{FF2B5EF4-FFF2-40B4-BE49-F238E27FC236}">
              <a16:creationId xmlns:a16="http://schemas.microsoft.com/office/drawing/2014/main" id="{A2E4DCCA-4790-47D6-B000-04FDAFBC308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0</xdr:colOff>
      <xdr:row>14</xdr:row>
      <xdr:rowOff>0</xdr:rowOff>
    </xdr:from>
    <xdr:to>
      <xdr:col>18</xdr:col>
      <xdr:colOff>0</xdr:colOff>
      <xdr:row>15</xdr:row>
      <xdr:rowOff>0</xdr:rowOff>
    </xdr:to>
    <xdr:graphicFrame macro="">
      <xdr:nvGraphicFramePr>
        <xdr:cNvPr id="1029" name="Chart 5">
          <a:extLst>
            <a:ext uri="{FF2B5EF4-FFF2-40B4-BE49-F238E27FC236}">
              <a16:creationId xmlns:a16="http://schemas.microsoft.com/office/drawing/2014/main" id="{1D07D226-F7FE-444A-99AC-89E417FF448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0</xdr:colOff>
      <xdr:row>17</xdr:row>
      <xdr:rowOff>0</xdr:rowOff>
    </xdr:from>
    <xdr:to>
      <xdr:col>15</xdr:col>
      <xdr:colOff>0</xdr:colOff>
      <xdr:row>18</xdr:row>
      <xdr:rowOff>0</xdr:rowOff>
    </xdr:to>
    <xdr:graphicFrame macro="">
      <xdr:nvGraphicFramePr>
        <xdr:cNvPr id="1030" name="Chart 6">
          <a:extLst>
            <a:ext uri="{FF2B5EF4-FFF2-40B4-BE49-F238E27FC236}">
              <a16:creationId xmlns:a16="http://schemas.microsoft.com/office/drawing/2014/main" id="{5F728582-0456-4490-9B2E-D5A3517D329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0</xdr:colOff>
      <xdr:row>20</xdr:row>
      <xdr:rowOff>0</xdr:rowOff>
    </xdr:from>
    <xdr:to>
      <xdr:col>17</xdr:col>
      <xdr:colOff>0</xdr:colOff>
      <xdr:row>21</xdr:row>
      <xdr:rowOff>0</xdr:rowOff>
    </xdr:to>
    <xdr:graphicFrame macro="">
      <xdr:nvGraphicFramePr>
        <xdr:cNvPr id="1031" name="Chart 7">
          <a:extLst>
            <a:ext uri="{FF2B5EF4-FFF2-40B4-BE49-F238E27FC236}">
              <a16:creationId xmlns:a16="http://schemas.microsoft.com/office/drawing/2014/main" id="{6771F891-BCD0-4005-ACAB-C51F4E239F2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0</xdr:colOff>
      <xdr:row>23</xdr:row>
      <xdr:rowOff>0</xdr:rowOff>
    </xdr:from>
    <xdr:to>
      <xdr:col>16</xdr:col>
      <xdr:colOff>0</xdr:colOff>
      <xdr:row>24</xdr:row>
      <xdr:rowOff>0</xdr:rowOff>
    </xdr:to>
    <xdr:graphicFrame macro="">
      <xdr:nvGraphicFramePr>
        <xdr:cNvPr id="1032" name="Chart 8">
          <a:extLst>
            <a:ext uri="{FF2B5EF4-FFF2-40B4-BE49-F238E27FC236}">
              <a16:creationId xmlns:a16="http://schemas.microsoft.com/office/drawing/2014/main" id="{CB77846C-873C-4A57-9257-6C03F7D2A68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xdr:col>
      <xdr:colOff>0</xdr:colOff>
      <xdr:row>25</xdr:row>
      <xdr:rowOff>0</xdr:rowOff>
    </xdr:from>
    <xdr:to>
      <xdr:col>17</xdr:col>
      <xdr:colOff>0</xdr:colOff>
      <xdr:row>26</xdr:row>
      <xdr:rowOff>0</xdr:rowOff>
    </xdr:to>
    <xdr:graphicFrame macro="">
      <xdr:nvGraphicFramePr>
        <xdr:cNvPr id="1033" name="Chart 9">
          <a:extLst>
            <a:ext uri="{FF2B5EF4-FFF2-40B4-BE49-F238E27FC236}">
              <a16:creationId xmlns:a16="http://schemas.microsoft.com/office/drawing/2014/main" id="{F2831626-DC33-4256-B7DE-AA24539C3CB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xdr:col>
      <xdr:colOff>0</xdr:colOff>
      <xdr:row>28</xdr:row>
      <xdr:rowOff>0</xdr:rowOff>
    </xdr:from>
    <xdr:to>
      <xdr:col>15</xdr:col>
      <xdr:colOff>0</xdr:colOff>
      <xdr:row>29</xdr:row>
      <xdr:rowOff>0</xdr:rowOff>
    </xdr:to>
    <xdr:graphicFrame macro="">
      <xdr:nvGraphicFramePr>
        <xdr:cNvPr id="1035" name="Chart 11">
          <a:extLst>
            <a:ext uri="{FF2B5EF4-FFF2-40B4-BE49-F238E27FC236}">
              <a16:creationId xmlns:a16="http://schemas.microsoft.com/office/drawing/2014/main" id="{EBC19A91-DCA3-4F3E-A527-39E70CA1CAA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6</xdr:col>
      <xdr:colOff>0</xdr:colOff>
      <xdr:row>30</xdr:row>
      <xdr:rowOff>0</xdr:rowOff>
    </xdr:from>
    <xdr:to>
      <xdr:col>13</xdr:col>
      <xdr:colOff>0</xdr:colOff>
      <xdr:row>31</xdr:row>
      <xdr:rowOff>0</xdr:rowOff>
    </xdr:to>
    <xdr:graphicFrame macro="">
      <xdr:nvGraphicFramePr>
        <xdr:cNvPr id="1036" name="Chart 12">
          <a:extLst>
            <a:ext uri="{FF2B5EF4-FFF2-40B4-BE49-F238E27FC236}">
              <a16:creationId xmlns:a16="http://schemas.microsoft.com/office/drawing/2014/main" id="{0435B9F7-4363-45FC-8715-461062B8693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xdr:col>
      <xdr:colOff>0</xdr:colOff>
      <xdr:row>34</xdr:row>
      <xdr:rowOff>0</xdr:rowOff>
    </xdr:from>
    <xdr:to>
      <xdr:col>15</xdr:col>
      <xdr:colOff>0</xdr:colOff>
      <xdr:row>35</xdr:row>
      <xdr:rowOff>0</xdr:rowOff>
    </xdr:to>
    <xdr:graphicFrame macro="">
      <xdr:nvGraphicFramePr>
        <xdr:cNvPr id="1039" name="Chart 15">
          <a:extLst>
            <a:ext uri="{FF2B5EF4-FFF2-40B4-BE49-F238E27FC236}">
              <a16:creationId xmlns:a16="http://schemas.microsoft.com/office/drawing/2014/main" id="{8FEF2BC8-8B4B-495B-A38C-FFFB38EB9F8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2</xdr:col>
      <xdr:colOff>0</xdr:colOff>
      <xdr:row>37</xdr:row>
      <xdr:rowOff>0</xdr:rowOff>
    </xdr:from>
    <xdr:to>
      <xdr:col>18</xdr:col>
      <xdr:colOff>0</xdr:colOff>
      <xdr:row>38</xdr:row>
      <xdr:rowOff>0</xdr:rowOff>
    </xdr:to>
    <xdr:graphicFrame macro="">
      <xdr:nvGraphicFramePr>
        <xdr:cNvPr id="1040" name="Chart 16">
          <a:extLst>
            <a:ext uri="{FF2B5EF4-FFF2-40B4-BE49-F238E27FC236}">
              <a16:creationId xmlns:a16="http://schemas.microsoft.com/office/drawing/2014/main" id="{CB35A789-BC4E-4356-9352-38A4A8F6E29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5</xdr:col>
      <xdr:colOff>0</xdr:colOff>
      <xdr:row>40</xdr:row>
      <xdr:rowOff>0</xdr:rowOff>
    </xdr:from>
    <xdr:to>
      <xdr:col>12</xdr:col>
      <xdr:colOff>0</xdr:colOff>
      <xdr:row>41</xdr:row>
      <xdr:rowOff>0</xdr:rowOff>
    </xdr:to>
    <xdr:graphicFrame macro="">
      <xdr:nvGraphicFramePr>
        <xdr:cNvPr id="1041" name="Chart 17">
          <a:extLst>
            <a:ext uri="{FF2B5EF4-FFF2-40B4-BE49-F238E27FC236}">
              <a16:creationId xmlns:a16="http://schemas.microsoft.com/office/drawing/2014/main" id="{B4EE6B68-D37C-4452-874F-40EA8A31F27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xdr:col>
      <xdr:colOff>0</xdr:colOff>
      <xdr:row>44</xdr:row>
      <xdr:rowOff>0</xdr:rowOff>
    </xdr:from>
    <xdr:to>
      <xdr:col>13</xdr:col>
      <xdr:colOff>0</xdr:colOff>
      <xdr:row>45</xdr:row>
      <xdr:rowOff>0</xdr:rowOff>
    </xdr:to>
    <xdr:graphicFrame macro="">
      <xdr:nvGraphicFramePr>
        <xdr:cNvPr id="1044" name="Chart 20">
          <a:extLst>
            <a:ext uri="{FF2B5EF4-FFF2-40B4-BE49-F238E27FC236}">
              <a16:creationId xmlns:a16="http://schemas.microsoft.com/office/drawing/2014/main" id="{8F55B56A-26EF-452E-B3BC-1CB0941AB55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3</xdr:col>
      <xdr:colOff>0</xdr:colOff>
      <xdr:row>47</xdr:row>
      <xdr:rowOff>0</xdr:rowOff>
    </xdr:from>
    <xdr:to>
      <xdr:col>14</xdr:col>
      <xdr:colOff>0</xdr:colOff>
      <xdr:row>48</xdr:row>
      <xdr:rowOff>0</xdr:rowOff>
    </xdr:to>
    <xdr:graphicFrame macro="">
      <xdr:nvGraphicFramePr>
        <xdr:cNvPr id="1045" name="Chart 21">
          <a:extLst>
            <a:ext uri="{FF2B5EF4-FFF2-40B4-BE49-F238E27FC236}">
              <a16:creationId xmlns:a16="http://schemas.microsoft.com/office/drawing/2014/main" id="{9AD151AC-A258-4A6D-BFF9-5177BE52E97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4</xdr:col>
      <xdr:colOff>0</xdr:colOff>
      <xdr:row>51</xdr:row>
      <xdr:rowOff>0</xdr:rowOff>
    </xdr:from>
    <xdr:to>
      <xdr:col>16</xdr:col>
      <xdr:colOff>0</xdr:colOff>
      <xdr:row>52</xdr:row>
      <xdr:rowOff>0</xdr:rowOff>
    </xdr:to>
    <xdr:graphicFrame macro="">
      <xdr:nvGraphicFramePr>
        <xdr:cNvPr id="1046" name="Chart 22">
          <a:extLst>
            <a:ext uri="{FF2B5EF4-FFF2-40B4-BE49-F238E27FC236}">
              <a16:creationId xmlns:a16="http://schemas.microsoft.com/office/drawing/2014/main" id="{C4361528-9ED0-463F-AE6F-38C70DD8FC4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3</xdr:col>
      <xdr:colOff>0</xdr:colOff>
      <xdr:row>55</xdr:row>
      <xdr:rowOff>0</xdr:rowOff>
    </xdr:from>
    <xdr:to>
      <xdr:col>18</xdr:col>
      <xdr:colOff>0</xdr:colOff>
      <xdr:row>56</xdr:row>
      <xdr:rowOff>0</xdr:rowOff>
    </xdr:to>
    <xdr:graphicFrame macro="">
      <xdr:nvGraphicFramePr>
        <xdr:cNvPr id="1047" name="Chart 23">
          <a:extLst>
            <a:ext uri="{FF2B5EF4-FFF2-40B4-BE49-F238E27FC236}">
              <a16:creationId xmlns:a16="http://schemas.microsoft.com/office/drawing/2014/main" id="{A9C236EC-5F0D-4BBA-A904-F67B22891BD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19</xdr:row>
      <xdr:rowOff>0</xdr:rowOff>
    </xdr:from>
    <xdr:to>
      <xdr:col>11</xdr:col>
      <xdr:colOff>0</xdr:colOff>
      <xdr:row>20</xdr:row>
      <xdr:rowOff>0</xdr:rowOff>
    </xdr:to>
    <xdr:graphicFrame macro="">
      <xdr:nvGraphicFramePr>
        <xdr:cNvPr id="1026" name="Chart 2">
          <a:extLst>
            <a:ext uri="{FF2B5EF4-FFF2-40B4-BE49-F238E27FC236}">
              <a16:creationId xmlns:a16="http://schemas.microsoft.com/office/drawing/2014/main" id="{97177520-0B05-4D13-B724-98EDF903E7B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graphicFrame macro="">
      <xdr:nvGraphicFramePr>
        <xdr:cNvPr id="1026" name="Chart 2">
          <a:extLst>
            <a:ext uri="{FF2B5EF4-FFF2-40B4-BE49-F238E27FC236}">
              <a16:creationId xmlns:a16="http://schemas.microsoft.com/office/drawing/2014/main" id="{D5C4B070-03ED-496B-8ED4-CCDDB41A7F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eur-lex.europa.eu/legal-content/EN/TXT/?uri=CELEX%3A32015R0061"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eur-lex.europa.eu/legal-content/EN/TXT/?qid=1432731300799&amp;uri=CELEX:02009L0065-20140917" TargetMode="External"/><Relationship Id="rId5" Type="http://schemas.openxmlformats.org/officeDocument/2006/relationships/printerSettings" Target="../printerSettings/printerSettings3.bin"/><Relationship Id="rId4" Type="http://schemas.openxmlformats.org/officeDocument/2006/relationships/hyperlink" Target="https://www.coveredbondlabel.com/issuer/131/"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hyperlink" Target="mailto:oscar.meester@bnpparibasfortis.com" TargetMode="External"/><Relationship Id="rId2" Type="http://schemas.openxmlformats.org/officeDocument/2006/relationships/hyperlink" Target="mailto:nancy.verret@bnpparibasfortis.com" TargetMode="External"/><Relationship Id="rId1" Type="http://schemas.openxmlformats.org/officeDocument/2006/relationships/hyperlink" Target="mailto:philippe.goosse@bnpparibasfortis.com" TargetMode="External"/><Relationship Id="rId4"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hyperlink" Target="mailto:BD@150169" TargetMode="External"/><Relationship Id="rId2" Type="http://schemas.openxmlformats.org/officeDocument/2006/relationships/hyperlink" Target="mailto:BD@138090" TargetMode="External"/><Relationship Id="rId1" Type="http://schemas.openxmlformats.org/officeDocument/2006/relationships/hyperlink" Target="mailto:BD@135194" TargetMode="External"/><Relationship Id="rId5" Type="http://schemas.openxmlformats.org/officeDocument/2006/relationships/printerSettings" Target="../printerSettings/printerSettings7.bin"/><Relationship Id="rId4" Type="http://schemas.openxmlformats.org/officeDocument/2006/relationships/hyperlink" Target="mailto:BD@153515" TargetMode="Externa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731EEE-64FB-439B-A03F-A5F67D17B4CF}">
  <sheetPr>
    <tabColor rgb="FFE36E00"/>
  </sheetPr>
  <dimension ref="A1:A174"/>
  <sheetViews>
    <sheetView tabSelected="1" zoomScale="60" zoomScaleNormal="60" workbookViewId="0"/>
  </sheetViews>
  <sheetFormatPr defaultColWidth="9.1796875" defaultRowHeight="14.5" x14ac:dyDescent="0.35"/>
  <cols>
    <col min="1" max="1" width="242" style="171" customWidth="1"/>
    <col min="2" max="16384" width="9.1796875" style="171"/>
  </cols>
  <sheetData>
    <row r="1" spans="1:1" ht="31" x14ac:dyDescent="0.35">
      <c r="A1" s="170" t="s">
        <v>1538</v>
      </c>
    </row>
    <row r="3" spans="1:1" ht="15" x14ac:dyDescent="0.35">
      <c r="A3" s="172"/>
    </row>
    <row r="4" spans="1:1" ht="34" x14ac:dyDescent="0.35">
      <c r="A4" s="173" t="s">
        <v>1539</v>
      </c>
    </row>
    <row r="5" spans="1:1" ht="34" x14ac:dyDescent="0.35">
      <c r="A5" s="173" t="s">
        <v>1540</v>
      </c>
    </row>
    <row r="6" spans="1:1" ht="34" x14ac:dyDescent="0.35">
      <c r="A6" s="173" t="s">
        <v>1541</v>
      </c>
    </row>
    <row r="7" spans="1:1" ht="17" x14ac:dyDescent="0.35">
      <c r="A7" s="173"/>
    </row>
    <row r="8" spans="1:1" ht="18.5" x14ac:dyDescent="0.35">
      <c r="A8" s="174" t="s">
        <v>1542</v>
      </c>
    </row>
    <row r="9" spans="1:1" ht="34" x14ac:dyDescent="0.4">
      <c r="A9" s="175" t="s">
        <v>1543</v>
      </c>
    </row>
    <row r="10" spans="1:1" ht="68" x14ac:dyDescent="0.35">
      <c r="A10" s="176" t="s">
        <v>1544</v>
      </c>
    </row>
    <row r="11" spans="1:1" ht="34" x14ac:dyDescent="0.35">
      <c r="A11" s="176" t="s">
        <v>1545</v>
      </c>
    </row>
    <row r="12" spans="1:1" ht="17" x14ac:dyDescent="0.35">
      <c r="A12" s="176" t="s">
        <v>1546</v>
      </c>
    </row>
    <row r="13" spans="1:1" ht="17" x14ac:dyDescent="0.35">
      <c r="A13" s="176" t="s">
        <v>1547</v>
      </c>
    </row>
    <row r="14" spans="1:1" ht="17" x14ac:dyDescent="0.35">
      <c r="A14" s="176" t="s">
        <v>1548</v>
      </c>
    </row>
    <row r="15" spans="1:1" ht="17" x14ac:dyDescent="0.35">
      <c r="A15" s="176"/>
    </row>
    <row r="16" spans="1:1" ht="18.5" x14ac:dyDescent="0.35">
      <c r="A16" s="174" t="s">
        <v>1549</v>
      </c>
    </row>
    <row r="17" spans="1:1" ht="17" x14ac:dyDescent="0.35">
      <c r="A17" s="177" t="s">
        <v>1550</v>
      </c>
    </row>
    <row r="18" spans="1:1" ht="34" x14ac:dyDescent="0.35">
      <c r="A18" s="178" t="s">
        <v>1551</v>
      </c>
    </row>
    <row r="19" spans="1:1" ht="34" x14ac:dyDescent="0.35">
      <c r="A19" s="178" t="s">
        <v>1552</v>
      </c>
    </row>
    <row r="20" spans="1:1" ht="51" x14ac:dyDescent="0.35">
      <c r="A20" s="178" t="s">
        <v>1553</v>
      </c>
    </row>
    <row r="21" spans="1:1" ht="85" x14ac:dyDescent="0.35">
      <c r="A21" s="178" t="s">
        <v>1554</v>
      </c>
    </row>
    <row r="22" spans="1:1" ht="51" x14ac:dyDescent="0.35">
      <c r="A22" s="178" t="s">
        <v>1555</v>
      </c>
    </row>
    <row r="23" spans="1:1" ht="34" x14ac:dyDescent="0.35">
      <c r="A23" s="178" t="s">
        <v>1556</v>
      </c>
    </row>
    <row r="24" spans="1:1" ht="17" x14ac:dyDescent="0.35">
      <c r="A24" s="178" t="s">
        <v>1557</v>
      </c>
    </row>
    <row r="25" spans="1:1" ht="17" x14ac:dyDescent="0.35">
      <c r="A25" s="177" t="s">
        <v>1558</v>
      </c>
    </row>
    <row r="26" spans="1:1" ht="51" x14ac:dyDescent="0.4">
      <c r="A26" s="179" t="s">
        <v>1559</v>
      </c>
    </row>
    <row r="27" spans="1:1" ht="17" x14ac:dyDescent="0.4">
      <c r="A27" s="179" t="s">
        <v>1560</v>
      </c>
    </row>
    <row r="28" spans="1:1" ht="17" x14ac:dyDescent="0.35">
      <c r="A28" s="177" t="s">
        <v>1561</v>
      </c>
    </row>
    <row r="29" spans="1:1" ht="34" x14ac:dyDescent="0.35">
      <c r="A29" s="178" t="s">
        <v>1562</v>
      </c>
    </row>
    <row r="30" spans="1:1" ht="34" x14ac:dyDescent="0.35">
      <c r="A30" s="178" t="s">
        <v>1563</v>
      </c>
    </row>
    <row r="31" spans="1:1" ht="34" x14ac:dyDescent="0.35">
      <c r="A31" s="178" t="s">
        <v>1564</v>
      </c>
    </row>
    <row r="32" spans="1:1" ht="34" x14ac:dyDescent="0.35">
      <c r="A32" s="178" t="s">
        <v>1565</v>
      </c>
    </row>
    <row r="33" spans="1:1" ht="17" x14ac:dyDescent="0.35">
      <c r="A33" s="178"/>
    </row>
    <row r="34" spans="1:1" ht="18.5" x14ac:dyDescent="0.35">
      <c r="A34" s="174" t="s">
        <v>1566</v>
      </c>
    </row>
    <row r="35" spans="1:1" ht="17" x14ac:dyDescent="0.35">
      <c r="A35" s="177" t="s">
        <v>1567</v>
      </c>
    </row>
    <row r="36" spans="1:1" ht="34" x14ac:dyDescent="0.35">
      <c r="A36" s="178" t="s">
        <v>1568</v>
      </c>
    </row>
    <row r="37" spans="1:1" ht="34" x14ac:dyDescent="0.35">
      <c r="A37" s="178" t="s">
        <v>1569</v>
      </c>
    </row>
    <row r="38" spans="1:1" ht="34" x14ac:dyDescent="0.35">
      <c r="A38" s="178" t="s">
        <v>1570</v>
      </c>
    </row>
    <row r="39" spans="1:1" ht="17" x14ac:dyDescent="0.35">
      <c r="A39" s="178" t="s">
        <v>1571</v>
      </c>
    </row>
    <row r="40" spans="1:1" ht="17" x14ac:dyDescent="0.35">
      <c r="A40" s="178" t="s">
        <v>1572</v>
      </c>
    </row>
    <row r="41" spans="1:1" ht="17" x14ac:dyDescent="0.35">
      <c r="A41" s="177" t="s">
        <v>1573</v>
      </c>
    </row>
    <row r="42" spans="1:1" ht="17" x14ac:dyDescent="0.35">
      <c r="A42" s="178" t="s">
        <v>1574</v>
      </c>
    </row>
    <row r="43" spans="1:1" ht="17" x14ac:dyDescent="0.4">
      <c r="A43" s="179" t="s">
        <v>1575</v>
      </c>
    </row>
    <row r="44" spans="1:1" ht="17" x14ac:dyDescent="0.35">
      <c r="A44" s="177" t="s">
        <v>1576</v>
      </c>
    </row>
    <row r="45" spans="1:1" ht="34" x14ac:dyDescent="0.4">
      <c r="A45" s="179" t="s">
        <v>1577</v>
      </c>
    </row>
    <row r="46" spans="1:1" ht="34" x14ac:dyDescent="0.35">
      <c r="A46" s="178" t="s">
        <v>1578</v>
      </c>
    </row>
    <row r="47" spans="1:1" ht="34" x14ac:dyDescent="0.35">
      <c r="A47" s="178" t="s">
        <v>1579</v>
      </c>
    </row>
    <row r="48" spans="1:1" ht="17" x14ac:dyDescent="0.35">
      <c r="A48" s="178" t="s">
        <v>1580</v>
      </c>
    </row>
    <row r="49" spans="1:1" ht="17" x14ac:dyDescent="0.4">
      <c r="A49" s="179" t="s">
        <v>1581</v>
      </c>
    </row>
    <row r="50" spans="1:1" ht="17" x14ac:dyDescent="0.35">
      <c r="A50" s="177" t="s">
        <v>1582</v>
      </c>
    </row>
    <row r="51" spans="1:1" ht="34" x14ac:dyDescent="0.4">
      <c r="A51" s="179" t="s">
        <v>1583</v>
      </c>
    </row>
    <row r="52" spans="1:1" ht="17" x14ac:dyDescent="0.35">
      <c r="A52" s="178" t="s">
        <v>1584</v>
      </c>
    </row>
    <row r="53" spans="1:1" ht="34" x14ac:dyDescent="0.4">
      <c r="A53" s="179" t="s">
        <v>1585</v>
      </c>
    </row>
    <row r="54" spans="1:1" ht="17" x14ac:dyDescent="0.35">
      <c r="A54" s="177" t="s">
        <v>1586</v>
      </c>
    </row>
    <row r="55" spans="1:1" ht="17" x14ac:dyDescent="0.4">
      <c r="A55" s="179" t="s">
        <v>1587</v>
      </c>
    </row>
    <row r="56" spans="1:1" ht="34" x14ac:dyDescent="0.35">
      <c r="A56" s="178" t="s">
        <v>1588</v>
      </c>
    </row>
    <row r="57" spans="1:1" ht="17" x14ac:dyDescent="0.35">
      <c r="A57" s="178" t="s">
        <v>1589</v>
      </c>
    </row>
    <row r="58" spans="1:1" ht="17" x14ac:dyDescent="0.35">
      <c r="A58" s="178" t="s">
        <v>1590</v>
      </c>
    </row>
    <row r="59" spans="1:1" ht="17" x14ac:dyDescent="0.35">
      <c r="A59" s="177" t="s">
        <v>1591</v>
      </c>
    </row>
    <row r="60" spans="1:1" ht="17" x14ac:dyDescent="0.35">
      <c r="A60" s="178" t="s">
        <v>1592</v>
      </c>
    </row>
    <row r="61" spans="1:1" ht="17" x14ac:dyDescent="0.35">
      <c r="A61" s="180"/>
    </row>
    <row r="62" spans="1:1" ht="18.5" x14ac:dyDescent="0.35">
      <c r="A62" s="174" t="s">
        <v>1593</v>
      </c>
    </row>
    <row r="63" spans="1:1" ht="17" x14ac:dyDescent="0.35">
      <c r="A63" s="177" t="s">
        <v>1594</v>
      </c>
    </row>
    <row r="64" spans="1:1" ht="34" x14ac:dyDescent="0.35">
      <c r="A64" s="178" t="s">
        <v>1595</v>
      </c>
    </row>
    <row r="65" spans="1:1" ht="17" x14ac:dyDescent="0.35">
      <c r="A65" s="178" t="s">
        <v>1596</v>
      </c>
    </row>
    <row r="66" spans="1:1" ht="34" x14ac:dyDescent="0.35">
      <c r="A66" s="176" t="s">
        <v>1597</v>
      </c>
    </row>
    <row r="67" spans="1:1" ht="34" x14ac:dyDescent="0.35">
      <c r="A67" s="176" t="s">
        <v>1598</v>
      </c>
    </row>
    <row r="68" spans="1:1" ht="34" x14ac:dyDescent="0.35">
      <c r="A68" s="176" t="s">
        <v>1599</v>
      </c>
    </row>
    <row r="69" spans="1:1" ht="17" x14ac:dyDescent="0.35">
      <c r="A69" s="181" t="s">
        <v>1600</v>
      </c>
    </row>
    <row r="70" spans="1:1" ht="34" x14ac:dyDescent="0.35">
      <c r="A70" s="176" t="s">
        <v>1601</v>
      </c>
    </row>
    <row r="71" spans="1:1" ht="17" x14ac:dyDescent="0.35">
      <c r="A71" s="176" t="s">
        <v>1602</v>
      </c>
    </row>
    <row r="72" spans="1:1" ht="17" x14ac:dyDescent="0.35">
      <c r="A72" s="181" t="s">
        <v>1603</v>
      </c>
    </row>
    <row r="73" spans="1:1" ht="17" x14ac:dyDescent="0.35">
      <c r="A73" s="176" t="s">
        <v>1604</v>
      </c>
    </row>
    <row r="74" spans="1:1" ht="17" x14ac:dyDescent="0.35">
      <c r="A74" s="181" t="s">
        <v>1605</v>
      </c>
    </row>
    <row r="75" spans="1:1" ht="34" x14ac:dyDescent="0.35">
      <c r="A75" s="176" t="s">
        <v>1606</v>
      </c>
    </row>
    <row r="76" spans="1:1" ht="17" x14ac:dyDescent="0.35">
      <c r="A76" s="176" t="s">
        <v>1607</v>
      </c>
    </row>
    <row r="77" spans="1:1" ht="51" x14ac:dyDescent="0.35">
      <c r="A77" s="176" t="s">
        <v>1608</v>
      </c>
    </row>
    <row r="78" spans="1:1" ht="17" x14ac:dyDescent="0.35">
      <c r="A78" s="181" t="s">
        <v>1609</v>
      </c>
    </row>
    <row r="79" spans="1:1" ht="17" x14ac:dyDescent="0.4">
      <c r="A79" s="175" t="s">
        <v>1610</v>
      </c>
    </row>
    <row r="80" spans="1:1" ht="17" x14ac:dyDescent="0.35">
      <c r="A80" s="181" t="s">
        <v>1611</v>
      </c>
    </row>
    <row r="81" spans="1:1" ht="34" x14ac:dyDescent="0.35">
      <c r="A81" s="176" t="s">
        <v>1612</v>
      </c>
    </row>
    <row r="82" spans="1:1" ht="34" x14ac:dyDescent="0.35">
      <c r="A82" s="176" t="s">
        <v>1613</v>
      </c>
    </row>
    <row r="83" spans="1:1" ht="34" x14ac:dyDescent="0.35">
      <c r="A83" s="176" t="s">
        <v>1614</v>
      </c>
    </row>
    <row r="84" spans="1:1" ht="34" x14ac:dyDescent="0.35">
      <c r="A84" s="176" t="s">
        <v>1615</v>
      </c>
    </row>
    <row r="85" spans="1:1" ht="34" x14ac:dyDescent="0.35">
      <c r="A85" s="176" t="s">
        <v>1616</v>
      </c>
    </row>
    <row r="86" spans="1:1" ht="17" x14ac:dyDescent="0.35">
      <c r="A86" s="181" t="s">
        <v>1617</v>
      </c>
    </row>
    <row r="87" spans="1:1" ht="17" x14ac:dyDescent="0.35">
      <c r="A87" s="176" t="s">
        <v>1618</v>
      </c>
    </row>
    <row r="88" spans="1:1" ht="17" x14ac:dyDescent="0.35">
      <c r="A88" s="176" t="s">
        <v>1619</v>
      </c>
    </row>
    <row r="89" spans="1:1" ht="17" x14ac:dyDescent="0.35">
      <c r="A89" s="181" t="s">
        <v>1620</v>
      </c>
    </row>
    <row r="90" spans="1:1" ht="34" x14ac:dyDescent="0.35">
      <c r="A90" s="176" t="s">
        <v>1621</v>
      </c>
    </row>
    <row r="91" spans="1:1" ht="17" x14ac:dyDescent="0.35">
      <c r="A91" s="181" t="s">
        <v>1622</v>
      </c>
    </row>
    <row r="92" spans="1:1" ht="17" x14ac:dyDescent="0.4">
      <c r="A92" s="175" t="s">
        <v>1623</v>
      </c>
    </row>
    <row r="93" spans="1:1" ht="17" x14ac:dyDescent="0.35">
      <c r="A93" s="176" t="s">
        <v>1624</v>
      </c>
    </row>
    <row r="94" spans="1:1" ht="17" x14ac:dyDescent="0.35">
      <c r="A94" s="176"/>
    </row>
    <row r="95" spans="1:1" ht="18.5" x14ac:dyDescent="0.35">
      <c r="A95" s="174" t="s">
        <v>1625</v>
      </c>
    </row>
    <row r="96" spans="1:1" ht="34" x14ac:dyDescent="0.4">
      <c r="A96" s="175" t="s">
        <v>1626</v>
      </c>
    </row>
    <row r="97" spans="1:1" ht="17" x14ac:dyDescent="0.4">
      <c r="A97" s="175" t="s">
        <v>1627</v>
      </c>
    </row>
    <row r="98" spans="1:1" ht="17" x14ac:dyDescent="0.35">
      <c r="A98" s="181" t="s">
        <v>1628</v>
      </c>
    </row>
    <row r="99" spans="1:1" ht="17" x14ac:dyDescent="0.35">
      <c r="A99" s="173" t="s">
        <v>1629</v>
      </c>
    </row>
    <row r="100" spans="1:1" ht="17" x14ac:dyDescent="0.35">
      <c r="A100" s="176" t="s">
        <v>1630</v>
      </c>
    </row>
    <row r="101" spans="1:1" ht="17" x14ac:dyDescent="0.35">
      <c r="A101" s="176" t="s">
        <v>1631</v>
      </c>
    </row>
    <row r="102" spans="1:1" ht="17" x14ac:dyDescent="0.35">
      <c r="A102" s="176" t="s">
        <v>1632</v>
      </c>
    </row>
    <row r="103" spans="1:1" ht="17" x14ac:dyDescent="0.35">
      <c r="A103" s="176" t="s">
        <v>1633</v>
      </c>
    </row>
    <row r="104" spans="1:1" ht="34" x14ac:dyDescent="0.35">
      <c r="A104" s="176" t="s">
        <v>1634</v>
      </c>
    </row>
    <row r="105" spans="1:1" ht="17" x14ac:dyDescent="0.35">
      <c r="A105" s="173" t="s">
        <v>1635</v>
      </c>
    </row>
    <row r="106" spans="1:1" ht="17" x14ac:dyDescent="0.35">
      <c r="A106" s="176" t="s">
        <v>1636</v>
      </c>
    </row>
    <row r="107" spans="1:1" ht="17" x14ac:dyDescent="0.35">
      <c r="A107" s="176" t="s">
        <v>1637</v>
      </c>
    </row>
    <row r="108" spans="1:1" ht="17" x14ac:dyDescent="0.35">
      <c r="A108" s="176" t="s">
        <v>1638</v>
      </c>
    </row>
    <row r="109" spans="1:1" ht="17" x14ac:dyDescent="0.35">
      <c r="A109" s="176" t="s">
        <v>1639</v>
      </c>
    </row>
    <row r="110" spans="1:1" ht="17" x14ac:dyDescent="0.35">
      <c r="A110" s="176" t="s">
        <v>1640</v>
      </c>
    </row>
    <row r="111" spans="1:1" ht="17" x14ac:dyDescent="0.35">
      <c r="A111" s="176" t="s">
        <v>1641</v>
      </c>
    </row>
    <row r="112" spans="1:1" ht="17" x14ac:dyDescent="0.35">
      <c r="A112" s="181" t="s">
        <v>1642</v>
      </c>
    </row>
    <row r="113" spans="1:1" ht="17" x14ac:dyDescent="0.35">
      <c r="A113" s="176" t="s">
        <v>1643</v>
      </c>
    </row>
    <row r="114" spans="1:1" ht="17" x14ac:dyDescent="0.35">
      <c r="A114" s="173" t="s">
        <v>1644</v>
      </c>
    </row>
    <row r="115" spans="1:1" ht="17" x14ac:dyDescent="0.35">
      <c r="A115" s="176" t="s">
        <v>1645</v>
      </c>
    </row>
    <row r="116" spans="1:1" ht="17" x14ac:dyDescent="0.35">
      <c r="A116" s="176" t="s">
        <v>1646</v>
      </c>
    </row>
    <row r="117" spans="1:1" ht="17" x14ac:dyDescent="0.35">
      <c r="A117" s="173" t="s">
        <v>1647</v>
      </c>
    </row>
    <row r="118" spans="1:1" ht="17" x14ac:dyDescent="0.35">
      <c r="A118" s="176" t="s">
        <v>1648</v>
      </c>
    </row>
    <row r="119" spans="1:1" ht="17" x14ac:dyDescent="0.35">
      <c r="A119" s="176" t="s">
        <v>1649</v>
      </c>
    </row>
    <row r="120" spans="1:1" ht="17" x14ac:dyDescent="0.35">
      <c r="A120" s="176" t="s">
        <v>1650</v>
      </c>
    </row>
    <row r="121" spans="1:1" ht="17" x14ac:dyDescent="0.35">
      <c r="A121" s="181" t="s">
        <v>1651</v>
      </c>
    </row>
    <row r="122" spans="1:1" ht="17" x14ac:dyDescent="0.35">
      <c r="A122" s="173" t="s">
        <v>1652</v>
      </c>
    </row>
    <row r="123" spans="1:1" ht="17" x14ac:dyDescent="0.35">
      <c r="A123" s="173" t="s">
        <v>1653</v>
      </c>
    </row>
    <row r="124" spans="1:1" ht="17" x14ac:dyDescent="0.35">
      <c r="A124" s="176" t="s">
        <v>1654</v>
      </c>
    </row>
    <row r="125" spans="1:1" ht="17" x14ac:dyDescent="0.35">
      <c r="A125" s="176" t="s">
        <v>1655</v>
      </c>
    </row>
    <row r="126" spans="1:1" ht="17" x14ac:dyDescent="0.35">
      <c r="A126" s="176" t="s">
        <v>1656</v>
      </c>
    </row>
    <row r="127" spans="1:1" ht="17" x14ac:dyDescent="0.35">
      <c r="A127" s="176" t="s">
        <v>1657</v>
      </c>
    </row>
    <row r="128" spans="1:1" ht="17" x14ac:dyDescent="0.35">
      <c r="A128" s="176" t="s">
        <v>1658</v>
      </c>
    </row>
    <row r="129" spans="1:1" ht="17" x14ac:dyDescent="0.35">
      <c r="A129" s="181" t="s">
        <v>1659</v>
      </c>
    </row>
    <row r="130" spans="1:1" ht="34" x14ac:dyDescent="0.35">
      <c r="A130" s="176" t="s">
        <v>1660</v>
      </c>
    </row>
    <row r="131" spans="1:1" ht="68" x14ac:dyDescent="0.35">
      <c r="A131" s="176" t="s">
        <v>1661</v>
      </c>
    </row>
    <row r="132" spans="1:1" ht="34" x14ac:dyDescent="0.35">
      <c r="A132" s="176" t="s">
        <v>1662</v>
      </c>
    </row>
    <row r="133" spans="1:1" ht="17" x14ac:dyDescent="0.35">
      <c r="A133" s="181" t="s">
        <v>1663</v>
      </c>
    </row>
    <row r="134" spans="1:1" ht="34" x14ac:dyDescent="0.35">
      <c r="A134" s="173" t="s">
        <v>1664</v>
      </c>
    </row>
    <row r="135" spans="1:1" ht="17" x14ac:dyDescent="0.35">
      <c r="A135" s="173"/>
    </row>
    <row r="136" spans="1:1" ht="18.5" x14ac:dyDescent="0.35">
      <c r="A136" s="174" t="s">
        <v>1665</v>
      </c>
    </row>
    <row r="137" spans="1:1" ht="17" x14ac:dyDescent="0.35">
      <c r="A137" s="176" t="s">
        <v>1666</v>
      </c>
    </row>
    <row r="138" spans="1:1" ht="34" x14ac:dyDescent="0.35">
      <c r="A138" s="178" t="s">
        <v>1667</v>
      </c>
    </row>
    <row r="139" spans="1:1" ht="34" x14ac:dyDescent="0.35">
      <c r="A139" s="178" t="s">
        <v>1668</v>
      </c>
    </row>
    <row r="140" spans="1:1" ht="17" x14ac:dyDescent="0.35">
      <c r="A140" s="177" t="s">
        <v>1669</v>
      </c>
    </row>
    <row r="141" spans="1:1" ht="17" x14ac:dyDescent="0.35">
      <c r="A141" s="182" t="s">
        <v>1670</v>
      </c>
    </row>
    <row r="142" spans="1:1" ht="34" x14ac:dyDescent="0.4">
      <c r="A142" s="179" t="s">
        <v>1671</v>
      </c>
    </row>
    <row r="143" spans="1:1" ht="17" x14ac:dyDescent="0.35">
      <c r="A143" s="178" t="s">
        <v>1672</v>
      </c>
    </row>
    <row r="144" spans="1:1" ht="17" x14ac:dyDescent="0.35">
      <c r="A144" s="178" t="s">
        <v>1673</v>
      </c>
    </row>
    <row r="145" spans="1:1" ht="17" x14ac:dyDescent="0.35">
      <c r="A145" s="182" t="s">
        <v>1674</v>
      </c>
    </row>
    <row r="146" spans="1:1" ht="17" x14ac:dyDescent="0.35">
      <c r="A146" s="177" t="s">
        <v>1675</v>
      </c>
    </row>
    <row r="147" spans="1:1" ht="17" x14ac:dyDescent="0.35">
      <c r="A147" s="182" t="s">
        <v>1676</v>
      </c>
    </row>
    <row r="148" spans="1:1" ht="17" x14ac:dyDescent="0.35">
      <c r="A148" s="178" t="s">
        <v>1677</v>
      </c>
    </row>
    <row r="149" spans="1:1" ht="17" x14ac:dyDescent="0.35">
      <c r="A149" s="178" t="s">
        <v>1678</v>
      </c>
    </row>
    <row r="150" spans="1:1" ht="17" x14ac:dyDescent="0.35">
      <c r="A150" s="178" t="s">
        <v>1679</v>
      </c>
    </row>
    <row r="151" spans="1:1" ht="34" x14ac:dyDescent="0.35">
      <c r="A151" s="182" t="s">
        <v>1680</v>
      </c>
    </row>
    <row r="152" spans="1:1" ht="17" x14ac:dyDescent="0.35">
      <c r="A152" s="177" t="s">
        <v>1681</v>
      </c>
    </row>
    <row r="153" spans="1:1" ht="17" x14ac:dyDescent="0.35">
      <c r="A153" s="178" t="s">
        <v>1682</v>
      </c>
    </row>
    <row r="154" spans="1:1" ht="17" x14ac:dyDescent="0.35">
      <c r="A154" s="178" t="s">
        <v>1683</v>
      </c>
    </row>
    <row r="155" spans="1:1" ht="17" x14ac:dyDescent="0.35">
      <c r="A155" s="178" t="s">
        <v>1684</v>
      </c>
    </row>
    <row r="156" spans="1:1" ht="17" x14ac:dyDescent="0.35">
      <c r="A156" s="178" t="s">
        <v>1685</v>
      </c>
    </row>
    <row r="157" spans="1:1" ht="34" x14ac:dyDescent="0.35">
      <c r="A157" s="178" t="s">
        <v>1686</v>
      </c>
    </row>
    <row r="158" spans="1:1" ht="34" x14ac:dyDescent="0.35">
      <c r="A158" s="178" t="s">
        <v>1687</v>
      </c>
    </row>
    <row r="159" spans="1:1" ht="17" x14ac:dyDescent="0.35">
      <c r="A159" s="177" t="s">
        <v>1688</v>
      </c>
    </row>
    <row r="160" spans="1:1" ht="34" x14ac:dyDescent="0.35">
      <c r="A160" s="178" t="s">
        <v>1689</v>
      </c>
    </row>
    <row r="161" spans="1:1" ht="34" x14ac:dyDescent="0.35">
      <c r="A161" s="178" t="s">
        <v>1690</v>
      </c>
    </row>
    <row r="162" spans="1:1" ht="17" x14ac:dyDescent="0.35">
      <c r="A162" s="178" t="s">
        <v>1691</v>
      </c>
    </row>
    <row r="163" spans="1:1" ht="17" x14ac:dyDescent="0.35">
      <c r="A163" s="177" t="s">
        <v>1692</v>
      </c>
    </row>
    <row r="164" spans="1:1" ht="34" x14ac:dyDescent="0.4">
      <c r="A164" s="179" t="s">
        <v>1693</v>
      </c>
    </row>
    <row r="165" spans="1:1" ht="34" x14ac:dyDescent="0.35">
      <c r="A165" s="178" t="s">
        <v>1694</v>
      </c>
    </row>
    <row r="166" spans="1:1" ht="17" x14ac:dyDescent="0.35">
      <c r="A166" s="177" t="s">
        <v>1695</v>
      </c>
    </row>
    <row r="167" spans="1:1" ht="17" x14ac:dyDescent="0.35">
      <c r="A167" s="178" t="s">
        <v>1696</v>
      </c>
    </row>
    <row r="168" spans="1:1" ht="17" x14ac:dyDescent="0.35">
      <c r="A168" s="177" t="s">
        <v>1697</v>
      </c>
    </row>
    <row r="169" spans="1:1" ht="17" x14ac:dyDescent="0.4">
      <c r="A169" s="179" t="s">
        <v>1698</v>
      </c>
    </row>
    <row r="170" spans="1:1" ht="17" x14ac:dyDescent="0.4">
      <c r="A170" s="179"/>
    </row>
    <row r="171" spans="1:1" ht="17" x14ac:dyDescent="0.4">
      <c r="A171" s="179"/>
    </row>
    <row r="172" spans="1:1" ht="17" x14ac:dyDescent="0.4">
      <c r="A172" s="179"/>
    </row>
    <row r="173" spans="1:1" ht="17" x14ac:dyDescent="0.4">
      <c r="A173" s="179"/>
    </row>
    <row r="174" spans="1:1" ht="17" x14ac:dyDescent="0.4">
      <c r="A174" s="179"/>
    </row>
  </sheetData>
  <pageMargins left="0.70866141732283472" right="0.70866141732283472" top="0.74803149606299213" bottom="0.74803149606299213" header="0.31496062992125984" footer="0.31496062992125984"/>
  <pageSetup paperSize="9" scale="49" fitToHeight="0" orientation="landscape" r:id="rId1"/>
  <headerFooter>
    <oddHeader>&amp;R&amp;G</oddHeader>
    <oddFooter>&amp;R&amp;1#&amp;"Calibri"&amp;10&amp;K0000FFClassification : Internal</oddFooter>
  </headerFooter>
  <rowBreaks count="3" manualBreakCount="3">
    <brk id="15" man="1"/>
    <brk id="49" man="1"/>
    <brk id="135"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C0DE0E-4AC0-420D-95EC-42255E3575F6}">
  <sheetPr>
    <tabColor rgb="FF847A75"/>
  </sheetPr>
  <dimension ref="B1:J43"/>
  <sheetViews>
    <sheetView view="pageBreakPreview" topLeftCell="A4" zoomScale="60" zoomScaleNormal="80" workbookViewId="0">
      <selection activeCell="F9" sqref="F9"/>
    </sheetView>
  </sheetViews>
  <sheetFormatPr defaultRowHeight="14.5" x14ac:dyDescent="0.35"/>
  <cols>
    <col min="1" max="1" width="8.7265625" style="171"/>
    <col min="2" max="10" width="12.453125" style="171" customWidth="1"/>
    <col min="11" max="16384" width="8.7265625" style="171"/>
  </cols>
  <sheetData>
    <row r="1" spans="2:10" ht="15" thickBot="1" x14ac:dyDescent="0.4"/>
    <row r="2" spans="2:10" x14ac:dyDescent="0.35">
      <c r="B2" s="183"/>
      <c r="C2" s="184"/>
      <c r="D2" s="184"/>
      <c r="E2" s="184"/>
      <c r="F2" s="184"/>
      <c r="G2" s="184"/>
      <c r="H2" s="184"/>
      <c r="I2" s="184"/>
      <c r="J2" s="185"/>
    </row>
    <row r="3" spans="2:10" x14ac:dyDescent="0.35">
      <c r="B3" s="186"/>
      <c r="C3" s="187"/>
      <c r="D3" s="187"/>
      <c r="E3" s="187"/>
      <c r="F3" s="187"/>
      <c r="G3" s="187"/>
      <c r="H3" s="187"/>
      <c r="I3" s="187"/>
      <c r="J3" s="188"/>
    </row>
    <row r="4" spans="2:10" x14ac:dyDescent="0.35">
      <c r="B4" s="186"/>
      <c r="C4" s="187"/>
      <c r="D4" s="187"/>
      <c r="E4" s="187"/>
      <c r="F4" s="187"/>
      <c r="G4" s="187"/>
      <c r="H4" s="187"/>
      <c r="I4" s="187"/>
      <c r="J4" s="188"/>
    </row>
    <row r="5" spans="2:10" ht="31" x14ac:dyDescent="0.45">
      <c r="B5" s="186"/>
      <c r="C5" s="187"/>
      <c r="D5" s="187"/>
      <c r="E5" s="189"/>
      <c r="F5" s="190" t="s">
        <v>1699</v>
      </c>
      <c r="G5" s="187"/>
      <c r="H5" s="187"/>
      <c r="I5" s="187"/>
      <c r="J5" s="188"/>
    </row>
    <row r="6" spans="2:10" ht="41.25" customHeight="1" x14ac:dyDescent="0.35">
      <c r="B6" s="186"/>
      <c r="C6" s="187"/>
      <c r="D6" s="187"/>
      <c r="E6" s="191" t="s">
        <v>1700</v>
      </c>
      <c r="F6" s="191"/>
      <c r="G6" s="191"/>
      <c r="H6" s="187"/>
      <c r="I6" s="187"/>
      <c r="J6" s="188"/>
    </row>
    <row r="7" spans="2:10" ht="26" x14ac:dyDescent="0.35">
      <c r="B7" s="186"/>
      <c r="C7" s="187"/>
      <c r="D7" s="187"/>
      <c r="E7" s="187"/>
      <c r="F7" s="192" t="s">
        <v>7</v>
      </c>
      <c r="G7" s="187"/>
      <c r="H7" s="187"/>
      <c r="I7" s="187"/>
      <c r="J7" s="188"/>
    </row>
    <row r="8" spans="2:10" ht="26" x14ac:dyDescent="0.35">
      <c r="B8" s="186"/>
      <c r="C8" s="187"/>
      <c r="D8" s="187"/>
      <c r="E8" s="187"/>
      <c r="F8" s="192" t="s">
        <v>1701</v>
      </c>
      <c r="G8" s="187"/>
      <c r="H8" s="187"/>
      <c r="I8" s="187"/>
      <c r="J8" s="188"/>
    </row>
    <row r="9" spans="2:10" ht="21" x14ac:dyDescent="0.35">
      <c r="B9" s="186"/>
      <c r="C9" s="187"/>
      <c r="D9" s="187"/>
      <c r="E9" s="187"/>
      <c r="F9" s="193" t="s">
        <v>1702</v>
      </c>
      <c r="G9" s="187"/>
      <c r="H9" s="187"/>
      <c r="I9" s="187"/>
      <c r="J9" s="188"/>
    </row>
    <row r="10" spans="2:10" ht="21" x14ac:dyDescent="0.35">
      <c r="B10" s="186"/>
      <c r="C10" s="187"/>
      <c r="D10" s="187"/>
      <c r="E10" s="187"/>
      <c r="F10" s="193" t="s">
        <v>1703</v>
      </c>
      <c r="G10" s="187"/>
      <c r="H10" s="187"/>
      <c r="I10" s="187"/>
      <c r="J10" s="188"/>
    </row>
    <row r="11" spans="2:10" ht="21" x14ac:dyDescent="0.35">
      <c r="B11" s="186"/>
      <c r="C11" s="187"/>
      <c r="D11" s="187"/>
      <c r="E11" s="187"/>
      <c r="F11" s="193"/>
      <c r="G11" s="187"/>
      <c r="H11" s="187"/>
      <c r="I11" s="187"/>
      <c r="J11" s="188"/>
    </row>
    <row r="12" spans="2:10" x14ac:dyDescent="0.35">
      <c r="B12" s="186"/>
      <c r="C12" s="187"/>
      <c r="D12" s="187"/>
      <c r="E12" s="187"/>
      <c r="F12" s="187"/>
      <c r="G12" s="187"/>
      <c r="H12" s="187"/>
      <c r="I12" s="187"/>
      <c r="J12" s="188"/>
    </row>
    <row r="13" spans="2:10" x14ac:dyDescent="0.35">
      <c r="B13" s="186"/>
      <c r="C13" s="187"/>
      <c r="D13" s="187"/>
      <c r="E13" s="187"/>
      <c r="F13" s="187"/>
      <c r="G13" s="187"/>
      <c r="H13" s="187"/>
      <c r="I13" s="187"/>
      <c r="J13" s="188"/>
    </row>
    <row r="14" spans="2:10" x14ac:dyDescent="0.35">
      <c r="B14" s="186"/>
      <c r="C14" s="187"/>
      <c r="D14" s="187"/>
      <c r="E14" s="187"/>
      <c r="F14" s="187"/>
      <c r="G14" s="187"/>
      <c r="H14" s="187"/>
      <c r="I14" s="187"/>
      <c r="J14" s="188"/>
    </row>
    <row r="15" spans="2:10" x14ac:dyDescent="0.35">
      <c r="B15" s="186"/>
      <c r="C15" s="187"/>
      <c r="D15" s="187"/>
      <c r="E15" s="187"/>
      <c r="F15" s="187"/>
      <c r="G15" s="187"/>
      <c r="H15" s="187"/>
      <c r="I15" s="187"/>
      <c r="J15" s="188"/>
    </row>
    <row r="16" spans="2:10" x14ac:dyDescent="0.35">
      <c r="B16" s="186"/>
      <c r="C16" s="187"/>
      <c r="D16" s="187"/>
      <c r="E16" s="187"/>
      <c r="F16" s="187"/>
      <c r="G16" s="187"/>
      <c r="H16" s="187"/>
      <c r="I16" s="187"/>
      <c r="J16" s="188"/>
    </row>
    <row r="17" spans="2:10" x14ac:dyDescent="0.35">
      <c r="B17" s="186"/>
      <c r="C17" s="187"/>
      <c r="D17" s="187"/>
      <c r="E17" s="187"/>
      <c r="F17" s="187"/>
      <c r="G17" s="187"/>
      <c r="H17" s="187"/>
      <c r="I17" s="187"/>
      <c r="J17" s="188"/>
    </row>
    <row r="18" spans="2:10" x14ac:dyDescent="0.35">
      <c r="B18" s="186"/>
      <c r="C18" s="187"/>
      <c r="D18" s="187"/>
      <c r="E18" s="187"/>
      <c r="F18" s="187"/>
      <c r="G18" s="187"/>
      <c r="H18" s="187"/>
      <c r="I18" s="187"/>
      <c r="J18" s="188"/>
    </row>
    <row r="19" spans="2:10" x14ac:dyDescent="0.35">
      <c r="B19" s="186"/>
      <c r="C19" s="187"/>
      <c r="D19" s="187"/>
      <c r="E19" s="187"/>
      <c r="F19" s="187"/>
      <c r="G19" s="187"/>
      <c r="H19" s="187"/>
      <c r="I19" s="187"/>
      <c r="J19" s="188"/>
    </row>
    <row r="20" spans="2:10" x14ac:dyDescent="0.35">
      <c r="B20" s="186"/>
      <c r="C20" s="187"/>
      <c r="D20" s="187"/>
      <c r="E20" s="187"/>
      <c r="F20" s="187"/>
      <c r="G20" s="187"/>
      <c r="H20" s="187"/>
      <c r="I20" s="187"/>
      <c r="J20" s="188"/>
    </row>
    <row r="21" spans="2:10" x14ac:dyDescent="0.35">
      <c r="B21" s="186"/>
      <c r="C21" s="187"/>
      <c r="D21" s="187"/>
      <c r="E21" s="187"/>
      <c r="F21" s="187"/>
      <c r="G21" s="187"/>
      <c r="H21" s="187"/>
      <c r="I21" s="187"/>
      <c r="J21" s="188"/>
    </row>
    <row r="22" spans="2:10" x14ac:dyDescent="0.35">
      <c r="B22" s="186"/>
      <c r="C22" s="187"/>
      <c r="D22" s="187"/>
      <c r="E22" s="187"/>
      <c r="F22" s="194" t="s">
        <v>1704</v>
      </c>
      <c r="G22" s="187"/>
      <c r="H22" s="187"/>
      <c r="I22" s="187"/>
      <c r="J22" s="188"/>
    </row>
    <row r="23" spans="2:10" x14ac:dyDescent="0.35">
      <c r="B23" s="186"/>
      <c r="C23" s="187"/>
      <c r="D23" s="187"/>
      <c r="E23" s="187"/>
      <c r="F23" s="195"/>
      <c r="G23" s="187"/>
      <c r="H23" s="187"/>
      <c r="I23" s="187"/>
      <c r="J23" s="188"/>
    </row>
    <row r="24" spans="2:10" x14ac:dyDescent="0.35">
      <c r="B24" s="186"/>
      <c r="C24" s="187"/>
      <c r="D24" s="196" t="s">
        <v>1705</v>
      </c>
      <c r="E24" s="197" t="s">
        <v>1706</v>
      </c>
      <c r="F24" s="197"/>
      <c r="G24" s="197"/>
      <c r="H24" s="197"/>
      <c r="I24" s="187"/>
      <c r="J24" s="188"/>
    </row>
    <row r="25" spans="2:10" x14ac:dyDescent="0.35">
      <c r="B25" s="186"/>
      <c r="C25" s="187"/>
      <c r="D25" s="187"/>
      <c r="H25" s="187"/>
      <c r="I25" s="187"/>
      <c r="J25" s="188"/>
    </row>
    <row r="26" spans="2:10" x14ac:dyDescent="0.35">
      <c r="B26" s="186"/>
      <c r="C26" s="187"/>
      <c r="D26" s="196" t="s">
        <v>1707</v>
      </c>
      <c r="E26" s="197"/>
      <c r="F26" s="197"/>
      <c r="G26" s="197"/>
      <c r="H26" s="197"/>
      <c r="I26" s="187"/>
      <c r="J26" s="188"/>
    </row>
    <row r="27" spans="2:10" x14ac:dyDescent="0.35">
      <c r="B27" s="186"/>
      <c r="C27" s="187"/>
      <c r="D27" s="198"/>
      <c r="E27" s="198"/>
      <c r="F27" s="198"/>
      <c r="G27" s="198"/>
      <c r="H27" s="198"/>
      <c r="I27" s="187"/>
      <c r="J27" s="188"/>
    </row>
    <row r="28" spans="2:10" x14ac:dyDescent="0.35">
      <c r="B28" s="186"/>
      <c r="C28" s="187"/>
      <c r="D28" s="196" t="s">
        <v>1708</v>
      </c>
      <c r="E28" s="197" t="s">
        <v>1706</v>
      </c>
      <c r="F28" s="197"/>
      <c r="G28" s="197"/>
      <c r="H28" s="197"/>
      <c r="I28" s="187"/>
      <c r="J28" s="188"/>
    </row>
    <row r="29" spans="2:10" x14ac:dyDescent="0.35">
      <c r="B29" s="186"/>
      <c r="C29" s="187"/>
      <c r="D29" s="198"/>
      <c r="E29" s="198"/>
      <c r="F29" s="198"/>
      <c r="G29" s="198"/>
      <c r="H29" s="198"/>
      <c r="I29" s="187"/>
      <c r="J29" s="188"/>
    </row>
    <row r="30" spans="2:10" x14ac:dyDescent="0.35">
      <c r="B30" s="186"/>
      <c r="C30" s="187"/>
      <c r="D30" s="196" t="s">
        <v>1709</v>
      </c>
      <c r="E30" s="197" t="s">
        <v>1706</v>
      </c>
      <c r="F30" s="197"/>
      <c r="G30" s="197"/>
      <c r="H30" s="197"/>
      <c r="I30" s="187"/>
      <c r="J30" s="188"/>
    </row>
    <row r="31" spans="2:10" x14ac:dyDescent="0.35">
      <c r="B31" s="186"/>
      <c r="C31" s="187"/>
      <c r="D31" s="198"/>
      <c r="E31" s="198"/>
      <c r="F31" s="198"/>
      <c r="G31" s="198"/>
      <c r="H31" s="198"/>
      <c r="I31" s="187"/>
      <c r="J31" s="188"/>
    </row>
    <row r="32" spans="2:10" x14ac:dyDescent="0.35">
      <c r="B32" s="186"/>
      <c r="C32" s="187"/>
      <c r="D32" s="196" t="s">
        <v>1710</v>
      </c>
      <c r="E32" s="197" t="s">
        <v>1706</v>
      </c>
      <c r="F32" s="197"/>
      <c r="G32" s="197"/>
      <c r="H32" s="197"/>
      <c r="I32" s="187"/>
      <c r="J32" s="188"/>
    </row>
    <row r="33" spans="2:10" x14ac:dyDescent="0.35">
      <c r="B33" s="186"/>
      <c r="C33" s="187"/>
      <c r="I33" s="187"/>
      <c r="J33" s="188"/>
    </row>
    <row r="34" spans="2:10" x14ac:dyDescent="0.35">
      <c r="B34" s="186"/>
      <c r="C34" s="187"/>
      <c r="D34" s="196" t="s">
        <v>1711</v>
      </c>
      <c r="E34" s="197" t="s">
        <v>1706</v>
      </c>
      <c r="F34" s="197"/>
      <c r="G34" s="197"/>
      <c r="H34" s="197"/>
      <c r="I34" s="187"/>
      <c r="J34" s="188"/>
    </row>
    <row r="35" spans="2:10" x14ac:dyDescent="0.35">
      <c r="B35" s="186"/>
      <c r="C35" s="187"/>
      <c r="D35" s="187"/>
      <c r="E35" s="187"/>
      <c r="F35" s="187"/>
      <c r="G35" s="187"/>
      <c r="H35" s="187"/>
      <c r="I35" s="187"/>
      <c r="J35" s="188"/>
    </row>
    <row r="36" spans="2:10" x14ac:dyDescent="0.35">
      <c r="B36" s="186"/>
      <c r="C36" s="187"/>
      <c r="D36" s="199" t="s">
        <v>1712</v>
      </c>
      <c r="E36" s="200"/>
      <c r="F36" s="200"/>
      <c r="G36" s="200"/>
      <c r="H36" s="200"/>
      <c r="I36" s="187"/>
      <c r="J36" s="188"/>
    </row>
    <row r="37" spans="2:10" x14ac:dyDescent="0.35">
      <c r="B37" s="186"/>
      <c r="C37" s="187"/>
      <c r="D37" s="187"/>
      <c r="E37" s="187"/>
      <c r="F37" s="195"/>
      <c r="G37" s="187"/>
      <c r="H37" s="187"/>
      <c r="I37" s="187"/>
      <c r="J37" s="188"/>
    </row>
    <row r="38" spans="2:10" x14ac:dyDescent="0.35">
      <c r="B38" s="186"/>
      <c r="C38" s="187"/>
      <c r="D38" s="199" t="s">
        <v>1713</v>
      </c>
      <c r="E38" s="200"/>
      <c r="F38" s="200"/>
      <c r="G38" s="200"/>
      <c r="H38" s="200"/>
      <c r="I38" s="187"/>
      <c r="J38" s="188"/>
    </row>
    <row r="39" spans="2:10" x14ac:dyDescent="0.35">
      <c r="B39" s="186"/>
      <c r="C39" s="187"/>
      <c r="I39" s="187"/>
      <c r="J39" s="188"/>
    </row>
    <row r="40" spans="2:10" x14ac:dyDescent="0.35">
      <c r="B40" s="186"/>
      <c r="C40" s="187"/>
      <c r="D40" s="201" t="s">
        <v>1714</v>
      </c>
      <c r="E40" s="197" t="s">
        <v>1706</v>
      </c>
      <c r="F40" s="197"/>
      <c r="G40" s="197"/>
      <c r="H40" s="197"/>
      <c r="I40" s="187"/>
      <c r="J40" s="188"/>
    </row>
    <row r="41" spans="2:10" x14ac:dyDescent="0.35">
      <c r="B41" s="186"/>
      <c r="C41" s="187"/>
      <c r="D41" s="187"/>
      <c r="E41" s="198"/>
      <c r="F41" s="198"/>
      <c r="G41" s="198"/>
      <c r="H41" s="198"/>
      <c r="I41" s="187"/>
      <c r="J41" s="188"/>
    </row>
    <row r="42" spans="2:10" x14ac:dyDescent="0.35">
      <c r="B42" s="186"/>
      <c r="C42" s="187"/>
      <c r="D42" s="201" t="s">
        <v>1715</v>
      </c>
      <c r="E42" s="197"/>
      <c r="F42" s="197"/>
      <c r="G42" s="197"/>
      <c r="H42" s="197"/>
      <c r="I42" s="187"/>
      <c r="J42" s="188"/>
    </row>
    <row r="43" spans="2:10" ht="15" thickBot="1" x14ac:dyDescent="0.4">
      <c r="B43" s="202"/>
      <c r="C43" s="203"/>
      <c r="D43" s="203"/>
      <c r="E43" s="203"/>
      <c r="F43" s="203"/>
      <c r="G43" s="203"/>
      <c r="H43" s="203"/>
      <c r="I43" s="203"/>
      <c r="J43" s="204"/>
    </row>
  </sheetData>
  <mergeCells count="11">
    <mergeCell ref="D34:H34"/>
    <mergeCell ref="D36:H36"/>
    <mergeCell ref="D38:H38"/>
    <mergeCell ref="D40:H40"/>
    <mergeCell ref="D42:H42"/>
    <mergeCell ref="E6:G6"/>
    <mergeCell ref="D24:H24"/>
    <mergeCell ref="D26:H26"/>
    <mergeCell ref="D28:H28"/>
    <mergeCell ref="D30:H30"/>
    <mergeCell ref="D32:H32"/>
  </mergeCells>
  <hyperlinks>
    <hyperlink ref="D24:H24" location="'A. HTT General'!A1" display="Tab A: HTT General" xr:uid="{F15A93BC-BE0B-424B-84FC-5133279E7AF8}"/>
    <hyperlink ref="D26:H26" location="'B1. HTT Mortgage Assets'!A1" display="Worksheet B1: HTT Mortgage Assets" xr:uid="{4E8F0518-464C-4E36-B674-AD6DDE1D577B}"/>
    <hyperlink ref="D28:H28" location="'B2. HTT Public Sector Assets'!A1" display="Worksheet C: HTT Public Sector Assets" xr:uid="{D6B5E377-B73A-4349-AE65-E589604D4D92}"/>
    <hyperlink ref="D32:H32" location="'C. HTT Harmonised Glossary'!A1" display="Worksheet C: HTT Harmonised Glossary" xr:uid="{1AF0737D-BB10-4426-8A5F-5C3CEB74BA2C}"/>
    <hyperlink ref="D30:H30" location="'B3. HTT Shipping Assets'!A1" display="Worksheet B3: HTT Shipping Assets" xr:uid="{1C874E89-D343-4A8B-B21E-D373904D20C1}"/>
    <hyperlink ref="D34:H34" location="Disclaimer!A1" display="Disclaimer" xr:uid="{518622B3-C0AB-4E81-B28A-17973F3CABC8}"/>
    <hyperlink ref="D40:H40" location="'F1. Optional Sustainable M data'!A1" display="Worksheet F1: Optional Sustainable M data" xr:uid="{4E658E1E-9C07-4926-BF64-7EB6BADB7B73}"/>
    <hyperlink ref="D42:H42" location="'F1. Optional Sustainable M data'!A1" display="Temp. Optional COVID 19 impact" xr:uid="{52E96915-BE30-40A2-9540-A810A896AB3D}"/>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oddFooter>&amp;R&amp;1#&amp;"Calibri"&amp;10&amp;K0000FFClassification : Internal</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5D9D12-C02E-4593-A30C-5A9C78EF713F}">
  <sheetPr>
    <tabColor rgb="FFE36E00"/>
  </sheetPr>
  <dimension ref="A1:G413"/>
  <sheetViews>
    <sheetView topLeftCell="A31" zoomScaleNormal="100" workbookViewId="0">
      <selection activeCell="H31" sqref="H31"/>
    </sheetView>
  </sheetViews>
  <sheetFormatPr defaultRowHeight="14.5" x14ac:dyDescent="0.35"/>
  <cols>
    <col min="1" max="1" width="13.26953125" style="211" customWidth="1"/>
    <col min="2" max="2" width="60.7265625" style="211" customWidth="1"/>
    <col min="3" max="3" width="39.1796875" style="211" bestFit="1" customWidth="1"/>
    <col min="4" max="4" width="35.1796875" style="211" bestFit="1" customWidth="1"/>
    <col min="5" max="5" width="6.7265625" style="211" customWidth="1"/>
    <col min="6" max="6" width="41.7265625" style="211" customWidth="1"/>
    <col min="7" max="7" width="41.7265625" style="205" customWidth="1"/>
    <col min="8" max="16384" width="8.7265625" style="171"/>
  </cols>
  <sheetData>
    <row r="1" spans="1:7" ht="31" x14ac:dyDescent="0.35">
      <c r="A1" s="170" t="s">
        <v>1716</v>
      </c>
      <c r="B1" s="170"/>
      <c r="C1" s="205"/>
      <c r="D1" s="205"/>
      <c r="E1" s="205"/>
      <c r="F1" s="206" t="s">
        <v>1717</v>
      </c>
    </row>
    <row r="2" spans="1:7" ht="15" thickBot="1" x14ac:dyDescent="0.4">
      <c r="A2" s="205"/>
      <c r="B2" s="207"/>
      <c r="C2" s="207"/>
      <c r="D2" s="205"/>
      <c r="E2" s="205"/>
      <c r="F2" s="205"/>
    </row>
    <row r="3" spans="1:7" ht="19" thickBot="1" x14ac:dyDescent="0.4">
      <c r="A3" s="208"/>
      <c r="B3" s="209" t="s">
        <v>0</v>
      </c>
      <c r="C3" s="210" t="s">
        <v>1</v>
      </c>
      <c r="D3" s="208"/>
      <c r="E3" s="208"/>
      <c r="F3" s="205"/>
      <c r="G3" s="208"/>
    </row>
    <row r="4" spans="1:7" ht="15" thickBot="1" x14ac:dyDescent="0.4"/>
    <row r="5" spans="1:7" ht="18.5" x14ac:dyDescent="0.35">
      <c r="A5" s="212"/>
      <c r="B5" s="213" t="s">
        <v>2</v>
      </c>
      <c r="C5" s="212"/>
      <c r="E5" s="214"/>
      <c r="F5" s="214"/>
    </row>
    <row r="6" spans="1:7" x14ac:dyDescent="0.35">
      <c r="B6" s="215" t="s">
        <v>3</v>
      </c>
    </row>
    <row r="7" spans="1:7" x14ac:dyDescent="0.35">
      <c r="B7" s="216" t="s">
        <v>1718</v>
      </c>
    </row>
    <row r="8" spans="1:7" x14ac:dyDescent="0.35">
      <c r="B8" s="216" t="s">
        <v>4</v>
      </c>
      <c r="F8" s="211" t="s">
        <v>1719</v>
      </c>
    </row>
    <row r="9" spans="1:7" x14ac:dyDescent="0.35">
      <c r="B9" s="215" t="s">
        <v>1720</v>
      </c>
    </row>
    <row r="10" spans="1:7" x14ac:dyDescent="0.35">
      <c r="B10" s="215" t="s">
        <v>333</v>
      </c>
    </row>
    <row r="11" spans="1:7" ht="15" thickBot="1" x14ac:dyDescent="0.4">
      <c r="B11" s="217" t="s">
        <v>342</v>
      </c>
    </row>
    <row r="12" spans="1:7" x14ac:dyDescent="0.35">
      <c r="B12" s="218"/>
    </row>
    <row r="13" spans="1:7" ht="37" x14ac:dyDescent="0.35">
      <c r="A13" s="219" t="s">
        <v>5</v>
      </c>
      <c r="B13" s="219" t="s">
        <v>3</v>
      </c>
      <c r="C13" s="220"/>
      <c r="D13" s="220"/>
      <c r="E13" s="220"/>
      <c r="F13" s="220"/>
      <c r="G13" s="221"/>
    </row>
    <row r="14" spans="1:7" x14ac:dyDescent="0.35">
      <c r="A14" s="211" t="s">
        <v>1721</v>
      </c>
      <c r="B14" s="222" t="s">
        <v>6</v>
      </c>
      <c r="C14" s="211" t="s">
        <v>7</v>
      </c>
      <c r="E14" s="214"/>
      <c r="F14" s="214"/>
    </row>
    <row r="15" spans="1:7" x14ac:dyDescent="0.35">
      <c r="A15" s="211" t="s">
        <v>8</v>
      </c>
      <c r="B15" s="222" t="s">
        <v>9</v>
      </c>
      <c r="C15" s="211" t="s">
        <v>10</v>
      </c>
      <c r="E15" s="214"/>
      <c r="F15" s="214"/>
    </row>
    <row r="16" spans="1:7" ht="29" x14ac:dyDescent="0.35">
      <c r="A16" s="211" t="s">
        <v>1722</v>
      </c>
      <c r="B16" s="222" t="s">
        <v>11</v>
      </c>
      <c r="C16" s="211" t="s">
        <v>12</v>
      </c>
      <c r="E16" s="214"/>
      <c r="F16" s="214"/>
    </row>
    <row r="17" spans="1:7" x14ac:dyDescent="0.35">
      <c r="A17" s="211" t="s">
        <v>13</v>
      </c>
      <c r="B17" s="222" t="s">
        <v>14</v>
      </c>
      <c r="C17" s="223">
        <v>44347</v>
      </c>
      <c r="E17" s="214"/>
      <c r="F17" s="214"/>
    </row>
    <row r="18" spans="1:7" x14ac:dyDescent="0.35">
      <c r="A18" s="211" t="s">
        <v>15</v>
      </c>
      <c r="B18" s="224" t="s">
        <v>1723</v>
      </c>
      <c r="C18" s="211" t="s">
        <v>2278</v>
      </c>
      <c r="E18" s="214"/>
      <c r="F18" s="214"/>
    </row>
    <row r="19" spans="1:7" x14ac:dyDescent="0.35">
      <c r="A19" s="211" t="s">
        <v>16</v>
      </c>
      <c r="B19" s="224" t="s">
        <v>1724</v>
      </c>
      <c r="E19" s="214"/>
      <c r="F19" s="214"/>
    </row>
    <row r="20" spans="1:7" x14ac:dyDescent="0.35">
      <c r="A20" s="211" t="s">
        <v>1725</v>
      </c>
      <c r="B20" s="224"/>
      <c r="E20" s="214"/>
      <c r="F20" s="214"/>
    </row>
    <row r="21" spans="1:7" x14ac:dyDescent="0.35">
      <c r="A21" s="211" t="s">
        <v>17</v>
      </c>
      <c r="B21" s="224"/>
      <c r="E21" s="214"/>
      <c r="F21" s="214"/>
    </row>
    <row r="22" spans="1:7" x14ac:dyDescent="0.35">
      <c r="A22" s="211" t="s">
        <v>18</v>
      </c>
      <c r="B22" s="224"/>
      <c r="E22" s="214"/>
      <c r="F22" s="214"/>
    </row>
    <row r="23" spans="1:7" x14ac:dyDescent="0.35">
      <c r="A23" s="211" t="s">
        <v>1726</v>
      </c>
      <c r="B23" s="224"/>
      <c r="E23" s="214"/>
      <c r="F23" s="214"/>
    </row>
    <row r="24" spans="1:7" x14ac:dyDescent="0.35">
      <c r="A24" s="211" t="s">
        <v>1727</v>
      </c>
      <c r="B24" s="224"/>
      <c r="E24" s="214"/>
      <c r="F24" s="214"/>
    </row>
    <row r="25" spans="1:7" x14ac:dyDescent="0.35">
      <c r="A25" s="211" t="s">
        <v>1728</v>
      </c>
      <c r="B25" s="224"/>
      <c r="E25" s="214"/>
      <c r="F25" s="214"/>
    </row>
    <row r="26" spans="1:7" ht="18.5" x14ac:dyDescent="0.35">
      <c r="A26" s="220"/>
      <c r="B26" s="219" t="s">
        <v>1718</v>
      </c>
      <c r="C26" s="220"/>
      <c r="D26" s="220"/>
      <c r="E26" s="220"/>
      <c r="F26" s="220"/>
      <c r="G26" s="221"/>
    </row>
    <row r="27" spans="1:7" x14ac:dyDescent="0.35">
      <c r="A27" s="211" t="s">
        <v>19</v>
      </c>
      <c r="B27" s="225" t="s">
        <v>20</v>
      </c>
      <c r="C27" s="211" t="s">
        <v>21</v>
      </c>
      <c r="D27" s="226"/>
      <c r="E27" s="226"/>
      <c r="F27" s="226"/>
    </row>
    <row r="28" spans="1:7" x14ac:dyDescent="0.35">
      <c r="A28" s="211" t="s">
        <v>22</v>
      </c>
      <c r="B28" s="225" t="s">
        <v>23</v>
      </c>
      <c r="C28" s="211" t="s">
        <v>21</v>
      </c>
      <c r="D28" s="226"/>
      <c r="E28" s="226"/>
      <c r="F28" s="226"/>
    </row>
    <row r="29" spans="1:7" x14ac:dyDescent="0.35">
      <c r="A29" s="211" t="s">
        <v>1729</v>
      </c>
      <c r="B29" s="225" t="s">
        <v>24</v>
      </c>
      <c r="C29" s="211" t="s">
        <v>25</v>
      </c>
      <c r="E29" s="226"/>
      <c r="F29" s="226"/>
    </row>
    <row r="30" spans="1:7" x14ac:dyDescent="0.35">
      <c r="A30" s="211" t="s">
        <v>26</v>
      </c>
      <c r="B30" s="225"/>
      <c r="E30" s="226"/>
      <c r="F30" s="226"/>
    </row>
    <row r="31" spans="1:7" x14ac:dyDescent="0.35">
      <c r="A31" s="211" t="s">
        <v>27</v>
      </c>
      <c r="B31" s="225"/>
      <c r="E31" s="226"/>
      <c r="F31" s="226"/>
    </row>
    <row r="32" spans="1:7" x14ac:dyDescent="0.35">
      <c r="A32" s="211" t="s">
        <v>28</v>
      </c>
      <c r="B32" s="225"/>
      <c r="E32" s="226"/>
      <c r="F32" s="226"/>
    </row>
    <row r="33" spans="1:7" x14ac:dyDescent="0.35">
      <c r="A33" s="211" t="s">
        <v>29</v>
      </c>
      <c r="B33" s="225"/>
      <c r="E33" s="226"/>
      <c r="F33" s="226"/>
    </row>
    <row r="34" spans="1:7" x14ac:dyDescent="0.35">
      <c r="A34" s="211" t="s">
        <v>30</v>
      </c>
      <c r="B34" s="225"/>
      <c r="E34" s="226"/>
      <c r="F34" s="226"/>
    </row>
    <row r="35" spans="1:7" x14ac:dyDescent="0.35">
      <c r="A35" s="211" t="s">
        <v>1730</v>
      </c>
      <c r="B35" s="227"/>
      <c r="E35" s="226"/>
      <c r="F35" s="226"/>
    </row>
    <row r="36" spans="1:7" ht="18.5" x14ac:dyDescent="0.35">
      <c r="A36" s="219"/>
      <c r="B36" s="219" t="s">
        <v>4</v>
      </c>
      <c r="C36" s="219"/>
      <c r="D36" s="220"/>
      <c r="E36" s="220"/>
      <c r="F36" s="220"/>
      <c r="G36" s="221"/>
    </row>
    <row r="37" spans="1:7" x14ac:dyDescent="0.35">
      <c r="A37" s="228"/>
      <c r="B37" s="229" t="s">
        <v>31</v>
      </c>
      <c r="C37" s="228" t="s">
        <v>50</v>
      </c>
      <c r="D37" s="230"/>
      <c r="E37" s="230"/>
      <c r="F37" s="230"/>
      <c r="G37" s="231"/>
    </row>
    <row r="38" spans="1:7" x14ac:dyDescent="0.35">
      <c r="A38" s="211" t="s">
        <v>32</v>
      </c>
      <c r="B38" s="226" t="s">
        <v>1731</v>
      </c>
      <c r="C38" s="232">
        <v>2919.8854311600026</v>
      </c>
      <c r="F38" s="226"/>
    </row>
    <row r="39" spans="1:7" x14ac:dyDescent="0.35">
      <c r="A39" s="211" t="s">
        <v>33</v>
      </c>
      <c r="B39" s="226" t="s">
        <v>34</v>
      </c>
      <c r="C39" s="232">
        <v>2250</v>
      </c>
      <c r="F39" s="226"/>
    </row>
    <row r="40" spans="1:7" x14ac:dyDescent="0.35">
      <c r="A40" s="211" t="s">
        <v>35</v>
      </c>
      <c r="B40" s="233" t="s">
        <v>36</v>
      </c>
      <c r="C40" s="232">
        <v>3178.8270015970952</v>
      </c>
      <c r="F40" s="226"/>
    </row>
    <row r="41" spans="1:7" x14ac:dyDescent="0.35">
      <c r="A41" s="211" t="s">
        <v>37</v>
      </c>
      <c r="B41" s="233" t="s">
        <v>38</v>
      </c>
      <c r="C41" s="232">
        <v>2352.089098207653</v>
      </c>
      <c r="F41" s="226"/>
    </row>
    <row r="42" spans="1:7" x14ac:dyDescent="0.35">
      <c r="A42" s="211" t="s">
        <v>39</v>
      </c>
      <c r="B42" s="233"/>
      <c r="C42" s="232"/>
      <c r="F42" s="226"/>
    </row>
    <row r="43" spans="1:7" x14ac:dyDescent="0.35">
      <c r="A43" s="234" t="s">
        <v>1732</v>
      </c>
      <c r="B43" s="226"/>
      <c r="F43" s="226"/>
    </row>
    <row r="44" spans="1:7" x14ac:dyDescent="0.35">
      <c r="A44" s="228"/>
      <c r="B44" s="229" t="s">
        <v>1733</v>
      </c>
      <c r="C44" s="235" t="s">
        <v>1734</v>
      </c>
      <c r="D44" s="228" t="s">
        <v>40</v>
      </c>
      <c r="E44" s="230"/>
      <c r="F44" s="231" t="s">
        <v>41</v>
      </c>
      <c r="G44" s="231" t="s">
        <v>42</v>
      </c>
    </row>
    <row r="45" spans="1:7" x14ac:dyDescent="0.35">
      <c r="A45" s="211" t="s">
        <v>43</v>
      </c>
      <c r="B45" s="226" t="s">
        <v>44</v>
      </c>
      <c r="C45" s="236">
        <v>0.05</v>
      </c>
      <c r="D45" s="237">
        <f>IF(OR(C38="[For completion]",C39="[For completion]"),"Please complete G.3.1.1 and G.3.1.2",(C38/C39-1))</f>
        <v>0.29772685829333456</v>
      </c>
      <c r="E45" s="237"/>
      <c r="F45" s="236">
        <v>0.05</v>
      </c>
      <c r="G45" s="211" t="s">
        <v>45</v>
      </c>
    </row>
    <row r="46" spans="1:7" x14ac:dyDescent="0.35">
      <c r="A46" s="211" t="s">
        <v>46</v>
      </c>
      <c r="B46" s="224" t="s">
        <v>1735</v>
      </c>
      <c r="C46" s="237"/>
      <c r="D46" s="237"/>
      <c r="E46" s="237"/>
      <c r="F46" s="237"/>
      <c r="G46" s="236"/>
    </row>
    <row r="47" spans="1:7" x14ac:dyDescent="0.35">
      <c r="A47" s="211" t="s">
        <v>47</v>
      </c>
      <c r="B47" s="224" t="s">
        <v>1736</v>
      </c>
      <c r="C47" s="237"/>
      <c r="D47" s="237"/>
      <c r="E47" s="237"/>
      <c r="F47" s="237"/>
      <c r="G47" s="236"/>
    </row>
    <row r="48" spans="1:7" x14ac:dyDescent="0.35">
      <c r="A48" s="211" t="s">
        <v>48</v>
      </c>
      <c r="B48" s="224"/>
      <c r="C48" s="236"/>
      <c r="D48" s="236"/>
      <c r="E48" s="236"/>
      <c r="F48" s="236"/>
      <c r="G48" s="236"/>
    </row>
    <row r="49" spans="1:7" x14ac:dyDescent="0.35">
      <c r="A49" s="211" t="s">
        <v>49</v>
      </c>
      <c r="B49" s="224"/>
      <c r="C49" s="236"/>
      <c r="D49" s="236"/>
      <c r="E49" s="236"/>
      <c r="F49" s="236"/>
      <c r="G49" s="236"/>
    </row>
    <row r="50" spans="1:7" x14ac:dyDescent="0.35">
      <c r="A50" s="211" t="s">
        <v>1737</v>
      </c>
      <c r="B50" s="224"/>
      <c r="C50" s="236"/>
      <c r="D50" s="236"/>
      <c r="E50" s="236"/>
      <c r="F50" s="236"/>
      <c r="G50" s="236"/>
    </row>
    <row r="51" spans="1:7" x14ac:dyDescent="0.35">
      <c r="A51" s="211" t="s">
        <v>1738</v>
      </c>
      <c r="B51" s="224"/>
      <c r="C51" s="236"/>
      <c r="D51" s="236"/>
      <c r="E51" s="236"/>
      <c r="F51" s="236"/>
      <c r="G51" s="236"/>
    </row>
    <row r="52" spans="1:7" x14ac:dyDescent="0.35">
      <c r="A52" s="228"/>
      <c r="B52" s="229" t="s">
        <v>1739</v>
      </c>
      <c r="C52" s="228" t="s">
        <v>50</v>
      </c>
      <c r="D52" s="228"/>
      <c r="E52" s="230"/>
      <c r="F52" s="231" t="s">
        <v>276</v>
      </c>
      <c r="G52" s="231"/>
    </row>
    <row r="53" spans="1:7" x14ac:dyDescent="0.35">
      <c r="A53" s="211" t="s">
        <v>51</v>
      </c>
      <c r="B53" s="226" t="s">
        <v>52</v>
      </c>
      <c r="C53" s="232">
        <v>2919.8854311599912</v>
      </c>
      <c r="E53" s="238"/>
      <c r="F53" s="239">
        <f>IF($C$58=0,"",IF(C53="[for completion]","",C53/$C$58))</f>
        <v>0.99556750500313329</v>
      </c>
      <c r="G53" s="240"/>
    </row>
    <row r="54" spans="1:7" x14ac:dyDescent="0.35">
      <c r="A54" s="211" t="s">
        <v>53</v>
      </c>
      <c r="B54" s="226" t="s">
        <v>54</v>
      </c>
      <c r="C54" s="232" t="s">
        <v>55</v>
      </c>
      <c r="E54" s="238"/>
      <c r="F54" s="239" t="e">
        <f>IF($C$58=0,"",IF(C54="[for completion]","",C54/$C$58))</f>
        <v>#VALUE!</v>
      </c>
      <c r="G54" s="240"/>
    </row>
    <row r="55" spans="1:7" x14ac:dyDescent="0.35">
      <c r="A55" s="211" t="s">
        <v>57</v>
      </c>
      <c r="B55" s="226" t="s">
        <v>58</v>
      </c>
      <c r="C55" s="232" t="s">
        <v>55</v>
      </c>
      <c r="E55" s="238"/>
      <c r="F55" s="239" t="e">
        <f t="shared" ref="F55:F56" si="0">IF($C$58=0,"",IF(C55="[for completion]","",C55/$C$58))</f>
        <v>#VALUE!</v>
      </c>
      <c r="G55" s="240"/>
    </row>
    <row r="56" spans="1:7" x14ac:dyDescent="0.35">
      <c r="A56" s="211" t="s">
        <v>59</v>
      </c>
      <c r="B56" s="226" t="s">
        <v>60</v>
      </c>
      <c r="C56" s="232">
        <v>13</v>
      </c>
      <c r="E56" s="238"/>
      <c r="F56" s="239">
        <f t="shared" si="0"/>
        <v>4.4324949968667354E-3</v>
      </c>
      <c r="G56" s="240"/>
    </row>
    <row r="57" spans="1:7" x14ac:dyDescent="0.35">
      <c r="A57" s="211" t="s">
        <v>61</v>
      </c>
      <c r="B57" s="211" t="s">
        <v>62</v>
      </c>
      <c r="C57" s="232">
        <v>0</v>
      </c>
      <c r="E57" s="238"/>
      <c r="F57" s="239">
        <f>IF($C$58=0,"",IF(C57="[for completion]","",C57/$C$58))</f>
        <v>0</v>
      </c>
      <c r="G57" s="240"/>
    </row>
    <row r="58" spans="1:7" x14ac:dyDescent="0.35">
      <c r="A58" s="211" t="s">
        <v>63</v>
      </c>
      <c r="B58" s="241" t="s">
        <v>64</v>
      </c>
      <c r="C58" s="242">
        <f>SUM(C53:C57)</f>
        <v>2932.8854311599912</v>
      </c>
      <c r="D58" s="238"/>
      <c r="E58" s="238"/>
      <c r="F58" s="243" t="e">
        <f>SUM(F53:F57)</f>
        <v>#VALUE!</v>
      </c>
      <c r="G58" s="240"/>
    </row>
    <row r="59" spans="1:7" x14ac:dyDescent="0.35">
      <c r="A59" s="211" t="s">
        <v>65</v>
      </c>
      <c r="B59" s="244" t="s">
        <v>165</v>
      </c>
      <c r="C59" s="232"/>
      <c r="E59" s="238"/>
      <c r="F59" s="239">
        <f t="shared" ref="F59:F64" si="1">IF($C$58=0,"",IF(C59="[for completion]","",C59/$C$58))</f>
        <v>0</v>
      </c>
      <c r="G59" s="240"/>
    </row>
    <row r="60" spans="1:7" x14ac:dyDescent="0.35">
      <c r="A60" s="211" t="s">
        <v>66</v>
      </c>
      <c r="B60" s="244" t="s">
        <v>165</v>
      </c>
      <c r="C60" s="232"/>
      <c r="E60" s="238"/>
      <c r="F60" s="239">
        <f t="shared" si="1"/>
        <v>0</v>
      </c>
      <c r="G60" s="240"/>
    </row>
    <row r="61" spans="1:7" x14ac:dyDescent="0.35">
      <c r="A61" s="211" t="s">
        <v>67</v>
      </c>
      <c r="B61" s="244" t="s">
        <v>165</v>
      </c>
      <c r="C61" s="232"/>
      <c r="E61" s="238"/>
      <c r="F61" s="239">
        <f t="shared" si="1"/>
        <v>0</v>
      </c>
      <c r="G61" s="240"/>
    </row>
    <row r="62" spans="1:7" x14ac:dyDescent="0.35">
      <c r="A62" s="211" t="s">
        <v>68</v>
      </c>
      <c r="B62" s="244" t="s">
        <v>165</v>
      </c>
      <c r="C62" s="232"/>
      <c r="E62" s="238"/>
      <c r="F62" s="239">
        <f t="shared" si="1"/>
        <v>0</v>
      </c>
      <c r="G62" s="240"/>
    </row>
    <row r="63" spans="1:7" x14ac:dyDescent="0.35">
      <c r="A63" s="211" t="s">
        <v>69</v>
      </c>
      <c r="B63" s="244" t="s">
        <v>165</v>
      </c>
      <c r="C63" s="232"/>
      <c r="E63" s="238"/>
      <c r="F63" s="239">
        <f t="shared" si="1"/>
        <v>0</v>
      </c>
      <c r="G63" s="240"/>
    </row>
    <row r="64" spans="1:7" x14ac:dyDescent="0.35">
      <c r="A64" s="211" t="s">
        <v>70</v>
      </c>
      <c r="B64" s="244" t="s">
        <v>165</v>
      </c>
      <c r="C64" s="245"/>
      <c r="D64" s="234"/>
      <c r="E64" s="234"/>
      <c r="F64" s="239">
        <f t="shared" si="1"/>
        <v>0</v>
      </c>
      <c r="G64" s="246"/>
    </row>
    <row r="65" spans="1:7" x14ac:dyDescent="0.35">
      <c r="A65" s="228"/>
      <c r="B65" s="229" t="s">
        <v>71</v>
      </c>
      <c r="C65" s="235" t="s">
        <v>1740</v>
      </c>
      <c r="D65" s="235" t="s">
        <v>1741</v>
      </c>
      <c r="E65" s="230"/>
      <c r="F65" s="231" t="s">
        <v>72</v>
      </c>
      <c r="G65" s="247" t="s">
        <v>73</v>
      </c>
    </row>
    <row r="66" spans="1:7" x14ac:dyDescent="0.35">
      <c r="A66" s="211" t="s">
        <v>74</v>
      </c>
      <c r="B66" s="226" t="s">
        <v>1742</v>
      </c>
      <c r="C66" s="232">
        <v>7.1708584019931099</v>
      </c>
      <c r="D66" s="248" t="s">
        <v>1743</v>
      </c>
      <c r="E66" s="222"/>
      <c r="F66" s="249"/>
      <c r="G66" s="250"/>
    </row>
    <row r="67" spans="1:7" x14ac:dyDescent="0.35">
      <c r="B67" s="226"/>
      <c r="E67" s="222"/>
      <c r="F67" s="249"/>
      <c r="G67" s="250"/>
    </row>
    <row r="68" spans="1:7" x14ac:dyDescent="0.35">
      <c r="B68" s="226" t="s">
        <v>76</v>
      </c>
      <c r="C68" s="222"/>
      <c r="D68" s="222"/>
      <c r="E68" s="222"/>
      <c r="F68" s="250"/>
      <c r="G68" s="250"/>
    </row>
    <row r="69" spans="1:7" x14ac:dyDescent="0.35">
      <c r="B69" s="226" t="s">
        <v>77</v>
      </c>
      <c r="E69" s="222"/>
      <c r="F69" s="250"/>
      <c r="G69" s="250"/>
    </row>
    <row r="70" spans="1:7" x14ac:dyDescent="0.35">
      <c r="A70" s="211" t="s">
        <v>78</v>
      </c>
      <c r="B70" s="251" t="s">
        <v>106</v>
      </c>
      <c r="C70" s="232">
        <v>36.350763119999982</v>
      </c>
      <c r="D70" s="232" t="s">
        <v>1743</v>
      </c>
      <c r="E70" s="251"/>
      <c r="F70" s="239">
        <f t="shared" ref="F70:F76" si="2">IF($C$77=0,"",IF(C70="[for completion]","",C70/$C$77))</f>
        <v>1.2449379942129749E-2</v>
      </c>
      <c r="G70" s="239" t="str">
        <f>IF($D$77=0,"",IF(D70="[Mark as ND1 if not relevant]","",D70/$D$77))</f>
        <v/>
      </c>
    </row>
    <row r="71" spans="1:7" x14ac:dyDescent="0.35">
      <c r="A71" s="211" t="s">
        <v>79</v>
      </c>
      <c r="B71" s="251" t="s">
        <v>108</v>
      </c>
      <c r="C71" s="232">
        <v>85.444254740000147</v>
      </c>
      <c r="D71" s="232" t="s">
        <v>1743</v>
      </c>
      <c r="E71" s="251"/>
      <c r="F71" s="239">
        <f t="shared" si="2"/>
        <v>2.9262879230866144E-2</v>
      </c>
      <c r="G71" s="239" t="str">
        <f t="shared" ref="G71:G76" si="3">IF($D$77=0,"",IF(D71="[Mark as ND1 if not relevant]","",D71/$D$77))</f>
        <v/>
      </c>
    </row>
    <row r="72" spans="1:7" x14ac:dyDescent="0.35">
      <c r="A72" s="211" t="s">
        <v>80</v>
      </c>
      <c r="B72" s="251" t="s">
        <v>110</v>
      </c>
      <c r="C72" s="232">
        <v>235.83156871999984</v>
      </c>
      <c r="D72" s="232" t="s">
        <v>1743</v>
      </c>
      <c r="E72" s="251"/>
      <c r="F72" s="239">
        <f t="shared" si="2"/>
        <v>8.0767404845165758E-2</v>
      </c>
      <c r="G72" s="239" t="str">
        <f t="shared" si="3"/>
        <v/>
      </c>
    </row>
    <row r="73" spans="1:7" x14ac:dyDescent="0.35">
      <c r="A73" s="211" t="s">
        <v>81</v>
      </c>
      <c r="B73" s="251" t="s">
        <v>112</v>
      </c>
      <c r="C73" s="232">
        <v>215.81702511000034</v>
      </c>
      <c r="D73" s="232" t="s">
        <v>1743</v>
      </c>
      <c r="E73" s="251"/>
      <c r="F73" s="239">
        <f t="shared" si="2"/>
        <v>7.391284014327322E-2</v>
      </c>
      <c r="G73" s="239" t="str">
        <f t="shared" si="3"/>
        <v/>
      </c>
    </row>
    <row r="74" spans="1:7" x14ac:dyDescent="0.35">
      <c r="A74" s="211" t="s">
        <v>82</v>
      </c>
      <c r="B74" s="251" t="s">
        <v>114</v>
      </c>
      <c r="C74" s="232">
        <v>269.38666943999942</v>
      </c>
      <c r="D74" s="232" t="s">
        <v>1743</v>
      </c>
      <c r="E74" s="251"/>
      <c r="F74" s="239">
        <f t="shared" si="2"/>
        <v>9.225932859049886E-2</v>
      </c>
      <c r="G74" s="239" t="str">
        <f t="shared" si="3"/>
        <v/>
      </c>
    </row>
    <row r="75" spans="1:7" x14ac:dyDescent="0.35">
      <c r="A75" s="211" t="s">
        <v>83</v>
      </c>
      <c r="B75" s="251" t="s">
        <v>116</v>
      </c>
      <c r="C75" s="232">
        <v>1422.1715295599847</v>
      </c>
      <c r="D75" s="232" t="s">
        <v>1743</v>
      </c>
      <c r="E75" s="251"/>
      <c r="F75" s="239">
        <f t="shared" si="2"/>
        <v>0.48706415477233228</v>
      </c>
      <c r="G75" s="239" t="str">
        <f t="shared" si="3"/>
        <v/>
      </c>
    </row>
    <row r="76" spans="1:7" x14ac:dyDescent="0.35">
      <c r="A76" s="211" t="s">
        <v>84</v>
      </c>
      <c r="B76" s="251" t="s">
        <v>118</v>
      </c>
      <c r="C76" s="232">
        <v>654.88362047000032</v>
      </c>
      <c r="D76" s="232" t="s">
        <v>1743</v>
      </c>
      <c r="E76" s="251"/>
      <c r="F76" s="239">
        <f t="shared" si="2"/>
        <v>0.22428401247573415</v>
      </c>
      <c r="G76" s="239" t="str">
        <f t="shared" si="3"/>
        <v/>
      </c>
    </row>
    <row r="77" spans="1:7" x14ac:dyDescent="0.35">
      <c r="A77" s="211" t="s">
        <v>85</v>
      </c>
      <c r="B77" s="252" t="s">
        <v>64</v>
      </c>
      <c r="C77" s="242">
        <f>SUM(C70:C76)</f>
        <v>2919.8854311599844</v>
      </c>
      <c r="D77" s="242">
        <f>SUM(D70:D76)</f>
        <v>0</v>
      </c>
      <c r="E77" s="226"/>
      <c r="F77" s="243">
        <f>SUM(F70:F76)</f>
        <v>1.0000000000000002</v>
      </c>
      <c r="G77" s="243">
        <f>SUM(G70:G76)</f>
        <v>0</v>
      </c>
    </row>
    <row r="78" spans="1:7" x14ac:dyDescent="0.35">
      <c r="A78" s="211" t="s">
        <v>87</v>
      </c>
      <c r="B78" s="253" t="s">
        <v>88</v>
      </c>
      <c r="C78" s="242"/>
      <c r="D78" s="242"/>
      <c r="E78" s="226"/>
      <c r="F78" s="239">
        <f>IF($C$77=0,"",IF(C78="[for completion]","",C78/$C$77))</f>
        <v>0</v>
      </c>
      <c r="G78" s="239" t="str">
        <f t="shared" ref="G78:G87" si="4">IF($D$77=0,"",IF(D78="[for completion]","",D78/$D$77))</f>
        <v/>
      </c>
    </row>
    <row r="79" spans="1:7" x14ac:dyDescent="0.35">
      <c r="A79" s="211" t="s">
        <v>89</v>
      </c>
      <c r="B79" s="253" t="s">
        <v>90</v>
      </c>
      <c r="C79" s="242"/>
      <c r="D79" s="242"/>
      <c r="E79" s="226"/>
      <c r="F79" s="239">
        <f t="shared" ref="F79:F87" si="5">IF($C$77=0,"",IF(C79="[for completion]","",C79/$C$77))</f>
        <v>0</v>
      </c>
      <c r="G79" s="239" t="str">
        <f t="shared" si="4"/>
        <v/>
      </c>
    </row>
    <row r="80" spans="1:7" x14ac:dyDescent="0.35">
      <c r="A80" s="211" t="s">
        <v>91</v>
      </c>
      <c r="B80" s="253" t="s">
        <v>1744</v>
      </c>
      <c r="C80" s="242"/>
      <c r="D80" s="242"/>
      <c r="E80" s="226"/>
      <c r="F80" s="239">
        <f t="shared" si="5"/>
        <v>0</v>
      </c>
      <c r="G80" s="239" t="str">
        <f t="shared" si="4"/>
        <v/>
      </c>
    </row>
    <row r="81" spans="1:7" x14ac:dyDescent="0.35">
      <c r="A81" s="211" t="s">
        <v>92</v>
      </c>
      <c r="B81" s="253" t="s">
        <v>93</v>
      </c>
      <c r="C81" s="242"/>
      <c r="D81" s="242"/>
      <c r="E81" s="226"/>
      <c r="F81" s="239">
        <f t="shared" si="5"/>
        <v>0</v>
      </c>
      <c r="G81" s="239" t="str">
        <f t="shared" si="4"/>
        <v/>
      </c>
    </row>
    <row r="82" spans="1:7" x14ac:dyDescent="0.35">
      <c r="A82" s="211" t="s">
        <v>94</v>
      </c>
      <c r="B82" s="253" t="s">
        <v>1745</v>
      </c>
      <c r="C82" s="242"/>
      <c r="D82" s="242"/>
      <c r="E82" s="226"/>
      <c r="F82" s="239">
        <f t="shared" si="5"/>
        <v>0</v>
      </c>
      <c r="G82" s="239" t="str">
        <f t="shared" si="4"/>
        <v/>
      </c>
    </row>
    <row r="83" spans="1:7" x14ac:dyDescent="0.35">
      <c r="A83" s="211" t="s">
        <v>95</v>
      </c>
      <c r="B83" s="253"/>
      <c r="C83" s="238"/>
      <c r="D83" s="238"/>
      <c r="E83" s="226"/>
      <c r="F83" s="240"/>
      <c r="G83" s="240"/>
    </row>
    <row r="84" spans="1:7" x14ac:dyDescent="0.35">
      <c r="A84" s="211" t="s">
        <v>96</v>
      </c>
      <c r="B84" s="253"/>
      <c r="C84" s="238"/>
      <c r="D84" s="238"/>
      <c r="E84" s="226"/>
      <c r="F84" s="240"/>
      <c r="G84" s="240"/>
    </row>
    <row r="85" spans="1:7" x14ac:dyDescent="0.35">
      <c r="A85" s="211" t="s">
        <v>97</v>
      </c>
      <c r="B85" s="253"/>
      <c r="C85" s="238"/>
      <c r="D85" s="238"/>
      <c r="E85" s="226"/>
      <c r="F85" s="240"/>
      <c r="G85" s="240"/>
    </row>
    <row r="86" spans="1:7" x14ac:dyDescent="0.35">
      <c r="A86" s="211" t="s">
        <v>98</v>
      </c>
      <c r="B86" s="252"/>
      <c r="C86" s="238"/>
      <c r="D86" s="238"/>
      <c r="E86" s="226"/>
      <c r="F86" s="240">
        <f t="shared" si="5"/>
        <v>0</v>
      </c>
      <c r="G86" s="240" t="str">
        <f t="shared" si="4"/>
        <v/>
      </c>
    </row>
    <row r="87" spans="1:7" x14ac:dyDescent="0.35">
      <c r="A87" s="211" t="s">
        <v>1746</v>
      </c>
      <c r="B87" s="253"/>
      <c r="C87" s="238"/>
      <c r="D87" s="238"/>
      <c r="E87" s="226"/>
      <c r="F87" s="240">
        <f t="shared" si="5"/>
        <v>0</v>
      </c>
      <c r="G87" s="240" t="str">
        <f t="shared" si="4"/>
        <v/>
      </c>
    </row>
    <row r="88" spans="1:7" x14ac:dyDescent="0.35">
      <c r="A88" s="228"/>
      <c r="B88" s="229" t="s">
        <v>99</v>
      </c>
      <c r="C88" s="235" t="s">
        <v>1747</v>
      </c>
      <c r="D88" s="235" t="s">
        <v>100</v>
      </c>
      <c r="E88" s="230"/>
      <c r="F88" s="231" t="s">
        <v>1748</v>
      </c>
      <c r="G88" s="228" t="s">
        <v>101</v>
      </c>
    </row>
    <row r="89" spans="1:7" x14ac:dyDescent="0.35">
      <c r="A89" s="211" t="s">
        <v>102</v>
      </c>
      <c r="B89" s="226" t="s">
        <v>75</v>
      </c>
      <c r="C89" s="232">
        <v>4.5080669710806696</v>
      </c>
      <c r="D89" s="248">
        <v>5.5080669710806696</v>
      </c>
      <c r="E89" s="222"/>
      <c r="F89" s="254"/>
      <c r="G89" s="255"/>
    </row>
    <row r="90" spans="1:7" x14ac:dyDescent="0.35">
      <c r="B90" s="226"/>
      <c r="C90" s="248"/>
      <c r="D90" s="248"/>
      <c r="E90" s="222"/>
      <c r="F90" s="254"/>
      <c r="G90" s="255"/>
    </row>
    <row r="91" spans="1:7" x14ac:dyDescent="0.35">
      <c r="B91" s="226" t="s">
        <v>103</v>
      </c>
      <c r="C91" s="256"/>
      <c r="D91" s="256"/>
      <c r="E91" s="222"/>
      <c r="F91" s="255"/>
      <c r="G91" s="255"/>
    </row>
    <row r="92" spans="1:7" x14ac:dyDescent="0.35">
      <c r="A92" s="211" t="s">
        <v>104</v>
      </c>
      <c r="B92" s="226" t="s">
        <v>77</v>
      </c>
      <c r="C92" s="248"/>
      <c r="D92" s="248"/>
      <c r="E92" s="222"/>
      <c r="F92" s="255"/>
      <c r="G92" s="255"/>
    </row>
    <row r="93" spans="1:7" x14ac:dyDescent="0.35">
      <c r="A93" s="211" t="s">
        <v>105</v>
      </c>
      <c r="B93" s="251" t="s">
        <v>106</v>
      </c>
      <c r="C93" s="232">
        <v>0</v>
      </c>
      <c r="D93" s="248">
        <v>0</v>
      </c>
      <c r="E93" s="251"/>
      <c r="F93" s="239">
        <f>IF($C$100=0,"",IF(C93="[for completion]","",IF(C93="","",C93/$C$100)))</f>
        <v>0</v>
      </c>
      <c r="G93" s="239">
        <f>IF($D$100=0,"",IF(D93="[Mark as ND1 if not relevant]","",IF(D93="","",D93/$D$100)))</f>
        <v>0</v>
      </c>
    </row>
    <row r="94" spans="1:7" x14ac:dyDescent="0.35">
      <c r="A94" s="211" t="s">
        <v>107</v>
      </c>
      <c r="B94" s="251" t="s">
        <v>108</v>
      </c>
      <c r="C94" s="232">
        <v>0</v>
      </c>
      <c r="D94" s="248">
        <v>0</v>
      </c>
      <c r="E94" s="251"/>
      <c r="F94" s="239">
        <f t="shared" ref="F94:F99" si="6">IF($C$100=0,"",IF(C94="[for completion]","",IF(C94="","",C94/$C$100)))</f>
        <v>0</v>
      </c>
      <c r="G94" s="239">
        <f t="shared" ref="G94:G99" si="7">IF($D$100=0,"",IF(D94="[Mark as ND1 if not relevant]","",IF(D94="","",D94/$D$100)))</f>
        <v>0</v>
      </c>
    </row>
    <row r="95" spans="1:7" x14ac:dyDescent="0.35">
      <c r="A95" s="211" t="s">
        <v>109</v>
      </c>
      <c r="B95" s="251" t="s">
        <v>110</v>
      </c>
      <c r="C95" s="232">
        <v>500</v>
      </c>
      <c r="D95" s="248">
        <v>0</v>
      </c>
      <c r="E95" s="251"/>
      <c r="F95" s="239">
        <f t="shared" si="6"/>
        <v>0.22222222222222221</v>
      </c>
      <c r="G95" s="239">
        <f t="shared" si="7"/>
        <v>0</v>
      </c>
    </row>
    <row r="96" spans="1:7" x14ac:dyDescent="0.35">
      <c r="A96" s="211" t="s">
        <v>111</v>
      </c>
      <c r="B96" s="251" t="s">
        <v>112</v>
      </c>
      <c r="C96" s="232">
        <v>500</v>
      </c>
      <c r="D96" s="248">
        <v>500</v>
      </c>
      <c r="E96" s="251"/>
      <c r="F96" s="239">
        <f t="shared" si="6"/>
        <v>0.22222222222222221</v>
      </c>
      <c r="G96" s="239">
        <f t="shared" si="7"/>
        <v>0.22222222222222221</v>
      </c>
    </row>
    <row r="97" spans="1:7" x14ac:dyDescent="0.35">
      <c r="A97" s="211" t="s">
        <v>113</v>
      </c>
      <c r="B97" s="251" t="s">
        <v>114</v>
      </c>
      <c r="C97" s="232">
        <v>500</v>
      </c>
      <c r="D97" s="248">
        <v>500</v>
      </c>
      <c r="E97" s="251"/>
      <c r="F97" s="239">
        <f t="shared" si="6"/>
        <v>0.22222222222222221</v>
      </c>
      <c r="G97" s="239">
        <f t="shared" si="7"/>
        <v>0.22222222222222221</v>
      </c>
    </row>
    <row r="98" spans="1:7" x14ac:dyDescent="0.35">
      <c r="A98" s="211" t="s">
        <v>115</v>
      </c>
      <c r="B98" s="251" t="s">
        <v>116</v>
      </c>
      <c r="C98" s="232">
        <v>750</v>
      </c>
      <c r="D98" s="248">
        <v>1250</v>
      </c>
      <c r="E98" s="251"/>
      <c r="F98" s="239">
        <f t="shared" si="6"/>
        <v>0.33333333333333331</v>
      </c>
      <c r="G98" s="239">
        <f t="shared" si="7"/>
        <v>0.55555555555555558</v>
      </c>
    </row>
    <row r="99" spans="1:7" x14ac:dyDescent="0.35">
      <c r="A99" s="211" t="s">
        <v>117</v>
      </c>
      <c r="B99" s="251" t="s">
        <v>118</v>
      </c>
      <c r="C99" s="232">
        <v>0</v>
      </c>
      <c r="D99" s="248">
        <v>0</v>
      </c>
      <c r="E99" s="251"/>
      <c r="F99" s="239">
        <f t="shared" si="6"/>
        <v>0</v>
      </c>
      <c r="G99" s="239">
        <f t="shared" si="7"/>
        <v>0</v>
      </c>
    </row>
    <row r="100" spans="1:7" x14ac:dyDescent="0.35">
      <c r="A100" s="211" t="s">
        <v>119</v>
      </c>
      <c r="B100" s="252" t="s">
        <v>64</v>
      </c>
      <c r="C100" s="242">
        <f>SUM(C93:C99)</f>
        <v>2250</v>
      </c>
      <c r="D100" s="242">
        <f>SUM(D93:D99)</f>
        <v>2250</v>
      </c>
      <c r="E100" s="226"/>
      <c r="F100" s="243">
        <f>SUM(F93:F99)</f>
        <v>1</v>
      </c>
      <c r="G100" s="243">
        <f>SUM(G93:G99)</f>
        <v>1</v>
      </c>
    </row>
    <row r="101" spans="1:7" x14ac:dyDescent="0.35">
      <c r="A101" s="211" t="s">
        <v>120</v>
      </c>
      <c r="B101" s="253" t="s">
        <v>88</v>
      </c>
      <c r="C101" s="242"/>
      <c r="D101" s="242"/>
      <c r="E101" s="226"/>
      <c r="F101" s="239">
        <f t="shared" ref="F101:F105" si="8">IF($C$100=0,"",IF(C101="[for completion]","",C101/$C$100))</f>
        <v>0</v>
      </c>
      <c r="G101" s="239">
        <f t="shared" ref="G101:G105" si="9">IF($D$100=0,"",IF(D101="[for completion]","",D101/$D$100))</f>
        <v>0</v>
      </c>
    </row>
    <row r="102" spans="1:7" x14ac:dyDescent="0.35">
      <c r="A102" s="211" t="s">
        <v>121</v>
      </c>
      <c r="B102" s="253" t="s">
        <v>90</v>
      </c>
      <c r="C102" s="242"/>
      <c r="D102" s="242"/>
      <c r="E102" s="226"/>
      <c r="F102" s="239">
        <f t="shared" si="8"/>
        <v>0</v>
      </c>
      <c r="G102" s="239">
        <f t="shared" si="9"/>
        <v>0</v>
      </c>
    </row>
    <row r="103" spans="1:7" x14ac:dyDescent="0.35">
      <c r="A103" s="211" t="s">
        <v>122</v>
      </c>
      <c r="B103" s="253" t="s">
        <v>1744</v>
      </c>
      <c r="C103" s="242"/>
      <c r="D103" s="242"/>
      <c r="E103" s="226"/>
      <c r="F103" s="239">
        <f t="shared" si="8"/>
        <v>0</v>
      </c>
      <c r="G103" s="239">
        <f t="shared" si="9"/>
        <v>0</v>
      </c>
    </row>
    <row r="104" spans="1:7" x14ac:dyDescent="0.35">
      <c r="A104" s="211" t="s">
        <v>123</v>
      </c>
      <c r="B104" s="253" t="s">
        <v>93</v>
      </c>
      <c r="C104" s="242"/>
      <c r="D104" s="242"/>
      <c r="E104" s="226"/>
      <c r="F104" s="239">
        <f t="shared" si="8"/>
        <v>0</v>
      </c>
      <c r="G104" s="239">
        <f t="shared" si="9"/>
        <v>0</v>
      </c>
    </row>
    <row r="105" spans="1:7" x14ac:dyDescent="0.35">
      <c r="A105" s="211" t="s">
        <v>124</v>
      </c>
      <c r="B105" s="253" t="s">
        <v>1745</v>
      </c>
      <c r="C105" s="242"/>
      <c r="D105" s="242"/>
      <c r="E105" s="226"/>
      <c r="F105" s="239">
        <f t="shared" si="8"/>
        <v>0</v>
      </c>
      <c r="G105" s="239">
        <f t="shared" si="9"/>
        <v>0</v>
      </c>
    </row>
    <row r="106" spans="1:7" x14ac:dyDescent="0.35">
      <c r="A106" s="211" t="s">
        <v>125</v>
      </c>
      <c r="B106" s="253"/>
      <c r="C106" s="238"/>
      <c r="D106" s="238"/>
      <c r="E106" s="226"/>
      <c r="F106" s="240"/>
      <c r="G106" s="240"/>
    </row>
    <row r="107" spans="1:7" x14ac:dyDescent="0.35">
      <c r="A107" s="211" t="s">
        <v>126</v>
      </c>
      <c r="B107" s="253"/>
      <c r="C107" s="238"/>
      <c r="D107" s="238"/>
      <c r="E107" s="226"/>
      <c r="F107" s="240"/>
      <c r="G107" s="240"/>
    </row>
    <row r="108" spans="1:7" x14ac:dyDescent="0.35">
      <c r="A108" s="211" t="s">
        <v>127</v>
      </c>
      <c r="B108" s="252"/>
      <c r="C108" s="238"/>
      <c r="D108" s="238"/>
      <c r="E108" s="226"/>
      <c r="F108" s="240"/>
      <c r="G108" s="240"/>
    </row>
    <row r="109" spans="1:7" x14ac:dyDescent="0.35">
      <c r="A109" s="211" t="s">
        <v>128</v>
      </c>
      <c r="B109" s="253"/>
      <c r="C109" s="238"/>
      <c r="D109" s="238"/>
      <c r="E109" s="226"/>
      <c r="F109" s="240"/>
      <c r="G109" s="240"/>
    </row>
    <row r="110" spans="1:7" x14ac:dyDescent="0.35">
      <c r="A110" s="211" t="s">
        <v>129</v>
      </c>
      <c r="B110" s="253"/>
      <c r="C110" s="238"/>
      <c r="D110" s="238"/>
      <c r="E110" s="226"/>
      <c r="F110" s="240"/>
      <c r="G110" s="240"/>
    </row>
    <row r="111" spans="1:7" x14ac:dyDescent="0.35">
      <c r="A111" s="228"/>
      <c r="B111" s="257" t="s">
        <v>1749</v>
      </c>
      <c r="C111" s="231" t="s">
        <v>130</v>
      </c>
      <c r="D111" s="231" t="s">
        <v>131</v>
      </c>
      <c r="E111" s="230"/>
      <c r="F111" s="231" t="s">
        <v>132</v>
      </c>
      <c r="G111" s="231" t="s">
        <v>133</v>
      </c>
    </row>
    <row r="112" spans="1:7" x14ac:dyDescent="0.35">
      <c r="A112" s="211" t="s">
        <v>134</v>
      </c>
      <c r="B112" s="226" t="s">
        <v>1</v>
      </c>
      <c r="C112" s="232">
        <v>2919.8854311599912</v>
      </c>
      <c r="D112" s="258">
        <f>C112</f>
        <v>2919.8854311599912</v>
      </c>
      <c r="E112" s="240"/>
      <c r="F112" s="239">
        <f>IF($C$129=0,"",IF(C112="[for completion]","",IF(C112="","",C112/$C$129)))</f>
        <v>1</v>
      </c>
      <c r="G112" s="239">
        <f>IF($D$129=0,"",IF(D112="[for completion]","",IF(D112="","",D112/$D$129)))</f>
        <v>1</v>
      </c>
    </row>
    <row r="113" spans="1:7" x14ac:dyDescent="0.35">
      <c r="A113" s="211" t="s">
        <v>136</v>
      </c>
      <c r="B113" s="226" t="s">
        <v>145</v>
      </c>
      <c r="C113" s="232">
        <v>0</v>
      </c>
      <c r="D113" s="232">
        <v>0</v>
      </c>
      <c r="E113" s="240"/>
      <c r="F113" s="239">
        <f t="shared" ref="F113:F128" si="10">IF($C$129=0,"",IF(C113="[for completion]","",IF(C113="","",C113/$C$129)))</f>
        <v>0</v>
      </c>
      <c r="G113" s="239">
        <f t="shared" ref="G113:G128" si="11">IF($D$129=0,"",IF(D113="[for completion]","",IF(D113="","",D113/$D$129)))</f>
        <v>0</v>
      </c>
    </row>
    <row r="114" spans="1:7" x14ac:dyDescent="0.35">
      <c r="A114" s="211" t="s">
        <v>138</v>
      </c>
      <c r="B114" s="226" t="s">
        <v>149</v>
      </c>
      <c r="C114" s="232">
        <v>0</v>
      </c>
      <c r="D114" s="232">
        <v>0</v>
      </c>
      <c r="E114" s="240"/>
      <c r="F114" s="239">
        <f t="shared" si="10"/>
        <v>0</v>
      </c>
      <c r="G114" s="239">
        <f t="shared" si="11"/>
        <v>0</v>
      </c>
    </row>
    <row r="115" spans="1:7" x14ac:dyDescent="0.35">
      <c r="A115" s="211" t="s">
        <v>140</v>
      </c>
      <c r="B115" s="226" t="s">
        <v>147</v>
      </c>
      <c r="C115" s="232">
        <v>0</v>
      </c>
      <c r="D115" s="232">
        <v>0</v>
      </c>
      <c r="E115" s="240"/>
      <c r="F115" s="239">
        <f t="shared" si="10"/>
        <v>0</v>
      </c>
      <c r="G115" s="239">
        <f t="shared" si="11"/>
        <v>0</v>
      </c>
    </row>
    <row r="116" spans="1:7" x14ac:dyDescent="0.35">
      <c r="A116" s="211" t="s">
        <v>142</v>
      </c>
      <c r="B116" s="226" t="s">
        <v>143</v>
      </c>
      <c r="C116" s="232">
        <v>0</v>
      </c>
      <c r="D116" s="232">
        <v>0</v>
      </c>
      <c r="E116" s="240"/>
      <c r="F116" s="239">
        <f t="shared" si="10"/>
        <v>0</v>
      </c>
      <c r="G116" s="239">
        <f t="shared" si="11"/>
        <v>0</v>
      </c>
    </row>
    <row r="117" spans="1:7" x14ac:dyDescent="0.35">
      <c r="A117" s="211" t="s">
        <v>144</v>
      </c>
      <c r="B117" s="226" t="s">
        <v>151</v>
      </c>
      <c r="C117" s="232">
        <v>0</v>
      </c>
      <c r="D117" s="232">
        <v>0</v>
      </c>
      <c r="E117" s="226"/>
      <c r="F117" s="239">
        <f t="shared" si="10"/>
        <v>0</v>
      </c>
      <c r="G117" s="239">
        <f t="shared" si="11"/>
        <v>0</v>
      </c>
    </row>
    <row r="118" spans="1:7" x14ac:dyDescent="0.35">
      <c r="A118" s="211" t="s">
        <v>146</v>
      </c>
      <c r="B118" s="226" t="s">
        <v>153</v>
      </c>
      <c r="C118" s="232">
        <v>0</v>
      </c>
      <c r="D118" s="232">
        <v>0</v>
      </c>
      <c r="E118" s="226"/>
      <c r="F118" s="239">
        <f t="shared" si="10"/>
        <v>0</v>
      </c>
      <c r="G118" s="239">
        <f t="shared" si="11"/>
        <v>0</v>
      </c>
    </row>
    <row r="119" spans="1:7" x14ac:dyDescent="0.35">
      <c r="A119" s="211" t="s">
        <v>148</v>
      </c>
      <c r="B119" s="226" t="s">
        <v>139</v>
      </c>
      <c r="C119" s="232">
        <v>0</v>
      </c>
      <c r="D119" s="232">
        <v>0</v>
      </c>
      <c r="E119" s="226"/>
      <c r="F119" s="239">
        <f t="shared" si="10"/>
        <v>0</v>
      </c>
      <c r="G119" s="239">
        <f t="shared" si="11"/>
        <v>0</v>
      </c>
    </row>
    <row r="120" spans="1:7" x14ac:dyDescent="0.35">
      <c r="A120" s="211" t="s">
        <v>150</v>
      </c>
      <c r="B120" s="226" t="s">
        <v>155</v>
      </c>
      <c r="C120" s="232">
        <v>0</v>
      </c>
      <c r="D120" s="232">
        <v>0</v>
      </c>
      <c r="E120" s="226"/>
      <c r="F120" s="239">
        <f t="shared" si="10"/>
        <v>0</v>
      </c>
      <c r="G120" s="239">
        <f t="shared" si="11"/>
        <v>0</v>
      </c>
    </row>
    <row r="121" spans="1:7" x14ac:dyDescent="0.35">
      <c r="A121" s="211" t="s">
        <v>152</v>
      </c>
      <c r="B121" s="226" t="s">
        <v>1750</v>
      </c>
      <c r="C121" s="232">
        <v>0</v>
      </c>
      <c r="D121" s="232">
        <v>0</v>
      </c>
      <c r="E121" s="226"/>
      <c r="F121" s="239">
        <f t="shared" si="10"/>
        <v>0</v>
      </c>
      <c r="G121" s="239">
        <f t="shared" si="11"/>
        <v>0</v>
      </c>
    </row>
    <row r="122" spans="1:7" x14ac:dyDescent="0.35">
      <c r="A122" s="211" t="s">
        <v>154</v>
      </c>
      <c r="B122" s="226" t="s">
        <v>157</v>
      </c>
      <c r="C122" s="232">
        <v>0</v>
      </c>
      <c r="D122" s="232">
        <v>0</v>
      </c>
      <c r="E122" s="226"/>
      <c r="F122" s="239">
        <f t="shared" si="10"/>
        <v>0</v>
      </c>
      <c r="G122" s="239">
        <f t="shared" si="11"/>
        <v>0</v>
      </c>
    </row>
    <row r="123" spans="1:7" x14ac:dyDescent="0.35">
      <c r="A123" s="211" t="s">
        <v>156</v>
      </c>
      <c r="B123" s="226" t="s">
        <v>141</v>
      </c>
      <c r="C123" s="232">
        <v>0</v>
      </c>
      <c r="D123" s="232">
        <v>0</v>
      </c>
      <c r="E123" s="226"/>
      <c r="F123" s="239">
        <f t="shared" si="10"/>
        <v>0</v>
      </c>
      <c r="G123" s="239">
        <f t="shared" si="11"/>
        <v>0</v>
      </c>
    </row>
    <row r="124" spans="1:7" x14ac:dyDescent="0.35">
      <c r="A124" s="211" t="s">
        <v>158</v>
      </c>
      <c r="B124" s="251" t="s">
        <v>1751</v>
      </c>
      <c r="C124" s="232">
        <v>0</v>
      </c>
      <c r="D124" s="232">
        <v>0</v>
      </c>
      <c r="E124" s="226"/>
      <c r="F124" s="239">
        <f t="shared" si="10"/>
        <v>0</v>
      </c>
      <c r="G124" s="239">
        <f t="shared" si="11"/>
        <v>0</v>
      </c>
    </row>
    <row r="125" spans="1:7" x14ac:dyDescent="0.35">
      <c r="A125" s="211" t="s">
        <v>160</v>
      </c>
      <c r="B125" s="226" t="s">
        <v>159</v>
      </c>
      <c r="C125" s="232">
        <v>0</v>
      </c>
      <c r="D125" s="232">
        <v>0</v>
      </c>
      <c r="E125" s="226"/>
      <c r="F125" s="239">
        <f t="shared" si="10"/>
        <v>0</v>
      </c>
      <c r="G125" s="239">
        <f t="shared" si="11"/>
        <v>0</v>
      </c>
    </row>
    <row r="126" spans="1:7" x14ac:dyDescent="0.35">
      <c r="A126" s="211" t="s">
        <v>162</v>
      </c>
      <c r="B126" s="226" t="s">
        <v>161</v>
      </c>
      <c r="C126" s="232">
        <v>0</v>
      </c>
      <c r="D126" s="232">
        <v>0</v>
      </c>
      <c r="E126" s="226"/>
      <c r="F126" s="239">
        <f t="shared" si="10"/>
        <v>0</v>
      </c>
      <c r="G126" s="239">
        <f t="shared" si="11"/>
        <v>0</v>
      </c>
    </row>
    <row r="127" spans="1:7" x14ac:dyDescent="0.35">
      <c r="A127" s="211" t="s">
        <v>163</v>
      </c>
      <c r="B127" s="226" t="s">
        <v>137</v>
      </c>
      <c r="C127" s="232">
        <v>0</v>
      </c>
      <c r="D127" s="232">
        <v>0</v>
      </c>
      <c r="E127" s="226"/>
      <c r="F127" s="239">
        <f t="shared" si="10"/>
        <v>0</v>
      </c>
      <c r="G127" s="239">
        <f t="shared" si="11"/>
        <v>0</v>
      </c>
    </row>
    <row r="128" spans="1:7" x14ac:dyDescent="0.35">
      <c r="A128" s="211" t="s">
        <v>1752</v>
      </c>
      <c r="B128" s="226" t="s">
        <v>62</v>
      </c>
      <c r="C128" s="232">
        <v>0</v>
      </c>
      <c r="D128" s="232">
        <v>0</v>
      </c>
      <c r="E128" s="226"/>
      <c r="F128" s="239">
        <f t="shared" si="10"/>
        <v>0</v>
      </c>
      <c r="G128" s="239">
        <f t="shared" si="11"/>
        <v>0</v>
      </c>
    </row>
    <row r="129" spans="1:7" x14ac:dyDescent="0.35">
      <c r="A129" s="211" t="s">
        <v>1753</v>
      </c>
      <c r="B129" s="252" t="s">
        <v>64</v>
      </c>
      <c r="C129" s="232">
        <f>SUM(C112:C128)</f>
        <v>2919.8854311599912</v>
      </c>
      <c r="D129" s="232">
        <f>SUM(D112:D128)</f>
        <v>2919.8854311599912</v>
      </c>
      <c r="E129" s="226"/>
      <c r="F129" s="237">
        <f>SUM(F112:F128)</f>
        <v>1</v>
      </c>
      <c r="G129" s="237">
        <f>SUM(G112:G128)</f>
        <v>1</v>
      </c>
    </row>
    <row r="130" spans="1:7" x14ac:dyDescent="0.35">
      <c r="A130" s="211" t="s">
        <v>164</v>
      </c>
      <c r="B130" s="244" t="s">
        <v>165</v>
      </c>
      <c r="C130" s="232"/>
      <c r="D130" s="232"/>
      <c r="E130" s="226"/>
      <c r="F130" s="239" t="str">
        <f>IF($C$129=0,"",IF(C130="[for completion]","",IF(C130="","",C130/$C$129)))</f>
        <v/>
      </c>
      <c r="G130" s="239" t="str">
        <f>IF($D$129=0,"",IF(D130="[for completion]","",IF(D130="","",D130/$D$129)))</f>
        <v/>
      </c>
    </row>
    <row r="131" spans="1:7" x14ac:dyDescent="0.35">
      <c r="A131" s="211" t="s">
        <v>166</v>
      </c>
      <c r="B131" s="244" t="s">
        <v>165</v>
      </c>
      <c r="C131" s="232"/>
      <c r="D131" s="232"/>
      <c r="E131" s="226"/>
      <c r="F131" s="239">
        <f t="shared" ref="F131:F136" si="12">IF($C$129=0,"",IF(C131="[for completion]","",C131/$C$129))</f>
        <v>0</v>
      </c>
      <c r="G131" s="239">
        <f t="shared" ref="G131:G136" si="13">IF($D$129=0,"",IF(D131="[for completion]","",D131/$D$129))</f>
        <v>0</v>
      </c>
    </row>
    <row r="132" spans="1:7" x14ac:dyDescent="0.35">
      <c r="A132" s="211" t="s">
        <v>167</v>
      </c>
      <c r="B132" s="244" t="s">
        <v>165</v>
      </c>
      <c r="C132" s="232"/>
      <c r="D132" s="232"/>
      <c r="E132" s="226"/>
      <c r="F132" s="239">
        <f t="shared" si="12"/>
        <v>0</v>
      </c>
      <c r="G132" s="239">
        <f t="shared" si="13"/>
        <v>0</v>
      </c>
    </row>
    <row r="133" spans="1:7" x14ac:dyDescent="0.35">
      <c r="A133" s="211" t="s">
        <v>168</v>
      </c>
      <c r="B133" s="244" t="s">
        <v>165</v>
      </c>
      <c r="C133" s="232"/>
      <c r="D133" s="232"/>
      <c r="E133" s="226"/>
      <c r="F133" s="239">
        <f t="shared" si="12"/>
        <v>0</v>
      </c>
      <c r="G133" s="239">
        <f t="shared" si="13"/>
        <v>0</v>
      </c>
    </row>
    <row r="134" spans="1:7" x14ac:dyDescent="0.35">
      <c r="A134" s="211" t="s">
        <v>169</v>
      </c>
      <c r="B134" s="244" t="s">
        <v>165</v>
      </c>
      <c r="C134" s="232"/>
      <c r="D134" s="232"/>
      <c r="E134" s="226"/>
      <c r="F134" s="239">
        <f t="shared" si="12"/>
        <v>0</v>
      </c>
      <c r="G134" s="239">
        <f t="shared" si="13"/>
        <v>0</v>
      </c>
    </row>
    <row r="135" spans="1:7" x14ac:dyDescent="0.35">
      <c r="A135" s="211" t="s">
        <v>170</v>
      </c>
      <c r="B135" s="244" t="s">
        <v>165</v>
      </c>
      <c r="C135" s="232"/>
      <c r="D135" s="232"/>
      <c r="E135" s="226"/>
      <c r="F135" s="239">
        <f t="shared" si="12"/>
        <v>0</v>
      </c>
      <c r="G135" s="239">
        <f t="shared" si="13"/>
        <v>0</v>
      </c>
    </row>
    <row r="136" spans="1:7" x14ac:dyDescent="0.35">
      <c r="A136" s="211" t="s">
        <v>171</v>
      </c>
      <c r="B136" s="244" t="s">
        <v>165</v>
      </c>
      <c r="C136" s="232"/>
      <c r="D136" s="232"/>
      <c r="E136" s="226"/>
      <c r="F136" s="239">
        <f t="shared" si="12"/>
        <v>0</v>
      </c>
      <c r="G136" s="239">
        <f t="shared" si="13"/>
        <v>0</v>
      </c>
    </row>
    <row r="137" spans="1:7" x14ac:dyDescent="0.35">
      <c r="A137" s="228"/>
      <c r="B137" s="229" t="s">
        <v>172</v>
      </c>
      <c r="C137" s="231" t="s">
        <v>130</v>
      </c>
      <c r="D137" s="231" t="s">
        <v>131</v>
      </c>
      <c r="E137" s="230"/>
      <c r="F137" s="231" t="s">
        <v>132</v>
      </c>
      <c r="G137" s="231" t="s">
        <v>133</v>
      </c>
    </row>
    <row r="138" spans="1:7" x14ac:dyDescent="0.35">
      <c r="A138" s="211" t="s">
        <v>173</v>
      </c>
      <c r="B138" s="226" t="s">
        <v>1</v>
      </c>
      <c r="C138" s="258">
        <v>2250</v>
      </c>
      <c r="D138" s="258">
        <f>C138</f>
        <v>2250</v>
      </c>
      <c r="E138" s="240"/>
      <c r="F138" s="239">
        <f>IF($C$155=0,"",IF(C138="[for completion]","",IF(C138="","",C138/$C$155)))</f>
        <v>1</v>
      </c>
      <c r="G138" s="239">
        <f>IF($D$155=0,"",IF(D138="[for completion]","",IF(D138="","",D138/$D$155)))</f>
        <v>1</v>
      </c>
    </row>
    <row r="139" spans="1:7" x14ac:dyDescent="0.35">
      <c r="A139" s="211" t="s">
        <v>174</v>
      </c>
      <c r="B139" s="226" t="s">
        <v>145</v>
      </c>
      <c r="C139" s="232">
        <v>0</v>
      </c>
      <c r="D139" s="232">
        <v>0</v>
      </c>
      <c r="E139" s="240"/>
      <c r="F139" s="239">
        <f t="shared" ref="F139:F154" si="14">IF($C$155=0,"",IF(C139="[for completion]","",IF(C139="","",C139/$C$155)))</f>
        <v>0</v>
      </c>
      <c r="G139" s="239">
        <f t="shared" ref="G139:G154" si="15">IF($D$155=0,"",IF(D139="[for completion]","",IF(D139="","",D139/$D$155)))</f>
        <v>0</v>
      </c>
    </row>
    <row r="140" spans="1:7" x14ac:dyDescent="0.35">
      <c r="A140" s="211" t="s">
        <v>175</v>
      </c>
      <c r="B140" s="226" t="s">
        <v>149</v>
      </c>
      <c r="C140" s="232">
        <v>0</v>
      </c>
      <c r="D140" s="232">
        <v>0</v>
      </c>
      <c r="E140" s="240"/>
      <c r="F140" s="239">
        <f t="shared" si="14"/>
        <v>0</v>
      </c>
      <c r="G140" s="239">
        <f t="shared" si="15"/>
        <v>0</v>
      </c>
    </row>
    <row r="141" spans="1:7" x14ac:dyDescent="0.35">
      <c r="A141" s="211" t="s">
        <v>176</v>
      </c>
      <c r="B141" s="226" t="s">
        <v>147</v>
      </c>
      <c r="C141" s="232">
        <v>0</v>
      </c>
      <c r="D141" s="232">
        <v>0</v>
      </c>
      <c r="E141" s="240"/>
      <c r="F141" s="239">
        <f t="shared" si="14"/>
        <v>0</v>
      </c>
      <c r="G141" s="239">
        <f t="shared" si="15"/>
        <v>0</v>
      </c>
    </row>
    <row r="142" spans="1:7" x14ac:dyDescent="0.35">
      <c r="A142" s="211" t="s">
        <v>177</v>
      </c>
      <c r="B142" s="226" t="s">
        <v>143</v>
      </c>
      <c r="C142" s="232">
        <v>0</v>
      </c>
      <c r="D142" s="232">
        <v>0</v>
      </c>
      <c r="E142" s="240"/>
      <c r="F142" s="239">
        <f t="shared" si="14"/>
        <v>0</v>
      </c>
      <c r="G142" s="239">
        <f t="shared" si="15"/>
        <v>0</v>
      </c>
    </row>
    <row r="143" spans="1:7" x14ac:dyDescent="0.35">
      <c r="A143" s="211" t="s">
        <v>178</v>
      </c>
      <c r="B143" s="226" t="s">
        <v>151</v>
      </c>
      <c r="C143" s="232">
        <v>0</v>
      </c>
      <c r="D143" s="232">
        <v>0</v>
      </c>
      <c r="E143" s="226"/>
      <c r="F143" s="239">
        <f t="shared" si="14"/>
        <v>0</v>
      </c>
      <c r="G143" s="239">
        <f t="shared" si="15"/>
        <v>0</v>
      </c>
    </row>
    <row r="144" spans="1:7" x14ac:dyDescent="0.35">
      <c r="A144" s="211" t="s">
        <v>179</v>
      </c>
      <c r="B144" s="226" t="s">
        <v>153</v>
      </c>
      <c r="C144" s="232">
        <v>0</v>
      </c>
      <c r="D144" s="232">
        <v>0</v>
      </c>
      <c r="E144" s="226"/>
      <c r="F144" s="239">
        <f t="shared" si="14"/>
        <v>0</v>
      </c>
      <c r="G144" s="239">
        <f t="shared" si="15"/>
        <v>0</v>
      </c>
    </row>
    <row r="145" spans="1:7" x14ac:dyDescent="0.35">
      <c r="A145" s="211" t="s">
        <v>180</v>
      </c>
      <c r="B145" s="226" t="s">
        <v>139</v>
      </c>
      <c r="C145" s="232">
        <v>0</v>
      </c>
      <c r="D145" s="232">
        <v>0</v>
      </c>
      <c r="E145" s="226"/>
      <c r="F145" s="239">
        <f t="shared" si="14"/>
        <v>0</v>
      </c>
      <c r="G145" s="239">
        <f t="shared" si="15"/>
        <v>0</v>
      </c>
    </row>
    <row r="146" spans="1:7" x14ac:dyDescent="0.35">
      <c r="A146" s="211" t="s">
        <v>181</v>
      </c>
      <c r="B146" s="226" t="s">
        <v>155</v>
      </c>
      <c r="C146" s="232">
        <v>0</v>
      </c>
      <c r="D146" s="232">
        <v>0</v>
      </c>
      <c r="E146" s="226"/>
      <c r="F146" s="239">
        <f t="shared" si="14"/>
        <v>0</v>
      </c>
      <c r="G146" s="239">
        <f t="shared" si="15"/>
        <v>0</v>
      </c>
    </row>
    <row r="147" spans="1:7" x14ac:dyDescent="0.35">
      <c r="A147" s="211" t="s">
        <v>182</v>
      </c>
      <c r="B147" s="226" t="s">
        <v>1750</v>
      </c>
      <c r="C147" s="232">
        <v>0</v>
      </c>
      <c r="D147" s="232">
        <v>0</v>
      </c>
      <c r="E147" s="226"/>
      <c r="F147" s="239">
        <f t="shared" si="14"/>
        <v>0</v>
      </c>
      <c r="G147" s="239">
        <f t="shared" si="15"/>
        <v>0</v>
      </c>
    </row>
    <row r="148" spans="1:7" x14ac:dyDescent="0.35">
      <c r="A148" s="211" t="s">
        <v>183</v>
      </c>
      <c r="B148" s="226" t="s">
        <v>157</v>
      </c>
      <c r="C148" s="232">
        <v>0</v>
      </c>
      <c r="D148" s="232">
        <v>0</v>
      </c>
      <c r="E148" s="226"/>
      <c r="F148" s="239">
        <f t="shared" si="14"/>
        <v>0</v>
      </c>
      <c r="G148" s="239">
        <f t="shared" si="15"/>
        <v>0</v>
      </c>
    </row>
    <row r="149" spans="1:7" x14ac:dyDescent="0.35">
      <c r="A149" s="211" t="s">
        <v>184</v>
      </c>
      <c r="B149" s="226" t="s">
        <v>141</v>
      </c>
      <c r="C149" s="232">
        <v>0</v>
      </c>
      <c r="D149" s="232">
        <v>0</v>
      </c>
      <c r="E149" s="226"/>
      <c r="F149" s="239">
        <f t="shared" si="14"/>
        <v>0</v>
      </c>
      <c r="G149" s="239">
        <f t="shared" si="15"/>
        <v>0</v>
      </c>
    </row>
    <row r="150" spans="1:7" x14ac:dyDescent="0.35">
      <c r="A150" s="211" t="s">
        <v>185</v>
      </c>
      <c r="B150" s="251" t="s">
        <v>1751</v>
      </c>
      <c r="C150" s="232">
        <v>0</v>
      </c>
      <c r="D150" s="232">
        <v>0</v>
      </c>
      <c r="E150" s="226"/>
      <c r="F150" s="239">
        <f t="shared" si="14"/>
        <v>0</v>
      </c>
      <c r="G150" s="239">
        <f t="shared" si="15"/>
        <v>0</v>
      </c>
    </row>
    <row r="151" spans="1:7" x14ac:dyDescent="0.35">
      <c r="A151" s="211" t="s">
        <v>186</v>
      </c>
      <c r="B151" s="226" t="s">
        <v>159</v>
      </c>
      <c r="C151" s="232">
        <v>0</v>
      </c>
      <c r="D151" s="232">
        <v>0</v>
      </c>
      <c r="E151" s="226"/>
      <c r="F151" s="239">
        <f t="shared" si="14"/>
        <v>0</v>
      </c>
      <c r="G151" s="239">
        <f t="shared" si="15"/>
        <v>0</v>
      </c>
    </row>
    <row r="152" spans="1:7" x14ac:dyDescent="0.35">
      <c r="A152" s="211" t="s">
        <v>187</v>
      </c>
      <c r="B152" s="226" t="s">
        <v>161</v>
      </c>
      <c r="C152" s="232">
        <v>0</v>
      </c>
      <c r="D152" s="232">
        <v>0</v>
      </c>
      <c r="E152" s="226"/>
      <c r="F152" s="239">
        <f t="shared" si="14"/>
        <v>0</v>
      </c>
      <c r="G152" s="239">
        <f t="shared" si="15"/>
        <v>0</v>
      </c>
    </row>
    <row r="153" spans="1:7" x14ac:dyDescent="0.35">
      <c r="A153" s="211" t="s">
        <v>188</v>
      </c>
      <c r="B153" s="226" t="s">
        <v>137</v>
      </c>
      <c r="C153" s="232">
        <v>0</v>
      </c>
      <c r="D153" s="232">
        <v>0</v>
      </c>
      <c r="E153" s="226"/>
      <c r="F153" s="239">
        <f t="shared" si="14"/>
        <v>0</v>
      </c>
      <c r="G153" s="239">
        <f t="shared" si="15"/>
        <v>0</v>
      </c>
    </row>
    <row r="154" spans="1:7" x14ac:dyDescent="0.35">
      <c r="A154" s="211" t="s">
        <v>1754</v>
      </c>
      <c r="B154" s="226" t="s">
        <v>62</v>
      </c>
      <c r="C154" s="232">
        <v>0</v>
      </c>
      <c r="D154" s="232">
        <v>0</v>
      </c>
      <c r="E154" s="226"/>
      <c r="F154" s="239">
        <f t="shared" si="14"/>
        <v>0</v>
      </c>
      <c r="G154" s="239">
        <f t="shared" si="15"/>
        <v>0</v>
      </c>
    </row>
    <row r="155" spans="1:7" x14ac:dyDescent="0.35">
      <c r="A155" s="211" t="s">
        <v>1755</v>
      </c>
      <c r="B155" s="252" t="s">
        <v>64</v>
      </c>
      <c r="C155" s="232">
        <f>SUM(C138:C154)</f>
        <v>2250</v>
      </c>
      <c r="D155" s="232">
        <f>SUM(D138:D154)</f>
        <v>2250</v>
      </c>
      <c r="E155" s="226"/>
      <c r="F155" s="237">
        <f>SUM(F138:F154)</f>
        <v>1</v>
      </c>
      <c r="G155" s="237">
        <f>SUM(G138:G154)</f>
        <v>1</v>
      </c>
    </row>
    <row r="156" spans="1:7" x14ac:dyDescent="0.35">
      <c r="A156" s="211" t="s">
        <v>189</v>
      </c>
      <c r="B156" s="244" t="s">
        <v>165</v>
      </c>
      <c r="C156" s="232"/>
      <c r="D156" s="232"/>
      <c r="E156" s="226"/>
      <c r="F156" s="239" t="str">
        <f>IF($C$155=0,"",IF(C156="[for completion]","",IF(C156="","",C156/$C$155)))</f>
        <v/>
      </c>
      <c r="G156" s="239" t="str">
        <f>IF($D$155=0,"",IF(D156="[for completion]","",IF(D156="","",D156/$D$155)))</f>
        <v/>
      </c>
    </row>
    <row r="157" spans="1:7" x14ac:dyDescent="0.35">
      <c r="A157" s="211" t="s">
        <v>190</v>
      </c>
      <c r="B157" s="244" t="s">
        <v>165</v>
      </c>
      <c r="C157" s="232"/>
      <c r="D157" s="232"/>
      <c r="E157" s="226"/>
      <c r="F157" s="239" t="str">
        <f t="shared" ref="F157:F162" si="16">IF($C$155=0,"",IF(C157="[for completion]","",IF(C157="","",C157/$C$155)))</f>
        <v/>
      </c>
      <c r="G157" s="239" t="str">
        <f t="shared" ref="G157:G162" si="17">IF($D$155=0,"",IF(D157="[for completion]","",IF(D157="","",D157/$D$155)))</f>
        <v/>
      </c>
    </row>
    <row r="158" spans="1:7" x14ac:dyDescent="0.35">
      <c r="A158" s="211" t="s">
        <v>191</v>
      </c>
      <c r="B158" s="244" t="s">
        <v>165</v>
      </c>
      <c r="C158" s="232"/>
      <c r="D158" s="232"/>
      <c r="E158" s="226"/>
      <c r="F158" s="239" t="str">
        <f t="shared" si="16"/>
        <v/>
      </c>
      <c r="G158" s="239" t="str">
        <f t="shared" si="17"/>
        <v/>
      </c>
    </row>
    <row r="159" spans="1:7" x14ac:dyDescent="0.35">
      <c r="A159" s="211" t="s">
        <v>192</v>
      </c>
      <c r="B159" s="244" t="s">
        <v>165</v>
      </c>
      <c r="C159" s="232"/>
      <c r="D159" s="232"/>
      <c r="E159" s="226"/>
      <c r="F159" s="239" t="str">
        <f t="shared" si="16"/>
        <v/>
      </c>
      <c r="G159" s="239" t="str">
        <f t="shared" si="17"/>
        <v/>
      </c>
    </row>
    <row r="160" spans="1:7" x14ac:dyDescent="0.35">
      <c r="A160" s="211" t="s">
        <v>1756</v>
      </c>
      <c r="B160" s="244" t="s">
        <v>165</v>
      </c>
      <c r="C160" s="232"/>
      <c r="D160" s="232"/>
      <c r="E160" s="226"/>
      <c r="F160" s="239" t="str">
        <f t="shared" si="16"/>
        <v/>
      </c>
      <c r="G160" s="239" t="str">
        <f t="shared" si="17"/>
        <v/>
      </c>
    </row>
    <row r="161" spans="1:7" x14ac:dyDescent="0.35">
      <c r="A161" s="211" t="s">
        <v>193</v>
      </c>
      <c r="B161" s="244" t="s">
        <v>165</v>
      </c>
      <c r="C161" s="232"/>
      <c r="D161" s="232"/>
      <c r="E161" s="226"/>
      <c r="F161" s="239" t="str">
        <f t="shared" si="16"/>
        <v/>
      </c>
      <c r="G161" s="239" t="str">
        <f t="shared" si="17"/>
        <v/>
      </c>
    </row>
    <row r="162" spans="1:7" x14ac:dyDescent="0.35">
      <c r="A162" s="211" t="s">
        <v>194</v>
      </c>
      <c r="B162" s="244" t="s">
        <v>165</v>
      </c>
      <c r="C162" s="232"/>
      <c r="D162" s="232"/>
      <c r="E162" s="226"/>
      <c r="F162" s="239" t="str">
        <f t="shared" si="16"/>
        <v/>
      </c>
      <c r="G162" s="239" t="str">
        <f t="shared" si="17"/>
        <v/>
      </c>
    </row>
    <row r="163" spans="1:7" x14ac:dyDescent="0.35">
      <c r="A163" s="228"/>
      <c r="B163" s="229" t="s">
        <v>195</v>
      </c>
      <c r="C163" s="235" t="s">
        <v>130</v>
      </c>
      <c r="D163" s="235" t="s">
        <v>131</v>
      </c>
      <c r="E163" s="230"/>
      <c r="F163" s="235" t="s">
        <v>132</v>
      </c>
      <c r="G163" s="235" t="s">
        <v>133</v>
      </c>
    </row>
    <row r="164" spans="1:7" x14ac:dyDescent="0.35">
      <c r="A164" s="211" t="s">
        <v>196</v>
      </c>
      <c r="B164" s="205" t="s">
        <v>197</v>
      </c>
      <c r="C164" s="211">
        <v>2250</v>
      </c>
      <c r="D164" s="211">
        <f>C164</f>
        <v>2250</v>
      </c>
      <c r="E164" s="259"/>
      <c r="F164" s="239">
        <f>IF($C$167=0,"",IF(C164="[for completion]","",IF(C164="","",C164/$C$167)))</f>
        <v>1</v>
      </c>
      <c r="G164" s="239">
        <f>IF($D$167=0,"",IF(D164="[for completion]","",IF(D164="","",D164/$D$167)))</f>
        <v>1</v>
      </c>
    </row>
    <row r="165" spans="1:7" x14ac:dyDescent="0.35">
      <c r="A165" s="211" t="s">
        <v>198</v>
      </c>
      <c r="B165" s="205" t="s">
        <v>199</v>
      </c>
      <c r="C165" s="211">
        <v>0</v>
      </c>
      <c r="D165" s="211">
        <f>C165</f>
        <v>0</v>
      </c>
      <c r="E165" s="259"/>
      <c r="F165" s="239">
        <f t="shared" ref="F165:F166" si="18">IF($C$167=0,"",IF(C165="[for completion]","",IF(C165="","",C165/$C$167)))</f>
        <v>0</v>
      </c>
      <c r="G165" s="239">
        <f t="shared" ref="G165:G166" si="19">IF($D$167=0,"",IF(D165="[for completion]","",IF(D165="","",D165/$D$167)))</f>
        <v>0</v>
      </c>
    </row>
    <row r="166" spans="1:7" x14ac:dyDescent="0.35">
      <c r="A166" s="211" t="s">
        <v>200</v>
      </c>
      <c r="B166" s="205" t="s">
        <v>62</v>
      </c>
      <c r="C166" s="211">
        <v>0</v>
      </c>
      <c r="D166" s="211">
        <f>C166</f>
        <v>0</v>
      </c>
      <c r="E166" s="259"/>
      <c r="F166" s="239">
        <f t="shared" si="18"/>
        <v>0</v>
      </c>
      <c r="G166" s="239">
        <f t="shared" si="19"/>
        <v>0</v>
      </c>
    </row>
    <row r="167" spans="1:7" x14ac:dyDescent="0.35">
      <c r="A167" s="211" t="s">
        <v>201</v>
      </c>
      <c r="B167" s="260" t="s">
        <v>64</v>
      </c>
      <c r="C167" s="261">
        <f>SUM(C164:C166)</f>
        <v>2250</v>
      </c>
      <c r="D167" s="261">
        <f>SUM(D164:D166)</f>
        <v>2250</v>
      </c>
      <c r="E167" s="259"/>
      <c r="F167" s="262">
        <f>SUM(F164:F166)</f>
        <v>1</v>
      </c>
      <c r="G167" s="262">
        <f>SUM(G164:G166)</f>
        <v>1</v>
      </c>
    </row>
    <row r="168" spans="1:7" x14ac:dyDescent="0.35">
      <c r="A168" s="211" t="s">
        <v>202</v>
      </c>
      <c r="B168" s="260"/>
      <c r="C168" s="261"/>
      <c r="D168" s="261"/>
      <c r="E168" s="259"/>
      <c r="F168" s="259"/>
      <c r="G168" s="251"/>
    </row>
    <row r="169" spans="1:7" x14ac:dyDescent="0.35">
      <c r="A169" s="211" t="s">
        <v>203</v>
      </c>
      <c r="B169" s="260"/>
      <c r="C169" s="261"/>
      <c r="D169" s="261"/>
      <c r="E169" s="259"/>
      <c r="F169" s="259"/>
      <c r="G169" s="251"/>
    </row>
    <row r="170" spans="1:7" x14ac:dyDescent="0.35">
      <c r="A170" s="211" t="s">
        <v>204</v>
      </c>
      <c r="B170" s="260"/>
      <c r="C170" s="261"/>
      <c r="D170" s="261"/>
      <c r="E170" s="259"/>
      <c r="F170" s="259"/>
      <c r="G170" s="251"/>
    </row>
    <row r="171" spans="1:7" x14ac:dyDescent="0.35">
      <c r="A171" s="211" t="s">
        <v>205</v>
      </c>
      <c r="B171" s="260"/>
      <c r="C171" s="261"/>
      <c r="D171" s="261"/>
      <c r="E171" s="259"/>
      <c r="F171" s="259"/>
      <c r="G171" s="251"/>
    </row>
    <row r="172" spans="1:7" x14ac:dyDescent="0.35">
      <c r="A172" s="211" t="s">
        <v>206</v>
      </c>
      <c r="B172" s="260"/>
      <c r="C172" s="261"/>
      <c r="D172" s="261"/>
      <c r="E172" s="259"/>
      <c r="F172" s="259"/>
      <c r="G172" s="251"/>
    </row>
    <row r="173" spans="1:7" x14ac:dyDescent="0.35">
      <c r="A173" s="228"/>
      <c r="B173" s="229" t="s">
        <v>207</v>
      </c>
      <c r="C173" s="228" t="s">
        <v>50</v>
      </c>
      <c r="D173" s="228"/>
      <c r="E173" s="230"/>
      <c r="F173" s="231" t="s">
        <v>208</v>
      </c>
      <c r="G173" s="231"/>
    </row>
    <row r="174" spans="1:7" x14ac:dyDescent="0.35">
      <c r="A174" s="211" t="s">
        <v>209</v>
      </c>
      <c r="B174" s="226" t="s">
        <v>210</v>
      </c>
      <c r="C174" s="211">
        <v>0</v>
      </c>
      <c r="D174" s="222"/>
      <c r="E174" s="214"/>
      <c r="F174" s="239">
        <f>IF($C$179=0,"",IF(C174="[for completion]","",C174/$C$179))</f>
        <v>0</v>
      </c>
      <c r="G174" s="240"/>
    </row>
    <row r="175" spans="1:7" x14ac:dyDescent="0.35">
      <c r="A175" s="211" t="s">
        <v>211</v>
      </c>
      <c r="B175" s="226" t="s">
        <v>212</v>
      </c>
      <c r="C175" s="211">
        <v>13</v>
      </c>
      <c r="E175" s="246"/>
      <c r="F175" s="239">
        <f>IF($C$179=0,"",IF(C175="[for completion]","",C175/$C$179))</f>
        <v>1</v>
      </c>
      <c r="G175" s="240"/>
    </row>
    <row r="176" spans="1:7" x14ac:dyDescent="0.35">
      <c r="A176" s="211" t="s">
        <v>213</v>
      </c>
      <c r="B176" s="226" t="s">
        <v>214</v>
      </c>
      <c r="C176" s="211">
        <v>0</v>
      </c>
      <c r="E176" s="246"/>
      <c r="F176" s="239"/>
      <c r="G176" s="240"/>
    </row>
    <row r="177" spans="1:7" x14ac:dyDescent="0.35">
      <c r="A177" s="211" t="s">
        <v>215</v>
      </c>
      <c r="B177" s="226" t="s">
        <v>216</v>
      </c>
      <c r="C177" s="211">
        <v>0</v>
      </c>
      <c r="E177" s="246"/>
      <c r="F177" s="239">
        <f t="shared" ref="F177:F187" si="20">IF($C$179=0,"",IF(C177="[for completion]","",C177/$C$179))</f>
        <v>0</v>
      </c>
      <c r="G177" s="240"/>
    </row>
    <row r="178" spans="1:7" x14ac:dyDescent="0.35">
      <c r="A178" s="211" t="s">
        <v>217</v>
      </c>
      <c r="B178" s="226" t="s">
        <v>62</v>
      </c>
      <c r="C178" s="211">
        <v>0</v>
      </c>
      <c r="E178" s="246"/>
      <c r="F178" s="239">
        <f t="shared" si="20"/>
        <v>0</v>
      </c>
      <c r="G178" s="240"/>
    </row>
    <row r="179" spans="1:7" x14ac:dyDescent="0.35">
      <c r="A179" s="211" t="s">
        <v>218</v>
      </c>
      <c r="B179" s="252" t="s">
        <v>64</v>
      </c>
      <c r="C179" s="242">
        <f>SUM(C174:C178)</f>
        <v>13</v>
      </c>
      <c r="E179" s="246"/>
      <c r="F179" s="243">
        <f>SUM(F174:F178)</f>
        <v>1</v>
      </c>
      <c r="G179" s="240"/>
    </row>
    <row r="180" spans="1:7" x14ac:dyDescent="0.35">
      <c r="A180" s="211" t="s">
        <v>219</v>
      </c>
      <c r="B180" s="263" t="s">
        <v>220</v>
      </c>
      <c r="C180" s="232"/>
      <c r="E180" s="246"/>
      <c r="F180" s="239">
        <f t="shared" si="20"/>
        <v>0</v>
      </c>
      <c r="G180" s="240"/>
    </row>
    <row r="181" spans="1:7" ht="29" x14ac:dyDescent="0.35">
      <c r="A181" s="211" t="s">
        <v>221</v>
      </c>
      <c r="B181" s="263" t="s">
        <v>222</v>
      </c>
      <c r="C181" s="264"/>
      <c r="D181" s="263"/>
      <c r="E181" s="263"/>
      <c r="F181" s="239">
        <f t="shared" si="20"/>
        <v>0</v>
      </c>
      <c r="G181" s="263"/>
    </row>
    <row r="182" spans="1:7" ht="29" x14ac:dyDescent="0.35">
      <c r="A182" s="211" t="s">
        <v>223</v>
      </c>
      <c r="B182" s="263" t="s">
        <v>224</v>
      </c>
      <c r="C182" s="232"/>
      <c r="E182" s="246"/>
      <c r="F182" s="239">
        <f t="shared" si="20"/>
        <v>0</v>
      </c>
      <c r="G182" s="240"/>
    </row>
    <row r="183" spans="1:7" x14ac:dyDescent="0.35">
      <c r="A183" s="211" t="s">
        <v>225</v>
      </c>
      <c r="B183" s="263" t="s">
        <v>226</v>
      </c>
      <c r="C183" s="232"/>
      <c r="E183" s="246"/>
      <c r="F183" s="239">
        <f t="shared" si="20"/>
        <v>0</v>
      </c>
      <c r="G183" s="240"/>
    </row>
    <row r="184" spans="1:7" x14ac:dyDescent="0.35">
      <c r="A184" s="211" t="s">
        <v>227</v>
      </c>
      <c r="B184" s="263" t="s">
        <v>228</v>
      </c>
      <c r="C184" s="264"/>
      <c r="D184" s="263"/>
      <c r="E184" s="263"/>
      <c r="F184" s="239">
        <f t="shared" si="20"/>
        <v>0</v>
      </c>
      <c r="G184" s="263"/>
    </row>
    <row r="185" spans="1:7" x14ac:dyDescent="0.35">
      <c r="A185" s="211" t="s">
        <v>229</v>
      </c>
      <c r="B185" s="263" t="s">
        <v>230</v>
      </c>
      <c r="C185" s="232"/>
      <c r="E185" s="246"/>
      <c r="F185" s="239">
        <f t="shared" si="20"/>
        <v>0</v>
      </c>
      <c r="G185" s="240"/>
    </row>
    <row r="186" spans="1:7" x14ac:dyDescent="0.35">
      <c r="A186" s="211" t="s">
        <v>231</v>
      </c>
      <c r="B186" s="263" t="s">
        <v>232</v>
      </c>
      <c r="C186" s="232"/>
      <c r="E186" s="246"/>
      <c r="F186" s="239">
        <f t="shared" si="20"/>
        <v>0</v>
      </c>
      <c r="G186" s="240"/>
    </row>
    <row r="187" spans="1:7" x14ac:dyDescent="0.35">
      <c r="A187" s="211" t="s">
        <v>233</v>
      </c>
      <c r="B187" s="263" t="s">
        <v>234</v>
      </c>
      <c r="C187" s="232"/>
      <c r="E187" s="246"/>
      <c r="F187" s="239">
        <f t="shared" si="20"/>
        <v>0</v>
      </c>
      <c r="G187" s="240"/>
    </row>
    <row r="188" spans="1:7" x14ac:dyDescent="0.35">
      <c r="A188" s="211" t="s">
        <v>235</v>
      </c>
      <c r="B188" s="263"/>
      <c r="E188" s="246"/>
      <c r="F188" s="240"/>
      <c r="G188" s="240"/>
    </row>
    <row r="189" spans="1:7" x14ac:dyDescent="0.35">
      <c r="A189" s="211" t="s">
        <v>236</v>
      </c>
      <c r="B189" s="263"/>
      <c r="E189" s="246"/>
      <c r="F189" s="240"/>
      <c r="G189" s="240"/>
    </row>
    <row r="190" spans="1:7" x14ac:dyDescent="0.35">
      <c r="A190" s="211" t="s">
        <v>237</v>
      </c>
      <c r="B190" s="263"/>
      <c r="E190" s="246"/>
      <c r="F190" s="240"/>
      <c r="G190" s="240"/>
    </row>
    <row r="191" spans="1:7" x14ac:dyDescent="0.35">
      <c r="A191" s="211" t="s">
        <v>238</v>
      </c>
      <c r="B191" s="244"/>
      <c r="E191" s="246"/>
      <c r="F191" s="240"/>
      <c r="G191" s="240"/>
    </row>
    <row r="192" spans="1:7" x14ac:dyDescent="0.35">
      <c r="A192" s="228"/>
      <c r="B192" s="229" t="s">
        <v>239</v>
      </c>
      <c r="C192" s="228" t="s">
        <v>50</v>
      </c>
      <c r="D192" s="228"/>
      <c r="E192" s="230"/>
      <c r="F192" s="231" t="s">
        <v>208</v>
      </c>
      <c r="G192" s="231"/>
    </row>
    <row r="193" spans="1:7" x14ac:dyDescent="0.35">
      <c r="A193" s="211" t="s">
        <v>240</v>
      </c>
      <c r="B193" s="226" t="s">
        <v>241</v>
      </c>
      <c r="C193" s="211">
        <v>13</v>
      </c>
      <c r="E193" s="238"/>
      <c r="F193" s="239">
        <f t="shared" ref="F193:F206" si="21">IF($C$208=0,"",IF(C193="[for completion]","",C193/$C$208))</f>
        <v>1</v>
      </c>
      <c r="G193" s="240"/>
    </row>
    <row r="194" spans="1:7" x14ac:dyDescent="0.35">
      <c r="A194" s="211" t="s">
        <v>242</v>
      </c>
      <c r="B194" s="226" t="s">
        <v>243</v>
      </c>
      <c r="C194" s="211">
        <v>0</v>
      </c>
      <c r="E194" s="246"/>
      <c r="F194" s="239">
        <f t="shared" si="21"/>
        <v>0</v>
      </c>
      <c r="G194" s="246"/>
    </row>
    <row r="195" spans="1:7" x14ac:dyDescent="0.35">
      <c r="A195" s="211" t="s">
        <v>244</v>
      </c>
      <c r="B195" s="226" t="s">
        <v>245</v>
      </c>
      <c r="C195" s="211">
        <v>0</v>
      </c>
      <c r="E195" s="246"/>
      <c r="F195" s="239">
        <f t="shared" si="21"/>
        <v>0</v>
      </c>
      <c r="G195" s="246"/>
    </row>
    <row r="196" spans="1:7" x14ac:dyDescent="0.35">
      <c r="A196" s="211" t="s">
        <v>246</v>
      </c>
      <c r="B196" s="226" t="s">
        <v>247</v>
      </c>
      <c r="C196" s="211">
        <v>0</v>
      </c>
      <c r="E196" s="246"/>
      <c r="F196" s="239">
        <f t="shared" si="21"/>
        <v>0</v>
      </c>
      <c r="G196" s="246"/>
    </row>
    <row r="197" spans="1:7" x14ac:dyDescent="0.35">
      <c r="A197" s="211" t="s">
        <v>248</v>
      </c>
      <c r="B197" s="226" t="s">
        <v>249</v>
      </c>
      <c r="C197" s="211">
        <v>0</v>
      </c>
      <c r="E197" s="246"/>
      <c r="F197" s="239">
        <f t="shared" si="21"/>
        <v>0</v>
      </c>
      <c r="G197" s="246"/>
    </row>
    <row r="198" spans="1:7" x14ac:dyDescent="0.35">
      <c r="A198" s="211" t="s">
        <v>250</v>
      </c>
      <c r="B198" s="226" t="s">
        <v>251</v>
      </c>
      <c r="C198" s="211">
        <v>0</v>
      </c>
      <c r="E198" s="246"/>
      <c r="F198" s="239">
        <f t="shared" si="21"/>
        <v>0</v>
      </c>
      <c r="G198" s="246"/>
    </row>
    <row r="199" spans="1:7" x14ac:dyDescent="0.35">
      <c r="A199" s="211" t="s">
        <v>252</v>
      </c>
      <c r="B199" s="226" t="s">
        <v>253</v>
      </c>
      <c r="C199" s="211">
        <v>0</v>
      </c>
      <c r="E199" s="246"/>
      <c r="F199" s="239">
        <f t="shared" si="21"/>
        <v>0</v>
      </c>
      <c r="G199" s="246"/>
    </row>
    <row r="200" spans="1:7" x14ac:dyDescent="0.35">
      <c r="A200" s="211" t="s">
        <v>254</v>
      </c>
      <c r="B200" s="226" t="s">
        <v>255</v>
      </c>
      <c r="C200" s="211">
        <v>0</v>
      </c>
      <c r="E200" s="246"/>
      <c r="F200" s="239">
        <f t="shared" si="21"/>
        <v>0</v>
      </c>
      <c r="G200" s="246"/>
    </row>
    <row r="201" spans="1:7" x14ac:dyDescent="0.35">
      <c r="A201" s="211" t="s">
        <v>256</v>
      </c>
      <c r="B201" s="226" t="s">
        <v>257</v>
      </c>
      <c r="C201" s="211">
        <v>0</v>
      </c>
      <c r="E201" s="246"/>
      <c r="F201" s="239">
        <f t="shared" si="21"/>
        <v>0</v>
      </c>
      <c r="G201" s="246"/>
    </row>
    <row r="202" spans="1:7" x14ac:dyDescent="0.35">
      <c r="A202" s="211" t="s">
        <v>258</v>
      </c>
      <c r="B202" s="226" t="s">
        <v>259</v>
      </c>
      <c r="C202" s="211">
        <v>0</v>
      </c>
      <c r="E202" s="246"/>
      <c r="F202" s="239">
        <f t="shared" si="21"/>
        <v>0</v>
      </c>
      <c r="G202" s="246"/>
    </row>
    <row r="203" spans="1:7" x14ac:dyDescent="0.35">
      <c r="A203" s="211" t="s">
        <v>260</v>
      </c>
      <c r="B203" s="226" t="s">
        <v>261</v>
      </c>
      <c r="C203" s="211">
        <v>0</v>
      </c>
      <c r="E203" s="246"/>
      <c r="F203" s="239">
        <f t="shared" si="21"/>
        <v>0</v>
      </c>
      <c r="G203" s="246"/>
    </row>
    <row r="204" spans="1:7" x14ac:dyDescent="0.35">
      <c r="A204" s="211" t="s">
        <v>262</v>
      </c>
      <c r="B204" s="226" t="s">
        <v>263</v>
      </c>
      <c r="C204" s="211">
        <v>0</v>
      </c>
      <c r="E204" s="246"/>
      <c r="F204" s="239">
        <f t="shared" si="21"/>
        <v>0</v>
      </c>
      <c r="G204" s="246"/>
    </row>
    <row r="205" spans="1:7" x14ac:dyDescent="0.35">
      <c r="A205" s="211" t="s">
        <v>264</v>
      </c>
      <c r="B205" s="226" t="s">
        <v>265</v>
      </c>
      <c r="C205" s="211">
        <v>0</v>
      </c>
      <c r="E205" s="246"/>
      <c r="F205" s="239">
        <f t="shared" si="21"/>
        <v>0</v>
      </c>
      <c r="G205" s="246"/>
    </row>
    <row r="206" spans="1:7" x14ac:dyDescent="0.35">
      <c r="A206" s="211" t="s">
        <v>266</v>
      </c>
      <c r="B206" s="226" t="s">
        <v>62</v>
      </c>
      <c r="C206" s="211">
        <v>0</v>
      </c>
      <c r="E206" s="246"/>
      <c r="F206" s="239">
        <f t="shared" si="21"/>
        <v>0</v>
      </c>
      <c r="G206" s="246"/>
    </row>
    <row r="207" spans="1:7" x14ac:dyDescent="0.35">
      <c r="A207" s="211" t="s">
        <v>267</v>
      </c>
      <c r="B207" s="241" t="s">
        <v>268</v>
      </c>
      <c r="C207" s="211">
        <v>13</v>
      </c>
      <c r="E207" s="246"/>
      <c r="F207" s="239"/>
      <c r="G207" s="246"/>
    </row>
    <row r="208" spans="1:7" x14ac:dyDescent="0.35">
      <c r="A208" s="211" t="s">
        <v>269</v>
      </c>
      <c r="B208" s="252" t="s">
        <v>64</v>
      </c>
      <c r="C208" s="242">
        <f>SUM(C193:C206)</f>
        <v>13</v>
      </c>
      <c r="D208" s="226"/>
      <c r="E208" s="246"/>
      <c r="F208" s="243">
        <f>SUM(F193:F206)</f>
        <v>1</v>
      </c>
      <c r="G208" s="246"/>
    </row>
    <row r="209" spans="1:7" x14ac:dyDescent="0.35">
      <c r="A209" s="211" t="s">
        <v>270</v>
      </c>
      <c r="B209" s="244" t="s">
        <v>165</v>
      </c>
      <c r="C209" s="232"/>
      <c r="E209" s="246"/>
      <c r="F209" s="239">
        <f>IF($C$208=0,"",IF(C209="[for completion]","",C209/$C$208))</f>
        <v>0</v>
      </c>
      <c r="G209" s="246"/>
    </row>
    <row r="210" spans="1:7" x14ac:dyDescent="0.35">
      <c r="A210" s="211" t="s">
        <v>1757</v>
      </c>
      <c r="B210" s="244" t="s">
        <v>165</v>
      </c>
      <c r="C210" s="232"/>
      <c r="E210" s="246"/>
      <c r="F210" s="239">
        <f t="shared" ref="F210:F215" si="22">IF($C$208=0,"",IF(C210="[for completion]","",C210/$C$208))</f>
        <v>0</v>
      </c>
      <c r="G210" s="246"/>
    </row>
    <row r="211" spans="1:7" x14ac:dyDescent="0.35">
      <c r="A211" s="211" t="s">
        <v>271</v>
      </c>
      <c r="B211" s="244" t="s">
        <v>165</v>
      </c>
      <c r="C211" s="232"/>
      <c r="E211" s="246"/>
      <c r="F211" s="239">
        <f t="shared" si="22"/>
        <v>0</v>
      </c>
      <c r="G211" s="246"/>
    </row>
    <row r="212" spans="1:7" x14ac:dyDescent="0.35">
      <c r="A212" s="211" t="s">
        <v>272</v>
      </c>
      <c r="B212" s="244" t="s">
        <v>165</v>
      </c>
      <c r="C212" s="232"/>
      <c r="E212" s="246"/>
      <c r="F212" s="239">
        <f t="shared" si="22"/>
        <v>0</v>
      </c>
      <c r="G212" s="246"/>
    </row>
    <row r="213" spans="1:7" x14ac:dyDescent="0.35">
      <c r="A213" s="211" t="s">
        <v>273</v>
      </c>
      <c r="B213" s="244" t="s">
        <v>165</v>
      </c>
      <c r="C213" s="232"/>
      <c r="E213" s="246"/>
      <c r="F213" s="239">
        <f t="shared" si="22"/>
        <v>0</v>
      </c>
      <c r="G213" s="246"/>
    </row>
    <row r="214" spans="1:7" x14ac:dyDescent="0.35">
      <c r="A214" s="211" t="s">
        <v>274</v>
      </c>
      <c r="B214" s="244" t="s">
        <v>165</v>
      </c>
      <c r="C214" s="232"/>
      <c r="E214" s="246"/>
      <c r="F214" s="239">
        <f t="shared" si="22"/>
        <v>0</v>
      </c>
      <c r="G214" s="246"/>
    </row>
    <row r="215" spans="1:7" x14ac:dyDescent="0.35">
      <c r="A215" s="211" t="s">
        <v>275</v>
      </c>
      <c r="B215" s="244" t="s">
        <v>165</v>
      </c>
      <c r="C215" s="232"/>
      <c r="E215" s="246"/>
      <c r="F215" s="239">
        <f t="shared" si="22"/>
        <v>0</v>
      </c>
      <c r="G215" s="246"/>
    </row>
    <row r="216" spans="1:7" x14ac:dyDescent="0.35">
      <c r="A216" s="228"/>
      <c r="B216" s="229" t="s">
        <v>1758</v>
      </c>
      <c r="C216" s="228" t="s">
        <v>50</v>
      </c>
      <c r="D216" s="228"/>
      <c r="E216" s="230"/>
      <c r="F216" s="231" t="s">
        <v>276</v>
      </c>
      <c r="G216" s="231" t="s">
        <v>277</v>
      </c>
    </row>
    <row r="217" spans="1:7" x14ac:dyDescent="0.35">
      <c r="A217" s="211" t="s">
        <v>278</v>
      </c>
      <c r="B217" s="251" t="s">
        <v>279</v>
      </c>
      <c r="C217" s="211">
        <v>13</v>
      </c>
      <c r="E217" s="259"/>
      <c r="F217" s="239">
        <f>IF($C$38=0,"",IF(C217="[for completion]","",IF(C217="","",C217/$C$38)))</f>
        <v>4.4522294817695646E-3</v>
      </c>
      <c r="G217" s="239">
        <f>IF($C$39=0,"",IF(C217="[for completion]","",IF(C217="","",C217/$C$39)))</f>
        <v>5.7777777777777775E-3</v>
      </c>
    </row>
    <row r="218" spans="1:7" x14ac:dyDescent="0.35">
      <c r="A218" s="211" t="s">
        <v>280</v>
      </c>
      <c r="B218" s="251" t="s">
        <v>281</v>
      </c>
      <c r="C218" s="211">
        <v>0</v>
      </c>
      <c r="E218" s="259"/>
      <c r="F218" s="239">
        <f t="shared" ref="F218:F219" si="23">IF($C$38=0,"",IF(C218="[for completion]","",IF(C218="","",C218/$C$38)))</f>
        <v>0</v>
      </c>
      <c r="G218" s="239">
        <f t="shared" ref="G218:G219" si="24">IF($C$39=0,"",IF(C218="[for completion]","",IF(C218="","",C218/$C$39)))</f>
        <v>0</v>
      </c>
    </row>
    <row r="219" spans="1:7" x14ac:dyDescent="0.35">
      <c r="A219" s="211" t="s">
        <v>282</v>
      </c>
      <c r="B219" s="251" t="s">
        <v>62</v>
      </c>
      <c r="C219" s="211">
        <v>0</v>
      </c>
      <c r="E219" s="259"/>
      <c r="F219" s="239">
        <f t="shared" si="23"/>
        <v>0</v>
      </c>
      <c r="G219" s="239">
        <f t="shared" si="24"/>
        <v>0</v>
      </c>
    </row>
    <row r="220" spans="1:7" x14ac:dyDescent="0.35">
      <c r="A220" s="211" t="s">
        <v>283</v>
      </c>
      <c r="B220" s="252" t="s">
        <v>64</v>
      </c>
      <c r="C220" s="232">
        <f>SUM(C217:C219)</f>
        <v>13</v>
      </c>
      <c r="E220" s="259"/>
      <c r="F220" s="237">
        <f>SUM(F217:F219)</f>
        <v>4.4522294817695646E-3</v>
      </c>
      <c r="G220" s="237">
        <f>SUM(G217:G219)</f>
        <v>5.7777777777777775E-3</v>
      </c>
    </row>
    <row r="221" spans="1:7" x14ac:dyDescent="0.35">
      <c r="A221" s="211" t="s">
        <v>284</v>
      </c>
      <c r="B221" s="244" t="s">
        <v>165</v>
      </c>
      <c r="C221" s="232"/>
      <c r="E221" s="259"/>
      <c r="F221" s="239" t="str">
        <f t="shared" ref="F221:F227" si="25">IF($C$38=0,"",IF(C221="[for completion]","",IF(C221="","",C221/$C$38)))</f>
        <v/>
      </c>
      <c r="G221" s="239" t="str">
        <f t="shared" ref="G221:G227" si="26">IF($C$39=0,"",IF(C221="[for completion]","",IF(C221="","",C221/$C$39)))</f>
        <v/>
      </c>
    </row>
    <row r="222" spans="1:7" x14ac:dyDescent="0.35">
      <c r="A222" s="211" t="s">
        <v>285</v>
      </c>
      <c r="B222" s="244" t="s">
        <v>165</v>
      </c>
      <c r="C222" s="232"/>
      <c r="E222" s="259"/>
      <c r="F222" s="239" t="str">
        <f t="shared" si="25"/>
        <v/>
      </c>
      <c r="G222" s="239" t="str">
        <f t="shared" si="26"/>
        <v/>
      </c>
    </row>
    <row r="223" spans="1:7" x14ac:dyDescent="0.35">
      <c r="A223" s="211" t="s">
        <v>286</v>
      </c>
      <c r="B223" s="244" t="s">
        <v>165</v>
      </c>
      <c r="C223" s="232"/>
      <c r="E223" s="259"/>
      <c r="F223" s="239" t="str">
        <f t="shared" si="25"/>
        <v/>
      </c>
      <c r="G223" s="239" t="str">
        <f t="shared" si="26"/>
        <v/>
      </c>
    </row>
    <row r="224" spans="1:7" x14ac:dyDescent="0.35">
      <c r="A224" s="211" t="s">
        <v>287</v>
      </c>
      <c r="B224" s="244" t="s">
        <v>165</v>
      </c>
      <c r="C224" s="232"/>
      <c r="E224" s="259"/>
      <c r="F224" s="239" t="str">
        <f t="shared" si="25"/>
        <v/>
      </c>
      <c r="G224" s="239" t="str">
        <f t="shared" si="26"/>
        <v/>
      </c>
    </row>
    <row r="225" spans="1:7" x14ac:dyDescent="0.35">
      <c r="A225" s="211" t="s">
        <v>288</v>
      </c>
      <c r="B225" s="244" t="s">
        <v>165</v>
      </c>
      <c r="C225" s="232"/>
      <c r="E225" s="259"/>
      <c r="F225" s="239" t="str">
        <f t="shared" si="25"/>
        <v/>
      </c>
      <c r="G225" s="239" t="str">
        <f t="shared" si="26"/>
        <v/>
      </c>
    </row>
    <row r="226" spans="1:7" x14ac:dyDescent="0.35">
      <c r="A226" s="211" t="s">
        <v>289</v>
      </c>
      <c r="B226" s="244" t="s">
        <v>165</v>
      </c>
      <c r="C226" s="232"/>
      <c r="E226" s="226"/>
      <c r="F226" s="239" t="str">
        <f t="shared" si="25"/>
        <v/>
      </c>
      <c r="G226" s="239" t="str">
        <f t="shared" si="26"/>
        <v/>
      </c>
    </row>
    <row r="227" spans="1:7" x14ac:dyDescent="0.35">
      <c r="A227" s="211" t="s">
        <v>290</v>
      </c>
      <c r="B227" s="244" t="s">
        <v>165</v>
      </c>
      <c r="C227" s="232"/>
      <c r="E227" s="259"/>
      <c r="F227" s="239" t="str">
        <f t="shared" si="25"/>
        <v/>
      </c>
      <c r="G227" s="239" t="str">
        <f t="shared" si="26"/>
        <v/>
      </c>
    </row>
    <row r="228" spans="1:7" x14ac:dyDescent="0.35">
      <c r="A228" s="228"/>
      <c r="B228" s="229" t="s">
        <v>1759</v>
      </c>
      <c r="C228" s="228"/>
      <c r="D228" s="228"/>
      <c r="E228" s="230"/>
      <c r="F228" s="231"/>
      <c r="G228" s="231"/>
    </row>
    <row r="229" spans="1:7" ht="29" x14ac:dyDescent="0.35">
      <c r="A229" s="211" t="s">
        <v>291</v>
      </c>
      <c r="B229" s="226" t="s">
        <v>1760</v>
      </c>
      <c r="C229" s="265" t="s">
        <v>1761</v>
      </c>
    </row>
    <row r="230" spans="1:7" x14ac:dyDescent="0.35">
      <c r="A230" s="228"/>
      <c r="B230" s="229" t="s">
        <v>292</v>
      </c>
      <c r="C230" s="228"/>
      <c r="D230" s="228"/>
      <c r="E230" s="230"/>
      <c r="F230" s="231"/>
      <c r="G230" s="231"/>
    </row>
    <row r="231" spans="1:7" x14ac:dyDescent="0.35">
      <c r="A231" s="211" t="s">
        <v>293</v>
      </c>
      <c r="B231" s="211" t="s">
        <v>294</v>
      </c>
      <c r="C231" s="211">
        <v>0</v>
      </c>
      <c r="E231" s="226"/>
    </row>
    <row r="232" spans="1:7" x14ac:dyDescent="0.35">
      <c r="A232" s="211" t="s">
        <v>295</v>
      </c>
      <c r="B232" s="266" t="s">
        <v>296</v>
      </c>
      <c r="C232" s="211">
        <v>0</v>
      </c>
      <c r="E232" s="226"/>
    </row>
    <row r="233" spans="1:7" x14ac:dyDescent="0.35">
      <c r="A233" s="211" t="s">
        <v>297</v>
      </c>
      <c r="B233" s="266" t="s">
        <v>298</v>
      </c>
      <c r="C233" s="211">
        <v>0</v>
      </c>
      <c r="E233" s="226"/>
    </row>
    <row r="234" spans="1:7" x14ac:dyDescent="0.35">
      <c r="A234" s="211" t="s">
        <v>299</v>
      </c>
      <c r="B234" s="224" t="s">
        <v>300</v>
      </c>
      <c r="C234" s="242"/>
      <c r="D234" s="226"/>
      <c r="E234" s="226"/>
    </row>
    <row r="235" spans="1:7" x14ac:dyDescent="0.35">
      <c r="A235" s="211" t="s">
        <v>301</v>
      </c>
      <c r="B235" s="224" t="s">
        <v>302</v>
      </c>
      <c r="C235" s="242"/>
      <c r="D235" s="226"/>
      <c r="E235" s="226"/>
    </row>
    <row r="236" spans="1:7" x14ac:dyDescent="0.35">
      <c r="A236" s="211" t="s">
        <v>303</v>
      </c>
      <c r="B236" s="224" t="s">
        <v>304</v>
      </c>
      <c r="C236" s="226"/>
      <c r="D236" s="226"/>
      <c r="E236" s="226"/>
    </row>
    <row r="237" spans="1:7" x14ac:dyDescent="0.35">
      <c r="A237" s="211" t="s">
        <v>305</v>
      </c>
      <c r="C237" s="226"/>
      <c r="D237" s="226"/>
      <c r="E237" s="226"/>
    </row>
    <row r="238" spans="1:7" x14ac:dyDescent="0.35">
      <c r="A238" s="211" t="s">
        <v>306</v>
      </c>
      <c r="C238" s="226"/>
      <c r="D238" s="226"/>
      <c r="E238" s="226"/>
    </row>
    <row r="239" spans="1:7" x14ac:dyDescent="0.35">
      <c r="A239" s="228"/>
      <c r="B239" s="229" t="s">
        <v>1762</v>
      </c>
      <c r="C239" s="228"/>
      <c r="D239" s="228"/>
      <c r="E239" s="230"/>
      <c r="F239" s="231"/>
      <c r="G239" s="231"/>
    </row>
    <row r="240" spans="1:7" x14ac:dyDescent="0.35">
      <c r="A240" s="211" t="s">
        <v>1763</v>
      </c>
      <c r="B240" s="211" t="s">
        <v>1764</v>
      </c>
      <c r="C240" s="211" t="s">
        <v>1765</v>
      </c>
      <c r="D240" s="171"/>
      <c r="E240" s="171"/>
      <c r="F240" s="171"/>
      <c r="G240" s="171"/>
    </row>
    <row r="241" spans="1:7" ht="29" x14ac:dyDescent="0.35">
      <c r="A241" s="211" t="s">
        <v>1766</v>
      </c>
      <c r="B241" s="211" t="s">
        <v>1767</v>
      </c>
      <c r="D241" s="171"/>
      <c r="E241" s="171"/>
      <c r="F241" s="171"/>
      <c r="G241" s="171"/>
    </row>
    <row r="242" spans="1:7" x14ac:dyDescent="0.35">
      <c r="A242" s="211" t="s">
        <v>1768</v>
      </c>
      <c r="B242" s="211" t="s">
        <v>1769</v>
      </c>
      <c r="C242" s="267"/>
      <c r="D242" s="171"/>
      <c r="E242" s="171"/>
      <c r="F242" s="171"/>
      <c r="G242" s="171"/>
    </row>
    <row r="243" spans="1:7" x14ac:dyDescent="0.35">
      <c r="A243" s="211" t="s">
        <v>1770</v>
      </c>
      <c r="B243" s="211" t="s">
        <v>1771</v>
      </c>
      <c r="D243" s="171"/>
      <c r="E243" s="171"/>
      <c r="F243" s="171"/>
      <c r="G243" s="171"/>
    </row>
    <row r="244" spans="1:7" x14ac:dyDescent="0.35">
      <c r="A244" s="211" t="s">
        <v>1772</v>
      </c>
      <c r="D244" s="171"/>
      <c r="E244" s="171"/>
      <c r="F244" s="171"/>
      <c r="G244" s="171"/>
    </row>
    <row r="245" spans="1:7" x14ac:dyDescent="0.35">
      <c r="A245" s="211" t="s">
        <v>1773</v>
      </c>
      <c r="D245" s="171"/>
      <c r="E245" s="171"/>
      <c r="F245" s="171"/>
      <c r="G245" s="171"/>
    </row>
    <row r="246" spans="1:7" x14ac:dyDescent="0.35">
      <c r="A246" s="211" t="s">
        <v>1774</v>
      </c>
      <c r="D246" s="171"/>
      <c r="E246" s="171"/>
      <c r="F246" s="171"/>
      <c r="G246" s="171"/>
    </row>
    <row r="247" spans="1:7" x14ac:dyDescent="0.35">
      <c r="A247" s="211" t="s">
        <v>1775</v>
      </c>
      <c r="D247" s="171"/>
      <c r="E247" s="171"/>
      <c r="F247" s="171"/>
      <c r="G247" s="171"/>
    </row>
    <row r="248" spans="1:7" x14ac:dyDescent="0.35">
      <c r="A248" s="211" t="s">
        <v>1776</v>
      </c>
      <c r="D248" s="171"/>
      <c r="E248" s="171"/>
      <c r="F248" s="171"/>
      <c r="G248" s="171"/>
    </row>
    <row r="249" spans="1:7" x14ac:dyDescent="0.35">
      <c r="A249" s="211" t="s">
        <v>1777</v>
      </c>
      <c r="D249" s="171"/>
      <c r="E249" s="171"/>
      <c r="F249" s="171"/>
      <c r="G249" s="171"/>
    </row>
    <row r="250" spans="1:7" x14ac:dyDescent="0.35">
      <c r="A250" s="211" t="s">
        <v>1778</v>
      </c>
      <c r="D250" s="171"/>
      <c r="E250" s="171"/>
      <c r="F250" s="171"/>
      <c r="G250" s="171"/>
    </row>
    <row r="251" spans="1:7" x14ac:dyDescent="0.35">
      <c r="A251" s="211" t="s">
        <v>1779</v>
      </c>
      <c r="D251" s="171"/>
      <c r="E251" s="171"/>
      <c r="F251" s="171"/>
      <c r="G251" s="171"/>
    </row>
    <row r="252" spans="1:7" x14ac:dyDescent="0.35">
      <c r="A252" s="211" t="s">
        <v>1780</v>
      </c>
      <c r="D252" s="171"/>
      <c r="E252" s="171"/>
      <c r="F252" s="171"/>
      <c r="G252" s="171"/>
    </row>
    <row r="253" spans="1:7" x14ac:dyDescent="0.35">
      <c r="A253" s="211" t="s">
        <v>1781</v>
      </c>
      <c r="D253" s="171"/>
      <c r="E253" s="171"/>
      <c r="F253" s="171"/>
      <c r="G253" s="171"/>
    </row>
    <row r="254" spans="1:7" x14ac:dyDescent="0.35">
      <c r="A254" s="211" t="s">
        <v>1782</v>
      </c>
      <c r="D254" s="171"/>
      <c r="E254" s="171"/>
      <c r="F254" s="171"/>
      <c r="G254" s="171"/>
    </row>
    <row r="255" spans="1:7" x14ac:dyDescent="0.35">
      <c r="A255" s="211" t="s">
        <v>1783</v>
      </c>
      <c r="D255" s="171"/>
      <c r="E255" s="171"/>
      <c r="F255" s="171"/>
      <c r="G255" s="171"/>
    </row>
    <row r="256" spans="1:7" x14ac:dyDescent="0.35">
      <c r="A256" s="211" t="s">
        <v>1784</v>
      </c>
      <c r="D256" s="171"/>
      <c r="E256" s="171"/>
      <c r="F256" s="171"/>
      <c r="G256" s="171"/>
    </row>
    <row r="257" spans="1:7" x14ac:dyDescent="0.35">
      <c r="A257" s="211" t="s">
        <v>1785</v>
      </c>
      <c r="D257" s="171"/>
      <c r="E257" s="171"/>
      <c r="F257" s="171"/>
      <c r="G257" s="171"/>
    </row>
    <row r="258" spans="1:7" x14ac:dyDescent="0.35">
      <c r="A258" s="211" t="s">
        <v>1786</v>
      </c>
      <c r="D258" s="171"/>
      <c r="E258" s="171"/>
      <c r="F258" s="171"/>
      <c r="G258" s="171"/>
    </row>
    <row r="259" spans="1:7" x14ac:dyDescent="0.35">
      <c r="A259" s="211" t="s">
        <v>1787</v>
      </c>
      <c r="D259" s="171"/>
      <c r="E259" s="171"/>
      <c r="F259" s="171"/>
      <c r="G259" s="171"/>
    </row>
    <row r="260" spans="1:7" x14ac:dyDescent="0.35">
      <c r="A260" s="211" t="s">
        <v>1788</v>
      </c>
      <c r="D260" s="171"/>
      <c r="E260" s="171"/>
      <c r="F260" s="171"/>
      <c r="G260" s="171"/>
    </row>
    <row r="261" spans="1:7" x14ac:dyDescent="0.35">
      <c r="A261" s="211" t="s">
        <v>1789</v>
      </c>
      <c r="D261" s="171"/>
      <c r="E261" s="171"/>
      <c r="F261" s="171"/>
      <c r="G261" s="171"/>
    </row>
    <row r="262" spans="1:7" x14ac:dyDescent="0.35">
      <c r="A262" s="211" t="s">
        <v>1790</v>
      </c>
      <c r="D262" s="171"/>
      <c r="E262" s="171"/>
      <c r="F262" s="171"/>
      <c r="G262" s="171"/>
    </row>
    <row r="263" spans="1:7" x14ac:dyDescent="0.35">
      <c r="A263" s="211" t="s">
        <v>1791</v>
      </c>
      <c r="D263" s="171"/>
      <c r="E263" s="171"/>
      <c r="F263" s="171"/>
      <c r="G263" s="171"/>
    </row>
    <row r="264" spans="1:7" x14ac:dyDescent="0.35">
      <c r="A264" s="211" t="s">
        <v>1792</v>
      </c>
      <c r="D264" s="171"/>
      <c r="E264" s="171"/>
      <c r="F264" s="171"/>
      <c r="G264" s="171"/>
    </row>
    <row r="265" spans="1:7" x14ac:dyDescent="0.35">
      <c r="A265" s="211" t="s">
        <v>1793</v>
      </c>
      <c r="D265" s="171"/>
      <c r="E265" s="171"/>
      <c r="F265" s="171"/>
      <c r="G265" s="171"/>
    </row>
    <row r="266" spans="1:7" x14ac:dyDescent="0.35">
      <c r="A266" s="211" t="s">
        <v>1794</v>
      </c>
      <c r="D266" s="171"/>
      <c r="E266" s="171"/>
      <c r="F266" s="171"/>
      <c r="G266" s="171"/>
    </row>
    <row r="267" spans="1:7" x14ac:dyDescent="0.35">
      <c r="A267" s="211" t="s">
        <v>1795</v>
      </c>
      <c r="D267" s="171"/>
      <c r="E267" s="171"/>
      <c r="F267" s="171"/>
      <c r="G267" s="171"/>
    </row>
    <row r="268" spans="1:7" x14ac:dyDescent="0.35">
      <c r="A268" s="211" t="s">
        <v>1796</v>
      </c>
      <c r="D268" s="171"/>
      <c r="E268" s="171"/>
      <c r="F268" s="171"/>
      <c r="G268" s="171"/>
    </row>
    <row r="269" spans="1:7" x14ac:dyDescent="0.35">
      <c r="A269" s="211" t="s">
        <v>1797</v>
      </c>
      <c r="D269" s="171"/>
      <c r="E269" s="171"/>
      <c r="F269" s="171"/>
      <c r="G269" s="171"/>
    </row>
    <row r="270" spans="1:7" x14ac:dyDescent="0.35">
      <c r="A270" s="211" t="s">
        <v>1798</v>
      </c>
      <c r="D270" s="171"/>
      <c r="E270" s="171"/>
      <c r="F270" s="171"/>
      <c r="G270" s="171"/>
    </row>
    <row r="271" spans="1:7" x14ac:dyDescent="0.35">
      <c r="A271" s="211" t="s">
        <v>1799</v>
      </c>
      <c r="D271" s="171"/>
      <c r="E271" s="171"/>
      <c r="F271" s="171"/>
      <c r="G271" s="171"/>
    </row>
    <row r="272" spans="1:7" x14ac:dyDescent="0.35">
      <c r="A272" s="211" t="s">
        <v>1800</v>
      </c>
      <c r="D272" s="171"/>
      <c r="E272" s="171"/>
      <c r="F272" s="171"/>
      <c r="G272" s="171"/>
    </row>
    <row r="273" spans="1:7" x14ac:dyDescent="0.35">
      <c r="A273" s="211" t="s">
        <v>1801</v>
      </c>
      <c r="D273" s="171"/>
      <c r="E273" s="171"/>
      <c r="F273" s="171"/>
      <c r="G273" s="171"/>
    </row>
    <row r="274" spans="1:7" x14ac:dyDescent="0.35">
      <c r="A274" s="211" t="s">
        <v>1802</v>
      </c>
      <c r="D274" s="171"/>
      <c r="E274" s="171"/>
      <c r="F274" s="171"/>
      <c r="G274" s="171"/>
    </row>
    <row r="275" spans="1:7" x14ac:dyDescent="0.35">
      <c r="A275" s="211" t="s">
        <v>1803</v>
      </c>
      <c r="D275" s="171"/>
      <c r="E275" s="171"/>
      <c r="F275" s="171"/>
      <c r="G275" s="171"/>
    </row>
    <row r="276" spans="1:7" x14ac:dyDescent="0.35">
      <c r="A276" s="211" t="s">
        <v>1804</v>
      </c>
      <c r="D276" s="171"/>
      <c r="E276" s="171"/>
      <c r="F276" s="171"/>
      <c r="G276" s="171"/>
    </row>
    <row r="277" spans="1:7" x14ac:dyDescent="0.35">
      <c r="A277" s="211" t="s">
        <v>1805</v>
      </c>
      <c r="D277" s="171"/>
      <c r="E277" s="171"/>
      <c r="F277" s="171"/>
      <c r="G277" s="171"/>
    </row>
    <row r="278" spans="1:7" x14ac:dyDescent="0.35">
      <c r="A278" s="211" t="s">
        <v>1806</v>
      </c>
      <c r="D278" s="171"/>
      <c r="E278" s="171"/>
      <c r="F278" s="171"/>
      <c r="G278" s="171"/>
    </row>
    <row r="279" spans="1:7" x14ac:dyDescent="0.35">
      <c r="A279" s="211" t="s">
        <v>1807</v>
      </c>
      <c r="D279" s="171"/>
      <c r="E279" s="171"/>
      <c r="F279" s="171"/>
      <c r="G279" s="171"/>
    </row>
    <row r="280" spans="1:7" x14ac:dyDescent="0.35">
      <c r="A280" s="211" t="s">
        <v>1808</v>
      </c>
      <c r="D280" s="171"/>
      <c r="E280" s="171"/>
      <c r="F280" s="171"/>
      <c r="G280" s="171"/>
    </row>
    <row r="281" spans="1:7" x14ac:dyDescent="0.35">
      <c r="A281" s="211" t="s">
        <v>1809</v>
      </c>
      <c r="D281" s="171"/>
      <c r="E281" s="171"/>
      <c r="F281" s="171"/>
      <c r="G281" s="171"/>
    </row>
    <row r="282" spans="1:7" x14ac:dyDescent="0.35">
      <c r="A282" s="211" t="s">
        <v>1810</v>
      </c>
      <c r="D282" s="171"/>
      <c r="E282" s="171"/>
      <c r="F282" s="171"/>
      <c r="G282" s="171"/>
    </row>
    <row r="283" spans="1:7" x14ac:dyDescent="0.35">
      <c r="A283" s="211" t="s">
        <v>1811</v>
      </c>
      <c r="D283" s="171"/>
      <c r="E283" s="171"/>
      <c r="F283" s="171"/>
      <c r="G283" s="171"/>
    </row>
    <row r="284" spans="1:7" x14ac:dyDescent="0.35">
      <c r="A284" s="211" t="s">
        <v>1812</v>
      </c>
      <c r="D284" s="171"/>
      <c r="E284" s="171"/>
      <c r="F284" s="171"/>
      <c r="G284" s="171"/>
    </row>
    <row r="285" spans="1:7" ht="37" x14ac:dyDescent="0.35">
      <c r="A285" s="219"/>
      <c r="B285" s="219" t="s">
        <v>307</v>
      </c>
      <c r="C285" s="219" t="s">
        <v>308</v>
      </c>
      <c r="D285" s="219" t="s">
        <v>308</v>
      </c>
      <c r="E285" s="219"/>
      <c r="F285" s="220"/>
      <c r="G285" s="221"/>
    </row>
    <row r="286" spans="1:7" x14ac:dyDescent="0.35">
      <c r="A286" s="268" t="s">
        <v>1813</v>
      </c>
      <c r="B286" s="269"/>
      <c r="C286" s="269"/>
      <c r="D286" s="269"/>
      <c r="E286" s="269"/>
      <c r="F286" s="270"/>
      <c r="G286" s="269"/>
    </row>
    <row r="287" spans="1:7" x14ac:dyDescent="0.35">
      <c r="A287" s="268" t="s">
        <v>1814</v>
      </c>
      <c r="B287" s="269"/>
      <c r="C287" s="269"/>
      <c r="D287" s="269"/>
      <c r="E287" s="269"/>
      <c r="F287" s="270"/>
      <c r="G287" s="269"/>
    </row>
    <row r="288" spans="1:7" x14ac:dyDescent="0.35">
      <c r="A288" s="211" t="s">
        <v>309</v>
      </c>
      <c r="B288" s="224" t="s">
        <v>1815</v>
      </c>
      <c r="C288" s="265">
        <f>ROW(B38)</f>
        <v>38</v>
      </c>
      <c r="D288" s="236"/>
      <c r="E288" s="236"/>
      <c r="F288" s="236"/>
      <c r="G288" s="236"/>
    </row>
    <row r="289" spans="1:7" x14ac:dyDescent="0.35">
      <c r="A289" s="211" t="s">
        <v>310</v>
      </c>
      <c r="B289" s="224" t="s">
        <v>1816</v>
      </c>
      <c r="C289" s="265">
        <f>ROW(B39)</f>
        <v>39</v>
      </c>
      <c r="E289" s="236"/>
      <c r="F289" s="236"/>
    </row>
    <row r="290" spans="1:7" x14ac:dyDescent="0.35">
      <c r="A290" s="211" t="s">
        <v>311</v>
      </c>
      <c r="B290" s="224" t="s">
        <v>1817</v>
      </c>
      <c r="C290" s="265" t="e">
        <f ca="1">IF(ISREF(INDIRECT("'B1. HTT Mortgage Assets'!A1")),ROW(#REF!)&amp;" for Mortgage Assets","")</f>
        <v>#REF!</v>
      </c>
      <c r="D290" s="265" t="str">
        <f ca="1">IF(ISREF(INDIRECT("'B2. HTT Public Sector Assets'!A1")),ROW(#REF!)&amp; " for Public Sector Assets","")</f>
        <v/>
      </c>
      <c r="E290" s="271"/>
      <c r="F290" s="236"/>
      <c r="G290" s="271"/>
    </row>
    <row r="291" spans="1:7" x14ac:dyDescent="0.35">
      <c r="A291" s="211" t="s">
        <v>312</v>
      </c>
      <c r="B291" s="224" t="s">
        <v>1818</v>
      </c>
      <c r="C291" s="265">
        <f>ROW(B52)</f>
        <v>52</v>
      </c>
    </row>
    <row r="292" spans="1:7" x14ac:dyDescent="0.35">
      <c r="A292" s="211" t="s">
        <v>313</v>
      </c>
      <c r="B292" s="224" t="s">
        <v>1819</v>
      </c>
      <c r="C292" s="272" t="e">
        <f ca="1">IF(ISREF(INDIRECT("'B1. HTT Mortgage Assets'!A1")),ROW(#REF!)&amp;" for Residential Mortgage Assets","")</f>
        <v>#REF!</v>
      </c>
      <c r="D292" s="265" t="e">
        <f ca="1">IF(ISREF(INDIRECT("'B1. HTT Mortgage Assets'!A1")),ROW(#REF! )&amp; " for Commercial Mortgage Assets","")</f>
        <v>#REF!</v>
      </c>
      <c r="E292" s="271"/>
      <c r="F292" s="265" t="str">
        <f ca="1">IF(ISREF(INDIRECT("'B2. HTT Public Sector Assets'!A1")),ROW(#REF!)&amp; " for Public Sector Assets","")</f>
        <v/>
      </c>
      <c r="G292" s="271"/>
    </row>
    <row r="293" spans="1:7" x14ac:dyDescent="0.35">
      <c r="A293" s="211" t="s">
        <v>314</v>
      </c>
      <c r="B293" s="224" t="s">
        <v>1820</v>
      </c>
      <c r="C293" s="265" t="e">
        <f ca="1">IF(ISREF(INDIRECT("'B1. HTT Mortgage Assets'!A1")),ROW(#REF!)&amp;" for Mortgage Assets","")</f>
        <v>#REF!</v>
      </c>
      <c r="D293" s="265" t="str">
        <f ca="1">IF(ISREF(INDIRECT("'B2. HTT Public Sector Assets'!A1")),ROW(#REF!)&amp;" for Public Sector Assets","")</f>
        <v/>
      </c>
    </row>
    <row r="294" spans="1:7" x14ac:dyDescent="0.35">
      <c r="A294" s="211" t="s">
        <v>315</v>
      </c>
      <c r="B294" s="224" t="s">
        <v>1821</v>
      </c>
      <c r="C294" s="265">
        <f>ROW(B111)</f>
        <v>111</v>
      </c>
      <c r="F294" s="271"/>
    </row>
    <row r="295" spans="1:7" x14ac:dyDescent="0.35">
      <c r="A295" s="211" t="s">
        <v>316</v>
      </c>
      <c r="B295" s="224" t="s">
        <v>1822</v>
      </c>
      <c r="C295" s="265">
        <f>ROW(B163)</f>
        <v>163</v>
      </c>
      <c r="E295" s="271"/>
      <c r="F295" s="271"/>
    </row>
    <row r="296" spans="1:7" x14ac:dyDescent="0.35">
      <c r="A296" s="211" t="s">
        <v>317</v>
      </c>
      <c r="B296" s="224" t="s">
        <v>1823</v>
      </c>
      <c r="C296" s="265">
        <f>ROW(B137)</f>
        <v>137</v>
      </c>
      <c r="E296" s="271"/>
      <c r="F296" s="271"/>
    </row>
    <row r="297" spans="1:7" ht="29" x14ac:dyDescent="0.35">
      <c r="A297" s="211" t="s">
        <v>318</v>
      </c>
      <c r="B297" s="211" t="s">
        <v>319</v>
      </c>
      <c r="C297" s="265" t="e">
        <f>ROW(#REF!)&amp;" for Harmonised Glossary"</f>
        <v>#REF!</v>
      </c>
      <c r="E297" s="271"/>
    </row>
    <row r="298" spans="1:7" x14ac:dyDescent="0.35">
      <c r="A298" s="211" t="s">
        <v>320</v>
      </c>
      <c r="B298" s="224" t="s">
        <v>1824</v>
      </c>
      <c r="C298" s="265">
        <f>ROW(B65)</f>
        <v>65</v>
      </c>
      <c r="E298" s="271"/>
    </row>
    <row r="299" spans="1:7" x14ac:dyDescent="0.35">
      <c r="A299" s="211" t="s">
        <v>321</v>
      </c>
      <c r="B299" s="224" t="s">
        <v>1825</v>
      </c>
      <c r="C299" s="265">
        <f>ROW(B88)</f>
        <v>88</v>
      </c>
      <c r="E299" s="271"/>
    </row>
    <row r="300" spans="1:7" x14ac:dyDescent="0.35">
      <c r="A300" s="211" t="s">
        <v>322</v>
      </c>
      <c r="B300" s="224" t="s">
        <v>1826</v>
      </c>
      <c r="C300" s="265" t="e">
        <f ca="1">IF(ISREF(INDIRECT("'B1. HTT Mortgage Assets'!A1")),ROW(#REF!)&amp; " for Mortgage Assets","")</f>
        <v>#REF!</v>
      </c>
      <c r="D300" s="265" t="str">
        <f ca="1">IF(ISREF(INDIRECT("'B2. HTT Public Sector Assets'!A1")),ROW(#REF!)&amp; " for Public Sector Assets","")</f>
        <v/>
      </c>
      <c r="E300" s="271"/>
    </row>
    <row r="301" spans="1:7" x14ac:dyDescent="0.35">
      <c r="A301" s="211" t="s">
        <v>323</v>
      </c>
      <c r="B301" s="224"/>
      <c r="C301" s="265"/>
      <c r="D301" s="265"/>
      <c r="E301" s="271"/>
    </row>
    <row r="302" spans="1:7" x14ac:dyDescent="0.35">
      <c r="A302" s="211" t="s">
        <v>324</v>
      </c>
      <c r="B302" s="224"/>
      <c r="C302" s="265"/>
      <c r="D302" s="265"/>
      <c r="E302" s="271"/>
    </row>
    <row r="303" spans="1:7" x14ac:dyDescent="0.35">
      <c r="A303" s="211" t="s">
        <v>325</v>
      </c>
      <c r="B303" s="224"/>
      <c r="C303" s="265"/>
      <c r="D303" s="265"/>
      <c r="E303" s="271"/>
    </row>
    <row r="304" spans="1:7" x14ac:dyDescent="0.35">
      <c r="A304" s="211" t="s">
        <v>326</v>
      </c>
      <c r="B304" s="224"/>
      <c r="C304" s="265"/>
      <c r="D304" s="265"/>
      <c r="E304" s="271"/>
    </row>
    <row r="305" spans="1:7" x14ac:dyDescent="0.35">
      <c r="A305" s="211" t="s">
        <v>327</v>
      </c>
      <c r="B305" s="224"/>
      <c r="C305" s="265"/>
      <c r="D305" s="265"/>
      <c r="E305" s="271"/>
    </row>
    <row r="306" spans="1:7" x14ac:dyDescent="0.35">
      <c r="A306" s="211" t="s">
        <v>328</v>
      </c>
      <c r="B306" s="224"/>
      <c r="C306" s="265"/>
      <c r="D306" s="265"/>
      <c r="E306" s="271"/>
    </row>
    <row r="307" spans="1:7" x14ac:dyDescent="0.35">
      <c r="A307" s="211" t="s">
        <v>329</v>
      </c>
      <c r="B307" s="224"/>
      <c r="C307" s="265"/>
      <c r="D307" s="265"/>
      <c r="E307" s="271"/>
    </row>
    <row r="308" spans="1:7" x14ac:dyDescent="0.35">
      <c r="A308" s="211" t="s">
        <v>330</v>
      </c>
      <c r="B308" s="224"/>
      <c r="C308" s="265"/>
      <c r="D308" s="265"/>
      <c r="E308" s="271"/>
    </row>
    <row r="309" spans="1:7" x14ac:dyDescent="0.35">
      <c r="A309" s="211" t="s">
        <v>331</v>
      </c>
      <c r="B309" s="224"/>
      <c r="C309" s="265"/>
      <c r="D309" s="265"/>
      <c r="E309" s="271"/>
    </row>
    <row r="310" spans="1:7" x14ac:dyDescent="0.35">
      <c r="A310" s="211" t="s">
        <v>332</v>
      </c>
    </row>
    <row r="311" spans="1:7" ht="37" x14ac:dyDescent="0.35">
      <c r="A311" s="220"/>
      <c r="B311" s="219" t="s">
        <v>333</v>
      </c>
      <c r="C311" s="220"/>
      <c r="D311" s="220"/>
      <c r="E311" s="220"/>
      <c r="F311" s="220"/>
      <c r="G311" s="221"/>
    </row>
    <row r="312" spans="1:7" x14ac:dyDescent="0.35">
      <c r="A312" s="211" t="s">
        <v>334</v>
      </c>
      <c r="B312" s="233" t="s">
        <v>335</v>
      </c>
      <c r="C312" s="211">
        <v>0</v>
      </c>
    </row>
    <row r="313" spans="1:7" x14ac:dyDescent="0.35">
      <c r="A313" s="211" t="s">
        <v>336</v>
      </c>
      <c r="B313" s="233"/>
      <c r="C313" s="265"/>
    </row>
    <row r="314" spans="1:7" x14ac:dyDescent="0.35">
      <c r="A314" s="211" t="s">
        <v>337</v>
      </c>
      <c r="B314" s="233"/>
      <c r="C314" s="265"/>
    </row>
    <row r="315" spans="1:7" x14ac:dyDescent="0.35">
      <c r="A315" s="211" t="s">
        <v>338</v>
      </c>
      <c r="B315" s="233"/>
      <c r="C315" s="265"/>
    </row>
    <row r="316" spans="1:7" x14ac:dyDescent="0.35">
      <c r="A316" s="211" t="s">
        <v>339</v>
      </c>
      <c r="B316" s="233"/>
      <c r="C316" s="265"/>
    </row>
    <row r="317" spans="1:7" x14ac:dyDescent="0.35">
      <c r="A317" s="211" t="s">
        <v>340</v>
      </c>
      <c r="B317" s="233"/>
      <c r="C317" s="265"/>
    </row>
    <row r="318" spans="1:7" x14ac:dyDescent="0.35">
      <c r="A318" s="211" t="s">
        <v>341</v>
      </c>
      <c r="B318" s="233"/>
      <c r="C318" s="265"/>
    </row>
    <row r="319" spans="1:7" ht="18.5" x14ac:dyDescent="0.35">
      <c r="A319" s="220"/>
      <c r="B319" s="219" t="s">
        <v>342</v>
      </c>
      <c r="C319" s="220"/>
      <c r="D319" s="220"/>
      <c r="E319" s="220"/>
      <c r="F319" s="220"/>
      <c r="G319" s="221"/>
    </row>
    <row r="320" spans="1:7" x14ac:dyDescent="0.35">
      <c r="A320" s="228"/>
      <c r="B320" s="229" t="s">
        <v>343</v>
      </c>
      <c r="C320" s="228"/>
      <c r="D320" s="228"/>
      <c r="E320" s="230"/>
      <c r="F320" s="231"/>
      <c r="G320" s="231"/>
    </row>
    <row r="321" spans="1:3" x14ac:dyDescent="0.35">
      <c r="A321" s="211" t="s">
        <v>344</v>
      </c>
      <c r="B321" s="224" t="s">
        <v>1827</v>
      </c>
      <c r="C321" s="224"/>
    </row>
    <row r="322" spans="1:3" x14ac:dyDescent="0.35">
      <c r="A322" s="211" t="s">
        <v>345</v>
      </c>
      <c r="B322" s="224" t="s">
        <v>1828</v>
      </c>
      <c r="C322" s="224"/>
    </row>
    <row r="323" spans="1:3" x14ac:dyDescent="0.35">
      <c r="A323" s="211" t="s">
        <v>346</v>
      </c>
      <c r="B323" s="224" t="s">
        <v>347</v>
      </c>
      <c r="C323" s="224"/>
    </row>
    <row r="324" spans="1:3" x14ac:dyDescent="0.35">
      <c r="A324" s="211" t="s">
        <v>348</v>
      </c>
      <c r="B324" s="224" t="s">
        <v>349</v>
      </c>
    </row>
    <row r="325" spans="1:3" x14ac:dyDescent="0.35">
      <c r="A325" s="211" t="s">
        <v>350</v>
      </c>
      <c r="B325" s="224" t="s">
        <v>351</v>
      </c>
    </row>
    <row r="326" spans="1:3" x14ac:dyDescent="0.35">
      <c r="A326" s="211" t="s">
        <v>352</v>
      </c>
      <c r="B326" s="224" t="s">
        <v>757</v>
      </c>
    </row>
    <row r="327" spans="1:3" x14ac:dyDescent="0.35">
      <c r="A327" s="211" t="s">
        <v>353</v>
      </c>
      <c r="B327" s="224" t="s">
        <v>354</v>
      </c>
    </row>
    <row r="328" spans="1:3" x14ac:dyDescent="0.35">
      <c r="A328" s="211" t="s">
        <v>355</v>
      </c>
      <c r="B328" s="224" t="s">
        <v>356</v>
      </c>
    </row>
    <row r="329" spans="1:3" x14ac:dyDescent="0.35">
      <c r="A329" s="211" t="s">
        <v>357</v>
      </c>
      <c r="B329" s="224" t="s">
        <v>1829</v>
      </c>
    </row>
    <row r="330" spans="1:3" x14ac:dyDescent="0.35">
      <c r="A330" s="211" t="s">
        <v>358</v>
      </c>
      <c r="B330" s="244" t="s">
        <v>359</v>
      </c>
    </row>
    <row r="331" spans="1:3" x14ac:dyDescent="0.35">
      <c r="A331" s="211" t="s">
        <v>360</v>
      </c>
      <c r="B331" s="244" t="s">
        <v>359</v>
      </c>
    </row>
    <row r="332" spans="1:3" x14ac:dyDescent="0.35">
      <c r="A332" s="211" t="s">
        <v>361</v>
      </c>
      <c r="B332" s="244" t="s">
        <v>359</v>
      </c>
    </row>
    <row r="333" spans="1:3" x14ac:dyDescent="0.35">
      <c r="A333" s="211" t="s">
        <v>362</v>
      </c>
      <c r="B333" s="244" t="s">
        <v>359</v>
      </c>
    </row>
    <row r="334" spans="1:3" x14ac:dyDescent="0.35">
      <c r="A334" s="211" t="s">
        <v>363</v>
      </c>
      <c r="B334" s="244" t="s">
        <v>359</v>
      </c>
    </row>
    <row r="335" spans="1:3" x14ac:dyDescent="0.35">
      <c r="A335" s="211" t="s">
        <v>364</v>
      </c>
      <c r="B335" s="244" t="s">
        <v>359</v>
      </c>
    </row>
    <row r="336" spans="1:3" x14ac:dyDescent="0.35">
      <c r="A336" s="211" t="s">
        <v>365</v>
      </c>
      <c r="B336" s="244" t="s">
        <v>359</v>
      </c>
    </row>
    <row r="337" spans="1:2" x14ac:dyDescent="0.35">
      <c r="A337" s="211" t="s">
        <v>366</v>
      </c>
      <c r="B337" s="244" t="s">
        <v>359</v>
      </c>
    </row>
    <row r="338" spans="1:2" x14ac:dyDescent="0.35">
      <c r="A338" s="211" t="s">
        <v>367</v>
      </c>
      <c r="B338" s="244" t="s">
        <v>359</v>
      </c>
    </row>
    <row r="339" spans="1:2" x14ac:dyDescent="0.35">
      <c r="A339" s="211" t="s">
        <v>368</v>
      </c>
      <c r="B339" s="244" t="s">
        <v>359</v>
      </c>
    </row>
    <row r="340" spans="1:2" x14ac:dyDescent="0.35">
      <c r="A340" s="211" t="s">
        <v>369</v>
      </c>
      <c r="B340" s="244" t="s">
        <v>359</v>
      </c>
    </row>
    <row r="341" spans="1:2" x14ac:dyDescent="0.35">
      <c r="A341" s="211" t="s">
        <v>370</v>
      </c>
      <c r="B341" s="244" t="s">
        <v>359</v>
      </c>
    </row>
    <row r="342" spans="1:2" x14ac:dyDescent="0.35">
      <c r="A342" s="211" t="s">
        <v>371</v>
      </c>
      <c r="B342" s="244" t="s">
        <v>359</v>
      </c>
    </row>
    <row r="343" spans="1:2" x14ac:dyDescent="0.35">
      <c r="A343" s="211" t="s">
        <v>372</v>
      </c>
      <c r="B343" s="244" t="s">
        <v>359</v>
      </c>
    </row>
    <row r="344" spans="1:2" x14ac:dyDescent="0.35">
      <c r="A344" s="211" t="s">
        <v>373</v>
      </c>
      <c r="B344" s="244" t="s">
        <v>359</v>
      </c>
    </row>
    <row r="345" spans="1:2" x14ac:dyDescent="0.35">
      <c r="A345" s="211" t="s">
        <v>374</v>
      </c>
      <c r="B345" s="244" t="s">
        <v>359</v>
      </c>
    </row>
    <row r="346" spans="1:2" x14ac:dyDescent="0.35">
      <c r="A346" s="211" t="s">
        <v>375</v>
      </c>
      <c r="B346" s="244" t="s">
        <v>359</v>
      </c>
    </row>
    <row r="347" spans="1:2" x14ac:dyDescent="0.35">
      <c r="A347" s="211" t="s">
        <v>376</v>
      </c>
      <c r="B347" s="244" t="s">
        <v>359</v>
      </c>
    </row>
    <row r="348" spans="1:2" x14ac:dyDescent="0.35">
      <c r="A348" s="211" t="s">
        <v>377</v>
      </c>
      <c r="B348" s="244" t="s">
        <v>359</v>
      </c>
    </row>
    <row r="349" spans="1:2" x14ac:dyDescent="0.35">
      <c r="A349" s="211" t="s">
        <v>378</v>
      </c>
      <c r="B349" s="244" t="s">
        <v>359</v>
      </c>
    </row>
    <row r="350" spans="1:2" x14ac:dyDescent="0.35">
      <c r="A350" s="211" t="s">
        <v>379</v>
      </c>
      <c r="B350" s="244" t="s">
        <v>359</v>
      </c>
    </row>
    <row r="351" spans="1:2" x14ac:dyDescent="0.35">
      <c r="A351" s="211" t="s">
        <v>380</v>
      </c>
      <c r="B351" s="244" t="s">
        <v>359</v>
      </c>
    </row>
    <row r="352" spans="1:2" x14ac:dyDescent="0.35">
      <c r="A352" s="211" t="s">
        <v>381</v>
      </c>
      <c r="B352" s="244" t="s">
        <v>359</v>
      </c>
    </row>
    <row r="353" spans="1:2" x14ac:dyDescent="0.35">
      <c r="A353" s="211" t="s">
        <v>382</v>
      </c>
      <c r="B353" s="244" t="s">
        <v>359</v>
      </c>
    </row>
    <row r="354" spans="1:2" x14ac:dyDescent="0.35">
      <c r="A354" s="211" t="s">
        <v>383</v>
      </c>
      <c r="B354" s="244" t="s">
        <v>359</v>
      </c>
    </row>
    <row r="355" spans="1:2" x14ac:dyDescent="0.35">
      <c r="A355" s="211" t="s">
        <v>384</v>
      </c>
      <c r="B355" s="244" t="s">
        <v>359</v>
      </c>
    </row>
    <row r="356" spans="1:2" x14ac:dyDescent="0.35">
      <c r="A356" s="211" t="s">
        <v>385</v>
      </c>
      <c r="B356" s="244" t="s">
        <v>359</v>
      </c>
    </row>
    <row r="357" spans="1:2" x14ac:dyDescent="0.35">
      <c r="A357" s="211" t="s">
        <v>386</v>
      </c>
      <c r="B357" s="244" t="s">
        <v>359</v>
      </c>
    </row>
    <row r="358" spans="1:2" x14ac:dyDescent="0.35">
      <c r="A358" s="211" t="s">
        <v>387</v>
      </c>
      <c r="B358" s="244" t="s">
        <v>359</v>
      </c>
    </row>
    <row r="359" spans="1:2" x14ac:dyDescent="0.35">
      <c r="A359" s="211" t="s">
        <v>388</v>
      </c>
      <c r="B359" s="244" t="s">
        <v>359</v>
      </c>
    </row>
    <row r="360" spans="1:2" x14ac:dyDescent="0.35">
      <c r="A360" s="211" t="s">
        <v>389</v>
      </c>
      <c r="B360" s="244" t="s">
        <v>359</v>
      </c>
    </row>
    <row r="361" spans="1:2" x14ac:dyDescent="0.35">
      <c r="A361" s="211" t="s">
        <v>390</v>
      </c>
      <c r="B361" s="244" t="s">
        <v>359</v>
      </c>
    </row>
    <row r="362" spans="1:2" x14ac:dyDescent="0.35">
      <c r="A362" s="211" t="s">
        <v>391</v>
      </c>
      <c r="B362" s="244" t="s">
        <v>359</v>
      </c>
    </row>
    <row r="363" spans="1:2" x14ac:dyDescent="0.35">
      <c r="A363" s="211" t="s">
        <v>392</v>
      </c>
      <c r="B363" s="244" t="s">
        <v>359</v>
      </c>
    </row>
    <row r="364" spans="1:2" x14ac:dyDescent="0.35">
      <c r="A364" s="211" t="s">
        <v>393</v>
      </c>
      <c r="B364" s="244" t="s">
        <v>359</v>
      </c>
    </row>
    <row r="365" spans="1:2" x14ac:dyDescent="0.35">
      <c r="A365" s="211" t="s">
        <v>394</v>
      </c>
      <c r="B365" s="244" t="s">
        <v>359</v>
      </c>
    </row>
    <row r="369" spans="1:7" x14ac:dyDescent="0.35">
      <c r="A369" s="234"/>
      <c r="B369" s="234"/>
      <c r="C369" s="234"/>
      <c r="D369" s="234"/>
      <c r="E369" s="234"/>
      <c r="F369" s="234"/>
      <c r="G369" s="234"/>
    </row>
    <row r="370" spans="1:7" x14ac:dyDescent="0.35">
      <c r="A370" s="234"/>
      <c r="B370" s="234"/>
      <c r="C370" s="234"/>
      <c r="D370" s="234"/>
      <c r="E370" s="234"/>
      <c r="F370" s="234"/>
      <c r="G370" s="234"/>
    </row>
    <row r="371" spans="1:7" x14ac:dyDescent="0.35">
      <c r="A371" s="234"/>
      <c r="B371" s="234"/>
      <c r="C371" s="234"/>
      <c r="D371" s="234"/>
      <c r="E371" s="234"/>
      <c r="F371" s="234"/>
      <c r="G371" s="234"/>
    </row>
    <row r="372" spans="1:7" x14ac:dyDescent="0.35">
      <c r="A372" s="234"/>
      <c r="B372" s="234"/>
      <c r="C372" s="234"/>
      <c r="D372" s="234"/>
      <c r="E372" s="234"/>
      <c r="F372" s="234"/>
      <c r="G372" s="234"/>
    </row>
    <row r="373" spans="1:7" x14ac:dyDescent="0.35">
      <c r="A373" s="234"/>
      <c r="B373" s="234"/>
      <c r="C373" s="234"/>
      <c r="D373" s="234"/>
      <c r="E373" s="234"/>
      <c r="F373" s="234"/>
      <c r="G373" s="234"/>
    </row>
    <row r="374" spans="1:7" x14ac:dyDescent="0.35">
      <c r="A374" s="234"/>
      <c r="B374" s="234"/>
      <c r="C374" s="234"/>
      <c r="D374" s="234"/>
      <c r="E374" s="234"/>
      <c r="F374" s="234"/>
      <c r="G374" s="234"/>
    </row>
    <row r="375" spans="1:7" x14ac:dyDescent="0.35">
      <c r="A375" s="234"/>
      <c r="B375" s="234"/>
      <c r="C375" s="234"/>
      <c r="D375" s="234"/>
      <c r="E375" s="234"/>
      <c r="F375" s="234"/>
      <c r="G375" s="234"/>
    </row>
    <row r="376" spans="1:7" x14ac:dyDescent="0.35">
      <c r="A376" s="234"/>
      <c r="B376" s="234"/>
      <c r="C376" s="234"/>
      <c r="D376" s="234"/>
      <c r="E376" s="234"/>
      <c r="F376" s="234"/>
      <c r="G376" s="234"/>
    </row>
    <row r="377" spans="1:7" x14ac:dyDescent="0.35">
      <c r="A377" s="234"/>
      <c r="B377" s="234"/>
      <c r="C377" s="234"/>
      <c r="D377" s="234"/>
      <c r="E377" s="234"/>
      <c r="F377" s="234"/>
      <c r="G377" s="234"/>
    </row>
    <row r="378" spans="1:7" x14ac:dyDescent="0.35">
      <c r="A378" s="234"/>
      <c r="B378" s="234"/>
      <c r="C378" s="234"/>
      <c r="D378" s="234"/>
      <c r="E378" s="234"/>
      <c r="F378" s="234"/>
      <c r="G378" s="234"/>
    </row>
    <row r="379" spans="1:7" x14ac:dyDescent="0.35">
      <c r="A379" s="234"/>
      <c r="B379" s="234"/>
      <c r="C379" s="234"/>
      <c r="D379" s="234"/>
      <c r="E379" s="234"/>
      <c r="F379" s="234"/>
      <c r="G379" s="234"/>
    </row>
    <row r="380" spans="1:7" x14ac:dyDescent="0.35">
      <c r="A380" s="234"/>
      <c r="B380" s="234"/>
      <c r="C380" s="234"/>
      <c r="D380" s="234"/>
      <c r="E380" s="234"/>
      <c r="F380" s="234"/>
      <c r="G380" s="234"/>
    </row>
    <row r="381" spans="1:7" x14ac:dyDescent="0.35">
      <c r="A381" s="234"/>
      <c r="B381" s="234"/>
      <c r="C381" s="234"/>
      <c r="D381" s="234"/>
      <c r="E381" s="234"/>
      <c r="F381" s="234"/>
      <c r="G381" s="234"/>
    </row>
    <row r="382" spans="1:7" x14ac:dyDescent="0.35">
      <c r="A382" s="234"/>
      <c r="B382" s="234"/>
      <c r="C382" s="234"/>
      <c r="D382" s="234"/>
      <c r="E382" s="234"/>
      <c r="F382" s="234"/>
      <c r="G382" s="234"/>
    </row>
    <row r="383" spans="1:7" x14ac:dyDescent="0.35">
      <c r="A383" s="234"/>
      <c r="B383" s="234"/>
      <c r="C383" s="234"/>
      <c r="D383" s="234"/>
      <c r="E383" s="234"/>
      <c r="F383" s="234"/>
      <c r="G383" s="234"/>
    </row>
    <row r="384" spans="1:7" x14ac:dyDescent="0.35">
      <c r="A384" s="234"/>
      <c r="B384" s="234"/>
      <c r="C384" s="234"/>
      <c r="D384" s="234"/>
      <c r="E384" s="234"/>
      <c r="F384" s="234"/>
      <c r="G384" s="234"/>
    </row>
    <row r="385" spans="1:7" x14ac:dyDescent="0.35">
      <c r="A385" s="234"/>
      <c r="B385" s="234"/>
      <c r="C385" s="234"/>
      <c r="D385" s="234"/>
      <c r="E385" s="234"/>
      <c r="F385" s="234"/>
      <c r="G385" s="234"/>
    </row>
    <row r="386" spans="1:7" x14ac:dyDescent="0.35">
      <c r="A386" s="234"/>
      <c r="B386" s="234"/>
      <c r="C386" s="234"/>
      <c r="D386" s="234"/>
      <c r="E386" s="234"/>
      <c r="F386" s="234"/>
      <c r="G386" s="234"/>
    </row>
    <row r="387" spans="1:7" x14ac:dyDescent="0.35">
      <c r="A387" s="234"/>
      <c r="B387" s="234"/>
      <c r="C387" s="234"/>
      <c r="D387" s="234"/>
      <c r="E387" s="234"/>
      <c r="F387" s="234"/>
      <c r="G387" s="234"/>
    </row>
    <row r="388" spans="1:7" x14ac:dyDescent="0.35">
      <c r="A388" s="234"/>
      <c r="B388" s="234"/>
      <c r="C388" s="234"/>
      <c r="D388" s="234"/>
      <c r="E388" s="234"/>
      <c r="F388" s="234"/>
      <c r="G388" s="234"/>
    </row>
    <row r="389" spans="1:7" x14ac:dyDescent="0.35">
      <c r="A389" s="234"/>
      <c r="B389" s="234"/>
      <c r="C389" s="234"/>
      <c r="D389" s="234"/>
      <c r="E389" s="234"/>
      <c r="F389" s="234"/>
      <c r="G389" s="234"/>
    </row>
    <row r="390" spans="1:7" x14ac:dyDescent="0.35">
      <c r="A390" s="234"/>
      <c r="B390" s="234"/>
      <c r="C390" s="234"/>
      <c r="D390" s="234"/>
      <c r="E390" s="234"/>
      <c r="F390" s="234"/>
      <c r="G390" s="234"/>
    </row>
    <row r="391" spans="1:7" x14ac:dyDescent="0.35">
      <c r="A391" s="234"/>
      <c r="B391" s="234"/>
      <c r="C391" s="234"/>
      <c r="D391" s="234"/>
      <c r="E391" s="234"/>
      <c r="F391" s="234"/>
      <c r="G391" s="234"/>
    </row>
    <row r="392" spans="1:7" x14ac:dyDescent="0.35">
      <c r="A392" s="234"/>
      <c r="B392" s="234"/>
      <c r="C392" s="234"/>
      <c r="D392" s="234"/>
      <c r="E392" s="234"/>
      <c r="F392" s="234"/>
      <c r="G392" s="234"/>
    </row>
    <row r="393" spans="1:7" x14ac:dyDescent="0.35">
      <c r="A393" s="234"/>
      <c r="B393" s="234"/>
      <c r="C393" s="234"/>
      <c r="D393" s="234"/>
      <c r="E393" s="234"/>
      <c r="F393" s="234"/>
      <c r="G393" s="234"/>
    </row>
    <row r="394" spans="1:7" x14ac:dyDescent="0.35">
      <c r="A394" s="234"/>
      <c r="B394" s="234"/>
      <c r="C394" s="234"/>
      <c r="D394" s="234"/>
      <c r="E394" s="234"/>
      <c r="F394" s="234"/>
      <c r="G394" s="234"/>
    </row>
    <row r="395" spans="1:7" x14ac:dyDescent="0.35">
      <c r="A395" s="234"/>
      <c r="B395" s="234"/>
      <c r="C395" s="234"/>
      <c r="D395" s="234"/>
      <c r="E395" s="234"/>
      <c r="F395" s="234"/>
      <c r="G395" s="234"/>
    </row>
    <row r="396" spans="1:7" x14ac:dyDescent="0.35">
      <c r="A396" s="234"/>
      <c r="B396" s="234"/>
      <c r="C396" s="234"/>
      <c r="D396" s="234"/>
      <c r="E396" s="234"/>
      <c r="F396" s="234"/>
      <c r="G396" s="234"/>
    </row>
    <row r="397" spans="1:7" x14ac:dyDescent="0.35">
      <c r="A397" s="234"/>
      <c r="B397" s="234"/>
      <c r="C397" s="234"/>
      <c r="D397" s="234"/>
      <c r="E397" s="234"/>
      <c r="F397" s="234"/>
      <c r="G397" s="234"/>
    </row>
    <row r="398" spans="1:7" x14ac:dyDescent="0.35">
      <c r="A398" s="234"/>
      <c r="B398" s="234"/>
      <c r="C398" s="234"/>
      <c r="D398" s="234"/>
      <c r="E398" s="234"/>
      <c r="F398" s="234"/>
      <c r="G398" s="234"/>
    </row>
    <row r="399" spans="1:7" x14ac:dyDescent="0.35">
      <c r="A399" s="234"/>
      <c r="B399" s="234"/>
      <c r="C399" s="234"/>
      <c r="D399" s="234"/>
      <c r="E399" s="234"/>
      <c r="F399" s="234"/>
      <c r="G399" s="234"/>
    </row>
    <row r="400" spans="1:7" x14ac:dyDescent="0.35">
      <c r="A400" s="234"/>
      <c r="B400" s="234"/>
      <c r="C400" s="234"/>
      <c r="D400" s="234"/>
      <c r="E400" s="234"/>
      <c r="F400" s="234"/>
      <c r="G400" s="234"/>
    </row>
    <row r="401" spans="1:7" x14ac:dyDescent="0.35">
      <c r="A401" s="234"/>
      <c r="B401" s="234"/>
      <c r="C401" s="234"/>
      <c r="D401" s="234"/>
      <c r="E401" s="234"/>
      <c r="F401" s="234"/>
      <c r="G401" s="234"/>
    </row>
    <row r="402" spans="1:7" x14ac:dyDescent="0.35">
      <c r="A402" s="234"/>
      <c r="B402" s="234"/>
      <c r="C402" s="234"/>
      <c r="D402" s="234"/>
      <c r="E402" s="234"/>
      <c r="F402" s="234"/>
      <c r="G402" s="234"/>
    </row>
    <row r="403" spans="1:7" x14ac:dyDescent="0.35">
      <c r="A403" s="234"/>
      <c r="B403" s="234"/>
      <c r="C403" s="234"/>
      <c r="D403" s="234"/>
      <c r="E403" s="234"/>
      <c r="F403" s="234"/>
      <c r="G403" s="234"/>
    </row>
    <row r="404" spans="1:7" x14ac:dyDescent="0.35">
      <c r="A404" s="234"/>
      <c r="B404" s="234"/>
      <c r="C404" s="234"/>
      <c r="D404" s="234"/>
      <c r="E404" s="234"/>
      <c r="F404" s="234"/>
      <c r="G404" s="234"/>
    </row>
    <row r="405" spans="1:7" x14ac:dyDescent="0.35">
      <c r="A405" s="234"/>
      <c r="B405" s="234"/>
      <c r="C405" s="234"/>
      <c r="D405" s="234"/>
      <c r="E405" s="234"/>
      <c r="F405" s="234"/>
      <c r="G405" s="234"/>
    </row>
    <row r="406" spans="1:7" x14ac:dyDescent="0.35">
      <c r="A406" s="234"/>
      <c r="B406" s="234"/>
      <c r="C406" s="234"/>
      <c r="D406" s="234"/>
      <c r="E406" s="234"/>
      <c r="F406" s="234"/>
      <c r="G406" s="234"/>
    </row>
    <row r="407" spans="1:7" x14ac:dyDescent="0.35">
      <c r="A407" s="234"/>
      <c r="B407" s="234"/>
      <c r="C407" s="234"/>
      <c r="D407" s="234"/>
      <c r="E407" s="234"/>
      <c r="F407" s="234"/>
      <c r="G407" s="234"/>
    </row>
    <row r="408" spans="1:7" x14ac:dyDescent="0.35">
      <c r="A408" s="234"/>
      <c r="B408" s="234"/>
      <c r="C408" s="234"/>
      <c r="D408" s="234"/>
      <c r="E408" s="234"/>
      <c r="F408" s="234"/>
      <c r="G408" s="234"/>
    </row>
    <row r="409" spans="1:7" x14ac:dyDescent="0.35">
      <c r="A409" s="234"/>
      <c r="B409" s="234"/>
      <c r="C409" s="234"/>
      <c r="D409" s="234"/>
      <c r="E409" s="234"/>
      <c r="F409" s="234"/>
      <c r="G409" s="234"/>
    </row>
    <row r="410" spans="1:7" x14ac:dyDescent="0.35">
      <c r="A410" s="234"/>
      <c r="B410" s="234"/>
      <c r="C410" s="234"/>
      <c r="D410" s="234"/>
      <c r="E410" s="234"/>
      <c r="F410" s="234"/>
      <c r="G410" s="234"/>
    </row>
    <row r="411" spans="1:7" x14ac:dyDescent="0.35">
      <c r="A411" s="234"/>
      <c r="B411" s="234"/>
      <c r="C411" s="234"/>
      <c r="D411" s="234"/>
      <c r="E411" s="234"/>
      <c r="F411" s="234"/>
      <c r="G411" s="234"/>
    </row>
    <row r="412" spans="1:7" x14ac:dyDescent="0.35">
      <c r="A412" s="234"/>
      <c r="B412" s="234"/>
      <c r="C412" s="234"/>
      <c r="D412" s="234"/>
      <c r="E412" s="234"/>
      <c r="F412" s="234"/>
      <c r="G412" s="234"/>
    </row>
    <row r="413" spans="1:7" x14ac:dyDescent="0.35">
      <c r="A413" s="234"/>
      <c r="B413" s="234"/>
      <c r="C413" s="234"/>
      <c r="D413" s="234"/>
      <c r="E413" s="234"/>
      <c r="F413" s="234"/>
      <c r="G413" s="234"/>
    </row>
  </sheetData>
  <protectedRanges>
    <protectedRange sqref="B313:D318 F313:G318" name="Range12_2"/>
    <protectedRange sqref="C193:C207 B209:C215 F209:G215 B221:C227 C229 C231:C238 B234:B238 C217:C219 B243:C284 C240:C241" name="Range10_2"/>
    <protectedRange sqref="B168:D172 F168:G172 D138 C164:D166" name="Range8_2"/>
    <protectedRange sqref="C89:D89 C93:D99 B101:D110 F101:G110 B130:D136 B156 C112:D128 F130:G136 F156:G162" name="Range6_2"/>
    <protectedRange sqref="B18:B25" name="Basic Facts 2_1"/>
    <protectedRange sqref="C14:C25" name="Basic facts_1"/>
    <protectedRange sqref="B30:B35 C27:C35 C38:C39" name="Regulatory Sumary_1"/>
    <protectedRange sqref="C3 B18:B25 C14:C25 C27:C35 B30:B35 B46:B51 C45:C51 D46:D51 F45:G51 C53:D57 B59:D64 F53:G57 F59:G64 C66:D66 C70:D76 B78:D87 F66:G76 F78:G87 C93:D99 B40:B43 C38:C43" name="HTT General_2"/>
    <protectedRange sqref="C156:D156 B157:D162 C138 C139:D154" name="Range7_1"/>
    <protectedRange sqref="C174:C178 B180:D191 F180:G191" name="Range9_2"/>
    <protectedRange sqref="C312 B321:G365" name="Range11_2"/>
    <protectedRange sqref="C45:C51 B46:B51 D46:G51 F45:G45" name="Range13_2"/>
  </protectedRanges>
  <hyperlinks>
    <hyperlink ref="B6" location="'A. HTT General'!B13" display="1. Basic Facts" xr:uid="{8E73926A-0421-485D-AD7B-3F177DCB94B8}"/>
    <hyperlink ref="B7" location="'A. HTT General'!B26" display="2. Regulatory Summary" xr:uid="{F15D9AD4-8B2D-43C5-A43C-6BCAA43B8BAE}"/>
    <hyperlink ref="B8" location="'A. HTT General'!B36" display="3. General Cover Pool / Covered Bond Information" xr:uid="{A8BFCB61-7A6F-44B4-AF1D-4BAC3B4400ED}"/>
    <hyperlink ref="B9" location="'A. HTT General'!B285" display="4. References to Capital Requirements Regulation (CRR) 129(7)" xr:uid="{882F0C22-C7EF-4C87-B3DA-37315F550B0F}"/>
    <hyperlink ref="B11" location="'A. HTT General'!B319" display="6. Other relevant information" xr:uid="{B8DFBDF2-0629-496C-856C-2B9F09487FA0}"/>
    <hyperlink ref="C289" location="'A. HTT General'!A39" display="'A. HTT General'!A39" xr:uid="{5CBF27D1-DF85-44E8-B2F0-B11654726A0B}"/>
    <hyperlink ref="C290" location="'B1. HTT Mortgage Assets'!B43" display="'B1. HTT Mortgage Assets'!B43" xr:uid="{95C06C34-4DA9-40E2-9A73-2C753A0AEA43}"/>
    <hyperlink ref="D290" location="'B2. HTT Public Sector Assets'!B48" display="'B2. HTT Public Sector Assets'!B48" xr:uid="{46A71D3F-3A21-4E16-B3BF-359F95512BD7}"/>
    <hyperlink ref="C291" location="'A. HTT General'!A52" display="'A. HTT General'!A52" xr:uid="{F14F7542-D660-4A1D-98AF-31C2D60D6BA5}"/>
    <hyperlink ref="C295" location="'A. HTT General'!B163" display="'A. HTT General'!B163" xr:uid="{3AE6A539-35B6-4EA1-85E4-5A5E57E9926D}"/>
    <hyperlink ref="C296" location="'A. HTT General'!B137" display="'A. HTT General'!B137" xr:uid="{747F1E9B-1376-4F7D-8560-A5CA3989FDF5}"/>
    <hyperlink ref="C297" location="'C. HTT Harmonised Glossary'!B17" display="'C. HTT Harmonised Glossary'!B17" xr:uid="{6E01CD40-EAFA-4C36-82DF-A1F2E140024D}"/>
    <hyperlink ref="C298" location="'A. HTT General'!B65" display="'A. HTT General'!B65" xr:uid="{CB32ABA6-7AE9-4167-B022-E06259EDB2D2}"/>
    <hyperlink ref="C299" location="'A. HTT General'!B88" display="'A. HTT General'!B88" xr:uid="{C3E77596-7490-43F2-9C3B-E0081D480E8D}"/>
    <hyperlink ref="C300" location="'B1. HTT Mortgage Assets'!B180" display="'B1. HTT Mortgage Assets'!B180" xr:uid="{37306121-A36A-481E-963A-7E6E1E8AA59C}"/>
    <hyperlink ref="D300" location="'B2. HTT Public Sector Assets'!B166" display="'B2. HTT Public Sector Assets'!B166" xr:uid="{48ABEDD1-00B9-4779-82E7-9D27B19E3367}"/>
    <hyperlink ref="B27" r:id="rId1" display="UCITS Compliance" xr:uid="{67925225-F2A0-431A-A814-8F4703D17F91}"/>
    <hyperlink ref="B28" r:id="rId2" xr:uid="{9BEEFE0F-7B05-4437-9F2D-43716B5C7E32}"/>
    <hyperlink ref="B29" r:id="rId3" xr:uid="{601226D3-888B-460F-B2A3-B607D05A42C8}"/>
    <hyperlink ref="B10" location="'A. HTT General'!B311" display="5. References to Capital Requirements Regulation (CRR) 129(1)" xr:uid="{4C1B74FE-F25D-44F2-A42E-0938684D8D3A}"/>
    <hyperlink ref="D292" location="'B1. HTT Mortgage Assets'!B287" display="'B1. HTT Mortgage Assets'!B287" xr:uid="{AE326B23-483B-40E4-848B-3295B0F70812}"/>
    <hyperlink ref="C292" location="'B1. HTT Mortgage Assets'!B186" display="'B1. HTT Mortgage Assets'!B186" xr:uid="{D8671C3D-97B3-4C4C-A83E-F727E25912E1}"/>
    <hyperlink ref="C288" location="'A. HTT General'!A38" display="'A. HTT General'!A38" xr:uid="{004832CC-F1E9-4013-BD88-2C63970B2A85}"/>
    <hyperlink ref="C294" location="'A. HTT General'!B111" display="'A. HTT General'!B111" xr:uid="{A060A56E-53DE-4D6B-956E-1B791EDEE28A}"/>
    <hyperlink ref="F292" location="'B2. HTT Public Sector Assets'!A18" display="'B2. HTT Public Sector Assets'!A18" xr:uid="{DC951333-EB4E-4867-ABA9-D063D5FECC6C}"/>
    <hyperlink ref="D293" location="'B2. HTT Public Sector Assets'!B129" display="'B2. HTT Public Sector Assets'!B129" xr:uid="{68066A8F-6DF8-4DC0-8999-7D7AB7539737}"/>
    <hyperlink ref="C293" location="'B1. HTT Mortgage Assets'!B149" display="'B1. HTT Mortgage Assets'!B149" xr:uid="{25DCBD4F-3CDA-4F05-9C1D-FEF47344CFFE}"/>
    <hyperlink ref="C229" r:id="rId4" xr:uid="{84CC45AA-69F1-4ADB-8068-DC616ECC0977}"/>
  </hyperlinks>
  <pageMargins left="0.7" right="0.7" top="0.75" bottom="0.75" header="0.3" footer="0.3"/>
  <pageSetup scale="34" orientation="portrait" r:id="rId5"/>
  <headerFooter>
    <oddFooter>&amp;R&amp;1#&amp;"Calibri"&amp;10&amp;K0000FFClassification : Internal</oddFooter>
  </headerFooter>
  <rowBreaks count="2" manualBreakCount="2">
    <brk id="110" max="16383" man="1"/>
    <brk id="229"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DD4791-0DAB-4C4A-BD91-A2FE815036D9}">
  <sheetPr>
    <tabColor rgb="FFE36E00"/>
  </sheetPr>
  <dimension ref="A1:G577"/>
  <sheetViews>
    <sheetView view="pageBreakPreview" zoomScale="60" zoomScaleNormal="100" workbookViewId="0"/>
  </sheetViews>
  <sheetFormatPr defaultRowHeight="14.5" outlineLevelRow="1" x14ac:dyDescent="0.35"/>
  <cols>
    <col min="1" max="1" width="13.81640625" style="211" customWidth="1"/>
    <col min="2" max="2" width="60.81640625" style="211" customWidth="1"/>
    <col min="3" max="3" width="41" style="211" customWidth="1"/>
    <col min="4" max="4" width="40.81640625" style="211" customWidth="1"/>
    <col min="5" max="5" width="6.7265625" style="211" customWidth="1"/>
    <col min="6" max="6" width="41.54296875" style="211" customWidth="1"/>
    <col min="7" max="7" width="41.54296875" style="205" customWidth="1"/>
    <col min="8" max="16384" width="8.7265625" style="171"/>
  </cols>
  <sheetData>
    <row r="1" spans="1:7" ht="31" x14ac:dyDescent="0.35">
      <c r="A1" s="170" t="s">
        <v>395</v>
      </c>
      <c r="B1" s="170"/>
      <c r="C1" s="205"/>
      <c r="D1" s="205"/>
      <c r="E1" s="205"/>
      <c r="F1" s="206" t="s">
        <v>1717</v>
      </c>
    </row>
    <row r="2" spans="1:7" ht="15" thickBot="1" x14ac:dyDescent="0.4">
      <c r="A2" s="205"/>
      <c r="B2" s="205"/>
      <c r="C2" s="205"/>
      <c r="D2" s="205"/>
      <c r="E2" s="205"/>
      <c r="F2" s="205"/>
    </row>
    <row r="3" spans="1:7" ht="19" thickBot="1" x14ac:dyDescent="0.4">
      <c r="A3" s="208"/>
      <c r="B3" s="209" t="s">
        <v>0</v>
      </c>
      <c r="C3" s="210" t="s">
        <v>1830</v>
      </c>
      <c r="D3" s="208"/>
      <c r="E3" s="208"/>
      <c r="F3" s="205"/>
      <c r="G3" s="208"/>
    </row>
    <row r="4" spans="1:7" ht="15" thickBot="1" x14ac:dyDescent="0.4"/>
    <row r="5" spans="1:7" ht="18.5" x14ac:dyDescent="0.35">
      <c r="A5" s="212"/>
      <c r="B5" s="213" t="s">
        <v>396</v>
      </c>
      <c r="C5" s="212"/>
      <c r="E5" s="214"/>
      <c r="F5" s="214"/>
    </row>
    <row r="6" spans="1:7" x14ac:dyDescent="0.35">
      <c r="B6" s="216" t="s">
        <v>397</v>
      </c>
    </row>
    <row r="7" spans="1:7" x14ac:dyDescent="0.35">
      <c r="B7" s="273" t="s">
        <v>398</v>
      </c>
    </row>
    <row r="8" spans="1:7" ht="15" thickBot="1" x14ac:dyDescent="0.4">
      <c r="B8" s="274" t="s">
        <v>399</v>
      </c>
    </row>
    <row r="9" spans="1:7" x14ac:dyDescent="0.35">
      <c r="B9" s="218"/>
    </row>
    <row r="10" spans="1:7" ht="37" x14ac:dyDescent="0.35">
      <c r="A10" s="219" t="s">
        <v>5</v>
      </c>
      <c r="B10" s="219" t="s">
        <v>397</v>
      </c>
      <c r="C10" s="220"/>
      <c r="D10" s="220"/>
      <c r="E10" s="220"/>
      <c r="F10" s="220"/>
      <c r="G10" s="221"/>
    </row>
    <row r="11" spans="1:7" x14ac:dyDescent="0.35">
      <c r="A11" s="228"/>
      <c r="B11" s="229" t="s">
        <v>400</v>
      </c>
      <c r="C11" s="228" t="s">
        <v>50</v>
      </c>
      <c r="D11" s="228"/>
      <c r="E11" s="228"/>
      <c r="F11" s="231" t="s">
        <v>401</v>
      </c>
      <c r="G11" s="231"/>
    </row>
    <row r="12" spans="1:7" x14ac:dyDescent="0.35">
      <c r="A12" s="211" t="s">
        <v>402</v>
      </c>
      <c r="B12" s="211" t="s">
        <v>403</v>
      </c>
      <c r="C12" s="258">
        <v>2919.8854311599912</v>
      </c>
      <c r="F12" s="239">
        <f>IF($C$15=0,"",IF(C12="[for completion]","",C12/$C$15))</f>
        <v>1</v>
      </c>
    </row>
    <row r="13" spans="1:7" x14ac:dyDescent="0.35">
      <c r="A13" s="211" t="s">
        <v>404</v>
      </c>
      <c r="B13" s="211" t="s">
        <v>405</v>
      </c>
      <c r="C13" s="258">
        <v>0</v>
      </c>
      <c r="F13" s="239">
        <f>IF($C$15=0,"",IF(C13="[for completion]","",C13/$C$15))</f>
        <v>0</v>
      </c>
    </row>
    <row r="14" spans="1:7" x14ac:dyDescent="0.35">
      <c r="A14" s="211" t="s">
        <v>406</v>
      </c>
      <c r="B14" s="211" t="s">
        <v>62</v>
      </c>
      <c r="C14" s="258">
        <v>0</v>
      </c>
      <c r="F14" s="239">
        <f>IF($C$15=0,"",IF(C14="[for completion]","",C14/$C$15))</f>
        <v>0</v>
      </c>
    </row>
    <row r="15" spans="1:7" x14ac:dyDescent="0.35">
      <c r="A15" s="211" t="s">
        <v>407</v>
      </c>
      <c r="B15" s="275" t="s">
        <v>64</v>
      </c>
      <c r="C15" s="232">
        <f>SUM(C12:C14)</f>
        <v>2919.8854311599912</v>
      </c>
      <c r="F15" s="237">
        <f>SUM(F12:F14)</f>
        <v>1</v>
      </c>
    </row>
    <row r="16" spans="1:7" x14ac:dyDescent="0.35">
      <c r="A16" s="211" t="s">
        <v>408</v>
      </c>
      <c r="B16" s="244" t="s">
        <v>409</v>
      </c>
      <c r="C16" s="232"/>
      <c r="F16" s="239">
        <f t="shared" ref="F16:F26" si="0">IF($C$15=0,"",IF(C16="[for completion]","",C16/$C$15))</f>
        <v>0</v>
      </c>
    </row>
    <row r="17" spans="1:7" x14ac:dyDescent="0.35">
      <c r="A17" s="211" t="s">
        <v>410</v>
      </c>
      <c r="B17" s="244" t="s">
        <v>411</v>
      </c>
      <c r="C17" s="232"/>
      <c r="F17" s="239">
        <f t="shared" si="0"/>
        <v>0</v>
      </c>
    </row>
    <row r="18" spans="1:7" x14ac:dyDescent="0.35">
      <c r="A18" s="211" t="s">
        <v>412</v>
      </c>
      <c r="B18" s="244" t="s">
        <v>165</v>
      </c>
      <c r="C18" s="232"/>
      <c r="F18" s="239">
        <f t="shared" si="0"/>
        <v>0</v>
      </c>
    </row>
    <row r="19" spans="1:7" x14ac:dyDescent="0.35">
      <c r="A19" s="211" t="s">
        <v>413</v>
      </c>
      <c r="B19" s="244" t="s">
        <v>165</v>
      </c>
      <c r="C19" s="232"/>
      <c r="F19" s="239">
        <f t="shared" si="0"/>
        <v>0</v>
      </c>
    </row>
    <row r="20" spans="1:7" x14ac:dyDescent="0.35">
      <c r="A20" s="211" t="s">
        <v>414</v>
      </c>
      <c r="B20" s="244" t="s">
        <v>165</v>
      </c>
      <c r="C20" s="232"/>
      <c r="F20" s="239">
        <f t="shared" si="0"/>
        <v>0</v>
      </c>
    </row>
    <row r="21" spans="1:7" x14ac:dyDescent="0.35">
      <c r="A21" s="211" t="s">
        <v>415</v>
      </c>
      <c r="B21" s="244" t="s">
        <v>165</v>
      </c>
      <c r="C21" s="232"/>
      <c r="F21" s="239">
        <f t="shared" si="0"/>
        <v>0</v>
      </c>
    </row>
    <row r="22" spans="1:7" x14ac:dyDescent="0.35">
      <c r="A22" s="211" t="s">
        <v>416</v>
      </c>
      <c r="B22" s="244" t="s">
        <v>165</v>
      </c>
      <c r="C22" s="232"/>
      <c r="F22" s="239">
        <f t="shared" si="0"/>
        <v>0</v>
      </c>
    </row>
    <row r="23" spans="1:7" x14ac:dyDescent="0.35">
      <c r="A23" s="211" t="s">
        <v>417</v>
      </c>
      <c r="B23" s="244" t="s">
        <v>165</v>
      </c>
      <c r="C23" s="232"/>
      <c r="F23" s="239">
        <f t="shared" si="0"/>
        <v>0</v>
      </c>
    </row>
    <row r="24" spans="1:7" x14ac:dyDescent="0.35">
      <c r="A24" s="211" t="s">
        <v>418</v>
      </c>
      <c r="B24" s="244" t="s">
        <v>165</v>
      </c>
      <c r="C24" s="232"/>
      <c r="F24" s="239">
        <f t="shared" si="0"/>
        <v>0</v>
      </c>
    </row>
    <row r="25" spans="1:7" x14ac:dyDescent="0.35">
      <c r="A25" s="211" t="s">
        <v>419</v>
      </c>
      <c r="B25" s="244" t="s">
        <v>165</v>
      </c>
      <c r="C25" s="232"/>
      <c r="F25" s="239">
        <f t="shared" si="0"/>
        <v>0</v>
      </c>
    </row>
    <row r="26" spans="1:7" x14ac:dyDescent="0.35">
      <c r="A26" s="211" t="s">
        <v>1831</v>
      </c>
      <c r="B26" s="244" t="s">
        <v>165</v>
      </c>
      <c r="C26" s="245"/>
      <c r="D26" s="234"/>
      <c r="E26" s="234"/>
      <c r="F26" s="239">
        <f t="shared" si="0"/>
        <v>0</v>
      </c>
    </row>
    <row r="27" spans="1:7" x14ac:dyDescent="0.35">
      <c r="A27" s="228"/>
      <c r="B27" s="229" t="s">
        <v>420</v>
      </c>
      <c r="C27" s="228" t="s">
        <v>421</v>
      </c>
      <c r="D27" s="228" t="s">
        <v>422</v>
      </c>
      <c r="E27" s="230"/>
      <c r="F27" s="228" t="s">
        <v>423</v>
      </c>
      <c r="G27" s="231"/>
    </row>
    <row r="28" spans="1:7" x14ac:dyDescent="0.35">
      <c r="A28" s="211" t="s">
        <v>424</v>
      </c>
      <c r="B28" s="211" t="s">
        <v>425</v>
      </c>
      <c r="C28" s="276">
        <v>41894</v>
      </c>
      <c r="D28" s="211" t="s">
        <v>86</v>
      </c>
      <c r="F28" s="211">
        <f>IF(AND(C28="[For completion]",D28="[For completion]"),"[For completion]",SUM(C28:D28))</f>
        <v>41894</v>
      </c>
    </row>
    <row r="29" spans="1:7" x14ac:dyDescent="0.35">
      <c r="A29" s="211" t="s">
        <v>426</v>
      </c>
      <c r="B29" s="224" t="s">
        <v>1832</v>
      </c>
    </row>
    <row r="30" spans="1:7" x14ac:dyDescent="0.35">
      <c r="A30" s="211" t="s">
        <v>428</v>
      </c>
      <c r="B30" s="224" t="s">
        <v>429</v>
      </c>
    </row>
    <row r="31" spans="1:7" x14ac:dyDescent="0.35">
      <c r="A31" s="211" t="s">
        <v>430</v>
      </c>
      <c r="B31" s="224"/>
    </row>
    <row r="32" spans="1:7" x14ac:dyDescent="0.35">
      <c r="A32" s="211" t="s">
        <v>431</v>
      </c>
      <c r="B32" s="224"/>
    </row>
    <row r="33" spans="1:7" x14ac:dyDescent="0.35">
      <c r="A33" s="211" t="s">
        <v>432</v>
      </c>
      <c r="B33" s="224"/>
    </row>
    <row r="34" spans="1:7" x14ac:dyDescent="0.35">
      <c r="A34" s="211" t="s">
        <v>433</v>
      </c>
      <c r="B34" s="224"/>
    </row>
    <row r="35" spans="1:7" x14ac:dyDescent="0.35">
      <c r="A35" s="228"/>
      <c r="B35" s="229" t="s">
        <v>434</v>
      </c>
      <c r="C35" s="228" t="s">
        <v>435</v>
      </c>
      <c r="D35" s="228" t="s">
        <v>436</v>
      </c>
      <c r="E35" s="230"/>
      <c r="F35" s="231" t="s">
        <v>401</v>
      </c>
      <c r="G35" s="231"/>
    </row>
    <row r="36" spans="1:7" x14ac:dyDescent="0.35">
      <c r="A36" s="211" t="s">
        <v>437</v>
      </c>
      <c r="B36" s="211" t="s">
        <v>438</v>
      </c>
      <c r="C36" s="277">
        <v>1.0898824203988512E-2</v>
      </c>
      <c r="D36" s="211" t="s">
        <v>56</v>
      </c>
      <c r="E36" s="278"/>
      <c r="F36" s="237" t="s">
        <v>1833</v>
      </c>
    </row>
    <row r="37" spans="1:7" x14ac:dyDescent="0.35">
      <c r="A37" s="211" t="s">
        <v>439</v>
      </c>
      <c r="C37" s="237"/>
      <c r="D37" s="237"/>
      <c r="E37" s="278"/>
      <c r="F37" s="237"/>
    </row>
    <row r="38" spans="1:7" x14ac:dyDescent="0.35">
      <c r="A38" s="211" t="s">
        <v>440</v>
      </c>
      <c r="C38" s="237"/>
      <c r="D38" s="237"/>
      <c r="E38" s="278"/>
      <c r="F38" s="237"/>
    </row>
    <row r="39" spans="1:7" x14ac:dyDescent="0.35">
      <c r="A39" s="211" t="s">
        <v>441</v>
      </c>
      <c r="C39" s="237"/>
      <c r="D39" s="237"/>
      <c r="E39" s="278"/>
      <c r="F39" s="237"/>
    </row>
    <row r="40" spans="1:7" x14ac:dyDescent="0.35">
      <c r="A40" s="211" t="s">
        <v>442</v>
      </c>
      <c r="C40" s="237"/>
      <c r="D40" s="237"/>
      <c r="E40" s="278"/>
      <c r="F40" s="237"/>
    </row>
    <row r="41" spans="1:7" x14ac:dyDescent="0.35">
      <c r="A41" s="211" t="s">
        <v>443</v>
      </c>
      <c r="C41" s="237"/>
      <c r="D41" s="237"/>
      <c r="E41" s="278"/>
      <c r="F41" s="237"/>
    </row>
    <row r="42" spans="1:7" x14ac:dyDescent="0.35">
      <c r="A42" s="211" t="s">
        <v>444</v>
      </c>
      <c r="C42" s="237"/>
      <c r="D42" s="237"/>
      <c r="E42" s="278"/>
      <c r="F42" s="237"/>
    </row>
    <row r="43" spans="1:7" x14ac:dyDescent="0.35">
      <c r="A43" s="228"/>
      <c r="B43" s="229" t="s">
        <v>445</v>
      </c>
      <c r="C43" s="228" t="s">
        <v>435</v>
      </c>
      <c r="D43" s="228" t="s">
        <v>436</v>
      </c>
      <c r="E43" s="230"/>
      <c r="F43" s="231" t="s">
        <v>401</v>
      </c>
      <c r="G43" s="231"/>
    </row>
    <row r="44" spans="1:7" x14ac:dyDescent="0.35">
      <c r="A44" s="211" t="s">
        <v>446</v>
      </c>
      <c r="B44" s="279" t="s">
        <v>447</v>
      </c>
      <c r="C44" s="280">
        <f>SUM(C45:C71)</f>
        <v>0</v>
      </c>
      <c r="D44" s="280">
        <f>SUM(D45:D71)</f>
        <v>0</v>
      </c>
      <c r="E44" s="237"/>
      <c r="F44" s="280">
        <f>SUM(F45:F71)</f>
        <v>0</v>
      </c>
      <c r="G44" s="211"/>
    </row>
    <row r="45" spans="1:7" x14ac:dyDescent="0.35">
      <c r="A45" s="211" t="s">
        <v>448</v>
      </c>
      <c r="B45" s="211" t="s">
        <v>449</v>
      </c>
      <c r="C45" s="211">
        <v>0</v>
      </c>
      <c r="D45" s="237">
        <v>0</v>
      </c>
      <c r="E45" s="237"/>
      <c r="F45" s="237" t="s">
        <v>1833</v>
      </c>
      <c r="G45" s="211"/>
    </row>
    <row r="46" spans="1:7" x14ac:dyDescent="0.35">
      <c r="A46" s="211" t="s">
        <v>450</v>
      </c>
      <c r="B46" s="211" t="s">
        <v>7</v>
      </c>
      <c r="C46" s="211" t="s">
        <v>135</v>
      </c>
      <c r="D46" s="237" t="s">
        <v>56</v>
      </c>
      <c r="E46" s="237"/>
      <c r="F46" s="237" t="s">
        <v>1833</v>
      </c>
      <c r="G46" s="211"/>
    </row>
    <row r="47" spans="1:7" x14ac:dyDescent="0.35">
      <c r="A47" s="211" t="s">
        <v>451</v>
      </c>
      <c r="B47" s="211" t="s">
        <v>452</v>
      </c>
      <c r="C47" s="211">
        <v>0</v>
      </c>
      <c r="D47" s="237">
        <v>0</v>
      </c>
      <c r="E47" s="237"/>
      <c r="F47" s="237" t="s">
        <v>1833</v>
      </c>
      <c r="G47" s="211"/>
    </row>
    <row r="48" spans="1:7" x14ac:dyDescent="0.35">
      <c r="A48" s="211" t="s">
        <v>453</v>
      </c>
      <c r="B48" s="211" t="s">
        <v>454</v>
      </c>
      <c r="C48" s="211">
        <v>0</v>
      </c>
      <c r="D48" s="237">
        <v>0</v>
      </c>
      <c r="E48" s="237"/>
      <c r="F48" s="237" t="s">
        <v>1833</v>
      </c>
      <c r="G48" s="211"/>
    </row>
    <row r="49" spans="1:7" x14ac:dyDescent="0.35">
      <c r="A49" s="211" t="s">
        <v>455</v>
      </c>
      <c r="B49" s="211" t="s">
        <v>456</v>
      </c>
      <c r="C49" s="211">
        <v>0</v>
      </c>
      <c r="D49" s="237">
        <v>0</v>
      </c>
      <c r="E49" s="237"/>
      <c r="F49" s="237" t="s">
        <v>1833</v>
      </c>
      <c r="G49" s="211"/>
    </row>
    <row r="50" spans="1:7" x14ac:dyDescent="0.35">
      <c r="A50" s="211" t="s">
        <v>457</v>
      </c>
      <c r="B50" s="211" t="s">
        <v>1834</v>
      </c>
      <c r="C50" s="211">
        <v>0</v>
      </c>
      <c r="D50" s="237">
        <v>0</v>
      </c>
      <c r="E50" s="237"/>
      <c r="F50" s="237" t="s">
        <v>1833</v>
      </c>
      <c r="G50" s="211"/>
    </row>
    <row r="51" spans="1:7" x14ac:dyDescent="0.35">
      <c r="A51" s="211" t="s">
        <v>458</v>
      </c>
      <c r="B51" s="211" t="s">
        <v>459</v>
      </c>
      <c r="C51" s="211">
        <v>0</v>
      </c>
      <c r="D51" s="237">
        <v>0</v>
      </c>
      <c r="E51" s="237"/>
      <c r="F51" s="237" t="s">
        <v>1833</v>
      </c>
      <c r="G51" s="211"/>
    </row>
    <row r="52" spans="1:7" x14ac:dyDescent="0.35">
      <c r="A52" s="211" t="s">
        <v>460</v>
      </c>
      <c r="B52" s="211" t="s">
        <v>461</v>
      </c>
      <c r="C52" s="211">
        <v>0</v>
      </c>
      <c r="D52" s="237">
        <v>0</v>
      </c>
      <c r="E52" s="237"/>
      <c r="F52" s="237" t="s">
        <v>1833</v>
      </c>
      <c r="G52" s="211"/>
    </row>
    <row r="53" spans="1:7" x14ac:dyDescent="0.35">
      <c r="A53" s="211" t="s">
        <v>462</v>
      </c>
      <c r="B53" s="211" t="s">
        <v>463</v>
      </c>
      <c r="C53" s="211">
        <v>0</v>
      </c>
      <c r="D53" s="237">
        <v>0</v>
      </c>
      <c r="E53" s="237"/>
      <c r="F53" s="237" t="s">
        <v>1833</v>
      </c>
      <c r="G53" s="211"/>
    </row>
    <row r="54" spans="1:7" x14ac:dyDescent="0.35">
      <c r="A54" s="211" t="s">
        <v>464</v>
      </c>
      <c r="B54" s="211" t="s">
        <v>465</v>
      </c>
      <c r="C54" s="211">
        <v>0</v>
      </c>
      <c r="D54" s="237">
        <v>0</v>
      </c>
      <c r="E54" s="237"/>
      <c r="F54" s="237" t="s">
        <v>1833</v>
      </c>
      <c r="G54" s="211"/>
    </row>
    <row r="55" spans="1:7" x14ac:dyDescent="0.35">
      <c r="A55" s="211" t="s">
        <v>466</v>
      </c>
      <c r="B55" s="211" t="s">
        <v>467</v>
      </c>
      <c r="C55" s="211">
        <v>0</v>
      </c>
      <c r="D55" s="237">
        <v>0</v>
      </c>
      <c r="E55" s="237"/>
      <c r="F55" s="237" t="s">
        <v>1833</v>
      </c>
      <c r="G55" s="211"/>
    </row>
    <row r="56" spans="1:7" x14ac:dyDescent="0.35">
      <c r="A56" s="211" t="s">
        <v>468</v>
      </c>
      <c r="B56" s="211" t="s">
        <v>469</v>
      </c>
      <c r="C56" s="211">
        <v>0</v>
      </c>
      <c r="D56" s="237">
        <v>0</v>
      </c>
      <c r="E56" s="237"/>
      <c r="F56" s="237" t="s">
        <v>1833</v>
      </c>
      <c r="G56" s="211"/>
    </row>
    <row r="57" spans="1:7" x14ac:dyDescent="0.35">
      <c r="A57" s="211" t="s">
        <v>470</v>
      </c>
      <c r="B57" s="211" t="s">
        <v>471</v>
      </c>
      <c r="C57" s="211">
        <v>0</v>
      </c>
      <c r="D57" s="237">
        <v>0</v>
      </c>
      <c r="E57" s="237"/>
      <c r="F57" s="237" t="s">
        <v>1833</v>
      </c>
      <c r="G57" s="211"/>
    </row>
    <row r="58" spans="1:7" x14ac:dyDescent="0.35">
      <c r="A58" s="211" t="s">
        <v>472</v>
      </c>
      <c r="B58" s="211" t="s">
        <v>473</v>
      </c>
      <c r="C58" s="211">
        <v>0</v>
      </c>
      <c r="D58" s="237">
        <v>0</v>
      </c>
      <c r="E58" s="237"/>
      <c r="F58" s="237" t="s">
        <v>1833</v>
      </c>
      <c r="G58" s="211"/>
    </row>
    <row r="59" spans="1:7" x14ac:dyDescent="0.35">
      <c r="A59" s="211" t="s">
        <v>474</v>
      </c>
      <c r="B59" s="211" t="s">
        <v>475</v>
      </c>
      <c r="C59" s="211">
        <v>0</v>
      </c>
      <c r="D59" s="237">
        <v>0</v>
      </c>
      <c r="E59" s="237"/>
      <c r="F59" s="237" t="s">
        <v>1833</v>
      </c>
      <c r="G59" s="211"/>
    </row>
    <row r="60" spans="1:7" x14ac:dyDescent="0.35">
      <c r="A60" s="211" t="s">
        <v>476</v>
      </c>
      <c r="B60" s="211" t="s">
        <v>477</v>
      </c>
      <c r="C60" s="211">
        <v>0</v>
      </c>
      <c r="D60" s="237">
        <v>0</v>
      </c>
      <c r="E60" s="237"/>
      <c r="F60" s="237" t="s">
        <v>1833</v>
      </c>
      <c r="G60" s="211"/>
    </row>
    <row r="61" spans="1:7" x14ac:dyDescent="0.35">
      <c r="A61" s="211" t="s">
        <v>478</v>
      </c>
      <c r="B61" s="211" t="s">
        <v>479</v>
      </c>
      <c r="C61" s="211">
        <v>0</v>
      </c>
      <c r="D61" s="237">
        <v>0</v>
      </c>
      <c r="E61" s="237"/>
      <c r="F61" s="237" t="s">
        <v>1833</v>
      </c>
      <c r="G61" s="211"/>
    </row>
    <row r="62" spans="1:7" x14ac:dyDescent="0.35">
      <c r="A62" s="211" t="s">
        <v>480</v>
      </c>
      <c r="B62" s="211" t="s">
        <v>481</v>
      </c>
      <c r="C62" s="211">
        <v>0</v>
      </c>
      <c r="D62" s="237">
        <v>0</v>
      </c>
      <c r="E62" s="237"/>
      <c r="F62" s="237" t="s">
        <v>1833</v>
      </c>
      <c r="G62" s="211"/>
    </row>
    <row r="63" spans="1:7" x14ac:dyDescent="0.35">
      <c r="A63" s="211" t="s">
        <v>482</v>
      </c>
      <c r="B63" s="211" t="s">
        <v>483</v>
      </c>
      <c r="C63" s="211">
        <v>0</v>
      </c>
      <c r="D63" s="237">
        <v>0</v>
      </c>
      <c r="E63" s="237"/>
      <c r="F63" s="237" t="s">
        <v>1833</v>
      </c>
      <c r="G63" s="211"/>
    </row>
    <row r="64" spans="1:7" x14ac:dyDescent="0.35">
      <c r="A64" s="211" t="s">
        <v>484</v>
      </c>
      <c r="B64" s="211" t="s">
        <v>485</v>
      </c>
      <c r="C64" s="211">
        <v>0</v>
      </c>
      <c r="D64" s="237">
        <v>0</v>
      </c>
      <c r="E64" s="237"/>
      <c r="F64" s="237" t="s">
        <v>1833</v>
      </c>
      <c r="G64" s="211"/>
    </row>
    <row r="65" spans="1:7" x14ac:dyDescent="0.35">
      <c r="A65" s="211" t="s">
        <v>486</v>
      </c>
      <c r="B65" s="211" t="s">
        <v>487</v>
      </c>
      <c r="C65" s="211">
        <v>0</v>
      </c>
      <c r="D65" s="237">
        <v>0</v>
      </c>
      <c r="E65" s="237"/>
      <c r="F65" s="237" t="s">
        <v>1833</v>
      </c>
      <c r="G65" s="211"/>
    </row>
    <row r="66" spans="1:7" x14ac:dyDescent="0.35">
      <c r="A66" s="211" t="s">
        <v>488</v>
      </c>
      <c r="B66" s="211" t="s">
        <v>489</v>
      </c>
      <c r="C66" s="211">
        <v>0</v>
      </c>
      <c r="D66" s="237">
        <v>0</v>
      </c>
      <c r="E66" s="237"/>
      <c r="F66" s="237" t="s">
        <v>1833</v>
      </c>
      <c r="G66" s="211"/>
    </row>
    <row r="67" spans="1:7" x14ac:dyDescent="0.35">
      <c r="A67" s="211" t="s">
        <v>490</v>
      </c>
      <c r="B67" s="211" t="s">
        <v>491</v>
      </c>
      <c r="C67" s="211">
        <v>0</v>
      </c>
      <c r="D67" s="237">
        <v>0</v>
      </c>
      <c r="E67" s="237"/>
      <c r="F67" s="237" t="s">
        <v>1833</v>
      </c>
      <c r="G67" s="211"/>
    </row>
    <row r="68" spans="1:7" x14ac:dyDescent="0.35">
      <c r="A68" s="211" t="s">
        <v>492</v>
      </c>
      <c r="B68" s="211" t="s">
        <v>493</v>
      </c>
      <c r="C68" s="211">
        <v>0</v>
      </c>
      <c r="D68" s="237">
        <v>0</v>
      </c>
      <c r="E68" s="237"/>
      <c r="F68" s="237" t="s">
        <v>1833</v>
      </c>
      <c r="G68" s="211"/>
    </row>
    <row r="69" spans="1:7" x14ac:dyDescent="0.35">
      <c r="A69" s="211" t="s">
        <v>494</v>
      </c>
      <c r="B69" s="211" t="s">
        <v>495</v>
      </c>
      <c r="C69" s="211">
        <v>0</v>
      </c>
      <c r="D69" s="237">
        <v>0</v>
      </c>
      <c r="E69" s="237"/>
      <c r="F69" s="237" t="s">
        <v>1833</v>
      </c>
      <c r="G69" s="211"/>
    </row>
    <row r="70" spans="1:7" x14ac:dyDescent="0.35">
      <c r="A70" s="211" t="s">
        <v>496</v>
      </c>
      <c r="B70" s="211" t="s">
        <v>497</v>
      </c>
      <c r="C70" s="211">
        <v>0</v>
      </c>
      <c r="D70" s="237">
        <v>0</v>
      </c>
      <c r="E70" s="237"/>
      <c r="F70" s="237" t="s">
        <v>1833</v>
      </c>
      <c r="G70" s="211"/>
    </row>
    <row r="71" spans="1:7" x14ac:dyDescent="0.35">
      <c r="A71" s="211" t="s">
        <v>498</v>
      </c>
      <c r="B71" s="211" t="s">
        <v>499</v>
      </c>
      <c r="C71" s="211">
        <v>0</v>
      </c>
      <c r="D71" s="237">
        <v>0</v>
      </c>
      <c r="E71" s="237"/>
      <c r="F71" s="237" t="s">
        <v>1833</v>
      </c>
      <c r="G71" s="211"/>
    </row>
    <row r="72" spans="1:7" x14ac:dyDescent="0.35">
      <c r="A72" s="211" t="s">
        <v>500</v>
      </c>
      <c r="B72" s="279" t="s">
        <v>247</v>
      </c>
      <c r="C72" s="280">
        <f>SUM(C73:C75)</f>
        <v>0</v>
      </c>
      <c r="D72" s="280">
        <f>SUM(D73:D75)</f>
        <v>0</v>
      </c>
      <c r="E72" s="237"/>
      <c r="F72" s="280">
        <f>SUM(F73:F75)</f>
        <v>0</v>
      </c>
      <c r="G72" s="211"/>
    </row>
    <row r="73" spans="1:7" x14ac:dyDescent="0.35">
      <c r="A73" s="211" t="s">
        <v>501</v>
      </c>
      <c r="B73" s="211" t="s">
        <v>502</v>
      </c>
      <c r="C73" s="211">
        <v>0</v>
      </c>
      <c r="D73" s="237">
        <v>0</v>
      </c>
      <c r="E73" s="237"/>
      <c r="F73" s="237" t="s">
        <v>1833</v>
      </c>
      <c r="G73" s="211"/>
    </row>
    <row r="74" spans="1:7" x14ac:dyDescent="0.35">
      <c r="A74" s="211" t="s">
        <v>503</v>
      </c>
      <c r="B74" s="211" t="s">
        <v>504</v>
      </c>
      <c r="C74" s="211">
        <v>0</v>
      </c>
      <c r="D74" s="237">
        <v>0</v>
      </c>
      <c r="E74" s="237"/>
      <c r="F74" s="237" t="s">
        <v>1833</v>
      </c>
      <c r="G74" s="211"/>
    </row>
    <row r="75" spans="1:7" x14ac:dyDescent="0.35">
      <c r="A75" s="211" t="s">
        <v>505</v>
      </c>
      <c r="B75" s="211" t="s">
        <v>506</v>
      </c>
      <c r="C75" s="211">
        <v>0</v>
      </c>
      <c r="D75" s="237">
        <v>0</v>
      </c>
      <c r="E75" s="237"/>
      <c r="F75" s="237" t="s">
        <v>1833</v>
      </c>
      <c r="G75" s="211"/>
    </row>
    <row r="76" spans="1:7" x14ac:dyDescent="0.35">
      <c r="A76" s="211" t="s">
        <v>507</v>
      </c>
      <c r="B76" s="279" t="s">
        <v>62</v>
      </c>
      <c r="C76" s="280">
        <f>SUM(C77:C87)</f>
        <v>0</v>
      </c>
      <c r="D76" s="280">
        <f>SUM(D77:D87)</f>
        <v>0</v>
      </c>
      <c r="E76" s="237"/>
      <c r="F76" s="280">
        <f>SUM(F77:F87)</f>
        <v>0</v>
      </c>
      <c r="G76" s="211"/>
    </row>
    <row r="77" spans="1:7" x14ac:dyDescent="0.35">
      <c r="A77" s="211" t="s">
        <v>508</v>
      </c>
      <c r="B77" s="226" t="s">
        <v>249</v>
      </c>
      <c r="C77" s="211">
        <v>0</v>
      </c>
      <c r="D77" s="237">
        <v>0</v>
      </c>
      <c r="E77" s="237"/>
      <c r="F77" s="237" t="s">
        <v>1833</v>
      </c>
      <c r="G77" s="211"/>
    </row>
    <row r="78" spans="1:7" x14ac:dyDescent="0.35">
      <c r="A78" s="211" t="s">
        <v>509</v>
      </c>
      <c r="B78" s="211" t="s">
        <v>510</v>
      </c>
      <c r="C78" s="211">
        <v>0</v>
      </c>
      <c r="D78" s="237" t="s">
        <v>1833</v>
      </c>
      <c r="E78" s="237"/>
      <c r="F78" s="237" t="s">
        <v>1833</v>
      </c>
      <c r="G78" s="211"/>
    </row>
    <row r="79" spans="1:7" x14ac:dyDescent="0.35">
      <c r="A79" s="211" t="s">
        <v>511</v>
      </c>
      <c r="B79" s="226" t="s">
        <v>251</v>
      </c>
      <c r="C79" s="237" t="s">
        <v>1833</v>
      </c>
      <c r="D79" s="237" t="s">
        <v>1833</v>
      </c>
      <c r="E79" s="237"/>
      <c r="F79" s="237" t="s">
        <v>1833</v>
      </c>
      <c r="G79" s="211"/>
    </row>
    <row r="80" spans="1:7" x14ac:dyDescent="0.35">
      <c r="A80" s="211" t="s">
        <v>512</v>
      </c>
      <c r="B80" s="226" t="s">
        <v>253</v>
      </c>
      <c r="C80" s="237" t="s">
        <v>1833</v>
      </c>
      <c r="D80" s="237" t="s">
        <v>1833</v>
      </c>
      <c r="E80" s="237"/>
      <c r="F80" s="237" t="s">
        <v>1833</v>
      </c>
      <c r="G80" s="211"/>
    </row>
    <row r="81" spans="1:7" x14ac:dyDescent="0.35">
      <c r="A81" s="211" t="s">
        <v>513</v>
      </c>
      <c r="B81" s="226" t="s">
        <v>255</v>
      </c>
      <c r="C81" s="237" t="s">
        <v>1833</v>
      </c>
      <c r="D81" s="237" t="s">
        <v>1833</v>
      </c>
      <c r="E81" s="237"/>
      <c r="F81" s="237" t="s">
        <v>1833</v>
      </c>
      <c r="G81" s="211"/>
    </row>
    <row r="82" spans="1:7" x14ac:dyDescent="0.35">
      <c r="A82" s="211" t="s">
        <v>514</v>
      </c>
      <c r="B82" s="226" t="s">
        <v>257</v>
      </c>
      <c r="C82" s="237" t="s">
        <v>1833</v>
      </c>
      <c r="D82" s="237" t="s">
        <v>1833</v>
      </c>
      <c r="E82" s="237"/>
      <c r="F82" s="237" t="s">
        <v>1833</v>
      </c>
      <c r="G82" s="211"/>
    </row>
    <row r="83" spans="1:7" x14ac:dyDescent="0.35">
      <c r="A83" s="211" t="s">
        <v>515</v>
      </c>
      <c r="B83" s="226" t="s">
        <v>259</v>
      </c>
      <c r="C83" s="237" t="s">
        <v>1833</v>
      </c>
      <c r="D83" s="237" t="s">
        <v>1833</v>
      </c>
      <c r="E83" s="237"/>
      <c r="F83" s="237" t="s">
        <v>1833</v>
      </c>
      <c r="G83" s="211"/>
    </row>
    <row r="84" spans="1:7" x14ac:dyDescent="0.35">
      <c r="A84" s="211" t="s">
        <v>516</v>
      </c>
      <c r="B84" s="226" t="s">
        <v>261</v>
      </c>
      <c r="C84" s="237" t="s">
        <v>1833</v>
      </c>
      <c r="D84" s="237" t="s">
        <v>1833</v>
      </c>
      <c r="E84" s="237"/>
      <c r="F84" s="237" t="s">
        <v>1833</v>
      </c>
      <c r="G84" s="211"/>
    </row>
    <row r="85" spans="1:7" x14ac:dyDescent="0.35">
      <c r="A85" s="211" t="s">
        <v>517</v>
      </c>
      <c r="B85" s="226" t="s">
        <v>263</v>
      </c>
      <c r="C85" s="237" t="s">
        <v>1833</v>
      </c>
      <c r="D85" s="237" t="s">
        <v>1833</v>
      </c>
      <c r="E85" s="237"/>
      <c r="F85" s="237" t="s">
        <v>1833</v>
      </c>
      <c r="G85" s="211"/>
    </row>
    <row r="86" spans="1:7" x14ac:dyDescent="0.35">
      <c r="A86" s="211" t="s">
        <v>518</v>
      </c>
      <c r="B86" s="226" t="s">
        <v>265</v>
      </c>
      <c r="C86" s="237" t="s">
        <v>1833</v>
      </c>
      <c r="D86" s="237" t="s">
        <v>1833</v>
      </c>
      <c r="E86" s="237"/>
      <c r="F86" s="237" t="s">
        <v>1833</v>
      </c>
      <c r="G86" s="211"/>
    </row>
    <row r="87" spans="1:7" x14ac:dyDescent="0.35">
      <c r="A87" s="211" t="s">
        <v>519</v>
      </c>
      <c r="B87" s="226" t="s">
        <v>62</v>
      </c>
      <c r="C87" s="237" t="s">
        <v>1833</v>
      </c>
      <c r="D87" s="237" t="s">
        <v>1833</v>
      </c>
      <c r="E87" s="237"/>
      <c r="F87" s="237" t="s">
        <v>1833</v>
      </c>
      <c r="G87" s="211"/>
    </row>
    <row r="88" spans="1:7" x14ac:dyDescent="0.35">
      <c r="A88" s="211" t="s">
        <v>520</v>
      </c>
      <c r="B88" s="244" t="s">
        <v>165</v>
      </c>
      <c r="C88" s="237"/>
      <c r="D88" s="237"/>
      <c r="E88" s="237"/>
      <c r="F88" s="237"/>
      <c r="G88" s="211"/>
    </row>
    <row r="89" spans="1:7" x14ac:dyDescent="0.35">
      <c r="A89" s="211" t="s">
        <v>521</v>
      </c>
      <c r="B89" s="244" t="s">
        <v>165</v>
      </c>
      <c r="C89" s="237"/>
      <c r="D89" s="237"/>
      <c r="E89" s="237"/>
      <c r="F89" s="237"/>
      <c r="G89" s="211"/>
    </row>
    <row r="90" spans="1:7" x14ac:dyDescent="0.35">
      <c r="A90" s="211" t="s">
        <v>522</v>
      </c>
      <c r="B90" s="244" t="s">
        <v>165</v>
      </c>
      <c r="C90" s="237"/>
      <c r="D90" s="237"/>
      <c r="E90" s="237"/>
      <c r="F90" s="237"/>
      <c r="G90" s="211"/>
    </row>
    <row r="91" spans="1:7" x14ac:dyDescent="0.35">
      <c r="A91" s="211" t="s">
        <v>523</v>
      </c>
      <c r="B91" s="244" t="s">
        <v>165</v>
      </c>
      <c r="C91" s="237"/>
      <c r="D91" s="237"/>
      <c r="E91" s="237"/>
      <c r="F91" s="237"/>
      <c r="G91" s="211"/>
    </row>
    <row r="92" spans="1:7" x14ac:dyDescent="0.35">
      <c r="A92" s="211" t="s">
        <v>524</v>
      </c>
      <c r="B92" s="244" t="s">
        <v>165</v>
      </c>
      <c r="C92" s="237"/>
      <c r="D92" s="237"/>
      <c r="E92" s="237"/>
      <c r="F92" s="237"/>
      <c r="G92" s="211"/>
    </row>
    <row r="93" spans="1:7" x14ac:dyDescent="0.35">
      <c r="A93" s="211" t="s">
        <v>525</v>
      </c>
      <c r="B93" s="244" t="s">
        <v>165</v>
      </c>
      <c r="C93" s="237"/>
      <c r="D93" s="237"/>
      <c r="E93" s="237"/>
      <c r="F93" s="237"/>
      <c r="G93" s="211"/>
    </row>
    <row r="94" spans="1:7" x14ac:dyDescent="0.35">
      <c r="A94" s="211" t="s">
        <v>526</v>
      </c>
      <c r="B94" s="244" t="s">
        <v>165</v>
      </c>
      <c r="C94" s="237"/>
      <c r="D94" s="237"/>
      <c r="E94" s="237"/>
      <c r="F94" s="237"/>
      <c r="G94" s="211"/>
    </row>
    <row r="95" spans="1:7" x14ac:dyDescent="0.35">
      <c r="A95" s="211" t="s">
        <v>527</v>
      </c>
      <c r="B95" s="244" t="s">
        <v>165</v>
      </c>
      <c r="C95" s="237"/>
      <c r="D95" s="237"/>
      <c r="E95" s="237"/>
      <c r="F95" s="237"/>
      <c r="G95" s="211"/>
    </row>
    <row r="96" spans="1:7" x14ac:dyDescent="0.35">
      <c r="A96" s="211" t="s">
        <v>528</v>
      </c>
      <c r="B96" s="244" t="s">
        <v>165</v>
      </c>
      <c r="C96" s="237"/>
      <c r="D96" s="237"/>
      <c r="E96" s="237"/>
      <c r="F96" s="237"/>
      <c r="G96" s="211"/>
    </row>
    <row r="97" spans="1:7" x14ac:dyDescent="0.35">
      <c r="A97" s="211" t="s">
        <v>529</v>
      </c>
      <c r="B97" s="244" t="s">
        <v>165</v>
      </c>
      <c r="C97" s="237"/>
      <c r="D97" s="237"/>
      <c r="E97" s="237"/>
      <c r="F97" s="237"/>
      <c r="G97" s="211"/>
    </row>
    <row r="98" spans="1:7" x14ac:dyDescent="0.35">
      <c r="A98" s="228"/>
      <c r="B98" s="257" t="s">
        <v>1835</v>
      </c>
      <c r="C98" s="228" t="s">
        <v>435</v>
      </c>
      <c r="D98" s="228" t="s">
        <v>436</v>
      </c>
      <c r="E98" s="230"/>
      <c r="F98" s="231" t="s">
        <v>401</v>
      </c>
      <c r="G98" s="231"/>
    </row>
    <row r="99" spans="1:7" x14ac:dyDescent="0.35">
      <c r="A99" s="211" t="s">
        <v>530</v>
      </c>
      <c r="B99" s="211" t="s">
        <v>531</v>
      </c>
      <c r="C99" s="237">
        <v>0.16739184237301541</v>
      </c>
      <c r="D99" s="237">
        <v>0</v>
      </c>
      <c r="E99" s="237"/>
      <c r="F99" s="237">
        <f>SUM(C99:D99)</f>
        <v>0.16739184237301541</v>
      </c>
      <c r="G99" s="211"/>
    </row>
    <row r="100" spans="1:7" x14ac:dyDescent="0.35">
      <c r="A100" s="211" t="s">
        <v>532</v>
      </c>
      <c r="B100" s="211" t="s">
        <v>533</v>
      </c>
      <c r="C100" s="237">
        <v>0.13880246124896414</v>
      </c>
      <c r="D100" s="237">
        <v>0</v>
      </c>
      <c r="E100" s="237"/>
      <c r="F100" s="237">
        <f t="shared" ref="F100:F110" si="1">SUM(C100:D100)</f>
        <v>0.13880246124896414</v>
      </c>
      <c r="G100" s="211"/>
    </row>
    <row r="101" spans="1:7" x14ac:dyDescent="0.35">
      <c r="A101" s="211" t="s">
        <v>534</v>
      </c>
      <c r="B101" s="211" t="s">
        <v>535</v>
      </c>
      <c r="C101" s="237">
        <v>0.14860073789526146</v>
      </c>
      <c r="D101" s="237">
        <v>0</v>
      </c>
      <c r="E101" s="237"/>
      <c r="F101" s="237">
        <f t="shared" si="1"/>
        <v>0.14860073789526146</v>
      </c>
      <c r="G101" s="211"/>
    </row>
    <row r="102" spans="1:7" x14ac:dyDescent="0.35">
      <c r="A102" s="211" t="s">
        <v>536</v>
      </c>
      <c r="B102" s="211" t="s">
        <v>537</v>
      </c>
      <c r="C102" s="237">
        <v>0.10336954569484322</v>
      </c>
      <c r="D102" s="237">
        <v>0</v>
      </c>
      <c r="E102" s="237"/>
      <c r="F102" s="237">
        <f t="shared" si="1"/>
        <v>0.10336954569484322</v>
      </c>
      <c r="G102" s="211"/>
    </row>
    <row r="103" spans="1:7" x14ac:dyDescent="0.35">
      <c r="A103" s="211" t="s">
        <v>538</v>
      </c>
      <c r="B103" s="211" t="s">
        <v>539</v>
      </c>
      <c r="C103" s="237">
        <v>0.10954203921382329</v>
      </c>
      <c r="D103" s="237">
        <v>0</v>
      </c>
      <c r="E103" s="237"/>
      <c r="F103" s="237">
        <f t="shared" si="1"/>
        <v>0.10954203921382329</v>
      </c>
      <c r="G103" s="211"/>
    </row>
    <row r="104" spans="1:7" x14ac:dyDescent="0.35">
      <c r="A104" s="211" t="s">
        <v>540</v>
      </c>
      <c r="B104" s="211" t="s">
        <v>541</v>
      </c>
      <c r="C104" s="237">
        <v>6.6937552427305952E-2</v>
      </c>
      <c r="D104" s="237">
        <v>0</v>
      </c>
      <c r="E104" s="237"/>
      <c r="F104" s="237">
        <f t="shared" si="1"/>
        <v>6.6937552427305952E-2</v>
      </c>
      <c r="G104" s="211"/>
    </row>
    <row r="105" spans="1:7" x14ac:dyDescent="0.35">
      <c r="A105" s="211" t="s">
        <v>542</v>
      </c>
      <c r="B105" s="211" t="s">
        <v>543</v>
      </c>
      <c r="C105" s="237">
        <v>8.0232939474248449E-2</v>
      </c>
      <c r="D105" s="237">
        <v>0</v>
      </c>
      <c r="E105" s="237"/>
      <c r="F105" s="237">
        <f t="shared" si="1"/>
        <v>8.0232939474248449E-2</v>
      </c>
      <c r="G105" s="211"/>
    </row>
    <row r="106" spans="1:7" x14ac:dyDescent="0.35">
      <c r="A106" s="211" t="s">
        <v>544</v>
      </c>
      <c r="B106" s="211" t="s">
        <v>545</v>
      </c>
      <c r="C106" s="237">
        <v>6.3802057961565031E-2</v>
      </c>
      <c r="D106" s="237">
        <v>0</v>
      </c>
      <c r="E106" s="237"/>
      <c r="F106" s="237">
        <f t="shared" si="1"/>
        <v>6.3802057961565031E-2</v>
      </c>
      <c r="G106" s="211"/>
    </row>
    <row r="107" spans="1:7" x14ac:dyDescent="0.35">
      <c r="A107" s="211" t="s">
        <v>546</v>
      </c>
      <c r="B107" s="211" t="s">
        <v>547</v>
      </c>
      <c r="C107" s="237">
        <v>5.6915981098606884E-2</v>
      </c>
      <c r="D107" s="237">
        <v>0</v>
      </c>
      <c r="E107" s="237"/>
      <c r="F107" s="237">
        <f t="shared" si="1"/>
        <v>5.6915981098606884E-2</v>
      </c>
      <c r="G107" s="211"/>
    </row>
    <row r="108" spans="1:7" x14ac:dyDescent="0.35">
      <c r="A108" s="211" t="s">
        <v>548</v>
      </c>
      <c r="B108" s="211" t="s">
        <v>549</v>
      </c>
      <c r="C108" s="237">
        <v>3.7604515012213617E-2</v>
      </c>
      <c r="D108" s="237">
        <v>0</v>
      </c>
      <c r="E108" s="237"/>
      <c r="F108" s="237">
        <f t="shared" si="1"/>
        <v>3.7604515012213617E-2</v>
      </c>
      <c r="G108" s="211"/>
    </row>
    <row r="109" spans="1:7" x14ac:dyDescent="0.35">
      <c r="A109" s="211" t="s">
        <v>550</v>
      </c>
      <c r="B109" s="211" t="s">
        <v>483</v>
      </c>
      <c r="C109" s="237">
        <v>2.5353343483956507E-2</v>
      </c>
      <c r="D109" s="237">
        <v>0</v>
      </c>
      <c r="E109" s="237"/>
      <c r="F109" s="237">
        <f t="shared" si="1"/>
        <v>2.5353343483956507E-2</v>
      </c>
      <c r="G109" s="211"/>
    </row>
    <row r="110" spans="1:7" x14ac:dyDescent="0.35">
      <c r="A110" s="211" t="s">
        <v>551</v>
      </c>
      <c r="B110" s="211" t="s">
        <v>62</v>
      </c>
      <c r="C110" s="237">
        <v>1.4469841161957847E-3</v>
      </c>
      <c r="D110" s="237">
        <v>0</v>
      </c>
      <c r="E110" s="237"/>
      <c r="F110" s="237">
        <f t="shared" si="1"/>
        <v>1.4469841161957847E-3</v>
      </c>
      <c r="G110" s="211"/>
    </row>
    <row r="111" spans="1:7" hidden="1" outlineLevel="1" x14ac:dyDescent="0.35">
      <c r="A111" s="211" t="s">
        <v>552</v>
      </c>
      <c r="B111" s="226" t="s">
        <v>553</v>
      </c>
      <c r="C111" s="237"/>
      <c r="D111" s="237"/>
      <c r="E111" s="237"/>
      <c r="F111" s="237"/>
      <c r="G111" s="211"/>
    </row>
    <row r="112" spans="1:7" hidden="1" outlineLevel="1" x14ac:dyDescent="0.35">
      <c r="A112" s="211" t="s">
        <v>554</v>
      </c>
      <c r="B112" s="226" t="s">
        <v>553</v>
      </c>
      <c r="C112" s="237"/>
      <c r="D112" s="237"/>
      <c r="E112" s="237"/>
      <c r="F112" s="237"/>
      <c r="G112" s="211"/>
    </row>
    <row r="113" spans="1:7" hidden="1" outlineLevel="1" x14ac:dyDescent="0.35">
      <c r="A113" s="211" t="s">
        <v>555</v>
      </c>
      <c r="B113" s="226" t="s">
        <v>553</v>
      </c>
      <c r="C113" s="237"/>
      <c r="D113" s="237"/>
      <c r="E113" s="237"/>
      <c r="F113" s="237"/>
      <c r="G113" s="211"/>
    </row>
    <row r="114" spans="1:7" hidden="1" outlineLevel="1" x14ac:dyDescent="0.35">
      <c r="A114" s="211" t="s">
        <v>556</v>
      </c>
      <c r="B114" s="226" t="s">
        <v>553</v>
      </c>
      <c r="C114" s="237"/>
      <c r="D114" s="237"/>
      <c r="E114" s="237"/>
      <c r="F114" s="237"/>
      <c r="G114" s="211"/>
    </row>
    <row r="115" spans="1:7" hidden="1" outlineLevel="1" x14ac:dyDescent="0.35">
      <c r="A115" s="211" t="s">
        <v>557</v>
      </c>
      <c r="B115" s="226" t="s">
        <v>553</v>
      </c>
      <c r="C115" s="237"/>
      <c r="D115" s="237"/>
      <c r="E115" s="237"/>
      <c r="F115" s="237"/>
      <c r="G115" s="211"/>
    </row>
    <row r="116" spans="1:7" hidden="1" outlineLevel="1" x14ac:dyDescent="0.35">
      <c r="A116" s="211" t="s">
        <v>558</v>
      </c>
      <c r="B116" s="226" t="s">
        <v>553</v>
      </c>
      <c r="C116" s="237"/>
      <c r="D116" s="237"/>
      <c r="E116" s="237"/>
      <c r="F116" s="237"/>
      <c r="G116" s="211"/>
    </row>
    <row r="117" spans="1:7" hidden="1" outlineLevel="1" x14ac:dyDescent="0.35">
      <c r="A117" s="211" t="s">
        <v>559</v>
      </c>
      <c r="B117" s="226" t="s">
        <v>553</v>
      </c>
      <c r="C117" s="237"/>
      <c r="D117" s="237"/>
      <c r="E117" s="237"/>
      <c r="F117" s="237"/>
      <c r="G117" s="211"/>
    </row>
    <row r="118" spans="1:7" hidden="1" outlineLevel="1" x14ac:dyDescent="0.35">
      <c r="A118" s="211" t="s">
        <v>560</v>
      </c>
      <c r="B118" s="226" t="s">
        <v>553</v>
      </c>
      <c r="C118" s="237"/>
      <c r="D118" s="237"/>
      <c r="E118" s="237"/>
      <c r="F118" s="237"/>
      <c r="G118" s="211"/>
    </row>
    <row r="119" spans="1:7" hidden="1" outlineLevel="1" x14ac:dyDescent="0.35">
      <c r="A119" s="211" t="s">
        <v>561</v>
      </c>
      <c r="B119" s="226" t="s">
        <v>553</v>
      </c>
      <c r="C119" s="237"/>
      <c r="D119" s="237"/>
      <c r="E119" s="237"/>
      <c r="F119" s="237"/>
      <c r="G119" s="211"/>
    </row>
    <row r="120" spans="1:7" hidden="1" outlineLevel="1" x14ac:dyDescent="0.35">
      <c r="A120" s="211" t="s">
        <v>562</v>
      </c>
      <c r="B120" s="226" t="s">
        <v>553</v>
      </c>
      <c r="C120" s="237"/>
      <c r="D120" s="237"/>
      <c r="E120" s="237"/>
      <c r="F120" s="237"/>
      <c r="G120" s="211"/>
    </row>
    <row r="121" spans="1:7" hidden="1" outlineLevel="1" x14ac:dyDescent="0.35">
      <c r="A121" s="211" t="s">
        <v>563</v>
      </c>
      <c r="B121" s="226" t="s">
        <v>553</v>
      </c>
      <c r="C121" s="237"/>
      <c r="D121" s="237"/>
      <c r="E121" s="237"/>
      <c r="F121" s="237"/>
      <c r="G121" s="211"/>
    </row>
    <row r="122" spans="1:7" hidden="1" outlineLevel="1" x14ac:dyDescent="0.35">
      <c r="A122" s="211" t="s">
        <v>564</v>
      </c>
      <c r="B122" s="226" t="s">
        <v>553</v>
      </c>
      <c r="C122" s="237"/>
      <c r="D122" s="237"/>
      <c r="E122" s="237"/>
      <c r="F122" s="237"/>
      <c r="G122" s="211"/>
    </row>
    <row r="123" spans="1:7" hidden="1" outlineLevel="1" x14ac:dyDescent="0.35">
      <c r="A123" s="211" t="s">
        <v>565</v>
      </c>
      <c r="B123" s="226" t="s">
        <v>553</v>
      </c>
      <c r="C123" s="237"/>
      <c r="D123" s="237"/>
      <c r="E123" s="237"/>
      <c r="F123" s="237"/>
      <c r="G123" s="211"/>
    </row>
    <row r="124" spans="1:7" hidden="1" outlineLevel="1" x14ac:dyDescent="0.35">
      <c r="A124" s="211" t="s">
        <v>566</v>
      </c>
      <c r="B124" s="226" t="s">
        <v>553</v>
      </c>
      <c r="C124" s="237"/>
      <c r="D124" s="237"/>
      <c r="E124" s="237"/>
      <c r="F124" s="237"/>
      <c r="G124" s="211"/>
    </row>
    <row r="125" spans="1:7" hidden="1" outlineLevel="1" x14ac:dyDescent="0.35">
      <c r="A125" s="211" t="s">
        <v>567</v>
      </c>
      <c r="B125" s="226" t="s">
        <v>553</v>
      </c>
      <c r="C125" s="237"/>
      <c r="D125" s="237"/>
      <c r="E125" s="237"/>
      <c r="F125" s="237"/>
      <c r="G125" s="211"/>
    </row>
    <row r="126" spans="1:7" hidden="1" outlineLevel="1" x14ac:dyDescent="0.35">
      <c r="A126" s="211" t="s">
        <v>568</v>
      </c>
      <c r="B126" s="226" t="s">
        <v>553</v>
      </c>
      <c r="C126" s="237"/>
      <c r="D126" s="237"/>
      <c r="E126" s="237"/>
      <c r="F126" s="237"/>
      <c r="G126" s="211"/>
    </row>
    <row r="127" spans="1:7" hidden="1" outlineLevel="1" x14ac:dyDescent="0.35">
      <c r="A127" s="211" t="s">
        <v>569</v>
      </c>
      <c r="B127" s="226" t="s">
        <v>553</v>
      </c>
      <c r="C127" s="237"/>
      <c r="D127" s="237"/>
      <c r="E127" s="237"/>
      <c r="F127" s="237"/>
      <c r="G127" s="211"/>
    </row>
    <row r="128" spans="1:7" hidden="1" outlineLevel="1" x14ac:dyDescent="0.35">
      <c r="A128" s="211" t="s">
        <v>570</v>
      </c>
      <c r="B128" s="226" t="s">
        <v>553</v>
      </c>
      <c r="C128" s="237"/>
      <c r="D128" s="237"/>
      <c r="E128" s="237"/>
      <c r="F128" s="237"/>
      <c r="G128" s="211"/>
    </row>
    <row r="129" spans="1:7" hidden="1" outlineLevel="1" x14ac:dyDescent="0.35">
      <c r="A129" s="211" t="s">
        <v>571</v>
      </c>
      <c r="B129" s="226" t="s">
        <v>553</v>
      </c>
      <c r="C129" s="237"/>
      <c r="D129" s="237"/>
      <c r="E129" s="237"/>
      <c r="F129" s="237"/>
      <c r="G129" s="211"/>
    </row>
    <row r="130" spans="1:7" hidden="1" outlineLevel="1" x14ac:dyDescent="0.35">
      <c r="A130" s="211" t="s">
        <v>1836</v>
      </c>
      <c r="B130" s="226" t="s">
        <v>553</v>
      </c>
      <c r="C130" s="237"/>
      <c r="D130" s="237"/>
      <c r="E130" s="237"/>
      <c r="F130" s="237"/>
      <c r="G130" s="211"/>
    </row>
    <row r="131" spans="1:7" hidden="1" outlineLevel="1" x14ac:dyDescent="0.35">
      <c r="A131" s="211" t="s">
        <v>1837</v>
      </c>
      <c r="B131" s="226" t="s">
        <v>553</v>
      </c>
      <c r="C131" s="237"/>
      <c r="D131" s="237"/>
      <c r="E131" s="237"/>
      <c r="F131" s="237"/>
      <c r="G131" s="211"/>
    </row>
    <row r="132" spans="1:7" hidden="1" outlineLevel="1" x14ac:dyDescent="0.35">
      <c r="A132" s="211" t="s">
        <v>1838</v>
      </c>
      <c r="B132" s="226" t="s">
        <v>553</v>
      </c>
      <c r="C132" s="237"/>
      <c r="D132" s="237"/>
      <c r="E132" s="237"/>
      <c r="F132" s="237"/>
      <c r="G132" s="211"/>
    </row>
    <row r="133" spans="1:7" hidden="1" outlineLevel="1" x14ac:dyDescent="0.35">
      <c r="A133" s="211" t="s">
        <v>1839</v>
      </c>
      <c r="B133" s="226" t="s">
        <v>553</v>
      </c>
      <c r="C133" s="237"/>
      <c r="D133" s="237"/>
      <c r="E133" s="237"/>
      <c r="F133" s="237"/>
      <c r="G133" s="211"/>
    </row>
    <row r="134" spans="1:7" hidden="1" outlineLevel="1" x14ac:dyDescent="0.35">
      <c r="A134" s="211" t="s">
        <v>1840</v>
      </c>
      <c r="B134" s="226" t="s">
        <v>553</v>
      </c>
      <c r="C134" s="237"/>
      <c r="D134" s="237"/>
      <c r="E134" s="237"/>
      <c r="F134" s="237"/>
      <c r="G134" s="211"/>
    </row>
    <row r="135" spans="1:7" hidden="1" outlineLevel="1" x14ac:dyDescent="0.35">
      <c r="A135" s="211" t="s">
        <v>1841</v>
      </c>
      <c r="B135" s="226" t="s">
        <v>553</v>
      </c>
      <c r="C135" s="237"/>
      <c r="D135" s="237"/>
      <c r="E135" s="237"/>
      <c r="F135" s="237"/>
      <c r="G135" s="211"/>
    </row>
    <row r="136" spans="1:7" hidden="1" outlineLevel="1" x14ac:dyDescent="0.35">
      <c r="A136" s="211" t="s">
        <v>1842</v>
      </c>
      <c r="B136" s="226" t="s">
        <v>553</v>
      </c>
      <c r="C136" s="237"/>
      <c r="D136" s="237"/>
      <c r="E136" s="237"/>
      <c r="F136" s="237"/>
      <c r="G136" s="211"/>
    </row>
    <row r="137" spans="1:7" hidden="1" outlineLevel="1" x14ac:dyDescent="0.35">
      <c r="A137" s="211" t="s">
        <v>1843</v>
      </c>
      <c r="B137" s="226" t="s">
        <v>553</v>
      </c>
      <c r="C137" s="237"/>
      <c r="D137" s="237"/>
      <c r="E137" s="237"/>
      <c r="F137" s="237"/>
      <c r="G137" s="211"/>
    </row>
    <row r="138" spans="1:7" hidden="1" outlineLevel="1" x14ac:dyDescent="0.35">
      <c r="A138" s="211" t="s">
        <v>1844</v>
      </c>
      <c r="B138" s="226" t="s">
        <v>553</v>
      </c>
      <c r="C138" s="237"/>
      <c r="D138" s="237"/>
      <c r="E138" s="237"/>
      <c r="F138" s="237"/>
      <c r="G138" s="211"/>
    </row>
    <row r="139" spans="1:7" hidden="1" outlineLevel="1" x14ac:dyDescent="0.35">
      <c r="A139" s="211" t="s">
        <v>1845</v>
      </c>
      <c r="B139" s="226" t="s">
        <v>553</v>
      </c>
      <c r="C139" s="237"/>
      <c r="D139" s="237"/>
      <c r="E139" s="237"/>
      <c r="F139" s="237"/>
      <c r="G139" s="211"/>
    </row>
    <row r="140" spans="1:7" hidden="1" outlineLevel="1" x14ac:dyDescent="0.35">
      <c r="A140" s="211" t="s">
        <v>1846</v>
      </c>
      <c r="B140" s="226" t="s">
        <v>553</v>
      </c>
      <c r="C140" s="237"/>
      <c r="D140" s="237"/>
      <c r="E140" s="237"/>
      <c r="F140" s="237"/>
      <c r="G140" s="211"/>
    </row>
    <row r="141" spans="1:7" hidden="1" outlineLevel="1" x14ac:dyDescent="0.35">
      <c r="A141" s="211" t="s">
        <v>1847</v>
      </c>
      <c r="B141" s="226" t="s">
        <v>553</v>
      </c>
      <c r="C141" s="237"/>
      <c r="D141" s="237"/>
      <c r="E141" s="237"/>
      <c r="F141" s="237"/>
      <c r="G141" s="211"/>
    </row>
    <row r="142" spans="1:7" hidden="1" outlineLevel="1" x14ac:dyDescent="0.35">
      <c r="A142" s="211" t="s">
        <v>1848</v>
      </c>
      <c r="B142" s="226" t="s">
        <v>553</v>
      </c>
      <c r="C142" s="237"/>
      <c r="D142" s="237"/>
      <c r="E142" s="237"/>
      <c r="F142" s="237"/>
      <c r="G142" s="211"/>
    </row>
    <row r="143" spans="1:7" hidden="1" outlineLevel="1" x14ac:dyDescent="0.35">
      <c r="A143" s="211" t="s">
        <v>1849</v>
      </c>
      <c r="B143" s="226" t="s">
        <v>553</v>
      </c>
      <c r="C143" s="237"/>
      <c r="D143" s="237"/>
      <c r="E143" s="237"/>
      <c r="F143" s="237"/>
      <c r="G143" s="211"/>
    </row>
    <row r="144" spans="1:7" hidden="1" outlineLevel="1" x14ac:dyDescent="0.35">
      <c r="A144" s="211" t="s">
        <v>1850</v>
      </c>
      <c r="B144" s="226" t="s">
        <v>553</v>
      </c>
      <c r="C144" s="237"/>
      <c r="D144" s="237"/>
      <c r="E144" s="237"/>
      <c r="F144" s="237"/>
      <c r="G144" s="211"/>
    </row>
    <row r="145" spans="1:7" hidden="1" outlineLevel="1" x14ac:dyDescent="0.35">
      <c r="A145" s="211" t="s">
        <v>1851</v>
      </c>
      <c r="B145" s="226" t="s">
        <v>553</v>
      </c>
      <c r="C145" s="237"/>
      <c r="D145" s="237"/>
      <c r="E145" s="237"/>
      <c r="F145" s="237"/>
      <c r="G145" s="211"/>
    </row>
    <row r="146" spans="1:7" hidden="1" outlineLevel="1" x14ac:dyDescent="0.35">
      <c r="A146" s="211" t="s">
        <v>1852</v>
      </c>
      <c r="B146" s="226" t="s">
        <v>553</v>
      </c>
      <c r="C146" s="237"/>
      <c r="D146" s="237"/>
      <c r="E146" s="237"/>
      <c r="F146" s="237"/>
      <c r="G146" s="211"/>
    </row>
    <row r="147" spans="1:7" hidden="1" outlineLevel="1" x14ac:dyDescent="0.35">
      <c r="A147" s="211" t="s">
        <v>1853</v>
      </c>
      <c r="B147" s="226" t="s">
        <v>553</v>
      </c>
      <c r="C147" s="237"/>
      <c r="D147" s="237"/>
      <c r="E147" s="237"/>
      <c r="F147" s="237"/>
      <c r="G147" s="211"/>
    </row>
    <row r="148" spans="1:7" hidden="1" outlineLevel="1" x14ac:dyDescent="0.35">
      <c r="A148" s="211" t="s">
        <v>1854</v>
      </c>
      <c r="B148" s="226" t="s">
        <v>553</v>
      </c>
      <c r="C148" s="237"/>
      <c r="D148" s="237"/>
      <c r="E148" s="237"/>
      <c r="F148" s="237"/>
      <c r="G148" s="211"/>
    </row>
    <row r="149" spans="1:7" collapsed="1" x14ac:dyDescent="0.35">
      <c r="A149" s="228"/>
      <c r="B149" s="229" t="s">
        <v>572</v>
      </c>
      <c r="C149" s="228" t="s">
        <v>435</v>
      </c>
      <c r="D149" s="228" t="s">
        <v>436</v>
      </c>
      <c r="E149" s="230"/>
      <c r="F149" s="231" t="s">
        <v>401</v>
      </c>
      <c r="G149" s="231"/>
    </row>
    <row r="150" spans="1:7" x14ac:dyDescent="0.35">
      <c r="A150" s="211" t="s">
        <v>573</v>
      </c>
      <c r="B150" s="211" t="s">
        <v>574</v>
      </c>
      <c r="C150" s="237">
        <v>0.9375258326634015</v>
      </c>
      <c r="D150" s="237">
        <v>0</v>
      </c>
      <c r="E150" s="281"/>
      <c r="F150" s="237">
        <f>D150+C150</f>
        <v>0.9375258326634015</v>
      </c>
    </row>
    <row r="151" spans="1:7" x14ac:dyDescent="0.35">
      <c r="A151" s="211" t="s">
        <v>575</v>
      </c>
      <c r="B151" s="211" t="s">
        <v>576</v>
      </c>
      <c r="C151" s="237">
        <v>0</v>
      </c>
      <c r="D151" s="237">
        <v>0</v>
      </c>
      <c r="E151" s="281"/>
      <c r="F151" s="237">
        <f>D151+C151</f>
        <v>0</v>
      </c>
    </row>
    <row r="152" spans="1:7" x14ac:dyDescent="0.35">
      <c r="A152" s="211" t="s">
        <v>577</v>
      </c>
      <c r="B152" s="211" t="s">
        <v>62</v>
      </c>
      <c r="C152" s="237">
        <v>6.2474167336603485E-2</v>
      </c>
      <c r="D152" s="237">
        <v>0</v>
      </c>
      <c r="E152" s="281"/>
      <c r="F152" s="237">
        <f>D152+C152</f>
        <v>6.2474167336603485E-2</v>
      </c>
    </row>
    <row r="153" spans="1:7" x14ac:dyDescent="0.35">
      <c r="A153" s="211" t="s">
        <v>578</v>
      </c>
      <c r="C153" s="237"/>
      <c r="D153" s="237"/>
      <c r="E153" s="281"/>
      <c r="F153" s="237"/>
    </row>
    <row r="154" spans="1:7" x14ac:dyDescent="0.35">
      <c r="A154" s="211" t="s">
        <v>579</v>
      </c>
      <c r="C154" s="237"/>
      <c r="D154" s="237"/>
      <c r="E154" s="281"/>
      <c r="F154" s="237"/>
    </row>
    <row r="155" spans="1:7" x14ac:dyDescent="0.35">
      <c r="A155" s="211" t="s">
        <v>580</v>
      </c>
      <c r="C155" s="237"/>
      <c r="D155" s="237"/>
      <c r="E155" s="281"/>
      <c r="F155" s="237"/>
    </row>
    <row r="156" spans="1:7" x14ac:dyDescent="0.35">
      <c r="A156" s="211" t="s">
        <v>581</v>
      </c>
      <c r="C156" s="237"/>
      <c r="D156" s="237"/>
      <c r="E156" s="281"/>
      <c r="F156" s="237"/>
    </row>
    <row r="157" spans="1:7" x14ac:dyDescent="0.35">
      <c r="A157" s="211" t="s">
        <v>582</v>
      </c>
      <c r="C157" s="237"/>
      <c r="D157" s="237"/>
      <c r="E157" s="281"/>
      <c r="F157" s="237"/>
    </row>
    <row r="158" spans="1:7" x14ac:dyDescent="0.35">
      <c r="A158" s="211" t="s">
        <v>583</v>
      </c>
      <c r="C158" s="237"/>
      <c r="D158" s="237"/>
      <c r="E158" s="281"/>
      <c r="F158" s="237"/>
    </row>
    <row r="159" spans="1:7" x14ac:dyDescent="0.35">
      <c r="A159" s="228"/>
      <c r="B159" s="229" t="s">
        <v>584</v>
      </c>
      <c r="C159" s="228" t="s">
        <v>435</v>
      </c>
      <c r="D159" s="228" t="s">
        <v>436</v>
      </c>
      <c r="E159" s="230"/>
      <c r="F159" s="231" t="s">
        <v>401</v>
      </c>
      <c r="G159" s="231"/>
    </row>
    <row r="160" spans="1:7" x14ac:dyDescent="0.35">
      <c r="A160" s="211" t="s">
        <v>585</v>
      </c>
      <c r="B160" s="211" t="s">
        <v>586</v>
      </c>
      <c r="C160" s="237">
        <v>3.4124062477484167E-2</v>
      </c>
      <c r="D160" s="237">
        <v>0</v>
      </c>
      <c r="E160" s="281"/>
      <c r="F160" s="237">
        <f>D160+C160</f>
        <v>3.4124062477484167E-2</v>
      </c>
    </row>
    <row r="161" spans="1:7" x14ac:dyDescent="0.35">
      <c r="A161" s="211" t="s">
        <v>587</v>
      </c>
      <c r="B161" s="211" t="s">
        <v>588</v>
      </c>
      <c r="C161" s="237">
        <v>0.96587593752251577</v>
      </c>
      <c r="D161" s="237">
        <v>0</v>
      </c>
      <c r="E161" s="281"/>
      <c r="F161" s="237">
        <f>D161+C161</f>
        <v>0.96587593752251577</v>
      </c>
    </row>
    <row r="162" spans="1:7" x14ac:dyDescent="0.35">
      <c r="A162" s="211" t="s">
        <v>589</v>
      </c>
      <c r="B162" s="211" t="s">
        <v>62</v>
      </c>
      <c r="C162" s="237">
        <v>0</v>
      </c>
      <c r="D162" s="237">
        <v>0</v>
      </c>
      <c r="E162" s="281"/>
      <c r="F162" s="237">
        <f>D162+C162</f>
        <v>0</v>
      </c>
    </row>
    <row r="163" spans="1:7" x14ac:dyDescent="0.35">
      <c r="A163" s="211" t="s">
        <v>590</v>
      </c>
      <c r="E163" s="205"/>
    </row>
    <row r="164" spans="1:7" x14ac:dyDescent="0.35">
      <c r="A164" s="211" t="s">
        <v>591</v>
      </c>
      <c r="E164" s="205"/>
    </row>
    <row r="165" spans="1:7" x14ac:dyDescent="0.35">
      <c r="A165" s="211" t="s">
        <v>592</v>
      </c>
      <c r="E165" s="205"/>
    </row>
    <row r="166" spans="1:7" x14ac:dyDescent="0.35">
      <c r="A166" s="211" t="s">
        <v>593</v>
      </c>
      <c r="E166" s="205"/>
    </row>
    <row r="167" spans="1:7" x14ac:dyDescent="0.35">
      <c r="A167" s="211" t="s">
        <v>594</v>
      </c>
      <c r="E167" s="205"/>
    </row>
    <row r="168" spans="1:7" x14ac:dyDescent="0.35">
      <c r="A168" s="211" t="s">
        <v>595</v>
      </c>
      <c r="E168" s="205"/>
    </row>
    <row r="169" spans="1:7" x14ac:dyDescent="0.35">
      <c r="A169" s="228"/>
      <c r="B169" s="229" t="s">
        <v>596</v>
      </c>
      <c r="C169" s="228" t="s">
        <v>435</v>
      </c>
      <c r="D169" s="228" t="s">
        <v>436</v>
      </c>
      <c r="E169" s="230"/>
      <c r="F169" s="231" t="s">
        <v>401</v>
      </c>
      <c r="G169" s="231"/>
    </row>
    <row r="170" spans="1:7" x14ac:dyDescent="0.35">
      <c r="A170" s="211" t="s">
        <v>597</v>
      </c>
      <c r="B170" s="251" t="s">
        <v>598</v>
      </c>
      <c r="C170" s="237">
        <v>6.4336026501344581E-2</v>
      </c>
      <c r="D170" s="237">
        <v>0</v>
      </c>
      <c r="E170" s="281"/>
      <c r="F170" s="237">
        <f>D170+C170</f>
        <v>6.4336026501344581E-2</v>
      </c>
    </row>
    <row r="171" spans="1:7" x14ac:dyDescent="0.35">
      <c r="A171" s="211" t="s">
        <v>599</v>
      </c>
      <c r="B171" s="251" t="s">
        <v>1855</v>
      </c>
      <c r="C171" s="237">
        <v>0.17295339749661784</v>
      </c>
      <c r="D171" s="237">
        <v>0</v>
      </c>
      <c r="E171" s="281"/>
      <c r="F171" s="237">
        <f>D171+C171</f>
        <v>0.17295339749661784</v>
      </c>
    </row>
    <row r="172" spans="1:7" x14ac:dyDescent="0.35">
      <c r="A172" s="211" t="s">
        <v>600</v>
      </c>
      <c r="B172" s="251" t="s">
        <v>1856</v>
      </c>
      <c r="C172" s="237">
        <v>9.900246411214754E-2</v>
      </c>
      <c r="D172" s="237">
        <v>0</v>
      </c>
      <c r="E172" s="237"/>
      <c r="F172" s="237">
        <f>D172+C172</f>
        <v>9.900246411214754E-2</v>
      </c>
    </row>
    <row r="173" spans="1:7" x14ac:dyDescent="0.35">
      <c r="A173" s="211" t="s">
        <v>601</v>
      </c>
      <c r="B173" s="251" t="s">
        <v>1857</v>
      </c>
      <c r="C173" s="237">
        <v>0.13785212372188568</v>
      </c>
      <c r="D173" s="237">
        <v>0</v>
      </c>
      <c r="E173" s="237"/>
      <c r="F173" s="237">
        <f>D173+C173</f>
        <v>0.13785212372188568</v>
      </c>
    </row>
    <row r="174" spans="1:7" x14ac:dyDescent="0.35">
      <c r="A174" s="211" t="s">
        <v>602</v>
      </c>
      <c r="B174" s="251" t="s">
        <v>1858</v>
      </c>
      <c r="C174" s="237">
        <v>0.52585598816800438</v>
      </c>
      <c r="D174" s="237">
        <v>0</v>
      </c>
      <c r="E174" s="237"/>
      <c r="F174" s="237">
        <f>D174+C174</f>
        <v>0.52585598816800438</v>
      </c>
    </row>
    <row r="175" spans="1:7" x14ac:dyDescent="0.35">
      <c r="A175" s="211" t="s">
        <v>603</v>
      </c>
      <c r="B175" s="224"/>
      <c r="C175" s="237"/>
      <c r="D175" s="237"/>
      <c r="E175" s="237"/>
      <c r="F175" s="237"/>
    </row>
    <row r="176" spans="1:7" x14ac:dyDescent="0.35">
      <c r="A176" s="211" t="s">
        <v>604</v>
      </c>
      <c r="B176" s="224"/>
      <c r="C176" s="237"/>
      <c r="D176" s="237"/>
      <c r="E176" s="237"/>
      <c r="F176" s="237"/>
    </row>
    <row r="177" spans="1:7" x14ac:dyDescent="0.35">
      <c r="A177" s="211" t="s">
        <v>605</v>
      </c>
      <c r="B177" s="251"/>
      <c r="C177" s="237"/>
      <c r="D177" s="237"/>
      <c r="E177" s="237"/>
      <c r="F177" s="237"/>
    </row>
    <row r="178" spans="1:7" x14ac:dyDescent="0.35">
      <c r="A178" s="211" t="s">
        <v>606</v>
      </c>
      <c r="B178" s="251"/>
      <c r="C178" s="237"/>
      <c r="D178" s="237"/>
      <c r="E178" s="237"/>
      <c r="F178" s="237"/>
    </row>
    <row r="179" spans="1:7" x14ac:dyDescent="0.35">
      <c r="A179" s="228"/>
      <c r="B179" s="229" t="s">
        <v>607</v>
      </c>
      <c r="C179" s="228" t="s">
        <v>435</v>
      </c>
      <c r="D179" s="228" t="s">
        <v>436</v>
      </c>
      <c r="E179" s="230"/>
      <c r="F179" s="231" t="s">
        <v>401</v>
      </c>
      <c r="G179" s="231"/>
    </row>
    <row r="180" spans="1:7" x14ac:dyDescent="0.35">
      <c r="A180" s="211" t="s">
        <v>608</v>
      </c>
      <c r="B180" s="211" t="s">
        <v>1859</v>
      </c>
      <c r="C180" s="237">
        <v>0</v>
      </c>
      <c r="D180" s="237">
        <v>0</v>
      </c>
      <c r="E180" s="281"/>
      <c r="F180" s="237">
        <f>D180+C180</f>
        <v>0</v>
      </c>
    </row>
    <row r="181" spans="1:7" x14ac:dyDescent="0.35">
      <c r="A181" s="211" t="s">
        <v>609</v>
      </c>
      <c r="B181" s="282"/>
      <c r="C181" s="237"/>
      <c r="D181" s="237"/>
      <c r="E181" s="281"/>
      <c r="F181" s="237"/>
    </row>
    <row r="182" spans="1:7" x14ac:dyDescent="0.35">
      <c r="A182" s="211" t="s">
        <v>610</v>
      </c>
      <c r="B182" s="282"/>
      <c r="C182" s="237"/>
      <c r="D182" s="237"/>
      <c r="E182" s="281"/>
      <c r="F182" s="237"/>
    </row>
    <row r="183" spans="1:7" x14ac:dyDescent="0.35">
      <c r="A183" s="211" t="s">
        <v>611</v>
      </c>
      <c r="B183" s="282"/>
      <c r="C183" s="237"/>
      <c r="D183" s="237"/>
      <c r="E183" s="281"/>
      <c r="F183" s="237"/>
    </row>
    <row r="184" spans="1:7" x14ac:dyDescent="0.35">
      <c r="A184" s="211" t="s">
        <v>612</v>
      </c>
      <c r="B184" s="282"/>
      <c r="C184" s="237"/>
      <c r="D184" s="237"/>
      <c r="E184" s="281"/>
      <c r="F184" s="237"/>
    </row>
    <row r="185" spans="1:7" ht="18.5" x14ac:dyDescent="0.35">
      <c r="A185" s="283"/>
      <c r="B185" s="284" t="s">
        <v>398</v>
      </c>
      <c r="C185" s="283"/>
      <c r="D185" s="283"/>
      <c r="E185" s="283"/>
      <c r="F185" s="285"/>
      <c r="G185" s="285"/>
    </row>
    <row r="186" spans="1:7" x14ac:dyDescent="0.35">
      <c r="A186" s="228"/>
      <c r="B186" s="229" t="s">
        <v>613</v>
      </c>
      <c r="C186" s="228" t="s">
        <v>614</v>
      </c>
      <c r="D186" s="228" t="s">
        <v>615</v>
      </c>
      <c r="E186" s="230"/>
      <c r="F186" s="228" t="s">
        <v>435</v>
      </c>
      <c r="G186" s="228" t="s">
        <v>616</v>
      </c>
    </row>
    <row r="187" spans="1:7" x14ac:dyDescent="0.35">
      <c r="A187" s="211" t="s">
        <v>617</v>
      </c>
      <c r="B187" s="226" t="s">
        <v>618</v>
      </c>
      <c r="C187" s="258">
        <v>69.696983605290015</v>
      </c>
      <c r="E187" s="222"/>
      <c r="F187" s="250"/>
      <c r="G187" s="250"/>
    </row>
    <row r="188" spans="1:7" x14ac:dyDescent="0.35">
      <c r="A188" s="222"/>
      <c r="B188" s="286"/>
      <c r="C188" s="222"/>
      <c r="D188" s="222"/>
      <c r="E188" s="222"/>
      <c r="F188" s="250"/>
      <c r="G188" s="250"/>
    </row>
    <row r="189" spans="1:7" x14ac:dyDescent="0.35">
      <c r="B189" s="226" t="s">
        <v>619</v>
      </c>
      <c r="C189" s="222"/>
      <c r="D189" s="222"/>
      <c r="E189" s="222"/>
      <c r="F189" s="250"/>
      <c r="G189" s="250"/>
    </row>
    <row r="190" spans="1:7" x14ac:dyDescent="0.35">
      <c r="A190" s="211" t="s">
        <v>620</v>
      </c>
      <c r="B190" s="226" t="s">
        <v>553</v>
      </c>
      <c r="C190" s="258">
        <v>1410.8060175399928</v>
      </c>
      <c r="D190" s="211">
        <v>32574</v>
      </c>
      <c r="E190" s="222"/>
      <c r="F190" s="239">
        <f>IF($C$214=0,"",IF(C190="[for completion]","",IF(C190="","",C190/$C$214)))</f>
        <v>0.48317170341149901</v>
      </c>
      <c r="G190" s="239">
        <f>IF($D$214=0,"",IF(D190="[for completion]","",IF(D190="","",D190/$D$214)))</f>
        <v>0.77753377571967341</v>
      </c>
    </row>
    <row r="191" spans="1:7" x14ac:dyDescent="0.35">
      <c r="A191" s="211" t="s">
        <v>621</v>
      </c>
      <c r="B191" s="226" t="s">
        <v>553</v>
      </c>
      <c r="C191" s="258">
        <v>1039.3441498199993</v>
      </c>
      <c r="D191" s="211">
        <v>7729</v>
      </c>
      <c r="E191" s="222"/>
      <c r="F191" s="239">
        <f t="shared" ref="F191:F213" si="2">IF($C$214=0,"",IF(C191="[for completion]","",IF(C191="","",C191/$C$214)))</f>
        <v>0.35595374350256465</v>
      </c>
      <c r="G191" s="239">
        <f t="shared" ref="G191:G213" si="3">IF($D$214=0,"",IF(D191="[for completion]","",IF(D191="","",D191/$D$214)))</f>
        <v>0.18448942569341673</v>
      </c>
    </row>
    <row r="192" spans="1:7" x14ac:dyDescent="0.35">
      <c r="A192" s="211" t="s">
        <v>622</v>
      </c>
      <c r="B192" s="226" t="s">
        <v>553</v>
      </c>
      <c r="C192" s="258">
        <v>276.3194730400001</v>
      </c>
      <c r="D192" s="211">
        <v>1164</v>
      </c>
      <c r="E192" s="222"/>
      <c r="F192" s="239">
        <f t="shared" si="2"/>
        <v>9.4633669558132544E-2</v>
      </c>
      <c r="G192" s="239">
        <f t="shared" si="3"/>
        <v>2.7784408268487135E-2</v>
      </c>
    </row>
    <row r="193" spans="1:7" x14ac:dyDescent="0.35">
      <c r="A193" s="211" t="s">
        <v>623</v>
      </c>
      <c r="B193" s="226" t="s">
        <v>553</v>
      </c>
      <c r="C193" s="258">
        <v>84.307043350000015</v>
      </c>
      <c r="D193" s="211">
        <v>246</v>
      </c>
      <c r="E193" s="222"/>
      <c r="F193" s="239">
        <f t="shared" si="2"/>
        <v>2.8873407994130466E-2</v>
      </c>
      <c r="G193" s="239">
        <f t="shared" si="3"/>
        <v>5.8719625722060435E-3</v>
      </c>
    </row>
    <row r="194" spans="1:7" x14ac:dyDescent="0.35">
      <c r="A194" s="211" t="s">
        <v>624</v>
      </c>
      <c r="B194" s="226" t="s">
        <v>553</v>
      </c>
      <c r="C194" s="258">
        <v>109.10874740999992</v>
      </c>
      <c r="D194" s="211">
        <v>181</v>
      </c>
      <c r="E194" s="222"/>
      <c r="F194" s="239">
        <f t="shared" si="2"/>
        <v>3.7367475533673228E-2</v>
      </c>
      <c r="G194" s="239">
        <f t="shared" si="3"/>
        <v>4.3204277462166422E-3</v>
      </c>
    </row>
    <row r="195" spans="1:7" hidden="1" outlineLevel="1" x14ac:dyDescent="0.35">
      <c r="A195" s="211" t="s">
        <v>625</v>
      </c>
      <c r="B195" s="226" t="s">
        <v>553</v>
      </c>
      <c r="C195" s="232"/>
      <c r="D195" s="287"/>
      <c r="E195" s="222"/>
      <c r="F195" s="239" t="str">
        <f t="shared" si="2"/>
        <v/>
      </c>
      <c r="G195" s="239" t="str">
        <f t="shared" si="3"/>
        <v/>
      </c>
    </row>
    <row r="196" spans="1:7" hidden="1" outlineLevel="1" x14ac:dyDescent="0.35">
      <c r="A196" s="211" t="s">
        <v>626</v>
      </c>
      <c r="B196" s="226" t="s">
        <v>553</v>
      </c>
      <c r="C196" s="232"/>
      <c r="D196" s="287"/>
      <c r="E196" s="222"/>
      <c r="F196" s="239" t="str">
        <f t="shared" si="2"/>
        <v/>
      </c>
      <c r="G196" s="239" t="str">
        <f t="shared" si="3"/>
        <v/>
      </c>
    </row>
    <row r="197" spans="1:7" hidden="1" outlineLevel="1" x14ac:dyDescent="0.35">
      <c r="A197" s="211" t="s">
        <v>627</v>
      </c>
      <c r="B197" s="226" t="s">
        <v>553</v>
      </c>
      <c r="C197" s="232"/>
      <c r="D197" s="287"/>
      <c r="E197" s="222"/>
      <c r="F197" s="239" t="str">
        <f t="shared" si="2"/>
        <v/>
      </c>
      <c r="G197" s="239" t="str">
        <f t="shared" si="3"/>
        <v/>
      </c>
    </row>
    <row r="198" spans="1:7" hidden="1" outlineLevel="1" x14ac:dyDescent="0.35">
      <c r="A198" s="211" t="s">
        <v>628</v>
      </c>
      <c r="B198" s="226" t="s">
        <v>553</v>
      </c>
      <c r="C198" s="232"/>
      <c r="D198" s="287"/>
      <c r="E198" s="222"/>
      <c r="F198" s="239" t="str">
        <f t="shared" si="2"/>
        <v/>
      </c>
      <c r="G198" s="239" t="str">
        <f t="shared" si="3"/>
        <v/>
      </c>
    </row>
    <row r="199" spans="1:7" hidden="1" outlineLevel="1" x14ac:dyDescent="0.35">
      <c r="A199" s="211" t="s">
        <v>629</v>
      </c>
      <c r="B199" s="226" t="s">
        <v>553</v>
      </c>
      <c r="C199" s="232"/>
      <c r="D199" s="287"/>
      <c r="E199" s="226"/>
      <c r="F199" s="239" t="str">
        <f t="shared" si="2"/>
        <v/>
      </c>
      <c r="G199" s="239" t="str">
        <f t="shared" si="3"/>
        <v/>
      </c>
    </row>
    <row r="200" spans="1:7" hidden="1" outlineLevel="1" x14ac:dyDescent="0.35">
      <c r="A200" s="211" t="s">
        <v>630</v>
      </c>
      <c r="B200" s="226" t="s">
        <v>553</v>
      </c>
      <c r="C200" s="232"/>
      <c r="D200" s="287"/>
      <c r="E200" s="226"/>
      <c r="F200" s="239" t="str">
        <f t="shared" si="2"/>
        <v/>
      </c>
      <c r="G200" s="239" t="str">
        <f t="shared" si="3"/>
        <v/>
      </c>
    </row>
    <row r="201" spans="1:7" hidden="1" outlineLevel="1" x14ac:dyDescent="0.35">
      <c r="A201" s="211" t="s">
        <v>631</v>
      </c>
      <c r="B201" s="226" t="s">
        <v>553</v>
      </c>
      <c r="C201" s="232"/>
      <c r="D201" s="287"/>
      <c r="E201" s="226"/>
      <c r="F201" s="239" t="str">
        <f t="shared" si="2"/>
        <v/>
      </c>
      <c r="G201" s="239" t="str">
        <f t="shared" si="3"/>
        <v/>
      </c>
    </row>
    <row r="202" spans="1:7" hidden="1" outlineLevel="1" x14ac:dyDescent="0.35">
      <c r="A202" s="211" t="s">
        <v>632</v>
      </c>
      <c r="B202" s="226" t="s">
        <v>553</v>
      </c>
      <c r="C202" s="232"/>
      <c r="D202" s="287"/>
      <c r="E202" s="226"/>
      <c r="F202" s="239" t="str">
        <f t="shared" si="2"/>
        <v/>
      </c>
      <c r="G202" s="239" t="str">
        <f t="shared" si="3"/>
        <v/>
      </c>
    </row>
    <row r="203" spans="1:7" hidden="1" outlineLevel="1" x14ac:dyDescent="0.35">
      <c r="A203" s="211" t="s">
        <v>633</v>
      </c>
      <c r="B203" s="226" t="s">
        <v>553</v>
      </c>
      <c r="C203" s="232"/>
      <c r="D203" s="287"/>
      <c r="E203" s="226"/>
      <c r="F203" s="239" t="str">
        <f t="shared" si="2"/>
        <v/>
      </c>
      <c r="G203" s="239" t="str">
        <f t="shared" si="3"/>
        <v/>
      </c>
    </row>
    <row r="204" spans="1:7" hidden="1" outlineLevel="1" x14ac:dyDescent="0.35">
      <c r="A204" s="211" t="s">
        <v>634</v>
      </c>
      <c r="B204" s="226" t="s">
        <v>553</v>
      </c>
      <c r="C204" s="232"/>
      <c r="D204" s="287"/>
      <c r="E204" s="226"/>
      <c r="F204" s="239" t="str">
        <f t="shared" si="2"/>
        <v/>
      </c>
      <c r="G204" s="239" t="str">
        <f t="shared" si="3"/>
        <v/>
      </c>
    </row>
    <row r="205" spans="1:7" hidden="1" outlineLevel="1" x14ac:dyDescent="0.35">
      <c r="A205" s="211" t="s">
        <v>635</v>
      </c>
      <c r="B205" s="226" t="s">
        <v>553</v>
      </c>
      <c r="C205" s="232"/>
      <c r="D205" s="287"/>
      <c r="F205" s="239" t="str">
        <f t="shared" si="2"/>
        <v/>
      </c>
      <c r="G205" s="239" t="str">
        <f t="shared" si="3"/>
        <v/>
      </c>
    </row>
    <row r="206" spans="1:7" hidden="1" outlineLevel="1" x14ac:dyDescent="0.35">
      <c r="A206" s="211" t="s">
        <v>636</v>
      </c>
      <c r="B206" s="226" t="s">
        <v>553</v>
      </c>
      <c r="C206" s="232"/>
      <c r="D206" s="287"/>
      <c r="E206" s="236"/>
      <c r="F206" s="239" t="str">
        <f t="shared" si="2"/>
        <v/>
      </c>
      <c r="G206" s="239" t="str">
        <f t="shared" si="3"/>
        <v/>
      </c>
    </row>
    <row r="207" spans="1:7" hidden="1" outlineLevel="1" x14ac:dyDescent="0.35">
      <c r="A207" s="211" t="s">
        <v>637</v>
      </c>
      <c r="B207" s="226" t="s">
        <v>553</v>
      </c>
      <c r="C207" s="232"/>
      <c r="D207" s="287"/>
      <c r="E207" s="236"/>
      <c r="F207" s="239" t="str">
        <f t="shared" si="2"/>
        <v/>
      </c>
      <c r="G207" s="239" t="str">
        <f t="shared" si="3"/>
        <v/>
      </c>
    </row>
    <row r="208" spans="1:7" hidden="1" outlineLevel="1" x14ac:dyDescent="0.35">
      <c r="A208" s="211" t="s">
        <v>638</v>
      </c>
      <c r="B208" s="226" t="s">
        <v>553</v>
      </c>
      <c r="C208" s="232"/>
      <c r="D208" s="287"/>
      <c r="E208" s="236"/>
      <c r="F208" s="239" t="str">
        <f t="shared" si="2"/>
        <v/>
      </c>
      <c r="G208" s="239" t="str">
        <f t="shared" si="3"/>
        <v/>
      </c>
    </row>
    <row r="209" spans="1:7" hidden="1" outlineLevel="1" x14ac:dyDescent="0.35">
      <c r="A209" s="211" t="s">
        <v>639</v>
      </c>
      <c r="B209" s="226" t="s">
        <v>553</v>
      </c>
      <c r="C209" s="232"/>
      <c r="D209" s="287"/>
      <c r="E209" s="236"/>
      <c r="F209" s="239" t="str">
        <f t="shared" si="2"/>
        <v/>
      </c>
      <c r="G209" s="239" t="str">
        <f t="shared" si="3"/>
        <v/>
      </c>
    </row>
    <row r="210" spans="1:7" hidden="1" outlineLevel="1" x14ac:dyDescent="0.35">
      <c r="A210" s="211" t="s">
        <v>640</v>
      </c>
      <c r="B210" s="226" t="s">
        <v>553</v>
      </c>
      <c r="C210" s="232"/>
      <c r="D210" s="287"/>
      <c r="E210" s="236"/>
      <c r="F210" s="239" t="str">
        <f t="shared" si="2"/>
        <v/>
      </c>
      <c r="G210" s="239" t="str">
        <f t="shared" si="3"/>
        <v/>
      </c>
    </row>
    <row r="211" spans="1:7" hidden="1" outlineLevel="1" x14ac:dyDescent="0.35">
      <c r="A211" s="211" t="s">
        <v>641</v>
      </c>
      <c r="B211" s="226" t="s">
        <v>553</v>
      </c>
      <c r="C211" s="232"/>
      <c r="D211" s="287"/>
      <c r="E211" s="236"/>
      <c r="F211" s="239" t="str">
        <f t="shared" si="2"/>
        <v/>
      </c>
      <c r="G211" s="239" t="str">
        <f t="shared" si="3"/>
        <v/>
      </c>
    </row>
    <row r="212" spans="1:7" hidden="1" outlineLevel="1" x14ac:dyDescent="0.35">
      <c r="A212" s="211" t="s">
        <v>642</v>
      </c>
      <c r="B212" s="226" t="s">
        <v>553</v>
      </c>
      <c r="C212" s="232"/>
      <c r="D212" s="287"/>
      <c r="E212" s="236"/>
      <c r="F212" s="239" t="str">
        <f t="shared" si="2"/>
        <v/>
      </c>
      <c r="G212" s="239" t="str">
        <f t="shared" si="3"/>
        <v/>
      </c>
    </row>
    <row r="213" spans="1:7" hidden="1" outlineLevel="1" x14ac:dyDescent="0.35">
      <c r="A213" s="211" t="s">
        <v>643</v>
      </c>
      <c r="B213" s="226" t="s">
        <v>553</v>
      </c>
      <c r="C213" s="232"/>
      <c r="D213" s="287"/>
      <c r="E213" s="236"/>
      <c r="F213" s="239" t="str">
        <f t="shared" si="2"/>
        <v/>
      </c>
      <c r="G213" s="239" t="str">
        <f t="shared" si="3"/>
        <v/>
      </c>
    </row>
    <row r="214" spans="1:7" collapsed="1" x14ac:dyDescent="0.35">
      <c r="A214" s="211" t="s">
        <v>644</v>
      </c>
      <c r="B214" s="241" t="s">
        <v>64</v>
      </c>
      <c r="C214" s="242">
        <f>SUM(C190:C213)</f>
        <v>2919.8854311599925</v>
      </c>
      <c r="D214" s="238">
        <f>SUM(D190:D213)</f>
        <v>41894</v>
      </c>
      <c r="E214" s="236"/>
      <c r="F214" s="243">
        <f>SUM(F190:F213)</f>
        <v>1</v>
      </c>
      <c r="G214" s="243">
        <f>SUM(G190:G213)</f>
        <v>1</v>
      </c>
    </row>
    <row r="215" spans="1:7" x14ac:dyDescent="0.35">
      <c r="A215" s="228"/>
      <c r="B215" s="235" t="s">
        <v>645</v>
      </c>
      <c r="C215" s="228" t="s">
        <v>614</v>
      </c>
      <c r="D215" s="228" t="s">
        <v>615</v>
      </c>
      <c r="E215" s="230"/>
      <c r="F215" s="228" t="s">
        <v>435</v>
      </c>
      <c r="G215" s="228" t="s">
        <v>616</v>
      </c>
    </row>
    <row r="216" spans="1:7" x14ac:dyDescent="0.35">
      <c r="A216" s="211" t="s">
        <v>646</v>
      </c>
      <c r="B216" s="211" t="s">
        <v>647</v>
      </c>
      <c r="C216" s="258">
        <v>0.56686557094874201</v>
      </c>
      <c r="F216" s="278"/>
      <c r="G216" s="278"/>
    </row>
    <row r="217" spans="1:7" x14ac:dyDescent="0.35">
      <c r="F217" s="278"/>
      <c r="G217" s="278"/>
    </row>
    <row r="218" spans="1:7" x14ac:dyDescent="0.35">
      <c r="B218" s="226" t="s">
        <v>648</v>
      </c>
      <c r="F218" s="278"/>
      <c r="G218" s="278"/>
    </row>
    <row r="219" spans="1:7" x14ac:dyDescent="0.35">
      <c r="A219" s="211" t="s">
        <v>649</v>
      </c>
      <c r="B219" s="211" t="s">
        <v>650</v>
      </c>
      <c r="C219" s="258">
        <v>832.66472387999886</v>
      </c>
      <c r="D219" s="211">
        <v>18966</v>
      </c>
      <c r="F219" s="239">
        <f t="shared" ref="F219:F233" si="4">IF($C$227=0,"",IF(C219="[for completion]","",C219/$C$227))</f>
        <v>0.28517034092985022</v>
      </c>
      <c r="G219" s="239">
        <f t="shared" ref="G219:G233" si="5">IF($D$227=0,"",IF(D219="[for completion]","",D219/$D$227))</f>
        <v>0.45271399245715377</v>
      </c>
    </row>
    <row r="220" spans="1:7" x14ac:dyDescent="0.35">
      <c r="A220" s="211" t="s">
        <v>651</v>
      </c>
      <c r="B220" s="211" t="s">
        <v>652</v>
      </c>
      <c r="C220" s="258">
        <v>373.99591406000008</v>
      </c>
      <c r="D220" s="211">
        <v>5260</v>
      </c>
      <c r="F220" s="239">
        <f t="shared" si="4"/>
        <v>0.12808581804917635</v>
      </c>
      <c r="G220" s="239">
        <f t="shared" si="5"/>
        <v>0.12555497207237312</v>
      </c>
    </row>
    <row r="221" spans="1:7" x14ac:dyDescent="0.35">
      <c r="A221" s="211" t="s">
        <v>653</v>
      </c>
      <c r="B221" s="211" t="s">
        <v>654</v>
      </c>
      <c r="C221" s="258">
        <v>386.80931691999905</v>
      </c>
      <c r="D221" s="211">
        <v>4762</v>
      </c>
      <c r="F221" s="239">
        <f t="shared" si="4"/>
        <v>0.13247414189341311</v>
      </c>
      <c r="G221" s="239">
        <f t="shared" si="5"/>
        <v>0.11366782832863895</v>
      </c>
    </row>
    <row r="222" spans="1:7" x14ac:dyDescent="0.35">
      <c r="A222" s="211" t="s">
        <v>655</v>
      </c>
      <c r="B222" s="211" t="s">
        <v>656</v>
      </c>
      <c r="C222" s="258">
        <v>385.93617286999978</v>
      </c>
      <c r="D222" s="211">
        <v>4353</v>
      </c>
      <c r="F222" s="239">
        <f t="shared" si="4"/>
        <v>0.13217510822562553</v>
      </c>
      <c r="G222" s="239">
        <f t="shared" si="5"/>
        <v>0.10390509380818255</v>
      </c>
    </row>
    <row r="223" spans="1:7" x14ac:dyDescent="0.35">
      <c r="A223" s="211" t="s">
        <v>657</v>
      </c>
      <c r="B223" s="211" t="s">
        <v>658</v>
      </c>
      <c r="C223" s="258">
        <v>395.36170520999883</v>
      </c>
      <c r="D223" s="211">
        <v>3836</v>
      </c>
      <c r="F223" s="239">
        <f t="shared" si="4"/>
        <v>0.13540315691528065</v>
      </c>
      <c r="G223" s="239">
        <f t="shared" si="5"/>
        <v>9.1564424499928396E-2</v>
      </c>
    </row>
    <row r="224" spans="1:7" x14ac:dyDescent="0.35">
      <c r="A224" s="211" t="s">
        <v>659</v>
      </c>
      <c r="B224" s="211" t="s">
        <v>660</v>
      </c>
      <c r="C224" s="258">
        <v>369.50314652000037</v>
      </c>
      <c r="D224" s="211">
        <v>3283</v>
      </c>
      <c r="F224" s="239">
        <f t="shared" si="4"/>
        <v>0.12654713865715142</v>
      </c>
      <c r="G224" s="239">
        <f t="shared" si="5"/>
        <v>7.8364443595741629E-2</v>
      </c>
    </row>
    <row r="225" spans="1:7" x14ac:dyDescent="0.35">
      <c r="A225" s="211" t="s">
        <v>661</v>
      </c>
      <c r="B225" s="211" t="s">
        <v>662</v>
      </c>
      <c r="C225" s="258">
        <v>146.32931086999972</v>
      </c>
      <c r="D225" s="211">
        <v>1132</v>
      </c>
      <c r="F225" s="239">
        <f t="shared" si="4"/>
        <v>5.0114743992495214E-2</v>
      </c>
      <c r="G225" s="239">
        <f t="shared" si="5"/>
        <v>2.7020575738769276E-2</v>
      </c>
    </row>
    <row r="226" spans="1:7" x14ac:dyDescent="0.35">
      <c r="A226" s="211" t="s">
        <v>663</v>
      </c>
      <c r="B226" s="211" t="s">
        <v>664</v>
      </c>
      <c r="C226" s="258">
        <v>29.285140829999996</v>
      </c>
      <c r="D226" s="211">
        <v>302</v>
      </c>
      <c r="F226" s="239">
        <f t="shared" si="4"/>
        <v>1.0029551337007683E-2</v>
      </c>
      <c r="G226" s="239">
        <f t="shared" si="5"/>
        <v>7.2086694992122974E-3</v>
      </c>
    </row>
    <row r="227" spans="1:7" x14ac:dyDescent="0.35">
      <c r="A227" s="211" t="s">
        <v>665</v>
      </c>
      <c r="B227" s="241" t="s">
        <v>64</v>
      </c>
      <c r="C227" s="232">
        <f>SUM(C219:C226)</f>
        <v>2919.8854311599962</v>
      </c>
      <c r="D227" s="287">
        <f>SUM(D219:D226)</f>
        <v>41894</v>
      </c>
      <c r="F227" s="237">
        <f>SUM(F219:F226)</f>
        <v>1.0000000000000002</v>
      </c>
      <c r="G227" s="237">
        <f>SUM(G219:G226)</f>
        <v>1</v>
      </c>
    </row>
    <row r="228" spans="1:7" x14ac:dyDescent="0.35">
      <c r="A228" s="211" t="s">
        <v>666</v>
      </c>
      <c r="B228" s="244" t="s">
        <v>667</v>
      </c>
      <c r="C228" s="232"/>
      <c r="D228" s="287"/>
      <c r="F228" s="239">
        <f t="shared" si="4"/>
        <v>0</v>
      </c>
      <c r="G228" s="239">
        <f t="shared" si="5"/>
        <v>0</v>
      </c>
    </row>
    <row r="229" spans="1:7" x14ac:dyDescent="0.35">
      <c r="A229" s="211" t="s">
        <v>668</v>
      </c>
      <c r="B229" s="244" t="s">
        <v>669</v>
      </c>
      <c r="C229" s="232"/>
      <c r="D229" s="287"/>
      <c r="F229" s="239">
        <f t="shared" si="4"/>
        <v>0</v>
      </c>
      <c r="G229" s="239">
        <f t="shared" si="5"/>
        <v>0</v>
      </c>
    </row>
    <row r="230" spans="1:7" x14ac:dyDescent="0.35">
      <c r="A230" s="211" t="s">
        <v>670</v>
      </c>
      <c r="B230" s="244" t="s">
        <v>671</v>
      </c>
      <c r="C230" s="232"/>
      <c r="D230" s="287"/>
      <c r="F230" s="239">
        <f t="shared" si="4"/>
        <v>0</v>
      </c>
      <c r="G230" s="239">
        <f t="shared" si="5"/>
        <v>0</v>
      </c>
    </row>
    <row r="231" spans="1:7" x14ac:dyDescent="0.35">
      <c r="A231" s="211" t="s">
        <v>672</v>
      </c>
      <c r="B231" s="244" t="s">
        <v>673</v>
      </c>
      <c r="C231" s="232"/>
      <c r="D231" s="287"/>
      <c r="F231" s="239">
        <f t="shared" si="4"/>
        <v>0</v>
      </c>
      <c r="G231" s="239">
        <f t="shared" si="5"/>
        <v>0</v>
      </c>
    </row>
    <row r="232" spans="1:7" x14ac:dyDescent="0.35">
      <c r="A232" s="211" t="s">
        <v>674</v>
      </c>
      <c r="B232" s="244" t="s">
        <v>675</v>
      </c>
      <c r="C232" s="232"/>
      <c r="D232" s="287"/>
      <c r="F232" s="239">
        <f t="shared" si="4"/>
        <v>0</v>
      </c>
      <c r="G232" s="239">
        <f t="shared" si="5"/>
        <v>0</v>
      </c>
    </row>
    <row r="233" spans="1:7" x14ac:dyDescent="0.35">
      <c r="A233" s="211" t="s">
        <v>676</v>
      </c>
      <c r="B233" s="244" t="s">
        <v>677</v>
      </c>
      <c r="C233" s="232"/>
      <c r="D233" s="287"/>
      <c r="F233" s="239">
        <f t="shared" si="4"/>
        <v>0</v>
      </c>
      <c r="G233" s="239">
        <f t="shared" si="5"/>
        <v>0</v>
      </c>
    </row>
    <row r="234" spans="1:7" x14ac:dyDescent="0.35">
      <c r="A234" s="211" t="s">
        <v>678</v>
      </c>
      <c r="B234" s="244"/>
      <c r="F234" s="239"/>
      <c r="G234" s="239"/>
    </row>
    <row r="235" spans="1:7" x14ac:dyDescent="0.35">
      <c r="A235" s="211" t="s">
        <v>679</v>
      </c>
      <c r="B235" s="244"/>
      <c r="F235" s="239"/>
      <c r="G235" s="239"/>
    </row>
    <row r="236" spans="1:7" x14ac:dyDescent="0.35">
      <c r="A236" s="211" t="s">
        <v>680</v>
      </c>
      <c r="B236" s="244"/>
      <c r="F236" s="239"/>
      <c r="G236" s="239"/>
    </row>
    <row r="237" spans="1:7" x14ac:dyDescent="0.35">
      <c r="A237" s="228"/>
      <c r="B237" s="235" t="s">
        <v>681</v>
      </c>
      <c r="C237" s="228" t="s">
        <v>614</v>
      </c>
      <c r="D237" s="228" t="s">
        <v>615</v>
      </c>
      <c r="E237" s="230"/>
      <c r="F237" s="228" t="s">
        <v>435</v>
      </c>
      <c r="G237" s="228" t="s">
        <v>616</v>
      </c>
    </row>
    <row r="238" spans="1:7" x14ac:dyDescent="0.35">
      <c r="A238" s="211" t="s">
        <v>682</v>
      </c>
      <c r="B238" s="211" t="s">
        <v>647</v>
      </c>
      <c r="C238" s="236">
        <v>0.48716183068091473</v>
      </c>
      <c r="F238" s="278"/>
      <c r="G238" s="278"/>
    </row>
    <row r="239" spans="1:7" x14ac:dyDescent="0.35">
      <c r="F239" s="278"/>
      <c r="G239" s="278"/>
    </row>
    <row r="240" spans="1:7" x14ac:dyDescent="0.35">
      <c r="B240" s="226" t="s">
        <v>648</v>
      </c>
      <c r="F240" s="278"/>
      <c r="G240" s="278"/>
    </row>
    <row r="241" spans="1:7" x14ac:dyDescent="0.35">
      <c r="A241" s="211" t="s">
        <v>683</v>
      </c>
      <c r="B241" s="211" t="s">
        <v>650</v>
      </c>
      <c r="C241" s="258">
        <v>1144.055678469997</v>
      </c>
      <c r="D241" s="211">
        <v>23735</v>
      </c>
      <c r="F241" s="239">
        <f>IF($C$249=0,"",IF(C241="[Mark as ND1 if not relevant]","",C241/$C$249))</f>
        <v>0.39181526311307807</v>
      </c>
      <c r="G241" s="239">
        <f>IF($D$249=0,"",IF(D241="[Mark as ND1 if not relevant]","",D241/$D$249))</f>
        <v>0.56654890915166845</v>
      </c>
    </row>
    <row r="242" spans="1:7" x14ac:dyDescent="0.35">
      <c r="A242" s="211" t="s">
        <v>684</v>
      </c>
      <c r="B242" s="211" t="s">
        <v>652</v>
      </c>
      <c r="C242" s="258">
        <v>394.50113990999989</v>
      </c>
      <c r="D242" s="211">
        <v>4928</v>
      </c>
      <c r="F242" s="239">
        <f t="shared" ref="F242:F248" si="6">IF($C$249=0,"",IF(C242="[Mark as ND1 if not relevant]","",C242/$C$249))</f>
        <v>0.13510843120761581</v>
      </c>
      <c r="G242" s="239">
        <f t="shared" ref="G242:G248" si="7">IF($D$249=0,"",IF(D242="[Mark as ND1 if not relevant]","",D242/$D$249))</f>
        <v>0.11763020957655033</v>
      </c>
    </row>
    <row r="243" spans="1:7" x14ac:dyDescent="0.35">
      <c r="A243" s="211" t="s">
        <v>685</v>
      </c>
      <c r="B243" s="211" t="s">
        <v>654</v>
      </c>
      <c r="C243" s="258">
        <v>380.15129717999957</v>
      </c>
      <c r="D243" s="211">
        <v>4149</v>
      </c>
      <c r="F243" s="239">
        <f t="shared" si="6"/>
        <v>0.13019390867982628</v>
      </c>
      <c r="G243" s="239">
        <f t="shared" si="7"/>
        <v>9.9035661431231201E-2</v>
      </c>
    </row>
    <row r="244" spans="1:7" x14ac:dyDescent="0.35">
      <c r="A244" s="211" t="s">
        <v>686</v>
      </c>
      <c r="B244" s="211" t="s">
        <v>656</v>
      </c>
      <c r="C244" s="258">
        <v>405.85525420999937</v>
      </c>
      <c r="D244" s="211">
        <v>4001</v>
      </c>
      <c r="F244" s="239">
        <f t="shared" si="6"/>
        <v>0.13899697908652653</v>
      </c>
      <c r="G244" s="239">
        <f t="shared" si="7"/>
        <v>9.5502935981286105E-2</v>
      </c>
    </row>
    <row r="245" spans="1:7" x14ac:dyDescent="0.35">
      <c r="A245" s="211" t="s">
        <v>687</v>
      </c>
      <c r="B245" s="211" t="s">
        <v>658</v>
      </c>
      <c r="C245" s="258">
        <v>314.6586145499997</v>
      </c>
      <c r="D245" s="211">
        <v>2799</v>
      </c>
      <c r="F245" s="239">
        <f t="shared" si="6"/>
        <v>0.10776402772248291</v>
      </c>
      <c r="G245" s="239">
        <f t="shared" si="7"/>
        <v>6.6811476583759008E-2</v>
      </c>
    </row>
    <row r="246" spans="1:7" x14ac:dyDescent="0.35">
      <c r="A246" s="211" t="s">
        <v>688</v>
      </c>
      <c r="B246" s="211" t="s">
        <v>660</v>
      </c>
      <c r="C246" s="258">
        <v>180.47319484999983</v>
      </c>
      <c r="D246" s="211">
        <v>1538</v>
      </c>
      <c r="F246" s="239">
        <f t="shared" si="6"/>
        <v>6.1808313752331874E-2</v>
      </c>
      <c r="G246" s="239">
        <f t="shared" si="7"/>
        <v>3.6711700959564615E-2</v>
      </c>
    </row>
    <row r="247" spans="1:7" x14ac:dyDescent="0.35">
      <c r="A247" s="211" t="s">
        <v>689</v>
      </c>
      <c r="B247" s="211" t="s">
        <v>662</v>
      </c>
      <c r="C247" s="258">
        <v>86.086140620000023</v>
      </c>
      <c r="D247" s="211">
        <v>596</v>
      </c>
      <c r="F247" s="239">
        <f t="shared" si="6"/>
        <v>2.9482711787701964E-2</v>
      </c>
      <c r="G247" s="239">
        <f t="shared" si="7"/>
        <v>1.422638086599513E-2</v>
      </c>
    </row>
    <row r="248" spans="1:7" x14ac:dyDescent="0.35">
      <c r="A248" s="211" t="s">
        <v>690</v>
      </c>
      <c r="B248" s="211" t="s">
        <v>664</v>
      </c>
      <c r="C248" s="258">
        <v>14.104111369999996</v>
      </c>
      <c r="D248" s="211">
        <v>148</v>
      </c>
      <c r="F248" s="239">
        <f t="shared" si="6"/>
        <v>4.8303646504365746E-3</v>
      </c>
      <c r="G248" s="239">
        <f t="shared" si="7"/>
        <v>3.5327254499450994E-3</v>
      </c>
    </row>
    <row r="249" spans="1:7" x14ac:dyDescent="0.35">
      <c r="A249" s="211" t="s">
        <v>691</v>
      </c>
      <c r="B249" s="241" t="s">
        <v>64</v>
      </c>
      <c r="C249" s="232">
        <f>SUM(C241:C248)</f>
        <v>2919.8854311599953</v>
      </c>
      <c r="D249" s="287">
        <f>SUM(D241:D248)</f>
        <v>41894</v>
      </c>
      <c r="F249" s="237">
        <f>SUM(F241:F248)</f>
        <v>1</v>
      </c>
      <c r="G249" s="237">
        <f>SUM(G241:G248)</f>
        <v>1</v>
      </c>
    </row>
    <row r="250" spans="1:7" x14ac:dyDescent="0.35">
      <c r="A250" s="211" t="s">
        <v>692</v>
      </c>
      <c r="B250" s="244" t="s">
        <v>667</v>
      </c>
      <c r="C250" s="232"/>
      <c r="D250" s="287"/>
      <c r="F250" s="239">
        <f t="shared" ref="F250:F255" si="8">IF($C$249=0,"",IF(C250="[for completion]","",C250/$C$249))</f>
        <v>0</v>
      </c>
      <c r="G250" s="239">
        <f t="shared" ref="G250:G255" si="9">IF($D$249=0,"",IF(D250="[for completion]","",D250/$D$249))</f>
        <v>0</v>
      </c>
    </row>
    <row r="251" spans="1:7" x14ac:dyDescent="0.35">
      <c r="A251" s="211" t="s">
        <v>693</v>
      </c>
      <c r="B251" s="244" t="s">
        <v>669</v>
      </c>
      <c r="C251" s="232"/>
      <c r="D251" s="287"/>
      <c r="F251" s="239">
        <f t="shared" si="8"/>
        <v>0</v>
      </c>
      <c r="G251" s="239">
        <f t="shared" si="9"/>
        <v>0</v>
      </c>
    </row>
    <row r="252" spans="1:7" x14ac:dyDescent="0.35">
      <c r="A252" s="211" t="s">
        <v>694</v>
      </c>
      <c r="B252" s="244" t="s">
        <v>671</v>
      </c>
      <c r="C252" s="232"/>
      <c r="D252" s="287"/>
      <c r="F252" s="239">
        <f t="shared" si="8"/>
        <v>0</v>
      </c>
      <c r="G252" s="239">
        <f t="shared" si="9"/>
        <v>0</v>
      </c>
    </row>
    <row r="253" spans="1:7" x14ac:dyDescent="0.35">
      <c r="A253" s="211" t="s">
        <v>695</v>
      </c>
      <c r="B253" s="244" t="s">
        <v>673</v>
      </c>
      <c r="C253" s="232"/>
      <c r="D253" s="287"/>
      <c r="F253" s="239">
        <f t="shared" si="8"/>
        <v>0</v>
      </c>
      <c r="G253" s="239">
        <f t="shared" si="9"/>
        <v>0</v>
      </c>
    </row>
    <row r="254" spans="1:7" x14ac:dyDescent="0.35">
      <c r="A254" s="211" t="s">
        <v>696</v>
      </c>
      <c r="B254" s="244" t="s">
        <v>675</v>
      </c>
      <c r="C254" s="232"/>
      <c r="D254" s="287"/>
      <c r="F254" s="239">
        <f t="shared" si="8"/>
        <v>0</v>
      </c>
      <c r="G254" s="239">
        <f t="shared" si="9"/>
        <v>0</v>
      </c>
    </row>
    <row r="255" spans="1:7" x14ac:dyDescent="0.35">
      <c r="A255" s="211" t="s">
        <v>697</v>
      </c>
      <c r="B255" s="244" t="s">
        <v>677</v>
      </c>
      <c r="C255" s="232"/>
      <c r="D255" s="287"/>
      <c r="F255" s="239">
        <f t="shared" si="8"/>
        <v>0</v>
      </c>
      <c r="G255" s="239">
        <f t="shared" si="9"/>
        <v>0</v>
      </c>
    </row>
    <row r="256" spans="1:7" x14ac:dyDescent="0.35">
      <c r="A256" s="211" t="s">
        <v>698</v>
      </c>
      <c r="B256" s="244"/>
      <c r="F256" s="240"/>
      <c r="G256" s="240"/>
    </row>
    <row r="257" spans="1:7" x14ac:dyDescent="0.35">
      <c r="A257" s="211" t="s">
        <v>699</v>
      </c>
      <c r="B257" s="244"/>
      <c r="F257" s="240"/>
      <c r="G257" s="240"/>
    </row>
    <row r="258" spans="1:7" x14ac:dyDescent="0.35">
      <c r="A258" s="211" t="s">
        <v>700</v>
      </c>
      <c r="B258" s="244"/>
      <c r="F258" s="240"/>
      <c r="G258" s="240"/>
    </row>
    <row r="259" spans="1:7" x14ac:dyDescent="0.35">
      <c r="A259" s="228"/>
      <c r="B259" s="235" t="s">
        <v>701</v>
      </c>
      <c r="C259" s="228" t="s">
        <v>435</v>
      </c>
      <c r="D259" s="228"/>
      <c r="E259" s="230"/>
      <c r="F259" s="228"/>
      <c r="G259" s="228"/>
    </row>
    <row r="260" spans="1:7" x14ac:dyDescent="0.35">
      <c r="A260" s="211" t="s">
        <v>702</v>
      </c>
      <c r="B260" s="211" t="s">
        <v>1860</v>
      </c>
      <c r="C260" s="236">
        <v>0</v>
      </c>
      <c r="E260" s="236"/>
      <c r="F260" s="236"/>
      <c r="G260" s="236"/>
    </row>
    <row r="261" spans="1:7" x14ac:dyDescent="0.35">
      <c r="A261" s="211" t="s">
        <v>703</v>
      </c>
      <c r="B261" s="211" t="s">
        <v>704</v>
      </c>
      <c r="C261" s="236">
        <v>0</v>
      </c>
      <c r="E261" s="236"/>
      <c r="F261" s="236"/>
    </row>
    <row r="262" spans="1:7" x14ac:dyDescent="0.35">
      <c r="A262" s="211" t="s">
        <v>705</v>
      </c>
      <c r="B262" s="211" t="s">
        <v>706</v>
      </c>
      <c r="C262" s="236">
        <v>0</v>
      </c>
      <c r="E262" s="236"/>
      <c r="F262" s="236"/>
    </row>
    <row r="263" spans="1:7" x14ac:dyDescent="0.35">
      <c r="A263" s="211" t="s">
        <v>707</v>
      </c>
      <c r="B263" s="211" t="s">
        <v>708</v>
      </c>
      <c r="C263" s="236">
        <v>0</v>
      </c>
      <c r="E263" s="236"/>
      <c r="F263" s="236"/>
    </row>
    <row r="264" spans="1:7" x14ac:dyDescent="0.35">
      <c r="A264" s="211" t="s">
        <v>709</v>
      </c>
      <c r="B264" s="226" t="s">
        <v>710</v>
      </c>
      <c r="C264" s="236">
        <v>0</v>
      </c>
      <c r="D264" s="222"/>
      <c r="E264" s="222"/>
      <c r="F264" s="250"/>
      <c r="G264" s="250"/>
    </row>
    <row r="265" spans="1:7" x14ac:dyDescent="0.35">
      <c r="A265" s="211" t="s">
        <v>711</v>
      </c>
      <c r="B265" s="211" t="s">
        <v>62</v>
      </c>
      <c r="C265" s="236">
        <v>1</v>
      </c>
      <c r="E265" s="236"/>
      <c r="F265" s="236"/>
    </row>
    <row r="266" spans="1:7" x14ac:dyDescent="0.35">
      <c r="A266" s="211" t="s">
        <v>712</v>
      </c>
      <c r="B266" s="244" t="s">
        <v>714</v>
      </c>
      <c r="C266" s="288"/>
      <c r="E266" s="236"/>
      <c r="F266" s="236"/>
    </row>
    <row r="267" spans="1:7" x14ac:dyDescent="0.35">
      <c r="A267" s="211" t="s">
        <v>713</v>
      </c>
      <c r="B267" s="244" t="s">
        <v>716</v>
      </c>
      <c r="C267" s="237"/>
      <c r="E267" s="236"/>
      <c r="F267" s="236"/>
    </row>
    <row r="268" spans="1:7" x14ac:dyDescent="0.35">
      <c r="A268" s="211" t="s">
        <v>715</v>
      </c>
      <c r="B268" s="244" t="s">
        <v>718</v>
      </c>
      <c r="C268" s="237"/>
      <c r="E268" s="236"/>
      <c r="F268" s="236"/>
    </row>
    <row r="269" spans="1:7" x14ac:dyDescent="0.35">
      <c r="A269" s="211" t="s">
        <v>717</v>
      </c>
      <c r="B269" s="244" t="s">
        <v>720</v>
      </c>
      <c r="C269" s="237"/>
      <c r="E269" s="236"/>
      <c r="F269" s="236"/>
    </row>
    <row r="270" spans="1:7" x14ac:dyDescent="0.35">
      <c r="A270" s="211" t="s">
        <v>719</v>
      </c>
      <c r="B270" s="244" t="s">
        <v>165</v>
      </c>
      <c r="C270" s="237"/>
      <c r="E270" s="236"/>
      <c r="F270" s="236"/>
    </row>
    <row r="271" spans="1:7" x14ac:dyDescent="0.35">
      <c r="A271" s="211" t="s">
        <v>721</v>
      </c>
      <c r="B271" s="244" t="s">
        <v>165</v>
      </c>
      <c r="C271" s="237"/>
      <c r="E271" s="236"/>
      <c r="F271" s="236"/>
    </row>
    <row r="272" spans="1:7" x14ac:dyDescent="0.35">
      <c r="A272" s="211" t="s">
        <v>722</v>
      </c>
      <c r="B272" s="244" t="s">
        <v>165</v>
      </c>
      <c r="C272" s="237"/>
      <c r="E272" s="236"/>
      <c r="F272" s="236"/>
    </row>
    <row r="273" spans="1:7" x14ac:dyDescent="0.35">
      <c r="A273" s="211" t="s">
        <v>723</v>
      </c>
      <c r="B273" s="244" t="s">
        <v>165</v>
      </c>
      <c r="C273" s="237"/>
      <c r="E273" s="236"/>
      <c r="F273" s="236"/>
    </row>
    <row r="274" spans="1:7" x14ac:dyDescent="0.35">
      <c r="A274" s="211" t="s">
        <v>724</v>
      </c>
      <c r="B274" s="244" t="s">
        <v>165</v>
      </c>
      <c r="C274" s="237"/>
      <c r="E274" s="236"/>
      <c r="F274" s="236"/>
    </row>
    <row r="275" spans="1:7" x14ac:dyDescent="0.35">
      <c r="A275" s="211" t="s">
        <v>725</v>
      </c>
      <c r="B275" s="244" t="s">
        <v>165</v>
      </c>
      <c r="C275" s="237"/>
      <c r="E275" s="236"/>
      <c r="F275" s="236"/>
    </row>
    <row r="276" spans="1:7" x14ac:dyDescent="0.35">
      <c r="A276" s="228"/>
      <c r="B276" s="235" t="s">
        <v>726</v>
      </c>
      <c r="C276" s="228" t="s">
        <v>435</v>
      </c>
      <c r="D276" s="228"/>
      <c r="E276" s="230"/>
      <c r="F276" s="228"/>
      <c r="G276" s="231"/>
    </row>
    <row r="277" spans="1:7" x14ac:dyDescent="0.35">
      <c r="A277" s="211" t="s">
        <v>727</v>
      </c>
      <c r="B277" s="211" t="s">
        <v>728</v>
      </c>
      <c r="C277" s="236">
        <v>1</v>
      </c>
      <c r="E277" s="205"/>
      <c r="F277" s="205"/>
    </row>
    <row r="278" spans="1:7" x14ac:dyDescent="0.35">
      <c r="A278" s="211" t="s">
        <v>729</v>
      </c>
      <c r="B278" s="211" t="s">
        <v>730</v>
      </c>
      <c r="C278" s="236">
        <v>0</v>
      </c>
      <c r="E278" s="205"/>
      <c r="F278" s="205"/>
    </row>
    <row r="279" spans="1:7" x14ac:dyDescent="0.35">
      <c r="A279" s="211" t="s">
        <v>731</v>
      </c>
      <c r="B279" s="211" t="s">
        <v>62</v>
      </c>
      <c r="C279" s="236">
        <v>0</v>
      </c>
      <c r="E279" s="205"/>
      <c r="F279" s="205"/>
    </row>
    <row r="280" spans="1:7" x14ac:dyDescent="0.35">
      <c r="A280" s="211" t="s">
        <v>732</v>
      </c>
      <c r="C280" s="237"/>
      <c r="E280" s="205"/>
      <c r="F280" s="205"/>
    </row>
    <row r="281" spans="1:7" x14ac:dyDescent="0.35">
      <c r="A281" s="211" t="s">
        <v>733</v>
      </c>
      <c r="C281" s="237"/>
      <c r="E281" s="205"/>
      <c r="F281" s="205"/>
    </row>
    <row r="282" spans="1:7" x14ac:dyDescent="0.35">
      <c r="A282" s="211" t="s">
        <v>734</v>
      </c>
      <c r="C282" s="237"/>
      <c r="E282" s="205"/>
      <c r="F282" s="205"/>
    </row>
    <row r="283" spans="1:7" x14ac:dyDescent="0.35">
      <c r="A283" s="211" t="s">
        <v>735</v>
      </c>
      <c r="C283" s="237"/>
      <c r="E283" s="205"/>
      <c r="F283" s="205"/>
    </row>
    <row r="284" spans="1:7" x14ac:dyDescent="0.35">
      <c r="A284" s="211" t="s">
        <v>736</v>
      </c>
      <c r="C284" s="237"/>
      <c r="E284" s="205"/>
      <c r="F284" s="205"/>
    </row>
    <row r="285" spans="1:7" x14ac:dyDescent="0.35">
      <c r="A285" s="211" t="s">
        <v>737</v>
      </c>
      <c r="C285" s="237"/>
      <c r="E285" s="205"/>
      <c r="F285" s="205"/>
    </row>
    <row r="286" spans="1:7" x14ac:dyDescent="0.35">
      <c r="A286" s="229"/>
      <c r="B286" s="229" t="s">
        <v>1861</v>
      </c>
      <c r="C286" s="229" t="s">
        <v>50</v>
      </c>
      <c r="D286" s="229" t="s">
        <v>1862</v>
      </c>
      <c r="E286" s="229"/>
      <c r="F286" s="229" t="s">
        <v>435</v>
      </c>
      <c r="G286" s="229" t="s">
        <v>1863</v>
      </c>
    </row>
    <row r="287" spans="1:7" x14ac:dyDescent="0.35">
      <c r="A287" s="211" t="s">
        <v>1864</v>
      </c>
      <c r="B287" s="226" t="s">
        <v>553</v>
      </c>
      <c r="E287" s="214"/>
      <c r="F287" s="239" t="str">
        <f>IF($C$305=0,"",IF(C287="[For completion]","",C287/$C$305))</f>
        <v/>
      </c>
      <c r="G287" s="239" t="str">
        <f>IF($D$305=0,"",IF(D287="[For completion]","",D287/$D$305))</f>
        <v/>
      </c>
    </row>
    <row r="288" spans="1:7" x14ac:dyDescent="0.35">
      <c r="A288" s="211" t="s">
        <v>1865</v>
      </c>
      <c r="B288" s="226" t="s">
        <v>553</v>
      </c>
      <c r="E288" s="214"/>
      <c r="F288" s="239" t="str">
        <f t="shared" ref="F288:F304" si="10">IF($C$305=0,"",IF(C288="[For completion]","",C288/$C$305))</f>
        <v/>
      </c>
      <c r="G288" s="239" t="str">
        <f t="shared" ref="G288:G304" si="11">IF($D$305=0,"",IF(D288="[For completion]","",D288/$D$305))</f>
        <v/>
      </c>
    </row>
    <row r="289" spans="1:7" x14ac:dyDescent="0.35">
      <c r="A289" s="211" t="s">
        <v>1866</v>
      </c>
      <c r="B289" s="226" t="s">
        <v>553</v>
      </c>
      <c r="E289" s="214"/>
      <c r="F289" s="239" t="str">
        <f t="shared" si="10"/>
        <v/>
      </c>
      <c r="G289" s="239" t="str">
        <f t="shared" si="11"/>
        <v/>
      </c>
    </row>
    <row r="290" spans="1:7" x14ac:dyDescent="0.35">
      <c r="A290" s="211" t="s">
        <v>1867</v>
      </c>
      <c r="B290" s="226" t="s">
        <v>553</v>
      </c>
      <c r="E290" s="214"/>
      <c r="F290" s="239" t="str">
        <f t="shared" si="10"/>
        <v/>
      </c>
      <c r="G290" s="239" t="str">
        <f t="shared" si="11"/>
        <v/>
      </c>
    </row>
    <row r="291" spans="1:7" x14ac:dyDescent="0.35">
      <c r="A291" s="211" t="s">
        <v>1868</v>
      </c>
      <c r="B291" s="226" t="s">
        <v>553</v>
      </c>
      <c r="E291" s="214"/>
      <c r="F291" s="239" t="str">
        <f t="shared" si="10"/>
        <v/>
      </c>
      <c r="G291" s="239" t="str">
        <f t="shared" si="11"/>
        <v/>
      </c>
    </row>
    <row r="292" spans="1:7" x14ac:dyDescent="0.35">
      <c r="A292" s="211" t="s">
        <v>1869</v>
      </c>
      <c r="B292" s="226" t="s">
        <v>553</v>
      </c>
      <c r="E292" s="214"/>
      <c r="F292" s="239" t="str">
        <f t="shared" si="10"/>
        <v/>
      </c>
      <c r="G292" s="239" t="str">
        <f t="shared" si="11"/>
        <v/>
      </c>
    </row>
    <row r="293" spans="1:7" x14ac:dyDescent="0.35">
      <c r="A293" s="211" t="s">
        <v>1870</v>
      </c>
      <c r="B293" s="226" t="s">
        <v>553</v>
      </c>
      <c r="E293" s="214"/>
      <c r="F293" s="239" t="str">
        <f t="shared" si="10"/>
        <v/>
      </c>
      <c r="G293" s="239" t="str">
        <f t="shared" si="11"/>
        <v/>
      </c>
    </row>
    <row r="294" spans="1:7" x14ac:dyDescent="0.35">
      <c r="A294" s="211" t="s">
        <v>1871</v>
      </c>
      <c r="B294" s="226" t="s">
        <v>553</v>
      </c>
      <c r="E294" s="214"/>
      <c r="F294" s="239" t="str">
        <f t="shared" si="10"/>
        <v/>
      </c>
      <c r="G294" s="239" t="str">
        <f t="shared" si="11"/>
        <v/>
      </c>
    </row>
    <row r="295" spans="1:7" x14ac:dyDescent="0.35">
      <c r="A295" s="211" t="s">
        <v>1872</v>
      </c>
      <c r="B295" s="226" t="s">
        <v>553</v>
      </c>
      <c r="E295" s="214"/>
      <c r="F295" s="239" t="str">
        <f t="shared" si="10"/>
        <v/>
      </c>
      <c r="G295" s="239" t="str">
        <f t="shared" si="11"/>
        <v/>
      </c>
    </row>
    <row r="296" spans="1:7" x14ac:dyDescent="0.35">
      <c r="A296" s="211" t="s">
        <v>1873</v>
      </c>
      <c r="B296" s="226" t="s">
        <v>553</v>
      </c>
      <c r="E296" s="214"/>
      <c r="F296" s="239" t="str">
        <f t="shared" si="10"/>
        <v/>
      </c>
      <c r="G296" s="239" t="str">
        <f t="shared" si="11"/>
        <v/>
      </c>
    </row>
    <row r="297" spans="1:7" x14ac:dyDescent="0.35">
      <c r="A297" s="211" t="s">
        <v>1874</v>
      </c>
      <c r="B297" s="226" t="s">
        <v>553</v>
      </c>
      <c r="E297" s="214"/>
      <c r="F297" s="239" t="str">
        <f t="shared" si="10"/>
        <v/>
      </c>
      <c r="G297" s="239" t="str">
        <f t="shared" si="11"/>
        <v/>
      </c>
    </row>
    <row r="298" spans="1:7" x14ac:dyDescent="0.35">
      <c r="A298" s="211" t="s">
        <v>1875</v>
      </c>
      <c r="B298" s="226" t="s">
        <v>553</v>
      </c>
      <c r="E298" s="214"/>
      <c r="F298" s="239" t="str">
        <f t="shared" si="10"/>
        <v/>
      </c>
      <c r="G298" s="239" t="str">
        <f t="shared" si="11"/>
        <v/>
      </c>
    </row>
    <row r="299" spans="1:7" x14ac:dyDescent="0.35">
      <c r="A299" s="211" t="s">
        <v>1876</v>
      </c>
      <c r="B299" s="226" t="s">
        <v>553</v>
      </c>
      <c r="E299" s="214"/>
      <c r="F299" s="239" t="str">
        <f t="shared" si="10"/>
        <v/>
      </c>
      <c r="G299" s="239" t="str">
        <f t="shared" si="11"/>
        <v/>
      </c>
    </row>
    <row r="300" spans="1:7" x14ac:dyDescent="0.35">
      <c r="A300" s="211" t="s">
        <v>1877</v>
      </c>
      <c r="B300" s="226" t="s">
        <v>553</v>
      </c>
      <c r="E300" s="214"/>
      <c r="F300" s="239" t="str">
        <f t="shared" si="10"/>
        <v/>
      </c>
      <c r="G300" s="239" t="str">
        <f t="shared" si="11"/>
        <v/>
      </c>
    </row>
    <row r="301" spans="1:7" x14ac:dyDescent="0.35">
      <c r="A301" s="211" t="s">
        <v>1878</v>
      </c>
      <c r="B301" s="226" t="s">
        <v>553</v>
      </c>
      <c r="E301" s="214"/>
      <c r="F301" s="239" t="str">
        <f t="shared" si="10"/>
        <v/>
      </c>
      <c r="G301" s="239" t="str">
        <f t="shared" si="11"/>
        <v/>
      </c>
    </row>
    <row r="302" spans="1:7" x14ac:dyDescent="0.35">
      <c r="A302" s="211" t="s">
        <v>1879</v>
      </c>
      <c r="B302" s="226" t="s">
        <v>553</v>
      </c>
      <c r="E302" s="214"/>
      <c r="F302" s="239" t="str">
        <f t="shared" si="10"/>
        <v/>
      </c>
      <c r="G302" s="239" t="str">
        <f t="shared" si="11"/>
        <v/>
      </c>
    </row>
    <row r="303" spans="1:7" x14ac:dyDescent="0.35">
      <c r="A303" s="211" t="s">
        <v>1880</v>
      </c>
      <c r="B303" s="226" t="s">
        <v>553</v>
      </c>
      <c r="E303" s="214"/>
      <c r="F303" s="239" t="str">
        <f t="shared" si="10"/>
        <v/>
      </c>
      <c r="G303" s="239" t="str">
        <f t="shared" si="11"/>
        <v/>
      </c>
    </row>
    <row r="304" spans="1:7" x14ac:dyDescent="0.35">
      <c r="A304" s="211" t="s">
        <v>1881</v>
      </c>
      <c r="B304" s="226" t="s">
        <v>1882</v>
      </c>
      <c r="E304" s="214"/>
      <c r="F304" s="239" t="str">
        <f t="shared" si="10"/>
        <v/>
      </c>
      <c r="G304" s="239" t="str">
        <f t="shared" si="11"/>
        <v/>
      </c>
    </row>
    <row r="305" spans="1:7" x14ac:dyDescent="0.35">
      <c r="A305" s="211" t="s">
        <v>1883</v>
      </c>
      <c r="B305" s="226" t="s">
        <v>64</v>
      </c>
      <c r="C305" s="211">
        <f>SUM(C287:C304)</f>
        <v>0</v>
      </c>
      <c r="D305" s="211">
        <f>SUM(D287:D304)</f>
        <v>0</v>
      </c>
      <c r="E305" s="214"/>
      <c r="F305" s="278">
        <f>SUM(F287:F304)</f>
        <v>0</v>
      </c>
      <c r="G305" s="278">
        <f>SUM(G287:G304)</f>
        <v>0</v>
      </c>
    </row>
    <row r="306" spans="1:7" x14ac:dyDescent="0.35">
      <c r="A306" s="211" t="s">
        <v>1884</v>
      </c>
      <c r="B306" s="226"/>
      <c r="E306" s="214"/>
      <c r="F306" s="214"/>
      <c r="G306" s="214"/>
    </row>
    <row r="307" spans="1:7" x14ac:dyDescent="0.35">
      <c r="A307" s="211" t="s">
        <v>1885</v>
      </c>
      <c r="B307" s="226"/>
      <c r="E307" s="214"/>
      <c r="F307" s="214"/>
      <c r="G307" s="214"/>
    </row>
    <row r="308" spans="1:7" x14ac:dyDescent="0.35">
      <c r="A308" s="211" t="s">
        <v>1886</v>
      </c>
      <c r="B308" s="226"/>
      <c r="E308" s="214"/>
      <c r="F308" s="214"/>
      <c r="G308" s="214"/>
    </row>
    <row r="309" spans="1:7" x14ac:dyDescent="0.35">
      <c r="A309" s="229"/>
      <c r="B309" s="229" t="s">
        <v>1887</v>
      </c>
      <c r="C309" s="229" t="s">
        <v>50</v>
      </c>
      <c r="D309" s="229" t="s">
        <v>1862</v>
      </c>
      <c r="E309" s="229"/>
      <c r="F309" s="229" t="s">
        <v>435</v>
      </c>
      <c r="G309" s="229" t="s">
        <v>1863</v>
      </c>
    </row>
    <row r="310" spans="1:7" x14ac:dyDescent="0.35">
      <c r="A310" s="211" t="s">
        <v>1888</v>
      </c>
      <c r="B310" s="226" t="s">
        <v>553</v>
      </c>
      <c r="E310" s="214"/>
      <c r="F310" s="239" t="str">
        <f>IF($C$328=0,"",IF(C310="[For completion]","",C310/$C$328))</f>
        <v/>
      </c>
      <c r="G310" s="239" t="str">
        <f>IF($D$328=0,"",IF(D310="[For completion]","",D310/$D$328))</f>
        <v/>
      </c>
    </row>
    <row r="311" spans="1:7" x14ac:dyDescent="0.35">
      <c r="A311" s="211" t="s">
        <v>1889</v>
      </c>
      <c r="B311" s="226" t="s">
        <v>553</v>
      </c>
      <c r="E311" s="214"/>
      <c r="F311" s="214"/>
      <c r="G311" s="214"/>
    </row>
    <row r="312" spans="1:7" x14ac:dyDescent="0.35">
      <c r="A312" s="211" t="s">
        <v>1890</v>
      </c>
      <c r="B312" s="226" t="s">
        <v>553</v>
      </c>
      <c r="E312" s="214"/>
      <c r="F312" s="214"/>
      <c r="G312" s="214"/>
    </row>
    <row r="313" spans="1:7" x14ac:dyDescent="0.35">
      <c r="A313" s="211" t="s">
        <v>1891</v>
      </c>
      <c r="B313" s="226" t="s">
        <v>553</v>
      </c>
      <c r="E313" s="214"/>
      <c r="F313" s="214"/>
      <c r="G313" s="214"/>
    </row>
    <row r="314" spans="1:7" x14ac:dyDescent="0.35">
      <c r="A314" s="211" t="s">
        <v>1892</v>
      </c>
      <c r="B314" s="226" t="s">
        <v>553</v>
      </c>
      <c r="E314" s="214"/>
      <c r="F314" s="214"/>
      <c r="G314" s="214"/>
    </row>
    <row r="315" spans="1:7" x14ac:dyDescent="0.35">
      <c r="A315" s="211" t="s">
        <v>1893</v>
      </c>
      <c r="B315" s="226" t="s">
        <v>553</v>
      </c>
      <c r="E315" s="214"/>
      <c r="F315" s="214"/>
      <c r="G315" s="214"/>
    </row>
    <row r="316" spans="1:7" x14ac:dyDescent="0.35">
      <c r="A316" s="211" t="s">
        <v>1894</v>
      </c>
      <c r="B316" s="226" t="s">
        <v>553</v>
      </c>
      <c r="E316" s="214"/>
      <c r="F316" s="214"/>
      <c r="G316" s="214"/>
    </row>
    <row r="317" spans="1:7" x14ac:dyDescent="0.35">
      <c r="A317" s="211" t="s">
        <v>1895</v>
      </c>
      <c r="B317" s="226" t="s">
        <v>553</v>
      </c>
      <c r="E317" s="214"/>
      <c r="F317" s="214"/>
      <c r="G317" s="214"/>
    </row>
    <row r="318" spans="1:7" x14ac:dyDescent="0.35">
      <c r="A318" s="211" t="s">
        <v>1896</v>
      </c>
      <c r="B318" s="226" t="s">
        <v>553</v>
      </c>
      <c r="E318" s="214"/>
      <c r="F318" s="214"/>
      <c r="G318" s="214"/>
    </row>
    <row r="319" spans="1:7" x14ac:dyDescent="0.35">
      <c r="A319" s="211" t="s">
        <v>1897</v>
      </c>
      <c r="B319" s="226" t="s">
        <v>553</v>
      </c>
      <c r="E319" s="214"/>
      <c r="F319" s="214"/>
      <c r="G319" s="214"/>
    </row>
    <row r="320" spans="1:7" x14ac:dyDescent="0.35">
      <c r="A320" s="211" t="s">
        <v>1898</v>
      </c>
      <c r="B320" s="226" t="s">
        <v>553</v>
      </c>
      <c r="E320" s="214"/>
      <c r="F320" s="214"/>
      <c r="G320" s="214"/>
    </row>
    <row r="321" spans="1:7" x14ac:dyDescent="0.35">
      <c r="A321" s="211" t="s">
        <v>1899</v>
      </c>
      <c r="B321" s="226" t="s">
        <v>553</v>
      </c>
      <c r="E321" s="214"/>
      <c r="F321" s="214"/>
      <c r="G321" s="214"/>
    </row>
    <row r="322" spans="1:7" x14ac:dyDescent="0.35">
      <c r="A322" s="211" t="s">
        <v>1900</v>
      </c>
      <c r="B322" s="226" t="s">
        <v>553</v>
      </c>
      <c r="E322" s="214"/>
      <c r="F322" s="214"/>
      <c r="G322" s="214"/>
    </row>
    <row r="323" spans="1:7" x14ac:dyDescent="0.35">
      <c r="A323" s="211" t="s">
        <v>1901</v>
      </c>
      <c r="B323" s="226" t="s">
        <v>553</v>
      </c>
      <c r="E323" s="214"/>
      <c r="F323" s="214"/>
      <c r="G323" s="214"/>
    </row>
    <row r="324" spans="1:7" x14ac:dyDescent="0.35">
      <c r="A324" s="211" t="s">
        <v>1902</v>
      </c>
      <c r="B324" s="226" t="s">
        <v>553</v>
      </c>
      <c r="E324" s="214"/>
      <c r="F324" s="214"/>
      <c r="G324" s="214"/>
    </row>
    <row r="325" spans="1:7" x14ac:dyDescent="0.35">
      <c r="A325" s="211" t="s">
        <v>1903</v>
      </c>
      <c r="B325" s="226" t="s">
        <v>553</v>
      </c>
      <c r="E325" s="214"/>
      <c r="F325" s="214"/>
      <c r="G325" s="214"/>
    </row>
    <row r="326" spans="1:7" x14ac:dyDescent="0.35">
      <c r="A326" s="211" t="s">
        <v>1904</v>
      </c>
      <c r="B326" s="226" t="s">
        <v>553</v>
      </c>
      <c r="E326" s="214"/>
      <c r="F326" s="214"/>
      <c r="G326" s="214"/>
    </row>
    <row r="327" spans="1:7" x14ac:dyDescent="0.35">
      <c r="A327" s="211" t="s">
        <v>1905</v>
      </c>
      <c r="B327" s="226" t="s">
        <v>1882</v>
      </c>
      <c r="E327" s="214"/>
      <c r="F327" s="214"/>
      <c r="G327" s="214"/>
    </row>
    <row r="328" spans="1:7" x14ac:dyDescent="0.35">
      <c r="A328" s="211" t="s">
        <v>1906</v>
      </c>
      <c r="B328" s="226" t="s">
        <v>64</v>
      </c>
      <c r="C328" s="211">
        <f>SUM(C310:C327)</f>
        <v>0</v>
      </c>
      <c r="D328" s="211">
        <f>SUM(D310:D327)</f>
        <v>0</v>
      </c>
      <c r="E328" s="214"/>
      <c r="F328" s="278">
        <f>SUM(F310:F327)</f>
        <v>0</v>
      </c>
      <c r="G328" s="278">
        <f>SUM(G310:G327)</f>
        <v>0</v>
      </c>
    </row>
    <row r="329" spans="1:7" x14ac:dyDescent="0.35">
      <c r="A329" s="211" t="s">
        <v>1907</v>
      </c>
      <c r="B329" s="226"/>
      <c r="E329" s="214"/>
      <c r="F329" s="214"/>
      <c r="G329" s="214"/>
    </row>
    <row r="330" spans="1:7" x14ac:dyDescent="0.35">
      <c r="A330" s="211" t="s">
        <v>1908</v>
      </c>
      <c r="B330" s="226"/>
      <c r="E330" s="214"/>
      <c r="F330" s="214"/>
      <c r="G330" s="214"/>
    </row>
    <row r="331" spans="1:7" x14ac:dyDescent="0.35">
      <c r="A331" s="211" t="s">
        <v>1909</v>
      </c>
      <c r="B331" s="226"/>
      <c r="E331" s="214"/>
      <c r="F331" s="214"/>
      <c r="G331" s="214"/>
    </row>
    <row r="332" spans="1:7" x14ac:dyDescent="0.35">
      <c r="A332" s="229"/>
      <c r="B332" s="229" t="s">
        <v>1910</v>
      </c>
      <c r="C332" s="229" t="s">
        <v>50</v>
      </c>
      <c r="D332" s="229" t="s">
        <v>1862</v>
      </c>
      <c r="E332" s="229"/>
      <c r="F332" s="229" t="s">
        <v>435</v>
      </c>
      <c r="G332" s="229" t="s">
        <v>1863</v>
      </c>
    </row>
    <row r="333" spans="1:7" x14ac:dyDescent="0.35">
      <c r="A333" s="211" t="s">
        <v>1911</v>
      </c>
      <c r="B333" s="226" t="s">
        <v>1912</v>
      </c>
      <c r="E333" s="214"/>
      <c r="F333" s="239" t="str">
        <f>IF($C$343=0,"",IF(C333="[For completion]","",C333/$C$343))</f>
        <v/>
      </c>
      <c r="G333" s="239" t="str">
        <f>IF($D$343=0,"",IF(D333="[For completion]","",D333/$D$343))</f>
        <v/>
      </c>
    </row>
    <row r="334" spans="1:7" x14ac:dyDescent="0.35">
      <c r="A334" s="211" t="s">
        <v>1913</v>
      </c>
      <c r="B334" s="226" t="s">
        <v>1914</v>
      </c>
      <c r="E334" s="214"/>
      <c r="F334" s="239" t="str">
        <f t="shared" ref="F334:F342" si="12">IF($C$343=0,"",IF(C334="[For completion]","",C334/$C$343))</f>
        <v/>
      </c>
      <c r="G334" s="239" t="str">
        <f t="shared" ref="G334:G342" si="13">IF($D$343=0,"",IF(D334="[For completion]","",D334/$D$343))</f>
        <v/>
      </c>
    </row>
    <row r="335" spans="1:7" x14ac:dyDescent="0.35">
      <c r="A335" s="211" t="s">
        <v>1915</v>
      </c>
      <c r="B335" s="226" t="s">
        <v>1916</v>
      </c>
      <c r="E335" s="214"/>
      <c r="F335" s="239" t="str">
        <f t="shared" si="12"/>
        <v/>
      </c>
      <c r="G335" s="239" t="str">
        <f t="shared" si="13"/>
        <v/>
      </c>
    </row>
    <row r="336" spans="1:7" x14ac:dyDescent="0.35">
      <c r="A336" s="211" t="s">
        <v>1917</v>
      </c>
      <c r="B336" s="226" t="s">
        <v>1918</v>
      </c>
      <c r="E336" s="214"/>
      <c r="F336" s="239" t="str">
        <f t="shared" si="12"/>
        <v/>
      </c>
      <c r="G336" s="239" t="str">
        <f t="shared" si="13"/>
        <v/>
      </c>
    </row>
    <row r="337" spans="1:7" x14ac:dyDescent="0.35">
      <c r="A337" s="211" t="s">
        <v>1919</v>
      </c>
      <c r="B337" s="226" t="s">
        <v>1920</v>
      </c>
      <c r="E337" s="214"/>
      <c r="F337" s="239" t="str">
        <f t="shared" si="12"/>
        <v/>
      </c>
      <c r="G337" s="239" t="str">
        <f t="shared" si="13"/>
        <v/>
      </c>
    </row>
    <row r="338" spans="1:7" x14ac:dyDescent="0.35">
      <c r="A338" s="211" t="s">
        <v>1921</v>
      </c>
      <c r="B338" s="226" t="s">
        <v>1922</v>
      </c>
      <c r="E338" s="214"/>
      <c r="F338" s="239" t="str">
        <f t="shared" si="12"/>
        <v/>
      </c>
      <c r="G338" s="239" t="str">
        <f t="shared" si="13"/>
        <v/>
      </c>
    </row>
    <row r="339" spans="1:7" x14ac:dyDescent="0.35">
      <c r="A339" s="211" t="s">
        <v>1923</v>
      </c>
      <c r="B339" s="226" t="s">
        <v>1924</v>
      </c>
      <c r="E339" s="214"/>
      <c r="F339" s="239" t="str">
        <f t="shared" si="12"/>
        <v/>
      </c>
      <c r="G339" s="239" t="str">
        <f t="shared" si="13"/>
        <v/>
      </c>
    </row>
    <row r="340" spans="1:7" x14ac:dyDescent="0.35">
      <c r="A340" s="211" t="s">
        <v>1925</v>
      </c>
      <c r="B340" s="226" t="s">
        <v>1926</v>
      </c>
      <c r="E340" s="214"/>
      <c r="F340" s="239" t="str">
        <f t="shared" si="12"/>
        <v/>
      </c>
      <c r="G340" s="239" t="str">
        <f t="shared" si="13"/>
        <v/>
      </c>
    </row>
    <row r="341" spans="1:7" x14ac:dyDescent="0.35">
      <c r="A341" s="211" t="s">
        <v>1927</v>
      </c>
      <c r="B341" s="226" t="s">
        <v>1928</v>
      </c>
      <c r="E341" s="214"/>
      <c r="F341" s="239" t="str">
        <f t="shared" si="12"/>
        <v/>
      </c>
      <c r="G341" s="239" t="str">
        <f t="shared" si="13"/>
        <v/>
      </c>
    </row>
    <row r="342" spans="1:7" x14ac:dyDescent="0.35">
      <c r="A342" s="211" t="s">
        <v>1929</v>
      </c>
      <c r="B342" s="211" t="s">
        <v>1882</v>
      </c>
      <c r="E342" s="171"/>
      <c r="F342" s="239" t="str">
        <f t="shared" si="12"/>
        <v/>
      </c>
      <c r="G342" s="239" t="str">
        <f t="shared" si="13"/>
        <v/>
      </c>
    </row>
    <row r="343" spans="1:7" x14ac:dyDescent="0.35">
      <c r="A343" s="211" t="s">
        <v>1930</v>
      </c>
      <c r="B343" s="226" t="s">
        <v>64</v>
      </c>
      <c r="C343" s="211">
        <f>SUM(C333:C341)</f>
        <v>0</v>
      </c>
      <c r="D343" s="211">
        <f>SUM(D333:D341)</f>
        <v>0</v>
      </c>
      <c r="E343" s="214"/>
      <c r="F343" s="278">
        <f>SUM(F333:F342)</f>
        <v>0</v>
      </c>
      <c r="G343" s="278">
        <f>SUM(G333:G342)</f>
        <v>0</v>
      </c>
    </row>
    <row r="344" spans="1:7" x14ac:dyDescent="0.35">
      <c r="A344" s="211" t="s">
        <v>1931</v>
      </c>
      <c r="B344" s="226"/>
      <c r="E344" s="214"/>
      <c r="F344" s="214"/>
      <c r="G344" s="214"/>
    </row>
    <row r="345" spans="1:7" x14ac:dyDescent="0.35">
      <c r="A345" s="229"/>
      <c r="B345" s="229" t="s">
        <v>1932</v>
      </c>
      <c r="C345" s="229" t="s">
        <v>50</v>
      </c>
      <c r="D345" s="229" t="s">
        <v>1862</v>
      </c>
      <c r="E345" s="229"/>
      <c r="F345" s="229" t="s">
        <v>435</v>
      </c>
      <c r="G345" s="229" t="s">
        <v>1863</v>
      </c>
    </row>
    <row r="346" spans="1:7" x14ac:dyDescent="0.35">
      <c r="A346" s="211" t="s">
        <v>1933</v>
      </c>
      <c r="B346" s="226" t="s">
        <v>1934</v>
      </c>
      <c r="E346" s="214"/>
      <c r="F346" s="239" t="str">
        <f>IF($C$353=0,"",IF(C346="[For completion]","",C346/$C$353))</f>
        <v/>
      </c>
      <c r="G346" s="239" t="str">
        <f>IF($D$353=0,"",IF(D346="[For completion]","",D346/$D$353))</f>
        <v/>
      </c>
    </row>
    <row r="347" spans="1:7" x14ac:dyDescent="0.35">
      <c r="A347" s="211" t="s">
        <v>1935</v>
      </c>
      <c r="B347" s="289" t="s">
        <v>1936</v>
      </c>
      <c r="E347" s="214"/>
      <c r="F347" s="239" t="str">
        <f t="shared" ref="F347:F352" si="14">IF($C$353=0,"",IF(C347="[For completion]","",C347/$C$353))</f>
        <v/>
      </c>
      <c r="G347" s="239" t="str">
        <f t="shared" ref="G347:G352" si="15">IF($D$353=0,"",IF(D347="[For completion]","",D347/$D$353))</f>
        <v/>
      </c>
    </row>
    <row r="348" spans="1:7" x14ac:dyDescent="0.35">
      <c r="A348" s="211" t="s">
        <v>1937</v>
      </c>
      <c r="B348" s="226" t="s">
        <v>1938</v>
      </c>
      <c r="E348" s="214"/>
      <c r="F348" s="239" t="str">
        <f t="shared" si="14"/>
        <v/>
      </c>
      <c r="G348" s="239" t="str">
        <f t="shared" si="15"/>
        <v/>
      </c>
    </row>
    <row r="349" spans="1:7" x14ac:dyDescent="0.35">
      <c r="A349" s="211" t="s">
        <v>1939</v>
      </c>
      <c r="B349" s="226" t="s">
        <v>1940</v>
      </c>
      <c r="E349" s="214"/>
      <c r="F349" s="239" t="str">
        <f t="shared" si="14"/>
        <v/>
      </c>
      <c r="G349" s="239" t="str">
        <f t="shared" si="15"/>
        <v/>
      </c>
    </row>
    <row r="350" spans="1:7" x14ac:dyDescent="0.35">
      <c r="A350" s="211" t="s">
        <v>1941</v>
      </c>
      <c r="B350" s="226" t="s">
        <v>1942</v>
      </c>
      <c r="E350" s="214"/>
      <c r="F350" s="239" t="str">
        <f t="shared" si="14"/>
        <v/>
      </c>
      <c r="G350" s="239" t="str">
        <f t="shared" si="15"/>
        <v/>
      </c>
    </row>
    <row r="351" spans="1:7" x14ac:dyDescent="0.35">
      <c r="A351" s="211" t="s">
        <v>1943</v>
      </c>
      <c r="B351" s="226" t="s">
        <v>1944</v>
      </c>
      <c r="E351" s="214"/>
      <c r="F351" s="239" t="str">
        <f t="shared" si="14"/>
        <v/>
      </c>
      <c r="G351" s="239" t="str">
        <f t="shared" si="15"/>
        <v/>
      </c>
    </row>
    <row r="352" spans="1:7" x14ac:dyDescent="0.35">
      <c r="A352" s="211" t="s">
        <v>1945</v>
      </c>
      <c r="B352" s="226" t="s">
        <v>1946</v>
      </c>
      <c r="E352" s="214"/>
      <c r="F352" s="239" t="str">
        <f t="shared" si="14"/>
        <v/>
      </c>
      <c r="G352" s="239" t="str">
        <f t="shared" si="15"/>
        <v/>
      </c>
    </row>
    <row r="353" spans="1:7" x14ac:dyDescent="0.35">
      <c r="A353" s="211" t="s">
        <v>1947</v>
      </c>
      <c r="B353" s="226" t="s">
        <v>64</v>
      </c>
      <c r="C353" s="211">
        <f>SUM(C346:C352)</f>
        <v>0</v>
      </c>
      <c r="D353" s="211">
        <f>SUM(D346:D352)</f>
        <v>0</v>
      </c>
      <c r="E353" s="214"/>
      <c r="F353" s="278">
        <f>SUM(F346:F352)</f>
        <v>0</v>
      </c>
      <c r="G353" s="278">
        <f>SUM(G346:G352)</f>
        <v>0</v>
      </c>
    </row>
    <row r="354" spans="1:7" x14ac:dyDescent="0.35">
      <c r="A354" s="211" t="s">
        <v>1948</v>
      </c>
      <c r="B354" s="226"/>
      <c r="E354" s="214"/>
      <c r="F354" s="214"/>
      <c r="G354" s="214"/>
    </row>
    <row r="355" spans="1:7" x14ac:dyDescent="0.35">
      <c r="A355" s="229"/>
      <c r="B355" s="229" t="s">
        <v>1949</v>
      </c>
      <c r="C355" s="229" t="s">
        <v>50</v>
      </c>
      <c r="D355" s="229" t="s">
        <v>1862</v>
      </c>
      <c r="E355" s="229"/>
      <c r="F355" s="229" t="s">
        <v>435</v>
      </c>
      <c r="G355" s="229" t="s">
        <v>1863</v>
      </c>
    </row>
    <row r="356" spans="1:7" x14ac:dyDescent="0.35">
      <c r="A356" s="211" t="s">
        <v>1950</v>
      </c>
      <c r="B356" s="226" t="s">
        <v>1951</v>
      </c>
      <c r="E356" s="214"/>
      <c r="F356" s="239" t="str">
        <f>IF($C$360=0,"",IF(C356="[For completion]","",C356/$C$360))</f>
        <v/>
      </c>
      <c r="G356" s="239" t="str">
        <f>IF($D$360=0,"",IF(D356="[For completion]","",D356/$D$360))</f>
        <v/>
      </c>
    </row>
    <row r="357" spans="1:7" x14ac:dyDescent="0.35">
      <c r="A357" s="211" t="s">
        <v>1952</v>
      </c>
      <c r="B357" s="289" t="s">
        <v>1953</v>
      </c>
      <c r="E357" s="214"/>
      <c r="F357" s="239" t="str">
        <f t="shared" ref="F357:F359" si="16">IF($C$360=0,"",IF(C357="[For completion]","",C357/$C$360))</f>
        <v/>
      </c>
      <c r="G357" s="239" t="str">
        <f t="shared" ref="G357:G359" si="17">IF($D$360=0,"",IF(D357="[For completion]","",D357/$D$360))</f>
        <v/>
      </c>
    </row>
    <row r="358" spans="1:7" x14ac:dyDescent="0.35">
      <c r="A358" s="211" t="s">
        <v>1954</v>
      </c>
      <c r="B358" s="226" t="s">
        <v>1946</v>
      </c>
      <c r="E358" s="214"/>
      <c r="F358" s="239" t="str">
        <f t="shared" si="16"/>
        <v/>
      </c>
      <c r="G358" s="239" t="str">
        <f t="shared" si="17"/>
        <v/>
      </c>
    </row>
    <row r="359" spans="1:7" x14ac:dyDescent="0.35">
      <c r="A359" s="211" t="s">
        <v>1955</v>
      </c>
      <c r="B359" s="211" t="s">
        <v>1882</v>
      </c>
      <c r="E359" s="214"/>
      <c r="F359" s="239" t="str">
        <f t="shared" si="16"/>
        <v/>
      </c>
      <c r="G359" s="239" t="str">
        <f t="shared" si="17"/>
        <v/>
      </c>
    </row>
    <row r="360" spans="1:7" x14ac:dyDescent="0.35">
      <c r="A360" s="211" t="s">
        <v>1956</v>
      </c>
      <c r="B360" s="226" t="s">
        <v>64</v>
      </c>
      <c r="C360" s="211">
        <f>SUM(C356:C359)</f>
        <v>0</v>
      </c>
      <c r="D360" s="211">
        <f>SUM(D356:D359)</f>
        <v>0</v>
      </c>
      <c r="E360" s="214"/>
      <c r="F360" s="278">
        <f>SUM(F356:F359)</f>
        <v>0</v>
      </c>
      <c r="G360" s="278">
        <f>SUM(G356:G359)</f>
        <v>0</v>
      </c>
    </row>
    <row r="361" spans="1:7" hidden="1" outlineLevel="1" x14ac:dyDescent="0.35">
      <c r="A361" s="211" t="s">
        <v>1950</v>
      </c>
      <c r="B361" s="226"/>
      <c r="E361" s="214"/>
      <c r="F361" s="214"/>
      <c r="G361" s="214"/>
    </row>
    <row r="362" spans="1:7" hidden="1" outlineLevel="1" x14ac:dyDescent="0.35">
      <c r="A362" s="211" t="s">
        <v>1952</v>
      </c>
      <c r="C362" s="237"/>
      <c r="E362" s="205"/>
      <c r="F362" s="205"/>
    </row>
    <row r="363" spans="1:7" hidden="1" outlineLevel="1" x14ac:dyDescent="0.35">
      <c r="A363" s="211" t="s">
        <v>1954</v>
      </c>
      <c r="C363" s="237"/>
      <c r="E363" s="205"/>
      <c r="F363" s="205"/>
    </row>
    <row r="364" spans="1:7" hidden="1" outlineLevel="1" x14ac:dyDescent="0.35">
      <c r="A364" s="211" t="s">
        <v>1955</v>
      </c>
      <c r="C364" s="237"/>
      <c r="E364" s="205"/>
      <c r="F364" s="205"/>
    </row>
    <row r="365" spans="1:7" hidden="1" outlineLevel="1" x14ac:dyDescent="0.35">
      <c r="A365" s="211" t="s">
        <v>1956</v>
      </c>
      <c r="C365" s="237"/>
      <c r="E365" s="205"/>
      <c r="F365" s="205"/>
    </row>
    <row r="366" spans="1:7" hidden="1" outlineLevel="1" x14ac:dyDescent="0.35">
      <c r="A366" s="211" t="s">
        <v>1957</v>
      </c>
      <c r="C366" s="237"/>
      <c r="E366" s="205"/>
      <c r="F366" s="205"/>
    </row>
    <row r="367" spans="1:7" hidden="1" outlineLevel="1" x14ac:dyDescent="0.35">
      <c r="A367" s="211" t="s">
        <v>1958</v>
      </c>
      <c r="C367" s="237"/>
      <c r="E367" s="205"/>
      <c r="F367" s="205"/>
    </row>
    <row r="368" spans="1:7" hidden="1" outlineLevel="1" x14ac:dyDescent="0.35">
      <c r="A368" s="211" t="s">
        <v>1959</v>
      </c>
      <c r="C368" s="237"/>
      <c r="E368" s="205"/>
      <c r="F368" s="205"/>
    </row>
    <row r="369" spans="1:6" hidden="1" outlineLevel="1" x14ac:dyDescent="0.35">
      <c r="A369" s="211" t="s">
        <v>1960</v>
      </c>
      <c r="C369" s="237"/>
      <c r="E369" s="205"/>
      <c r="F369" s="205"/>
    </row>
    <row r="370" spans="1:6" hidden="1" outlineLevel="1" x14ac:dyDescent="0.35">
      <c r="A370" s="211" t="s">
        <v>1961</v>
      </c>
      <c r="C370" s="237"/>
      <c r="E370" s="205"/>
      <c r="F370" s="205"/>
    </row>
    <row r="371" spans="1:6" hidden="1" outlineLevel="1" x14ac:dyDescent="0.35">
      <c r="A371" s="211" t="s">
        <v>1962</v>
      </c>
      <c r="C371" s="237"/>
      <c r="E371" s="205"/>
      <c r="F371" s="205"/>
    </row>
    <row r="372" spans="1:6" hidden="1" outlineLevel="1" x14ac:dyDescent="0.35">
      <c r="A372" s="211" t="s">
        <v>1963</v>
      </c>
      <c r="C372" s="237"/>
      <c r="E372" s="205"/>
      <c r="F372" s="205"/>
    </row>
    <row r="373" spans="1:6" hidden="1" outlineLevel="1" x14ac:dyDescent="0.35">
      <c r="A373" s="211" t="s">
        <v>1964</v>
      </c>
      <c r="C373" s="237"/>
      <c r="E373" s="205"/>
      <c r="F373" s="205"/>
    </row>
    <row r="374" spans="1:6" hidden="1" outlineLevel="1" x14ac:dyDescent="0.35">
      <c r="A374" s="211" t="s">
        <v>1965</v>
      </c>
      <c r="C374" s="237"/>
      <c r="E374" s="205"/>
      <c r="F374" s="205"/>
    </row>
    <row r="375" spans="1:6" hidden="1" outlineLevel="1" x14ac:dyDescent="0.35">
      <c r="A375" s="211" t="s">
        <v>1966</v>
      </c>
      <c r="C375" s="237"/>
      <c r="E375" s="205"/>
      <c r="F375" s="205"/>
    </row>
    <row r="376" spans="1:6" hidden="1" outlineLevel="1" x14ac:dyDescent="0.35">
      <c r="A376" s="211" t="s">
        <v>1967</v>
      </c>
      <c r="C376" s="237"/>
      <c r="E376" s="205"/>
      <c r="F376" s="205"/>
    </row>
    <row r="377" spans="1:6" hidden="1" outlineLevel="1" x14ac:dyDescent="0.35">
      <c r="A377" s="211" t="s">
        <v>1968</v>
      </c>
      <c r="C377" s="237"/>
      <c r="E377" s="205"/>
      <c r="F377" s="205"/>
    </row>
    <row r="378" spans="1:6" hidden="1" outlineLevel="1" x14ac:dyDescent="0.35">
      <c r="A378" s="211" t="s">
        <v>1969</v>
      </c>
      <c r="C378" s="237"/>
      <c r="E378" s="205"/>
      <c r="F378" s="205"/>
    </row>
    <row r="379" spans="1:6" hidden="1" outlineLevel="1" x14ac:dyDescent="0.35">
      <c r="A379" s="211" t="s">
        <v>1970</v>
      </c>
      <c r="C379" s="237"/>
      <c r="E379" s="205"/>
      <c r="F379" s="205"/>
    </row>
    <row r="380" spans="1:6" hidden="1" outlineLevel="1" x14ac:dyDescent="0.35">
      <c r="A380" s="211" t="s">
        <v>1971</v>
      </c>
      <c r="C380" s="237"/>
      <c r="E380" s="205"/>
      <c r="F380" s="205"/>
    </row>
    <row r="381" spans="1:6" hidden="1" outlineLevel="1" x14ac:dyDescent="0.35">
      <c r="A381" s="211" t="s">
        <v>1972</v>
      </c>
      <c r="C381" s="237"/>
      <c r="E381" s="205"/>
      <c r="F381" s="205"/>
    </row>
    <row r="382" spans="1:6" hidden="1" outlineLevel="1" x14ac:dyDescent="0.35">
      <c r="A382" s="211" t="s">
        <v>1973</v>
      </c>
      <c r="C382" s="237"/>
      <c r="E382" s="205"/>
      <c r="F382" s="205"/>
    </row>
    <row r="383" spans="1:6" hidden="1" outlineLevel="1" x14ac:dyDescent="0.35">
      <c r="A383" s="211" t="s">
        <v>1974</v>
      </c>
      <c r="C383" s="237"/>
      <c r="E383" s="205"/>
      <c r="F383" s="205"/>
    </row>
    <row r="384" spans="1:6" hidden="1" outlineLevel="1" x14ac:dyDescent="0.35">
      <c r="A384" s="211" t="s">
        <v>1975</v>
      </c>
      <c r="C384" s="237"/>
      <c r="E384" s="205"/>
      <c r="F384" s="205"/>
    </row>
    <row r="385" spans="1:6" hidden="1" outlineLevel="1" x14ac:dyDescent="0.35">
      <c r="A385" s="211" t="s">
        <v>1976</v>
      </c>
      <c r="C385" s="237"/>
      <c r="E385" s="205"/>
      <c r="F385" s="205"/>
    </row>
    <row r="386" spans="1:6" hidden="1" outlineLevel="1" x14ac:dyDescent="0.35">
      <c r="A386" s="211" t="s">
        <v>1977</v>
      </c>
      <c r="C386" s="237"/>
      <c r="E386" s="205"/>
      <c r="F386" s="205"/>
    </row>
    <row r="387" spans="1:6" hidden="1" outlineLevel="1" x14ac:dyDescent="0.35">
      <c r="A387" s="211" t="s">
        <v>1978</v>
      </c>
      <c r="C387" s="237"/>
      <c r="E387" s="205"/>
      <c r="F387" s="205"/>
    </row>
    <row r="388" spans="1:6" hidden="1" outlineLevel="1" x14ac:dyDescent="0.35">
      <c r="A388" s="211" t="s">
        <v>1979</v>
      </c>
      <c r="C388" s="237"/>
      <c r="E388" s="205"/>
      <c r="F388" s="205"/>
    </row>
    <row r="389" spans="1:6" hidden="1" outlineLevel="1" x14ac:dyDescent="0.35">
      <c r="A389" s="211" t="s">
        <v>1980</v>
      </c>
      <c r="C389" s="237"/>
      <c r="E389" s="205"/>
      <c r="F389" s="205"/>
    </row>
    <row r="390" spans="1:6" hidden="1" outlineLevel="1" x14ac:dyDescent="0.35">
      <c r="A390" s="211" t="s">
        <v>1981</v>
      </c>
      <c r="C390" s="237"/>
      <c r="E390" s="205"/>
      <c r="F390" s="205"/>
    </row>
    <row r="391" spans="1:6" hidden="1" outlineLevel="1" x14ac:dyDescent="0.35">
      <c r="A391" s="211" t="s">
        <v>1982</v>
      </c>
      <c r="C391" s="237"/>
      <c r="E391" s="205"/>
      <c r="F391" s="205"/>
    </row>
    <row r="392" spans="1:6" hidden="1" outlineLevel="1" x14ac:dyDescent="0.35">
      <c r="A392" s="211" t="s">
        <v>1983</v>
      </c>
      <c r="C392" s="237"/>
      <c r="E392" s="205"/>
      <c r="F392" s="205"/>
    </row>
    <row r="393" spans="1:6" hidden="1" outlineLevel="1" x14ac:dyDescent="0.35">
      <c r="A393" s="211" t="s">
        <v>1984</v>
      </c>
      <c r="C393" s="237"/>
      <c r="E393" s="205"/>
      <c r="F393" s="205"/>
    </row>
    <row r="394" spans="1:6" hidden="1" outlineLevel="1" x14ac:dyDescent="0.35">
      <c r="A394" s="211" t="s">
        <v>1985</v>
      </c>
      <c r="C394" s="237"/>
      <c r="E394" s="205"/>
      <c r="F394" s="205"/>
    </row>
    <row r="395" spans="1:6" hidden="1" outlineLevel="1" x14ac:dyDescent="0.35">
      <c r="A395" s="211" t="s">
        <v>1986</v>
      </c>
      <c r="C395" s="237"/>
      <c r="E395" s="205"/>
      <c r="F395" s="205"/>
    </row>
    <row r="396" spans="1:6" hidden="1" outlineLevel="1" x14ac:dyDescent="0.35">
      <c r="A396" s="211" t="s">
        <v>1987</v>
      </c>
      <c r="C396" s="237"/>
      <c r="E396" s="205"/>
      <c r="F396" s="205"/>
    </row>
    <row r="397" spans="1:6" hidden="1" outlineLevel="1" x14ac:dyDescent="0.35">
      <c r="A397" s="211" t="s">
        <v>1988</v>
      </c>
      <c r="C397" s="237"/>
      <c r="E397" s="205"/>
      <c r="F397" s="205"/>
    </row>
    <row r="398" spans="1:6" hidden="1" outlineLevel="1" x14ac:dyDescent="0.35">
      <c r="A398" s="211" t="s">
        <v>1989</v>
      </c>
      <c r="C398" s="237"/>
      <c r="E398" s="205"/>
      <c r="F398" s="205"/>
    </row>
    <row r="399" spans="1:6" hidden="1" outlineLevel="1" x14ac:dyDescent="0.35">
      <c r="A399" s="211" t="s">
        <v>1990</v>
      </c>
      <c r="C399" s="237"/>
      <c r="E399" s="205"/>
      <c r="F399" s="205"/>
    </row>
    <row r="400" spans="1:6" hidden="1" outlineLevel="1" x14ac:dyDescent="0.35">
      <c r="A400" s="211" t="s">
        <v>1991</v>
      </c>
      <c r="C400" s="237"/>
      <c r="E400" s="205"/>
      <c r="F400" s="205"/>
    </row>
    <row r="401" spans="1:7" hidden="1" outlineLevel="1" x14ac:dyDescent="0.35">
      <c r="A401" s="211" t="s">
        <v>1992</v>
      </c>
      <c r="C401" s="237"/>
      <c r="E401" s="205"/>
      <c r="F401" s="205"/>
    </row>
    <row r="402" spans="1:7" hidden="1" outlineLevel="1" x14ac:dyDescent="0.35">
      <c r="A402" s="211" t="s">
        <v>1993</v>
      </c>
      <c r="C402" s="237"/>
      <c r="E402" s="205"/>
      <c r="F402" s="205"/>
    </row>
    <row r="403" spans="1:7" hidden="1" outlineLevel="1" x14ac:dyDescent="0.35">
      <c r="A403" s="211" t="s">
        <v>1994</v>
      </c>
      <c r="C403" s="237"/>
      <c r="E403" s="205"/>
      <c r="F403" s="205"/>
    </row>
    <row r="404" spans="1:7" hidden="1" outlineLevel="1" x14ac:dyDescent="0.35">
      <c r="A404" s="211" t="s">
        <v>1995</v>
      </c>
      <c r="C404" s="237"/>
      <c r="E404" s="205"/>
      <c r="F404" s="205"/>
    </row>
    <row r="405" spans="1:7" hidden="1" outlineLevel="1" x14ac:dyDescent="0.35">
      <c r="A405" s="211" t="s">
        <v>1996</v>
      </c>
      <c r="C405" s="237"/>
      <c r="E405" s="205"/>
      <c r="F405" s="205"/>
    </row>
    <row r="406" spans="1:7" hidden="1" outlineLevel="1" x14ac:dyDescent="0.35">
      <c r="A406" s="211" t="s">
        <v>1997</v>
      </c>
      <c r="C406" s="237"/>
      <c r="E406" s="205"/>
      <c r="F406" s="205"/>
    </row>
    <row r="407" spans="1:7" hidden="1" outlineLevel="1" x14ac:dyDescent="0.35">
      <c r="A407" s="211" t="s">
        <v>1998</v>
      </c>
      <c r="C407" s="237"/>
      <c r="E407" s="205"/>
      <c r="F407" s="205"/>
    </row>
    <row r="408" spans="1:7" hidden="1" outlineLevel="1" x14ac:dyDescent="0.35">
      <c r="A408" s="211" t="s">
        <v>1999</v>
      </c>
      <c r="C408" s="237"/>
      <c r="E408" s="205"/>
      <c r="F408" s="205"/>
    </row>
    <row r="409" spans="1:7" hidden="1" outlineLevel="1" x14ac:dyDescent="0.35">
      <c r="A409" s="211" t="s">
        <v>2000</v>
      </c>
      <c r="C409" s="237"/>
      <c r="E409" s="205"/>
      <c r="F409" s="205"/>
    </row>
    <row r="410" spans="1:7" hidden="1" outlineLevel="1" x14ac:dyDescent="0.35">
      <c r="A410" s="211" t="s">
        <v>2001</v>
      </c>
      <c r="C410" s="237"/>
      <c r="E410" s="205"/>
      <c r="F410" s="205"/>
    </row>
    <row r="411" spans="1:7" ht="18.5" collapsed="1" x14ac:dyDescent="0.35">
      <c r="A411" s="283"/>
      <c r="B411" s="284" t="s">
        <v>2002</v>
      </c>
      <c r="C411" s="283"/>
      <c r="D411" s="283"/>
      <c r="E411" s="283"/>
      <c r="F411" s="285"/>
      <c r="G411" s="285"/>
    </row>
    <row r="412" spans="1:7" x14ac:dyDescent="0.35">
      <c r="A412" s="228"/>
      <c r="B412" s="235" t="s">
        <v>2003</v>
      </c>
      <c r="C412" s="228" t="s">
        <v>614</v>
      </c>
      <c r="D412" s="228" t="s">
        <v>615</v>
      </c>
      <c r="E412" s="228"/>
      <c r="F412" s="228" t="s">
        <v>436</v>
      </c>
      <c r="G412" s="228" t="s">
        <v>616</v>
      </c>
    </row>
    <row r="413" spans="1:7" x14ac:dyDescent="0.35">
      <c r="A413" s="211" t="s">
        <v>2004</v>
      </c>
      <c r="B413" s="211" t="s">
        <v>618</v>
      </c>
      <c r="C413" s="232" t="s">
        <v>1833</v>
      </c>
      <c r="D413" s="222"/>
      <c r="E413" s="222"/>
      <c r="F413" s="250"/>
      <c r="G413" s="250"/>
    </row>
    <row r="414" spans="1:7" x14ac:dyDescent="0.35">
      <c r="A414" s="222"/>
      <c r="D414" s="222"/>
      <c r="E414" s="222"/>
      <c r="F414" s="250"/>
      <c r="G414" s="250"/>
    </row>
    <row r="415" spans="1:7" x14ac:dyDescent="0.35">
      <c r="B415" s="211" t="s">
        <v>619</v>
      </c>
      <c r="D415" s="222"/>
      <c r="E415" s="222"/>
      <c r="F415" s="250"/>
      <c r="G415" s="250"/>
    </row>
    <row r="416" spans="1:7" x14ac:dyDescent="0.35">
      <c r="A416" s="211" t="s">
        <v>2005</v>
      </c>
      <c r="B416" s="226" t="s">
        <v>553</v>
      </c>
      <c r="C416" s="232" t="s">
        <v>1833</v>
      </c>
      <c r="D416" s="287" t="s">
        <v>1833</v>
      </c>
      <c r="E416" s="222"/>
      <c r="F416" s="239" t="str">
        <f t="shared" ref="F416:F439" si="18">IF($C$440=0,"",IF(C416="[for completion]","",C416/$C$440))</f>
        <v/>
      </c>
      <c r="G416" s="239" t="str">
        <f t="shared" ref="G416:G439" si="19">IF($D$440=0,"",IF(D416="[for completion]","",D416/$D$440))</f>
        <v/>
      </c>
    </row>
    <row r="417" spans="1:7" x14ac:dyDescent="0.35">
      <c r="A417" s="211" t="s">
        <v>2006</v>
      </c>
      <c r="B417" s="226" t="s">
        <v>553</v>
      </c>
      <c r="C417" s="232" t="s">
        <v>1833</v>
      </c>
      <c r="D417" s="287" t="s">
        <v>1833</v>
      </c>
      <c r="E417" s="222"/>
      <c r="F417" s="239" t="str">
        <f t="shared" si="18"/>
        <v/>
      </c>
      <c r="G417" s="239" t="str">
        <f t="shared" si="19"/>
        <v/>
      </c>
    </row>
    <row r="418" spans="1:7" x14ac:dyDescent="0.35">
      <c r="A418" s="211" t="s">
        <v>2007</v>
      </c>
      <c r="B418" s="226" t="s">
        <v>553</v>
      </c>
      <c r="C418" s="232" t="s">
        <v>1833</v>
      </c>
      <c r="D418" s="287" t="s">
        <v>1833</v>
      </c>
      <c r="E418" s="222"/>
      <c r="F418" s="239" t="str">
        <f t="shared" si="18"/>
        <v/>
      </c>
      <c r="G418" s="239" t="str">
        <f t="shared" si="19"/>
        <v/>
      </c>
    </row>
    <row r="419" spans="1:7" x14ac:dyDescent="0.35">
      <c r="A419" s="211" t="s">
        <v>2008</v>
      </c>
      <c r="B419" s="226" t="s">
        <v>553</v>
      </c>
      <c r="C419" s="232" t="s">
        <v>1833</v>
      </c>
      <c r="D419" s="287" t="s">
        <v>1833</v>
      </c>
      <c r="E419" s="222"/>
      <c r="F419" s="239" t="str">
        <f t="shared" si="18"/>
        <v/>
      </c>
      <c r="G419" s="239" t="str">
        <f t="shared" si="19"/>
        <v/>
      </c>
    </row>
    <row r="420" spans="1:7" x14ac:dyDescent="0.35">
      <c r="A420" s="211" t="s">
        <v>2009</v>
      </c>
      <c r="B420" s="226" t="s">
        <v>553</v>
      </c>
      <c r="C420" s="232" t="s">
        <v>1833</v>
      </c>
      <c r="D420" s="287" t="s">
        <v>1833</v>
      </c>
      <c r="E420" s="222"/>
      <c r="F420" s="239" t="str">
        <f t="shared" si="18"/>
        <v/>
      </c>
      <c r="G420" s="239" t="str">
        <f t="shared" si="19"/>
        <v/>
      </c>
    </row>
    <row r="421" spans="1:7" x14ac:dyDescent="0.35">
      <c r="A421" s="211" t="s">
        <v>2010</v>
      </c>
      <c r="B421" s="226" t="s">
        <v>553</v>
      </c>
      <c r="C421" s="232" t="s">
        <v>1833</v>
      </c>
      <c r="D421" s="287" t="s">
        <v>1833</v>
      </c>
      <c r="E421" s="222"/>
      <c r="F421" s="239" t="str">
        <f t="shared" si="18"/>
        <v/>
      </c>
      <c r="G421" s="239" t="str">
        <f t="shared" si="19"/>
        <v/>
      </c>
    </row>
    <row r="422" spans="1:7" x14ac:dyDescent="0.35">
      <c r="A422" s="211" t="s">
        <v>2011</v>
      </c>
      <c r="B422" s="226" t="s">
        <v>553</v>
      </c>
      <c r="C422" s="232" t="s">
        <v>1833</v>
      </c>
      <c r="D422" s="287" t="s">
        <v>1833</v>
      </c>
      <c r="E422" s="222"/>
      <c r="F422" s="239" t="str">
        <f t="shared" si="18"/>
        <v/>
      </c>
      <c r="G422" s="239" t="str">
        <f t="shared" si="19"/>
        <v/>
      </c>
    </row>
    <row r="423" spans="1:7" x14ac:dyDescent="0.35">
      <c r="A423" s="211" t="s">
        <v>2012</v>
      </c>
      <c r="B423" s="226" t="s">
        <v>553</v>
      </c>
      <c r="C423" s="232" t="s">
        <v>1833</v>
      </c>
      <c r="D423" s="287" t="s">
        <v>1833</v>
      </c>
      <c r="E423" s="222"/>
      <c r="F423" s="239" t="str">
        <f t="shared" si="18"/>
        <v/>
      </c>
      <c r="G423" s="239" t="str">
        <f t="shared" si="19"/>
        <v/>
      </c>
    </row>
    <row r="424" spans="1:7" x14ac:dyDescent="0.35">
      <c r="A424" s="211" t="s">
        <v>2013</v>
      </c>
      <c r="B424" s="226" t="s">
        <v>553</v>
      </c>
      <c r="C424" s="232" t="s">
        <v>1833</v>
      </c>
      <c r="D424" s="287" t="s">
        <v>1833</v>
      </c>
      <c r="E424" s="222"/>
      <c r="F424" s="239" t="str">
        <f t="shared" si="18"/>
        <v/>
      </c>
      <c r="G424" s="239" t="str">
        <f t="shared" si="19"/>
        <v/>
      </c>
    </row>
    <row r="425" spans="1:7" x14ac:dyDescent="0.35">
      <c r="A425" s="211" t="s">
        <v>2014</v>
      </c>
      <c r="B425" s="226" t="s">
        <v>553</v>
      </c>
      <c r="C425" s="232" t="s">
        <v>1833</v>
      </c>
      <c r="D425" s="287" t="s">
        <v>1833</v>
      </c>
      <c r="E425" s="226"/>
      <c r="F425" s="239" t="str">
        <f t="shared" si="18"/>
        <v/>
      </c>
      <c r="G425" s="239" t="str">
        <f t="shared" si="19"/>
        <v/>
      </c>
    </row>
    <row r="426" spans="1:7" x14ac:dyDescent="0.35">
      <c r="A426" s="211" t="s">
        <v>2015</v>
      </c>
      <c r="B426" s="226" t="s">
        <v>553</v>
      </c>
      <c r="C426" s="232" t="s">
        <v>1833</v>
      </c>
      <c r="D426" s="287" t="s">
        <v>1833</v>
      </c>
      <c r="E426" s="226"/>
      <c r="F426" s="239" t="str">
        <f t="shared" si="18"/>
        <v/>
      </c>
      <c r="G426" s="239" t="str">
        <f t="shared" si="19"/>
        <v/>
      </c>
    </row>
    <row r="427" spans="1:7" x14ac:dyDescent="0.35">
      <c r="A427" s="211" t="s">
        <v>2016</v>
      </c>
      <c r="B427" s="226" t="s">
        <v>553</v>
      </c>
      <c r="C427" s="232" t="s">
        <v>1833</v>
      </c>
      <c r="D427" s="287" t="s">
        <v>1833</v>
      </c>
      <c r="E427" s="226"/>
      <c r="F427" s="239" t="str">
        <f t="shared" si="18"/>
        <v/>
      </c>
      <c r="G427" s="239" t="str">
        <f t="shared" si="19"/>
        <v/>
      </c>
    </row>
    <row r="428" spans="1:7" x14ac:dyDescent="0.35">
      <c r="A428" s="211" t="s">
        <v>2017</v>
      </c>
      <c r="B428" s="226" t="s">
        <v>553</v>
      </c>
      <c r="C428" s="232" t="s">
        <v>1833</v>
      </c>
      <c r="D428" s="287" t="s">
        <v>1833</v>
      </c>
      <c r="E428" s="226"/>
      <c r="F428" s="239" t="str">
        <f t="shared" si="18"/>
        <v/>
      </c>
      <c r="G428" s="239" t="str">
        <f t="shared" si="19"/>
        <v/>
      </c>
    </row>
    <row r="429" spans="1:7" x14ac:dyDescent="0.35">
      <c r="A429" s="211" t="s">
        <v>2018</v>
      </c>
      <c r="B429" s="226" t="s">
        <v>553</v>
      </c>
      <c r="C429" s="232" t="s">
        <v>1833</v>
      </c>
      <c r="D429" s="287" t="s">
        <v>1833</v>
      </c>
      <c r="E429" s="226"/>
      <c r="F429" s="239" t="str">
        <f t="shared" si="18"/>
        <v/>
      </c>
      <c r="G429" s="239" t="str">
        <f t="shared" si="19"/>
        <v/>
      </c>
    </row>
    <row r="430" spans="1:7" x14ac:dyDescent="0.35">
      <c r="A430" s="211" t="s">
        <v>2019</v>
      </c>
      <c r="B430" s="226" t="s">
        <v>553</v>
      </c>
      <c r="C430" s="232" t="s">
        <v>1833</v>
      </c>
      <c r="D430" s="287" t="s">
        <v>1833</v>
      </c>
      <c r="E430" s="226"/>
      <c r="F430" s="239" t="str">
        <f t="shared" si="18"/>
        <v/>
      </c>
      <c r="G430" s="239" t="str">
        <f t="shared" si="19"/>
        <v/>
      </c>
    </row>
    <row r="431" spans="1:7" x14ac:dyDescent="0.35">
      <c r="A431" s="211" t="s">
        <v>2020</v>
      </c>
      <c r="B431" s="226" t="s">
        <v>553</v>
      </c>
      <c r="C431" s="232" t="s">
        <v>1833</v>
      </c>
      <c r="D431" s="287" t="s">
        <v>1833</v>
      </c>
      <c r="F431" s="239" t="str">
        <f t="shared" si="18"/>
        <v/>
      </c>
      <c r="G431" s="239" t="str">
        <f t="shared" si="19"/>
        <v/>
      </c>
    </row>
    <row r="432" spans="1:7" x14ac:dyDescent="0.35">
      <c r="A432" s="211" t="s">
        <v>2021</v>
      </c>
      <c r="B432" s="226" t="s">
        <v>553</v>
      </c>
      <c r="C432" s="232" t="s">
        <v>1833</v>
      </c>
      <c r="D432" s="287" t="s">
        <v>1833</v>
      </c>
      <c r="E432" s="236"/>
      <c r="F432" s="239" t="str">
        <f t="shared" si="18"/>
        <v/>
      </c>
      <c r="G432" s="239" t="str">
        <f t="shared" si="19"/>
        <v/>
      </c>
    </row>
    <row r="433" spans="1:7" x14ac:dyDescent="0.35">
      <c r="A433" s="211" t="s">
        <v>2022</v>
      </c>
      <c r="B433" s="226" t="s">
        <v>553</v>
      </c>
      <c r="C433" s="232" t="s">
        <v>1833</v>
      </c>
      <c r="D433" s="287" t="s">
        <v>1833</v>
      </c>
      <c r="E433" s="236"/>
      <c r="F433" s="239" t="str">
        <f t="shared" si="18"/>
        <v/>
      </c>
      <c r="G433" s="239" t="str">
        <f t="shared" si="19"/>
        <v/>
      </c>
    </row>
    <row r="434" spans="1:7" x14ac:dyDescent="0.35">
      <c r="A434" s="211" t="s">
        <v>2023</v>
      </c>
      <c r="B434" s="226" t="s">
        <v>553</v>
      </c>
      <c r="C434" s="232" t="s">
        <v>1833</v>
      </c>
      <c r="D434" s="287" t="s">
        <v>1833</v>
      </c>
      <c r="E434" s="236"/>
      <c r="F434" s="239" t="str">
        <f t="shared" si="18"/>
        <v/>
      </c>
      <c r="G434" s="239" t="str">
        <f t="shared" si="19"/>
        <v/>
      </c>
    </row>
    <row r="435" spans="1:7" x14ac:dyDescent="0.35">
      <c r="A435" s="211" t="s">
        <v>2024</v>
      </c>
      <c r="B435" s="226" t="s">
        <v>553</v>
      </c>
      <c r="C435" s="232" t="s">
        <v>1833</v>
      </c>
      <c r="D435" s="287" t="s">
        <v>1833</v>
      </c>
      <c r="E435" s="236"/>
      <c r="F435" s="239" t="str">
        <f t="shared" si="18"/>
        <v/>
      </c>
      <c r="G435" s="239" t="str">
        <f t="shared" si="19"/>
        <v/>
      </c>
    </row>
    <row r="436" spans="1:7" x14ac:dyDescent="0.35">
      <c r="A436" s="211" t="s">
        <v>2025</v>
      </c>
      <c r="B436" s="226" t="s">
        <v>553</v>
      </c>
      <c r="C436" s="232" t="s">
        <v>1833</v>
      </c>
      <c r="D436" s="287" t="s">
        <v>1833</v>
      </c>
      <c r="E436" s="236"/>
      <c r="F436" s="239" t="str">
        <f t="shared" si="18"/>
        <v/>
      </c>
      <c r="G436" s="239" t="str">
        <f t="shared" si="19"/>
        <v/>
      </c>
    </row>
    <row r="437" spans="1:7" x14ac:dyDescent="0.35">
      <c r="A437" s="211" t="s">
        <v>2026</v>
      </c>
      <c r="B437" s="226" t="s">
        <v>553</v>
      </c>
      <c r="C437" s="232" t="s">
        <v>1833</v>
      </c>
      <c r="D437" s="287" t="s">
        <v>1833</v>
      </c>
      <c r="E437" s="236"/>
      <c r="F437" s="239" t="str">
        <f t="shared" si="18"/>
        <v/>
      </c>
      <c r="G437" s="239" t="str">
        <f t="shared" si="19"/>
        <v/>
      </c>
    </row>
    <row r="438" spans="1:7" x14ac:dyDescent="0.35">
      <c r="A438" s="211" t="s">
        <v>2027</v>
      </c>
      <c r="B438" s="226" t="s">
        <v>553</v>
      </c>
      <c r="C438" s="232" t="s">
        <v>1833</v>
      </c>
      <c r="D438" s="287" t="s">
        <v>1833</v>
      </c>
      <c r="E438" s="236"/>
      <c r="F438" s="239" t="str">
        <f t="shared" si="18"/>
        <v/>
      </c>
      <c r="G438" s="239" t="str">
        <f t="shared" si="19"/>
        <v/>
      </c>
    </row>
    <row r="439" spans="1:7" x14ac:dyDescent="0.35">
      <c r="A439" s="211" t="s">
        <v>2028</v>
      </c>
      <c r="B439" s="226" t="s">
        <v>553</v>
      </c>
      <c r="C439" s="232" t="s">
        <v>1833</v>
      </c>
      <c r="D439" s="287" t="s">
        <v>1833</v>
      </c>
      <c r="E439" s="236"/>
      <c r="F439" s="239" t="str">
        <f t="shared" si="18"/>
        <v/>
      </c>
      <c r="G439" s="239" t="str">
        <f t="shared" si="19"/>
        <v/>
      </c>
    </row>
    <row r="440" spans="1:7" x14ac:dyDescent="0.35">
      <c r="A440" s="211" t="s">
        <v>2029</v>
      </c>
      <c r="B440" s="226" t="s">
        <v>64</v>
      </c>
      <c r="C440" s="242">
        <f>SUM(C416:C439)</f>
        <v>0</v>
      </c>
      <c r="D440" s="238">
        <f>SUM(D416:D439)</f>
        <v>0</v>
      </c>
      <c r="E440" s="236"/>
      <c r="F440" s="243">
        <f>SUM(F416:F439)</f>
        <v>0</v>
      </c>
      <c r="G440" s="243">
        <f>SUM(G416:G439)</f>
        <v>0</v>
      </c>
    </row>
    <row r="441" spans="1:7" x14ac:dyDescent="0.35">
      <c r="A441" s="228"/>
      <c r="B441" s="228" t="s">
        <v>2030</v>
      </c>
      <c r="C441" s="228" t="s">
        <v>614</v>
      </c>
      <c r="D441" s="228" t="s">
        <v>615</v>
      </c>
      <c r="E441" s="228"/>
      <c r="F441" s="228" t="s">
        <v>436</v>
      </c>
      <c r="G441" s="228" t="s">
        <v>616</v>
      </c>
    </row>
    <row r="442" spans="1:7" x14ac:dyDescent="0.35">
      <c r="A442" s="211" t="s">
        <v>2031</v>
      </c>
      <c r="B442" s="211" t="s">
        <v>647</v>
      </c>
      <c r="C442" s="237" t="s">
        <v>1833</v>
      </c>
      <c r="G442" s="211"/>
    </row>
    <row r="443" spans="1:7" x14ac:dyDescent="0.35">
      <c r="G443" s="211"/>
    </row>
    <row r="444" spans="1:7" x14ac:dyDescent="0.35">
      <c r="B444" s="226" t="s">
        <v>648</v>
      </c>
      <c r="G444" s="211"/>
    </row>
    <row r="445" spans="1:7" x14ac:dyDescent="0.35">
      <c r="A445" s="211" t="s">
        <v>2032</v>
      </c>
      <c r="B445" s="211" t="s">
        <v>650</v>
      </c>
      <c r="C445" s="232" t="s">
        <v>1833</v>
      </c>
      <c r="D445" s="287" t="s">
        <v>1833</v>
      </c>
      <c r="F445" s="239" t="str">
        <f>IF($C$453=0,"",IF(C445="[for completion]","",C445/$C$453))</f>
        <v/>
      </c>
      <c r="G445" s="239" t="str">
        <f>IF($D$453=0,"",IF(D445="[for completion]","",D445/$D$453))</f>
        <v/>
      </c>
    </row>
    <row r="446" spans="1:7" x14ac:dyDescent="0.35">
      <c r="A446" s="211" t="s">
        <v>2033</v>
      </c>
      <c r="B446" s="211" t="s">
        <v>652</v>
      </c>
      <c r="C446" s="232" t="s">
        <v>1833</v>
      </c>
      <c r="D446" s="287" t="s">
        <v>1833</v>
      </c>
      <c r="F446" s="239" t="str">
        <f t="shared" ref="F446:F459" si="20">IF($C$453=0,"",IF(C446="[for completion]","",C446/$C$453))</f>
        <v/>
      </c>
      <c r="G446" s="239" t="str">
        <f t="shared" ref="G446:G459" si="21">IF($D$453=0,"",IF(D446="[for completion]","",D446/$D$453))</f>
        <v/>
      </c>
    </row>
    <row r="447" spans="1:7" x14ac:dyDescent="0.35">
      <c r="A447" s="211" t="s">
        <v>2034</v>
      </c>
      <c r="B447" s="211" t="s">
        <v>654</v>
      </c>
      <c r="C447" s="232" t="s">
        <v>1833</v>
      </c>
      <c r="D447" s="287" t="s">
        <v>1833</v>
      </c>
      <c r="F447" s="239" t="str">
        <f t="shared" si="20"/>
        <v/>
      </c>
      <c r="G447" s="239" t="str">
        <f t="shared" si="21"/>
        <v/>
      </c>
    </row>
    <row r="448" spans="1:7" x14ac:dyDescent="0.35">
      <c r="A448" s="211" t="s">
        <v>2035</v>
      </c>
      <c r="B448" s="211" t="s">
        <v>656</v>
      </c>
      <c r="C448" s="232" t="s">
        <v>1833</v>
      </c>
      <c r="D448" s="287" t="s">
        <v>1833</v>
      </c>
      <c r="F448" s="239" t="str">
        <f t="shared" si="20"/>
        <v/>
      </c>
      <c r="G448" s="239" t="str">
        <f t="shared" si="21"/>
        <v/>
      </c>
    </row>
    <row r="449" spans="1:7" x14ac:dyDescent="0.35">
      <c r="A449" s="211" t="s">
        <v>2036</v>
      </c>
      <c r="B449" s="211" t="s">
        <v>658</v>
      </c>
      <c r="C449" s="232" t="s">
        <v>1833</v>
      </c>
      <c r="D449" s="287" t="s">
        <v>1833</v>
      </c>
      <c r="F449" s="239" t="str">
        <f t="shared" si="20"/>
        <v/>
      </c>
      <c r="G449" s="239" t="str">
        <f t="shared" si="21"/>
        <v/>
      </c>
    </row>
    <row r="450" spans="1:7" x14ac:dyDescent="0.35">
      <c r="A450" s="211" t="s">
        <v>2037</v>
      </c>
      <c r="B450" s="211" t="s">
        <v>660</v>
      </c>
      <c r="C450" s="232" t="s">
        <v>1833</v>
      </c>
      <c r="D450" s="287" t="s">
        <v>1833</v>
      </c>
      <c r="F450" s="239" t="str">
        <f t="shared" si="20"/>
        <v/>
      </c>
      <c r="G450" s="239" t="str">
        <f t="shared" si="21"/>
        <v/>
      </c>
    </row>
    <row r="451" spans="1:7" x14ac:dyDescent="0.35">
      <c r="A451" s="211" t="s">
        <v>2038</v>
      </c>
      <c r="B451" s="211" t="s">
        <v>662</v>
      </c>
      <c r="C451" s="232" t="s">
        <v>1833</v>
      </c>
      <c r="D451" s="287" t="s">
        <v>1833</v>
      </c>
      <c r="F451" s="239" t="str">
        <f t="shared" si="20"/>
        <v/>
      </c>
      <c r="G451" s="239" t="str">
        <f t="shared" si="21"/>
        <v/>
      </c>
    </row>
    <row r="452" spans="1:7" x14ac:dyDescent="0.35">
      <c r="A452" s="211" t="s">
        <v>2039</v>
      </c>
      <c r="B452" s="211" t="s">
        <v>664</v>
      </c>
      <c r="C452" s="232" t="s">
        <v>1833</v>
      </c>
      <c r="D452" s="287" t="s">
        <v>1833</v>
      </c>
      <c r="F452" s="239" t="str">
        <f t="shared" si="20"/>
        <v/>
      </c>
      <c r="G452" s="239" t="str">
        <f t="shared" si="21"/>
        <v/>
      </c>
    </row>
    <row r="453" spans="1:7" x14ac:dyDescent="0.35">
      <c r="A453" s="211" t="s">
        <v>2040</v>
      </c>
      <c r="B453" s="241" t="s">
        <v>64</v>
      </c>
      <c r="C453" s="232">
        <f>SUM(C445:C452)</f>
        <v>0</v>
      </c>
      <c r="D453" s="287">
        <f>SUM(D445:D452)</f>
        <v>0</v>
      </c>
      <c r="F453" s="237">
        <f>SUM(F445:F452)</f>
        <v>0</v>
      </c>
      <c r="G453" s="237">
        <f>SUM(G445:G452)</f>
        <v>0</v>
      </c>
    </row>
    <row r="454" spans="1:7" x14ac:dyDescent="0.35">
      <c r="A454" s="211" t="s">
        <v>2041</v>
      </c>
      <c r="B454" s="244" t="s">
        <v>667</v>
      </c>
      <c r="C454" s="232"/>
      <c r="D454" s="287"/>
      <c r="F454" s="239" t="str">
        <f t="shared" si="20"/>
        <v/>
      </c>
      <c r="G454" s="239" t="str">
        <f t="shared" si="21"/>
        <v/>
      </c>
    </row>
    <row r="455" spans="1:7" x14ac:dyDescent="0.35">
      <c r="A455" s="211" t="s">
        <v>2042</v>
      </c>
      <c r="B455" s="244" t="s">
        <v>669</v>
      </c>
      <c r="C455" s="232"/>
      <c r="D455" s="287"/>
      <c r="F455" s="239" t="str">
        <f t="shared" si="20"/>
        <v/>
      </c>
      <c r="G455" s="239" t="str">
        <f t="shared" si="21"/>
        <v/>
      </c>
    </row>
    <row r="456" spans="1:7" x14ac:dyDescent="0.35">
      <c r="A456" s="211" t="s">
        <v>2043</v>
      </c>
      <c r="B456" s="244" t="s">
        <v>671</v>
      </c>
      <c r="C456" s="232"/>
      <c r="D456" s="287"/>
      <c r="F456" s="239" t="str">
        <f t="shared" si="20"/>
        <v/>
      </c>
      <c r="G456" s="239" t="str">
        <f t="shared" si="21"/>
        <v/>
      </c>
    </row>
    <row r="457" spans="1:7" x14ac:dyDescent="0.35">
      <c r="A457" s="211" t="s">
        <v>2044</v>
      </c>
      <c r="B457" s="244" t="s">
        <v>673</v>
      </c>
      <c r="C457" s="232"/>
      <c r="D457" s="287"/>
      <c r="F457" s="239" t="str">
        <f t="shared" si="20"/>
        <v/>
      </c>
      <c r="G457" s="239" t="str">
        <f t="shared" si="21"/>
        <v/>
      </c>
    </row>
    <row r="458" spans="1:7" x14ac:dyDescent="0.35">
      <c r="A458" s="211" t="s">
        <v>2045</v>
      </c>
      <c r="B458" s="244" t="s">
        <v>675</v>
      </c>
      <c r="C458" s="232"/>
      <c r="D458" s="287"/>
      <c r="F458" s="239" t="str">
        <f t="shared" si="20"/>
        <v/>
      </c>
      <c r="G458" s="239" t="str">
        <f t="shared" si="21"/>
        <v/>
      </c>
    </row>
    <row r="459" spans="1:7" x14ac:dyDescent="0.35">
      <c r="A459" s="211" t="s">
        <v>2046</v>
      </c>
      <c r="B459" s="244" t="s">
        <v>677</v>
      </c>
      <c r="C459" s="232"/>
      <c r="D459" s="287"/>
      <c r="F459" s="239" t="str">
        <f t="shared" si="20"/>
        <v/>
      </c>
      <c r="G459" s="239" t="str">
        <f t="shared" si="21"/>
        <v/>
      </c>
    </row>
    <row r="460" spans="1:7" x14ac:dyDescent="0.35">
      <c r="A460" s="211" t="s">
        <v>2047</v>
      </c>
      <c r="B460" s="244"/>
      <c r="F460" s="240"/>
      <c r="G460" s="240"/>
    </row>
    <row r="461" spans="1:7" x14ac:dyDescent="0.35">
      <c r="A461" s="211" t="s">
        <v>2048</v>
      </c>
      <c r="B461" s="244"/>
      <c r="F461" s="240"/>
      <c r="G461" s="240"/>
    </row>
    <row r="462" spans="1:7" x14ac:dyDescent="0.35">
      <c r="A462" s="211" t="s">
        <v>2049</v>
      </c>
      <c r="B462" s="244"/>
      <c r="F462" s="236"/>
      <c r="G462" s="236"/>
    </row>
    <row r="463" spans="1:7" x14ac:dyDescent="0.35">
      <c r="A463" s="228"/>
      <c r="B463" s="228" t="s">
        <v>2050</v>
      </c>
      <c r="C463" s="228" t="s">
        <v>614</v>
      </c>
      <c r="D463" s="228" t="s">
        <v>615</v>
      </c>
      <c r="E463" s="228"/>
      <c r="F463" s="228" t="s">
        <v>436</v>
      </c>
      <c r="G463" s="228" t="s">
        <v>616</v>
      </c>
    </row>
    <row r="464" spans="1:7" x14ac:dyDescent="0.35">
      <c r="A464" s="211" t="s">
        <v>2051</v>
      </c>
      <c r="B464" s="211" t="s">
        <v>647</v>
      </c>
      <c r="C464" s="237" t="s">
        <v>1743</v>
      </c>
      <c r="G464" s="211"/>
    </row>
    <row r="465" spans="1:7" x14ac:dyDescent="0.35">
      <c r="G465" s="211"/>
    </row>
    <row r="466" spans="1:7" x14ac:dyDescent="0.35">
      <c r="B466" s="226" t="s">
        <v>648</v>
      </c>
      <c r="G466" s="211"/>
    </row>
    <row r="467" spans="1:7" x14ac:dyDescent="0.35">
      <c r="A467" s="211" t="s">
        <v>2052</v>
      </c>
      <c r="B467" s="211" t="s">
        <v>650</v>
      </c>
      <c r="C467" s="232" t="s">
        <v>1743</v>
      </c>
      <c r="D467" s="287" t="s">
        <v>1743</v>
      </c>
      <c r="F467" s="239" t="str">
        <f>IF($C$475=0,"",IF(C467="[Mark as ND1 if not relevant]","",C467/$C$475))</f>
        <v/>
      </c>
      <c r="G467" s="239" t="str">
        <f>IF($D$475=0,"",IF(D467="[Mark as ND1 if not relevant]","",D467/$D$475))</f>
        <v/>
      </c>
    </row>
    <row r="468" spans="1:7" x14ac:dyDescent="0.35">
      <c r="A468" s="211" t="s">
        <v>2053</v>
      </c>
      <c r="B468" s="211" t="s">
        <v>652</v>
      </c>
      <c r="C468" s="232" t="s">
        <v>1743</v>
      </c>
      <c r="D468" s="287" t="s">
        <v>1743</v>
      </c>
      <c r="F468" s="239" t="str">
        <f t="shared" ref="F468:F474" si="22">IF($C$475=0,"",IF(C468="[Mark as ND1 if not relevant]","",C468/$C$475))</f>
        <v/>
      </c>
      <c r="G468" s="239" t="str">
        <f t="shared" ref="G468:G474" si="23">IF($D$475=0,"",IF(D468="[Mark as ND1 if not relevant]","",D468/$D$475))</f>
        <v/>
      </c>
    </row>
    <row r="469" spans="1:7" x14ac:dyDescent="0.35">
      <c r="A469" s="211" t="s">
        <v>2054</v>
      </c>
      <c r="B469" s="211" t="s">
        <v>654</v>
      </c>
      <c r="C469" s="232" t="s">
        <v>1743</v>
      </c>
      <c r="D469" s="287" t="s">
        <v>1743</v>
      </c>
      <c r="F469" s="239" t="str">
        <f t="shared" si="22"/>
        <v/>
      </c>
      <c r="G469" s="239" t="str">
        <f t="shared" si="23"/>
        <v/>
      </c>
    </row>
    <row r="470" spans="1:7" x14ac:dyDescent="0.35">
      <c r="A470" s="211" t="s">
        <v>2055</v>
      </c>
      <c r="B470" s="211" t="s">
        <v>656</v>
      </c>
      <c r="C470" s="232" t="s">
        <v>1743</v>
      </c>
      <c r="D470" s="287" t="s">
        <v>1743</v>
      </c>
      <c r="F470" s="239" t="str">
        <f t="shared" si="22"/>
        <v/>
      </c>
      <c r="G470" s="239" t="str">
        <f t="shared" si="23"/>
        <v/>
      </c>
    </row>
    <row r="471" spans="1:7" x14ac:dyDescent="0.35">
      <c r="A471" s="211" t="s">
        <v>2056</v>
      </c>
      <c r="B471" s="211" t="s">
        <v>658</v>
      </c>
      <c r="C471" s="232" t="s">
        <v>1743</v>
      </c>
      <c r="D471" s="287" t="s">
        <v>1743</v>
      </c>
      <c r="F471" s="239" t="str">
        <f t="shared" si="22"/>
        <v/>
      </c>
      <c r="G471" s="239" t="str">
        <f t="shared" si="23"/>
        <v/>
      </c>
    </row>
    <row r="472" spans="1:7" x14ac:dyDescent="0.35">
      <c r="A472" s="211" t="s">
        <v>2057</v>
      </c>
      <c r="B472" s="211" t="s">
        <v>660</v>
      </c>
      <c r="C472" s="232" t="s">
        <v>1743</v>
      </c>
      <c r="D472" s="287" t="s">
        <v>1743</v>
      </c>
      <c r="F472" s="239" t="str">
        <f t="shared" si="22"/>
        <v/>
      </c>
      <c r="G472" s="239" t="str">
        <f t="shared" si="23"/>
        <v/>
      </c>
    </row>
    <row r="473" spans="1:7" x14ac:dyDescent="0.35">
      <c r="A473" s="211" t="s">
        <v>2058</v>
      </c>
      <c r="B473" s="211" t="s">
        <v>662</v>
      </c>
      <c r="C473" s="232" t="s">
        <v>1743</v>
      </c>
      <c r="D473" s="287" t="s">
        <v>1743</v>
      </c>
      <c r="F473" s="239" t="str">
        <f t="shared" si="22"/>
        <v/>
      </c>
      <c r="G473" s="239" t="str">
        <f t="shared" si="23"/>
        <v/>
      </c>
    </row>
    <row r="474" spans="1:7" x14ac:dyDescent="0.35">
      <c r="A474" s="211" t="s">
        <v>2059</v>
      </c>
      <c r="B474" s="211" t="s">
        <v>664</v>
      </c>
      <c r="C474" s="232" t="s">
        <v>1743</v>
      </c>
      <c r="D474" s="287" t="s">
        <v>1743</v>
      </c>
      <c r="F474" s="239" t="str">
        <f t="shared" si="22"/>
        <v/>
      </c>
      <c r="G474" s="239" t="str">
        <f t="shared" si="23"/>
        <v/>
      </c>
    </row>
    <row r="475" spans="1:7" x14ac:dyDescent="0.35">
      <c r="A475" s="211" t="s">
        <v>2060</v>
      </c>
      <c r="B475" s="241" t="s">
        <v>64</v>
      </c>
      <c r="C475" s="232">
        <f>SUM(C467:C474)</f>
        <v>0</v>
      </c>
      <c r="D475" s="287">
        <f>SUM(D467:D474)</f>
        <v>0</v>
      </c>
      <c r="F475" s="237">
        <f>SUM(F467:F474)</f>
        <v>0</v>
      </c>
      <c r="G475" s="237">
        <f>SUM(G467:G474)</f>
        <v>0</v>
      </c>
    </row>
    <row r="476" spans="1:7" x14ac:dyDescent="0.35">
      <c r="A476" s="211" t="s">
        <v>2061</v>
      </c>
      <c r="B476" s="244" t="s">
        <v>667</v>
      </c>
      <c r="C476" s="232"/>
      <c r="D476" s="287"/>
      <c r="F476" s="239" t="str">
        <f t="shared" ref="F476:F481" si="24">IF($C$475=0,"",IF(C476="[for completion]","",C476/$C$475))</f>
        <v/>
      </c>
      <c r="G476" s="239" t="str">
        <f t="shared" ref="G476:G481" si="25">IF($D$475=0,"",IF(D476="[for completion]","",D476/$D$475))</f>
        <v/>
      </c>
    </row>
    <row r="477" spans="1:7" x14ac:dyDescent="0.35">
      <c r="A477" s="211" t="s">
        <v>2062</v>
      </c>
      <c r="B477" s="244" t="s">
        <v>669</v>
      </c>
      <c r="C477" s="232"/>
      <c r="D477" s="287"/>
      <c r="F477" s="239" t="str">
        <f t="shared" si="24"/>
        <v/>
      </c>
      <c r="G477" s="239" t="str">
        <f t="shared" si="25"/>
        <v/>
      </c>
    </row>
    <row r="478" spans="1:7" x14ac:dyDescent="0.35">
      <c r="A478" s="211" t="s">
        <v>2063</v>
      </c>
      <c r="B478" s="244" t="s">
        <v>671</v>
      </c>
      <c r="C478" s="232"/>
      <c r="D478" s="287"/>
      <c r="F478" s="239" t="str">
        <f t="shared" si="24"/>
        <v/>
      </c>
      <c r="G478" s="239" t="str">
        <f t="shared" si="25"/>
        <v/>
      </c>
    </row>
    <row r="479" spans="1:7" x14ac:dyDescent="0.35">
      <c r="A479" s="211" t="s">
        <v>2064</v>
      </c>
      <c r="B479" s="244" t="s">
        <v>673</v>
      </c>
      <c r="C479" s="232"/>
      <c r="D479" s="287"/>
      <c r="F479" s="239" t="str">
        <f t="shared" si="24"/>
        <v/>
      </c>
      <c r="G479" s="239" t="str">
        <f t="shared" si="25"/>
        <v/>
      </c>
    </row>
    <row r="480" spans="1:7" x14ac:dyDescent="0.35">
      <c r="A480" s="211" t="s">
        <v>2065</v>
      </c>
      <c r="B480" s="244" t="s">
        <v>675</v>
      </c>
      <c r="C480" s="232"/>
      <c r="D480" s="287"/>
      <c r="F480" s="239" t="str">
        <f t="shared" si="24"/>
        <v/>
      </c>
      <c r="G480" s="239" t="str">
        <f t="shared" si="25"/>
        <v/>
      </c>
    </row>
    <row r="481" spans="1:7" x14ac:dyDescent="0.35">
      <c r="A481" s="211" t="s">
        <v>2066</v>
      </c>
      <c r="B481" s="244" t="s">
        <v>677</v>
      </c>
      <c r="C481" s="232"/>
      <c r="D481" s="287"/>
      <c r="F481" s="239" t="str">
        <f t="shared" si="24"/>
        <v/>
      </c>
      <c r="G481" s="239" t="str">
        <f t="shared" si="25"/>
        <v/>
      </c>
    </row>
    <row r="482" spans="1:7" x14ac:dyDescent="0.35">
      <c r="A482" s="211" t="s">
        <v>2067</v>
      </c>
      <c r="B482" s="244"/>
      <c r="F482" s="239"/>
      <c r="G482" s="239"/>
    </row>
    <row r="483" spans="1:7" x14ac:dyDescent="0.35">
      <c r="A483" s="211" t="s">
        <v>2068</v>
      </c>
      <c r="B483" s="244"/>
      <c r="F483" s="239"/>
      <c r="G483" s="239"/>
    </row>
    <row r="484" spans="1:7" x14ac:dyDescent="0.35">
      <c r="A484" s="211" t="s">
        <v>2069</v>
      </c>
      <c r="B484" s="244"/>
      <c r="F484" s="239"/>
      <c r="G484" s="237"/>
    </row>
    <row r="485" spans="1:7" x14ac:dyDescent="0.35">
      <c r="A485" s="228"/>
      <c r="B485" s="229" t="s">
        <v>2070</v>
      </c>
      <c r="C485" s="228" t="s">
        <v>738</v>
      </c>
      <c r="D485" s="228"/>
      <c r="E485" s="228"/>
      <c r="F485" s="228"/>
      <c r="G485" s="231"/>
    </row>
    <row r="486" spans="1:7" x14ac:dyDescent="0.35">
      <c r="A486" s="211" t="s">
        <v>2071</v>
      </c>
      <c r="B486" s="226" t="s">
        <v>739</v>
      </c>
      <c r="C486" s="237" t="s">
        <v>1833</v>
      </c>
      <c r="G486" s="211"/>
    </row>
    <row r="487" spans="1:7" x14ac:dyDescent="0.35">
      <c r="A487" s="211" t="s">
        <v>2072</v>
      </c>
      <c r="B487" s="226" t="s">
        <v>740</v>
      </c>
      <c r="C487" s="237" t="s">
        <v>1833</v>
      </c>
      <c r="G487" s="211"/>
    </row>
    <row r="488" spans="1:7" x14ac:dyDescent="0.35">
      <c r="A488" s="211" t="s">
        <v>2073</v>
      </c>
      <c r="B488" s="226" t="s">
        <v>741</v>
      </c>
      <c r="C488" s="237" t="s">
        <v>1833</v>
      </c>
      <c r="G488" s="211"/>
    </row>
    <row r="489" spans="1:7" x14ac:dyDescent="0.35">
      <c r="A489" s="211" t="s">
        <v>2074</v>
      </c>
      <c r="B489" s="226" t="s">
        <v>742</v>
      </c>
      <c r="C489" s="237" t="s">
        <v>1833</v>
      </c>
      <c r="G489" s="211"/>
    </row>
    <row r="490" spans="1:7" x14ac:dyDescent="0.35">
      <c r="A490" s="211" t="s">
        <v>2075</v>
      </c>
      <c r="B490" s="226" t="s">
        <v>743</v>
      </c>
      <c r="C490" s="237" t="s">
        <v>1833</v>
      </c>
      <c r="G490" s="211"/>
    </row>
    <row r="491" spans="1:7" x14ac:dyDescent="0.35">
      <c r="A491" s="211" t="s">
        <v>2076</v>
      </c>
      <c r="B491" s="226" t="s">
        <v>744</v>
      </c>
      <c r="C491" s="237" t="s">
        <v>1833</v>
      </c>
      <c r="G491" s="211"/>
    </row>
    <row r="492" spans="1:7" x14ac:dyDescent="0.35">
      <c r="A492" s="211" t="s">
        <v>2077</v>
      </c>
      <c r="B492" s="226" t="s">
        <v>745</v>
      </c>
      <c r="C492" s="237" t="s">
        <v>1833</v>
      </c>
      <c r="G492" s="211"/>
    </row>
    <row r="493" spans="1:7" x14ac:dyDescent="0.35">
      <c r="A493" s="211" t="s">
        <v>2078</v>
      </c>
      <c r="B493" s="226" t="s">
        <v>2079</v>
      </c>
      <c r="C493" s="237" t="s">
        <v>1833</v>
      </c>
      <c r="G493" s="211"/>
    </row>
    <row r="494" spans="1:7" x14ac:dyDescent="0.35">
      <c r="A494" s="211" t="s">
        <v>2080</v>
      </c>
      <c r="B494" s="226" t="s">
        <v>2081</v>
      </c>
      <c r="C494" s="237" t="s">
        <v>1833</v>
      </c>
      <c r="G494" s="211"/>
    </row>
    <row r="495" spans="1:7" x14ac:dyDescent="0.35">
      <c r="A495" s="211" t="s">
        <v>2082</v>
      </c>
      <c r="B495" s="226" t="s">
        <v>2083</v>
      </c>
      <c r="C495" s="237" t="s">
        <v>1833</v>
      </c>
      <c r="G495" s="211"/>
    </row>
    <row r="496" spans="1:7" x14ac:dyDescent="0.35">
      <c r="A496" s="211" t="s">
        <v>2084</v>
      </c>
      <c r="B496" s="226" t="s">
        <v>746</v>
      </c>
      <c r="C496" s="237" t="s">
        <v>1833</v>
      </c>
      <c r="G496" s="211"/>
    </row>
    <row r="497" spans="1:7" x14ac:dyDescent="0.35">
      <c r="A497" s="211" t="s">
        <v>2085</v>
      </c>
      <c r="B497" s="226" t="s">
        <v>747</v>
      </c>
      <c r="C497" s="237" t="s">
        <v>1833</v>
      </c>
      <c r="G497" s="211"/>
    </row>
    <row r="498" spans="1:7" x14ac:dyDescent="0.35">
      <c r="A498" s="211" t="s">
        <v>2086</v>
      </c>
      <c r="B498" s="226" t="s">
        <v>62</v>
      </c>
      <c r="C498" s="237" t="s">
        <v>1833</v>
      </c>
      <c r="G498" s="211"/>
    </row>
    <row r="499" spans="1:7" x14ac:dyDescent="0.35">
      <c r="A499" s="211" t="s">
        <v>2087</v>
      </c>
      <c r="B499" s="244" t="s">
        <v>2088</v>
      </c>
      <c r="C499" s="237"/>
      <c r="G499" s="211"/>
    </row>
    <row r="500" spans="1:7" x14ac:dyDescent="0.35">
      <c r="A500" s="211" t="s">
        <v>2089</v>
      </c>
      <c r="B500" s="244" t="s">
        <v>165</v>
      </c>
      <c r="C500" s="237"/>
      <c r="G500" s="211"/>
    </row>
    <row r="501" spans="1:7" x14ac:dyDescent="0.35">
      <c r="A501" s="211" t="s">
        <v>2090</v>
      </c>
      <c r="B501" s="244" t="s">
        <v>165</v>
      </c>
      <c r="C501" s="237"/>
      <c r="G501" s="211"/>
    </row>
    <row r="502" spans="1:7" x14ac:dyDescent="0.35">
      <c r="A502" s="211" t="s">
        <v>2091</v>
      </c>
      <c r="B502" s="244" t="s">
        <v>165</v>
      </c>
      <c r="C502" s="237"/>
      <c r="G502" s="211"/>
    </row>
    <row r="503" spans="1:7" x14ac:dyDescent="0.35">
      <c r="A503" s="211" t="s">
        <v>2092</v>
      </c>
      <c r="B503" s="244" t="s">
        <v>165</v>
      </c>
      <c r="C503" s="237"/>
      <c r="G503" s="211"/>
    </row>
    <row r="504" spans="1:7" x14ac:dyDescent="0.35">
      <c r="A504" s="211" t="s">
        <v>2093</v>
      </c>
      <c r="B504" s="244" t="s">
        <v>165</v>
      </c>
      <c r="C504" s="237"/>
      <c r="G504" s="211"/>
    </row>
    <row r="505" spans="1:7" x14ac:dyDescent="0.35">
      <c r="A505" s="211" t="s">
        <v>2094</v>
      </c>
      <c r="B505" s="244" t="s">
        <v>165</v>
      </c>
      <c r="C505" s="237"/>
      <c r="G505" s="211"/>
    </row>
    <row r="506" spans="1:7" x14ac:dyDescent="0.35">
      <c r="A506" s="211" t="s">
        <v>2095</v>
      </c>
      <c r="B506" s="244" t="s">
        <v>165</v>
      </c>
      <c r="C506" s="237"/>
      <c r="G506" s="211"/>
    </row>
    <row r="507" spans="1:7" x14ac:dyDescent="0.35">
      <c r="A507" s="211" t="s">
        <v>2096</v>
      </c>
      <c r="B507" s="244" t="s">
        <v>165</v>
      </c>
      <c r="C507" s="237"/>
      <c r="G507" s="211"/>
    </row>
    <row r="508" spans="1:7" x14ac:dyDescent="0.35">
      <c r="A508" s="211" t="s">
        <v>2097</v>
      </c>
      <c r="B508" s="244" t="s">
        <v>165</v>
      </c>
      <c r="C508" s="237"/>
      <c r="G508" s="211"/>
    </row>
    <row r="509" spans="1:7" x14ac:dyDescent="0.35">
      <c r="A509" s="211" t="s">
        <v>2098</v>
      </c>
      <c r="B509" s="244" t="s">
        <v>165</v>
      </c>
      <c r="C509" s="237"/>
      <c r="G509" s="211"/>
    </row>
    <row r="510" spans="1:7" x14ac:dyDescent="0.35">
      <c r="A510" s="211" t="s">
        <v>2099</v>
      </c>
      <c r="B510" s="244" t="s">
        <v>165</v>
      </c>
      <c r="C510" s="237"/>
    </row>
    <row r="511" spans="1:7" x14ac:dyDescent="0.35">
      <c r="A511" s="211" t="s">
        <v>2100</v>
      </c>
      <c r="B511" s="244" t="s">
        <v>165</v>
      </c>
      <c r="C511" s="237"/>
    </row>
    <row r="512" spans="1:7" x14ac:dyDescent="0.35">
      <c r="A512" s="211" t="s">
        <v>2101</v>
      </c>
      <c r="B512" s="244" t="s">
        <v>165</v>
      </c>
      <c r="C512" s="237"/>
    </row>
    <row r="513" spans="1:7" x14ac:dyDescent="0.35">
      <c r="A513" s="257"/>
      <c r="B513" s="257" t="s">
        <v>2102</v>
      </c>
      <c r="C513" s="228" t="s">
        <v>50</v>
      </c>
      <c r="D513" s="228" t="s">
        <v>2103</v>
      </c>
      <c r="E513" s="228"/>
      <c r="F513" s="228" t="s">
        <v>436</v>
      </c>
      <c r="G513" s="228" t="s">
        <v>2104</v>
      </c>
    </row>
    <row r="514" spans="1:7" x14ac:dyDescent="0.35">
      <c r="A514" s="211" t="s">
        <v>2105</v>
      </c>
      <c r="B514" s="226" t="s">
        <v>553</v>
      </c>
      <c r="C514" s="232" t="s">
        <v>1833</v>
      </c>
      <c r="D514" s="287" t="s">
        <v>1833</v>
      </c>
      <c r="E514" s="214"/>
      <c r="F514" s="239" t="str">
        <f>IF($C$532=0,"",IF(C514="[for completion]","",IF(C514="","",C514/$C$532)))</f>
        <v/>
      </c>
      <c r="G514" s="239" t="str">
        <f>IF($D$532=0,"",IF(D514="[for completion]","",IF(D514="","",D514/$D$532)))</f>
        <v/>
      </c>
    </row>
    <row r="515" spans="1:7" x14ac:dyDescent="0.35">
      <c r="A515" s="211" t="s">
        <v>2106</v>
      </c>
      <c r="B515" s="226" t="s">
        <v>553</v>
      </c>
      <c r="C515" s="232" t="s">
        <v>1833</v>
      </c>
      <c r="D515" s="287" t="s">
        <v>1833</v>
      </c>
      <c r="E515" s="214"/>
      <c r="F515" s="239" t="str">
        <f t="shared" ref="F515:F531" si="26">IF($C$532=0,"",IF(C515="[for completion]","",IF(C515="","",C515/$C$532)))</f>
        <v/>
      </c>
      <c r="G515" s="239" t="str">
        <f t="shared" ref="G515:G531" si="27">IF($D$532=0,"",IF(D515="[for completion]","",IF(D515="","",D515/$D$532)))</f>
        <v/>
      </c>
    </row>
    <row r="516" spans="1:7" x14ac:dyDescent="0.35">
      <c r="A516" s="211" t="s">
        <v>2107</v>
      </c>
      <c r="B516" s="226" t="s">
        <v>553</v>
      </c>
      <c r="C516" s="232" t="s">
        <v>1833</v>
      </c>
      <c r="D516" s="287" t="s">
        <v>1833</v>
      </c>
      <c r="E516" s="214"/>
      <c r="F516" s="239" t="str">
        <f t="shared" si="26"/>
        <v/>
      </c>
      <c r="G516" s="239" t="str">
        <f t="shared" si="27"/>
        <v/>
      </c>
    </row>
    <row r="517" spans="1:7" x14ac:dyDescent="0.35">
      <c r="A517" s="211" t="s">
        <v>2108</v>
      </c>
      <c r="B517" s="226" t="s">
        <v>553</v>
      </c>
      <c r="C517" s="232" t="s">
        <v>1833</v>
      </c>
      <c r="D517" s="287" t="s">
        <v>1833</v>
      </c>
      <c r="E517" s="214"/>
      <c r="F517" s="239" t="str">
        <f t="shared" si="26"/>
        <v/>
      </c>
      <c r="G517" s="239" t="str">
        <f t="shared" si="27"/>
        <v/>
      </c>
    </row>
    <row r="518" spans="1:7" x14ac:dyDescent="0.35">
      <c r="A518" s="211" t="s">
        <v>2109</v>
      </c>
      <c r="B518" s="226" t="s">
        <v>553</v>
      </c>
      <c r="C518" s="232" t="s">
        <v>1833</v>
      </c>
      <c r="D518" s="287" t="s">
        <v>1833</v>
      </c>
      <c r="E518" s="214"/>
      <c r="F518" s="239" t="str">
        <f t="shared" si="26"/>
        <v/>
      </c>
      <c r="G518" s="239" t="str">
        <f t="shared" si="27"/>
        <v/>
      </c>
    </row>
    <row r="519" spans="1:7" x14ac:dyDescent="0.35">
      <c r="A519" s="211" t="s">
        <v>2110</v>
      </c>
      <c r="B519" s="226" t="s">
        <v>553</v>
      </c>
      <c r="C519" s="232" t="s">
        <v>1833</v>
      </c>
      <c r="D519" s="287" t="s">
        <v>1833</v>
      </c>
      <c r="E519" s="214"/>
      <c r="F519" s="239" t="str">
        <f t="shared" si="26"/>
        <v/>
      </c>
      <c r="G519" s="239" t="str">
        <f t="shared" si="27"/>
        <v/>
      </c>
    </row>
    <row r="520" spans="1:7" x14ac:dyDescent="0.35">
      <c r="A520" s="211" t="s">
        <v>2111</v>
      </c>
      <c r="B520" s="226" t="s">
        <v>553</v>
      </c>
      <c r="C520" s="232" t="s">
        <v>1833</v>
      </c>
      <c r="D520" s="287" t="s">
        <v>1833</v>
      </c>
      <c r="E520" s="214"/>
      <c r="F520" s="239" t="str">
        <f t="shared" si="26"/>
        <v/>
      </c>
      <c r="G520" s="239" t="str">
        <f t="shared" si="27"/>
        <v/>
      </c>
    </row>
    <row r="521" spans="1:7" x14ac:dyDescent="0.35">
      <c r="A521" s="211" t="s">
        <v>2112</v>
      </c>
      <c r="B521" s="226" t="s">
        <v>553</v>
      </c>
      <c r="C521" s="232" t="s">
        <v>1833</v>
      </c>
      <c r="D521" s="287" t="s">
        <v>1833</v>
      </c>
      <c r="E521" s="214"/>
      <c r="F521" s="239" t="str">
        <f t="shared" si="26"/>
        <v/>
      </c>
      <c r="G521" s="239" t="str">
        <f t="shared" si="27"/>
        <v/>
      </c>
    </row>
    <row r="522" spans="1:7" x14ac:dyDescent="0.35">
      <c r="A522" s="211" t="s">
        <v>2113</v>
      </c>
      <c r="B522" s="226" t="s">
        <v>553</v>
      </c>
      <c r="C522" s="232" t="s">
        <v>1833</v>
      </c>
      <c r="D522" s="287" t="s">
        <v>1833</v>
      </c>
      <c r="E522" s="214"/>
      <c r="F522" s="239" t="str">
        <f t="shared" si="26"/>
        <v/>
      </c>
      <c r="G522" s="239" t="str">
        <f t="shared" si="27"/>
        <v/>
      </c>
    </row>
    <row r="523" spans="1:7" x14ac:dyDescent="0.35">
      <c r="A523" s="211" t="s">
        <v>2114</v>
      </c>
      <c r="B523" s="226" t="s">
        <v>553</v>
      </c>
      <c r="C523" s="232" t="s">
        <v>1833</v>
      </c>
      <c r="D523" s="287" t="s">
        <v>1833</v>
      </c>
      <c r="E523" s="214"/>
      <c r="F523" s="239" t="str">
        <f t="shared" si="26"/>
        <v/>
      </c>
      <c r="G523" s="239" t="str">
        <f t="shared" si="27"/>
        <v/>
      </c>
    </row>
    <row r="524" spans="1:7" x14ac:dyDescent="0.35">
      <c r="A524" s="211" t="s">
        <v>2115</v>
      </c>
      <c r="B524" s="226" t="s">
        <v>553</v>
      </c>
      <c r="C524" s="232" t="s">
        <v>1833</v>
      </c>
      <c r="D524" s="287" t="s">
        <v>1833</v>
      </c>
      <c r="E524" s="214"/>
      <c r="F524" s="239" t="str">
        <f t="shared" si="26"/>
        <v/>
      </c>
      <c r="G524" s="239" t="str">
        <f t="shared" si="27"/>
        <v/>
      </c>
    </row>
    <row r="525" spans="1:7" x14ac:dyDescent="0.35">
      <c r="A525" s="211" t="s">
        <v>2116</v>
      </c>
      <c r="B525" s="226" t="s">
        <v>553</v>
      </c>
      <c r="C525" s="232" t="s">
        <v>1833</v>
      </c>
      <c r="D525" s="287" t="s">
        <v>1833</v>
      </c>
      <c r="E525" s="214"/>
      <c r="F525" s="239" t="str">
        <f t="shared" si="26"/>
        <v/>
      </c>
      <c r="G525" s="239" t="str">
        <f t="shared" si="27"/>
        <v/>
      </c>
    </row>
    <row r="526" spans="1:7" x14ac:dyDescent="0.35">
      <c r="A526" s="211" t="s">
        <v>2117</v>
      </c>
      <c r="B526" s="226" t="s">
        <v>553</v>
      </c>
      <c r="C526" s="232" t="s">
        <v>1833</v>
      </c>
      <c r="D526" s="287" t="s">
        <v>1833</v>
      </c>
      <c r="E526" s="214"/>
      <c r="F526" s="239" t="str">
        <f t="shared" si="26"/>
        <v/>
      </c>
      <c r="G526" s="239" t="str">
        <f t="shared" si="27"/>
        <v/>
      </c>
    </row>
    <row r="527" spans="1:7" x14ac:dyDescent="0.35">
      <c r="A527" s="211" t="s">
        <v>2118</v>
      </c>
      <c r="B527" s="226" t="s">
        <v>553</v>
      </c>
      <c r="C527" s="232" t="s">
        <v>1833</v>
      </c>
      <c r="D527" s="287" t="s">
        <v>1833</v>
      </c>
      <c r="E527" s="214"/>
      <c r="F527" s="239" t="str">
        <f t="shared" si="26"/>
        <v/>
      </c>
      <c r="G527" s="239" t="str">
        <f t="shared" si="27"/>
        <v/>
      </c>
    </row>
    <row r="528" spans="1:7" x14ac:dyDescent="0.35">
      <c r="A528" s="211" t="s">
        <v>2119</v>
      </c>
      <c r="B528" s="226" t="s">
        <v>553</v>
      </c>
      <c r="C528" s="232" t="s">
        <v>1833</v>
      </c>
      <c r="D528" s="287" t="s">
        <v>1833</v>
      </c>
      <c r="E528" s="214"/>
      <c r="F528" s="239" t="str">
        <f t="shared" si="26"/>
        <v/>
      </c>
      <c r="G528" s="239" t="str">
        <f t="shared" si="27"/>
        <v/>
      </c>
    </row>
    <row r="529" spans="1:7" x14ac:dyDescent="0.35">
      <c r="A529" s="211" t="s">
        <v>2120</v>
      </c>
      <c r="B529" s="226" t="s">
        <v>553</v>
      </c>
      <c r="C529" s="232" t="s">
        <v>1833</v>
      </c>
      <c r="D529" s="287" t="s">
        <v>1833</v>
      </c>
      <c r="E529" s="214"/>
      <c r="F529" s="239" t="str">
        <f t="shared" si="26"/>
        <v/>
      </c>
      <c r="G529" s="239" t="str">
        <f t="shared" si="27"/>
        <v/>
      </c>
    </row>
    <row r="530" spans="1:7" x14ac:dyDescent="0.35">
      <c r="A530" s="211" t="s">
        <v>2121</v>
      </c>
      <c r="B530" s="226" t="s">
        <v>553</v>
      </c>
      <c r="C530" s="232" t="s">
        <v>1833</v>
      </c>
      <c r="D530" s="287" t="s">
        <v>1833</v>
      </c>
      <c r="E530" s="214"/>
      <c r="F530" s="239" t="str">
        <f t="shared" si="26"/>
        <v/>
      </c>
      <c r="G530" s="239" t="str">
        <f t="shared" si="27"/>
        <v/>
      </c>
    </row>
    <row r="531" spans="1:7" x14ac:dyDescent="0.35">
      <c r="A531" s="211" t="s">
        <v>2122</v>
      </c>
      <c r="B531" s="226" t="s">
        <v>1882</v>
      </c>
      <c r="C531" s="232" t="s">
        <v>1833</v>
      </c>
      <c r="D531" s="287" t="s">
        <v>1833</v>
      </c>
      <c r="E531" s="214"/>
      <c r="F531" s="239" t="str">
        <f t="shared" si="26"/>
        <v/>
      </c>
      <c r="G531" s="239" t="str">
        <f t="shared" si="27"/>
        <v/>
      </c>
    </row>
    <row r="532" spans="1:7" x14ac:dyDescent="0.35">
      <c r="A532" s="211" t="s">
        <v>2123</v>
      </c>
      <c r="B532" s="226" t="s">
        <v>64</v>
      </c>
      <c r="C532" s="232">
        <f>SUM(C514:C531)</f>
        <v>0</v>
      </c>
      <c r="D532" s="287">
        <f>SUM(D514:D531)</f>
        <v>0</v>
      </c>
      <c r="E532" s="214"/>
      <c r="F532" s="237">
        <f>SUM(F514:F531)</f>
        <v>0</v>
      </c>
      <c r="G532" s="237">
        <f>SUM(G514:G531)</f>
        <v>0</v>
      </c>
    </row>
    <row r="533" spans="1:7" x14ac:dyDescent="0.35">
      <c r="A533" s="211" t="s">
        <v>2124</v>
      </c>
      <c r="B533" s="226"/>
      <c r="E533" s="214"/>
      <c r="F533" s="214"/>
      <c r="G533" s="214"/>
    </row>
    <row r="534" spans="1:7" x14ac:dyDescent="0.35">
      <c r="A534" s="211" t="s">
        <v>2125</v>
      </c>
      <c r="B534" s="226"/>
      <c r="E534" s="214"/>
      <c r="F534" s="214"/>
      <c r="G534" s="214"/>
    </row>
    <row r="535" spans="1:7" x14ac:dyDescent="0.35">
      <c r="A535" s="211" t="s">
        <v>2126</v>
      </c>
      <c r="B535" s="226"/>
      <c r="E535" s="214"/>
      <c r="F535" s="214"/>
      <c r="G535" s="214"/>
    </row>
    <row r="536" spans="1:7" x14ac:dyDescent="0.35">
      <c r="A536" s="257"/>
      <c r="B536" s="229" t="s">
        <v>2127</v>
      </c>
      <c r="C536" s="228" t="s">
        <v>50</v>
      </c>
      <c r="D536" s="228" t="s">
        <v>2103</v>
      </c>
      <c r="E536" s="228"/>
      <c r="F536" s="228" t="s">
        <v>436</v>
      </c>
      <c r="G536" s="228" t="s">
        <v>2104</v>
      </c>
    </row>
    <row r="537" spans="1:7" x14ac:dyDescent="0.35">
      <c r="A537" s="211" t="s">
        <v>2128</v>
      </c>
      <c r="B537" s="226" t="s">
        <v>553</v>
      </c>
      <c r="C537" s="232" t="s">
        <v>1833</v>
      </c>
      <c r="D537" s="287" t="s">
        <v>1833</v>
      </c>
      <c r="E537" s="214"/>
      <c r="F537" s="239" t="str">
        <f>IF($C$555=0,"",IF(C537="[for completion]","",IF(C537="","",C537/$C$555)))</f>
        <v/>
      </c>
      <c r="G537" s="239" t="str">
        <f>IF($D$555=0,"",IF(D537="[for completion]","",IF(D537="","",D537/$D$555)))</f>
        <v/>
      </c>
    </row>
    <row r="538" spans="1:7" x14ac:dyDescent="0.35">
      <c r="A538" s="211" t="s">
        <v>2129</v>
      </c>
      <c r="B538" s="226" t="s">
        <v>553</v>
      </c>
      <c r="C538" s="232" t="s">
        <v>1833</v>
      </c>
      <c r="D538" s="287" t="s">
        <v>1833</v>
      </c>
      <c r="E538" s="214"/>
      <c r="F538" s="239" t="str">
        <f t="shared" ref="F538:F554" si="28">IF($C$555=0,"",IF(C538="[for completion]","",IF(C538="","",C538/$C$555)))</f>
        <v/>
      </c>
      <c r="G538" s="239" t="str">
        <f t="shared" ref="G538:G554" si="29">IF($D$555=0,"",IF(D538="[for completion]","",IF(D538="","",D538/$D$555)))</f>
        <v/>
      </c>
    </row>
    <row r="539" spans="1:7" x14ac:dyDescent="0.35">
      <c r="A539" s="211" t="s">
        <v>2130</v>
      </c>
      <c r="B539" s="226" t="s">
        <v>553</v>
      </c>
      <c r="C539" s="232" t="s">
        <v>1833</v>
      </c>
      <c r="D539" s="287" t="s">
        <v>1833</v>
      </c>
      <c r="E539" s="214"/>
      <c r="F539" s="239" t="str">
        <f t="shared" si="28"/>
        <v/>
      </c>
      <c r="G539" s="239" t="str">
        <f t="shared" si="29"/>
        <v/>
      </c>
    </row>
    <row r="540" spans="1:7" x14ac:dyDescent="0.35">
      <c r="A540" s="211" t="s">
        <v>2131</v>
      </c>
      <c r="B540" s="226" t="s">
        <v>553</v>
      </c>
      <c r="C540" s="232" t="s">
        <v>1833</v>
      </c>
      <c r="D540" s="287" t="s">
        <v>1833</v>
      </c>
      <c r="E540" s="214"/>
      <c r="F540" s="239" t="str">
        <f t="shared" si="28"/>
        <v/>
      </c>
      <c r="G540" s="239" t="str">
        <f t="shared" si="29"/>
        <v/>
      </c>
    </row>
    <row r="541" spans="1:7" x14ac:dyDescent="0.35">
      <c r="A541" s="211" t="s">
        <v>2132</v>
      </c>
      <c r="B541" s="226" t="s">
        <v>553</v>
      </c>
      <c r="C541" s="232" t="s">
        <v>1833</v>
      </c>
      <c r="D541" s="287" t="s">
        <v>1833</v>
      </c>
      <c r="E541" s="214"/>
      <c r="F541" s="239" t="str">
        <f t="shared" si="28"/>
        <v/>
      </c>
      <c r="G541" s="239" t="str">
        <f t="shared" si="29"/>
        <v/>
      </c>
    </row>
    <row r="542" spans="1:7" x14ac:dyDescent="0.35">
      <c r="A542" s="211" t="s">
        <v>2133</v>
      </c>
      <c r="B542" s="226" t="s">
        <v>553</v>
      </c>
      <c r="C542" s="232" t="s">
        <v>1833</v>
      </c>
      <c r="D542" s="287" t="s">
        <v>1833</v>
      </c>
      <c r="E542" s="214"/>
      <c r="F542" s="239" t="str">
        <f t="shared" si="28"/>
        <v/>
      </c>
      <c r="G542" s="239" t="str">
        <f t="shared" si="29"/>
        <v/>
      </c>
    </row>
    <row r="543" spans="1:7" x14ac:dyDescent="0.35">
      <c r="A543" s="211" t="s">
        <v>2134</v>
      </c>
      <c r="B543" s="226" t="s">
        <v>553</v>
      </c>
      <c r="C543" s="232" t="s">
        <v>1833</v>
      </c>
      <c r="D543" s="287" t="s">
        <v>1833</v>
      </c>
      <c r="E543" s="214"/>
      <c r="F543" s="239" t="str">
        <f t="shared" si="28"/>
        <v/>
      </c>
      <c r="G543" s="239" t="str">
        <f t="shared" si="29"/>
        <v/>
      </c>
    </row>
    <row r="544" spans="1:7" x14ac:dyDescent="0.35">
      <c r="A544" s="211" t="s">
        <v>2135</v>
      </c>
      <c r="B544" s="226" t="s">
        <v>553</v>
      </c>
      <c r="C544" s="232" t="s">
        <v>1833</v>
      </c>
      <c r="D544" s="287" t="s">
        <v>1833</v>
      </c>
      <c r="E544" s="214"/>
      <c r="F544" s="239" t="str">
        <f t="shared" si="28"/>
        <v/>
      </c>
      <c r="G544" s="239" t="str">
        <f t="shared" si="29"/>
        <v/>
      </c>
    </row>
    <row r="545" spans="1:7" x14ac:dyDescent="0.35">
      <c r="A545" s="211" t="s">
        <v>2136</v>
      </c>
      <c r="B545" s="226" t="s">
        <v>553</v>
      </c>
      <c r="C545" s="232" t="s">
        <v>1833</v>
      </c>
      <c r="D545" s="287" t="s">
        <v>1833</v>
      </c>
      <c r="E545" s="214"/>
      <c r="F545" s="239" t="str">
        <f t="shared" si="28"/>
        <v/>
      </c>
      <c r="G545" s="239" t="str">
        <f t="shared" si="29"/>
        <v/>
      </c>
    </row>
    <row r="546" spans="1:7" x14ac:dyDescent="0.35">
      <c r="A546" s="211" t="s">
        <v>2137</v>
      </c>
      <c r="B546" s="226" t="s">
        <v>553</v>
      </c>
      <c r="C546" s="232" t="s">
        <v>1833</v>
      </c>
      <c r="D546" s="287" t="s">
        <v>1833</v>
      </c>
      <c r="E546" s="214"/>
      <c r="F546" s="239" t="str">
        <f t="shared" si="28"/>
        <v/>
      </c>
      <c r="G546" s="239" t="str">
        <f t="shared" si="29"/>
        <v/>
      </c>
    </row>
    <row r="547" spans="1:7" x14ac:dyDescent="0.35">
      <c r="A547" s="211" t="s">
        <v>2138</v>
      </c>
      <c r="B547" s="226" t="s">
        <v>553</v>
      </c>
      <c r="C547" s="232" t="s">
        <v>1833</v>
      </c>
      <c r="D547" s="287" t="s">
        <v>1833</v>
      </c>
      <c r="E547" s="214"/>
      <c r="F547" s="239" t="str">
        <f t="shared" si="28"/>
        <v/>
      </c>
      <c r="G547" s="239" t="str">
        <f t="shared" si="29"/>
        <v/>
      </c>
    </row>
    <row r="548" spans="1:7" x14ac:dyDescent="0.35">
      <c r="A548" s="211" t="s">
        <v>2139</v>
      </c>
      <c r="B548" s="226" t="s">
        <v>553</v>
      </c>
      <c r="C548" s="232" t="s">
        <v>1833</v>
      </c>
      <c r="D548" s="287" t="s">
        <v>1833</v>
      </c>
      <c r="E548" s="214"/>
      <c r="F548" s="239" t="str">
        <f t="shared" si="28"/>
        <v/>
      </c>
      <c r="G548" s="239" t="str">
        <f t="shared" si="29"/>
        <v/>
      </c>
    </row>
    <row r="549" spans="1:7" x14ac:dyDescent="0.35">
      <c r="A549" s="211" t="s">
        <v>2140</v>
      </c>
      <c r="B549" s="226" t="s">
        <v>553</v>
      </c>
      <c r="C549" s="232" t="s">
        <v>1833</v>
      </c>
      <c r="D549" s="287" t="s">
        <v>1833</v>
      </c>
      <c r="E549" s="214"/>
      <c r="F549" s="239" t="str">
        <f t="shared" si="28"/>
        <v/>
      </c>
      <c r="G549" s="239" t="str">
        <f t="shared" si="29"/>
        <v/>
      </c>
    </row>
    <row r="550" spans="1:7" x14ac:dyDescent="0.35">
      <c r="A550" s="211" t="s">
        <v>2141</v>
      </c>
      <c r="B550" s="226" t="s">
        <v>553</v>
      </c>
      <c r="C550" s="232" t="s">
        <v>1833</v>
      </c>
      <c r="D550" s="287" t="s">
        <v>1833</v>
      </c>
      <c r="E550" s="214"/>
      <c r="F550" s="239" t="str">
        <f t="shared" si="28"/>
        <v/>
      </c>
      <c r="G550" s="239" t="str">
        <f t="shared" si="29"/>
        <v/>
      </c>
    </row>
    <row r="551" spans="1:7" x14ac:dyDescent="0.35">
      <c r="A551" s="211" t="s">
        <v>2142</v>
      </c>
      <c r="B551" s="226" t="s">
        <v>553</v>
      </c>
      <c r="C551" s="232" t="s">
        <v>1833</v>
      </c>
      <c r="D551" s="287" t="s">
        <v>1833</v>
      </c>
      <c r="E551" s="214"/>
      <c r="F551" s="239" t="str">
        <f t="shared" si="28"/>
        <v/>
      </c>
      <c r="G551" s="239" t="str">
        <f t="shared" si="29"/>
        <v/>
      </c>
    </row>
    <row r="552" spans="1:7" x14ac:dyDescent="0.35">
      <c r="A552" s="211" t="s">
        <v>2143</v>
      </c>
      <c r="B552" s="226" t="s">
        <v>553</v>
      </c>
      <c r="C552" s="232" t="s">
        <v>1833</v>
      </c>
      <c r="D552" s="287" t="s">
        <v>1833</v>
      </c>
      <c r="E552" s="214"/>
      <c r="F552" s="239" t="str">
        <f t="shared" si="28"/>
        <v/>
      </c>
      <c r="G552" s="239" t="str">
        <f t="shared" si="29"/>
        <v/>
      </c>
    </row>
    <row r="553" spans="1:7" x14ac:dyDescent="0.35">
      <c r="A553" s="211" t="s">
        <v>2144</v>
      </c>
      <c r="B553" s="226" t="s">
        <v>553</v>
      </c>
      <c r="C553" s="232" t="s">
        <v>1833</v>
      </c>
      <c r="D553" s="287" t="s">
        <v>1833</v>
      </c>
      <c r="E553" s="214"/>
      <c r="F553" s="239" t="str">
        <f t="shared" si="28"/>
        <v/>
      </c>
      <c r="G553" s="239" t="str">
        <f t="shared" si="29"/>
        <v/>
      </c>
    </row>
    <row r="554" spans="1:7" x14ac:dyDescent="0.35">
      <c r="A554" s="211" t="s">
        <v>2145</v>
      </c>
      <c r="B554" s="226" t="s">
        <v>1882</v>
      </c>
      <c r="C554" s="232" t="s">
        <v>1833</v>
      </c>
      <c r="D554" s="287" t="s">
        <v>1833</v>
      </c>
      <c r="E554" s="214"/>
      <c r="F554" s="239" t="str">
        <f t="shared" si="28"/>
        <v/>
      </c>
      <c r="G554" s="239" t="str">
        <f t="shared" si="29"/>
        <v/>
      </c>
    </row>
    <row r="555" spans="1:7" x14ac:dyDescent="0.35">
      <c r="A555" s="211" t="s">
        <v>2146</v>
      </c>
      <c r="B555" s="226" t="s">
        <v>64</v>
      </c>
      <c r="C555" s="232">
        <f>SUM(C537:C554)</f>
        <v>0</v>
      </c>
      <c r="D555" s="287">
        <f>SUM(D537:D554)</f>
        <v>0</v>
      </c>
      <c r="E555" s="214"/>
      <c r="F555" s="237">
        <f>SUM(F537:F554)</f>
        <v>0</v>
      </c>
      <c r="G555" s="237">
        <f>SUM(G537:G554)</f>
        <v>0</v>
      </c>
    </row>
    <row r="556" spans="1:7" x14ac:dyDescent="0.35">
      <c r="A556" s="211" t="s">
        <v>2147</v>
      </c>
      <c r="B556" s="226"/>
      <c r="E556" s="214"/>
      <c r="F556" s="214"/>
      <c r="G556" s="214"/>
    </row>
    <row r="557" spans="1:7" x14ac:dyDescent="0.35">
      <c r="A557" s="211" t="s">
        <v>2148</v>
      </c>
      <c r="B557" s="226"/>
      <c r="E557" s="214"/>
      <c r="F557" s="214"/>
      <c r="G557" s="214"/>
    </row>
    <row r="558" spans="1:7" x14ac:dyDescent="0.35">
      <c r="A558" s="211" t="s">
        <v>2149</v>
      </c>
      <c r="B558" s="226"/>
      <c r="E558" s="214"/>
      <c r="F558" s="214"/>
      <c r="G558" s="214"/>
    </row>
    <row r="559" spans="1:7" x14ac:dyDescent="0.35">
      <c r="A559" s="257"/>
      <c r="B559" s="257" t="s">
        <v>2150</v>
      </c>
      <c r="C559" s="228" t="s">
        <v>50</v>
      </c>
      <c r="D559" s="228" t="s">
        <v>2103</v>
      </c>
      <c r="E559" s="228"/>
      <c r="F559" s="228" t="s">
        <v>436</v>
      </c>
      <c r="G559" s="228" t="s">
        <v>2104</v>
      </c>
    </row>
    <row r="560" spans="1:7" x14ac:dyDescent="0.35">
      <c r="A560" s="211" t="s">
        <v>2151</v>
      </c>
      <c r="B560" s="226" t="s">
        <v>1912</v>
      </c>
      <c r="C560" s="232" t="s">
        <v>1833</v>
      </c>
      <c r="D560" s="287" t="s">
        <v>1833</v>
      </c>
      <c r="E560" s="214"/>
      <c r="F560" s="239" t="str">
        <f>IF($C$570=0,"",IF(C560="[for completion]","",IF(C560="","",C560/$C$570)))</f>
        <v/>
      </c>
      <c r="G560" s="239" t="str">
        <f>IF($D$570=0,"",IF(D560="[for completion]","",IF(D560="","",D560/$D$570)))</f>
        <v/>
      </c>
    </row>
    <row r="561" spans="1:7" x14ac:dyDescent="0.35">
      <c r="A561" s="211" t="s">
        <v>2152</v>
      </c>
      <c r="B561" s="226" t="s">
        <v>1914</v>
      </c>
      <c r="C561" s="232" t="s">
        <v>1833</v>
      </c>
      <c r="D561" s="287" t="s">
        <v>1833</v>
      </c>
      <c r="E561" s="214"/>
      <c r="F561" s="239" t="str">
        <f t="shared" ref="F561:F569" si="30">IF($C$570=0,"",IF(C561="[for completion]","",IF(C561="","",C561/$C$570)))</f>
        <v/>
      </c>
      <c r="G561" s="239" t="str">
        <f t="shared" ref="G561:G569" si="31">IF($D$570=0,"",IF(D561="[for completion]","",IF(D561="","",D561/$D$570)))</f>
        <v/>
      </c>
    </row>
    <row r="562" spans="1:7" x14ac:dyDescent="0.35">
      <c r="A562" s="211" t="s">
        <v>2153</v>
      </c>
      <c r="B562" s="226" t="s">
        <v>1916</v>
      </c>
      <c r="C562" s="232" t="s">
        <v>1833</v>
      </c>
      <c r="D562" s="287" t="s">
        <v>1833</v>
      </c>
      <c r="E562" s="214"/>
      <c r="F562" s="239" t="str">
        <f t="shared" si="30"/>
        <v/>
      </c>
      <c r="G562" s="239" t="str">
        <f t="shared" si="31"/>
        <v/>
      </c>
    </row>
    <row r="563" spans="1:7" x14ac:dyDescent="0.35">
      <c r="A563" s="211" t="s">
        <v>2154</v>
      </c>
      <c r="B563" s="226" t="s">
        <v>1918</v>
      </c>
      <c r="C563" s="232" t="s">
        <v>1833</v>
      </c>
      <c r="D563" s="287" t="s">
        <v>1833</v>
      </c>
      <c r="E563" s="214"/>
      <c r="F563" s="239" t="str">
        <f t="shared" si="30"/>
        <v/>
      </c>
      <c r="G563" s="239" t="str">
        <f t="shared" si="31"/>
        <v/>
      </c>
    </row>
    <row r="564" spans="1:7" x14ac:dyDescent="0.35">
      <c r="A564" s="211" t="s">
        <v>2155</v>
      </c>
      <c r="B564" s="226" t="s">
        <v>1920</v>
      </c>
      <c r="C564" s="232" t="s">
        <v>1833</v>
      </c>
      <c r="D564" s="287" t="s">
        <v>1833</v>
      </c>
      <c r="E564" s="214"/>
      <c r="F564" s="239" t="str">
        <f t="shared" si="30"/>
        <v/>
      </c>
      <c r="G564" s="239" t="str">
        <f t="shared" si="31"/>
        <v/>
      </c>
    </row>
    <row r="565" spans="1:7" x14ac:dyDescent="0.35">
      <c r="A565" s="211" t="s">
        <v>2156</v>
      </c>
      <c r="B565" s="226" t="s">
        <v>1922</v>
      </c>
      <c r="C565" s="232" t="s">
        <v>1833</v>
      </c>
      <c r="D565" s="287" t="s">
        <v>1833</v>
      </c>
      <c r="E565" s="214"/>
      <c r="F565" s="239" t="str">
        <f t="shared" si="30"/>
        <v/>
      </c>
      <c r="G565" s="239" t="str">
        <f t="shared" si="31"/>
        <v/>
      </c>
    </row>
    <row r="566" spans="1:7" x14ac:dyDescent="0.35">
      <c r="A566" s="211" t="s">
        <v>2157</v>
      </c>
      <c r="B566" s="226" t="s">
        <v>1924</v>
      </c>
      <c r="C566" s="232" t="s">
        <v>1833</v>
      </c>
      <c r="D566" s="287" t="s">
        <v>1833</v>
      </c>
      <c r="E566" s="214"/>
      <c r="F566" s="239" t="str">
        <f t="shared" si="30"/>
        <v/>
      </c>
      <c r="G566" s="239" t="str">
        <f t="shared" si="31"/>
        <v/>
      </c>
    </row>
    <row r="567" spans="1:7" x14ac:dyDescent="0.35">
      <c r="A567" s="211" t="s">
        <v>2158</v>
      </c>
      <c r="B567" s="226" t="s">
        <v>1926</v>
      </c>
      <c r="C567" s="232" t="s">
        <v>1833</v>
      </c>
      <c r="D567" s="287" t="s">
        <v>1833</v>
      </c>
      <c r="E567" s="214"/>
      <c r="F567" s="239" t="str">
        <f t="shared" si="30"/>
        <v/>
      </c>
      <c r="G567" s="239" t="str">
        <f t="shared" si="31"/>
        <v/>
      </c>
    </row>
    <row r="568" spans="1:7" x14ac:dyDescent="0.35">
      <c r="A568" s="211" t="s">
        <v>2159</v>
      </c>
      <c r="B568" s="226" t="s">
        <v>1928</v>
      </c>
      <c r="C568" s="232" t="s">
        <v>1833</v>
      </c>
      <c r="D568" s="287" t="s">
        <v>1833</v>
      </c>
      <c r="E568" s="214"/>
      <c r="F568" s="239" t="str">
        <f t="shared" si="30"/>
        <v/>
      </c>
      <c r="G568" s="239" t="str">
        <f t="shared" si="31"/>
        <v/>
      </c>
    </row>
    <row r="569" spans="1:7" x14ac:dyDescent="0.35">
      <c r="A569" s="211" t="s">
        <v>2160</v>
      </c>
      <c r="B569" s="211" t="s">
        <v>1882</v>
      </c>
      <c r="C569" s="232" t="s">
        <v>1833</v>
      </c>
      <c r="D569" s="287" t="s">
        <v>1833</v>
      </c>
      <c r="E569" s="214"/>
      <c r="F569" s="239" t="str">
        <f t="shared" si="30"/>
        <v/>
      </c>
      <c r="G569" s="239" t="str">
        <f t="shared" si="31"/>
        <v/>
      </c>
    </row>
    <row r="570" spans="1:7" x14ac:dyDescent="0.35">
      <c r="A570" s="211" t="s">
        <v>2161</v>
      </c>
      <c r="B570" s="226" t="s">
        <v>64</v>
      </c>
      <c r="C570" s="232">
        <f>SUM(C560:C568)</f>
        <v>0</v>
      </c>
      <c r="D570" s="287">
        <f>SUM(D560:D568)</f>
        <v>0</v>
      </c>
      <c r="E570" s="214"/>
      <c r="F570" s="237">
        <f>SUM(F560:F569)</f>
        <v>0</v>
      </c>
      <c r="G570" s="237">
        <f>SUM(G560:G569)</f>
        <v>0</v>
      </c>
    </row>
    <row r="571" spans="1:7" x14ac:dyDescent="0.35">
      <c r="A571" s="211" t="s">
        <v>2162</v>
      </c>
    </row>
    <row r="572" spans="1:7" x14ac:dyDescent="0.35">
      <c r="A572" s="257"/>
      <c r="B572" s="257" t="s">
        <v>2163</v>
      </c>
      <c r="C572" s="228" t="s">
        <v>50</v>
      </c>
      <c r="D572" s="228" t="s">
        <v>1862</v>
      </c>
      <c r="E572" s="228"/>
      <c r="F572" s="228" t="s">
        <v>435</v>
      </c>
      <c r="G572" s="228" t="s">
        <v>2104</v>
      </c>
    </row>
    <row r="573" spans="1:7" x14ac:dyDescent="0.35">
      <c r="A573" s="211" t="s">
        <v>2164</v>
      </c>
      <c r="B573" s="226" t="s">
        <v>1951</v>
      </c>
      <c r="C573" s="232" t="s">
        <v>1833</v>
      </c>
      <c r="D573" s="287" t="s">
        <v>1833</v>
      </c>
      <c r="E573" s="214"/>
      <c r="F573" s="239" t="str">
        <f>IF($C$577=0,"",IF(C573="[for completion]","",IF(C573="","",C573/$C$577)))</f>
        <v/>
      </c>
      <c r="G573" s="239" t="str">
        <f>IF($D$577=0,"",IF(D573="[for completion]","",IF(D573="","",D573/$D$577)))</f>
        <v/>
      </c>
    </row>
    <row r="574" spans="1:7" x14ac:dyDescent="0.35">
      <c r="A574" s="211" t="s">
        <v>2165</v>
      </c>
      <c r="B574" s="289" t="s">
        <v>2166</v>
      </c>
      <c r="C574" s="232" t="s">
        <v>1833</v>
      </c>
      <c r="D574" s="287" t="s">
        <v>1833</v>
      </c>
      <c r="E574" s="214"/>
      <c r="F574" s="239" t="str">
        <f t="shared" ref="F574:F576" si="32">IF($C$577=0,"",IF(C574="[for completion]","",IF(C574="","",C574/$C$577)))</f>
        <v/>
      </c>
      <c r="G574" s="239" t="str">
        <f t="shared" ref="G574:G576" si="33">IF($D$577=0,"",IF(D574="[for completion]","",IF(D574="","",D574/$D$577)))</f>
        <v/>
      </c>
    </row>
    <row r="575" spans="1:7" x14ac:dyDescent="0.35">
      <c r="A575" s="211" t="s">
        <v>2167</v>
      </c>
      <c r="B575" s="226" t="s">
        <v>1946</v>
      </c>
      <c r="C575" s="232" t="s">
        <v>1833</v>
      </c>
      <c r="D575" s="287" t="s">
        <v>1833</v>
      </c>
      <c r="E575" s="214"/>
      <c r="F575" s="239" t="str">
        <f t="shared" si="32"/>
        <v/>
      </c>
      <c r="G575" s="239" t="str">
        <f t="shared" si="33"/>
        <v/>
      </c>
    </row>
    <row r="576" spans="1:7" x14ac:dyDescent="0.35">
      <c r="A576" s="211" t="s">
        <v>2168</v>
      </c>
      <c r="B576" s="211" t="s">
        <v>1882</v>
      </c>
      <c r="C576" s="232" t="s">
        <v>1833</v>
      </c>
      <c r="D576" s="287" t="s">
        <v>1833</v>
      </c>
      <c r="E576" s="214"/>
      <c r="F576" s="239" t="str">
        <f t="shared" si="32"/>
        <v/>
      </c>
      <c r="G576" s="239" t="str">
        <f t="shared" si="33"/>
        <v/>
      </c>
    </row>
    <row r="577" spans="1:7" x14ac:dyDescent="0.35">
      <c r="A577" s="211" t="s">
        <v>2169</v>
      </c>
      <c r="B577" s="226" t="s">
        <v>64</v>
      </c>
      <c r="C577" s="232">
        <f>SUM(C573:C576)</f>
        <v>0</v>
      </c>
      <c r="D577" s="287">
        <f>SUM(D573:D576)</f>
        <v>0</v>
      </c>
      <c r="E577" s="214"/>
      <c r="F577" s="237">
        <f>SUM(F573:F576)</f>
        <v>0</v>
      </c>
      <c r="G577" s="237">
        <f>SUM(G573:G576)</f>
        <v>0</v>
      </c>
    </row>
  </sheetData>
  <protectedRanges>
    <protectedRange sqref="C413:D413 F413:G413 B416:D439 C442:D442 F442:G442 C445:D452 B454:D462 F454:G462 C464:D464 F464:G464 C467:D474 B476:D484 F476:G484 F486:G512 C486:D512 B499:B512" name="Mortgage Assets III"/>
    <protectedRange sqref="C150:D158 F150:F158 B153:B158 B163:B168 C160:D168 F160:F168 B175:B178 C170:D178 F170:F178 B181:B184 C180:D184 F180:F184 C187:D187 F187:G187 C216:D216 B190:D213" name="Mortgage Assets II"/>
    <protectedRange sqref="C216:D216 C219:D226 B228:D236 F228:G236 C238:D238 F238:G238 C241:D248 B250:D258 F250:G258 B266:C275 B280:C285 C277:C279 F277:G285 D277:D285 C413:D413 D260:D275 F260:G275 C260:C265" name="Mortgage Asset IV"/>
    <protectedRange sqref="C3 B16:D26 F16:F26 B163:B168 B37:B42 C36:D42 F36:F42 C73:D75 F73:F75 B88:D97 B99:D148 F99:F148 B29:D34 F28:F34 F77:F97 C77:D87 F45:F71 C45:D71 C12:C14 C28:D28" name="Mortgage Asset I"/>
    <protectedRange sqref="C287:D308 C333:D344 C310:D331 C346:D352 C356:D359" name="Optional ECBECAIs_2"/>
    <protectedRange sqref="B287:B304 B310:B327" name="Mortgage Assets III_1"/>
    <protectedRange sqref="F362:G410 B362:D410" name="Mortgage Asset IV_3"/>
    <protectedRange sqref="C514:D535 C560:D570 C537:D558 C573:D576" name="Optional ECBECAIs_2_1"/>
    <protectedRange sqref="B514:B531 B537:B554" name="Mortgage Assets III_2"/>
    <protectedRange sqref="C353:D354 C360:D361" name="Optional ECBECAIs_2_2"/>
    <protectedRange sqref="C577:D577" name="Optional ECBECAIs_2_3"/>
  </protectedRanges>
  <hyperlinks>
    <hyperlink ref="B6" location="'B1. HTT Mortgage Assets'!B10" display="7. Mortgage Assets" xr:uid="{6002DEFE-3BFB-49F6-848A-0AFF3B583577}"/>
    <hyperlink ref="B7" location="'B1. HTT Mortgage Assets'!B166" display="7.A Residential Cover Pool" xr:uid="{CB4DF219-AD7C-4696-92E0-086062FD0C25}"/>
    <hyperlink ref="B8" location="'B1. HTT Mortgage Assets'!B267" display="7.B Commercial Cover Pool" xr:uid="{D3ADA69C-D427-4DBE-B2EB-D9231795B2EC}"/>
    <hyperlink ref="B149" location="'2. Harmonised Glossary'!A9" display="Breakdown by Interest Rate" xr:uid="{87F743B9-E56F-4927-A9EE-D32B6509C67F}"/>
    <hyperlink ref="B179" location="'2. Harmonised Glossary'!A14" display="Non-Performing Loans (NPLs)" xr:uid="{7814DB23-73E6-412C-BBFC-0EE135C30B79}"/>
    <hyperlink ref="B11" location="'2. Harmonised Glossary'!A12" display="Property Type Information" xr:uid="{1978CD6B-6E9D-466F-A830-34899FEA4DC2}"/>
    <hyperlink ref="B215" location="'2. Harmonised Glossary'!A288" display="Loan to Value (LTV) Information - Un-indexed" xr:uid="{E8C82E55-A963-4FAF-8DB7-AB2DB7F9E592}"/>
    <hyperlink ref="B237" location="'2. Harmonised Glossary'!A11" display="Loan to Value (LTV) Information - Indexed" xr:uid="{4C610DDD-B71F-4B7A-89CD-0978ED7168D9}"/>
  </hyperlinks>
  <pageMargins left="0.7" right="0.7" top="0.75" bottom="0.75" header="0.3" footer="0.3"/>
  <pageSetup scale="36" orientation="portrait" r:id="rId1"/>
  <headerFooter>
    <oddFooter>&amp;R&amp;1#&amp;"Calibri"&amp;10&amp;K0000FFClassification : Internal</oddFooter>
  </headerFooter>
  <rowBreaks count="3" manualBreakCount="3">
    <brk id="158" max="16383" man="1"/>
    <brk id="308" max="16383" man="1"/>
    <brk id="484"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E915F0-18E7-452E-BE6B-7CB3B59D5A0D}">
  <sheetPr>
    <tabColor theme="9" tint="-0.249977111117893"/>
  </sheetPr>
  <dimension ref="A1:C403"/>
  <sheetViews>
    <sheetView zoomScaleNormal="100" workbookViewId="0"/>
  </sheetViews>
  <sheetFormatPr defaultRowHeight="14.5" x14ac:dyDescent="0.35"/>
  <cols>
    <col min="1" max="1" width="16.26953125" style="171" customWidth="1"/>
    <col min="2" max="2" width="89.81640625" style="211" bestFit="1" customWidth="1"/>
    <col min="3" max="3" width="134.7265625" style="171" customWidth="1"/>
    <col min="4" max="16384" width="8.7265625" style="171"/>
  </cols>
  <sheetData>
    <row r="1" spans="1:3" ht="31" x14ac:dyDescent="0.35">
      <c r="A1" s="170" t="s">
        <v>2170</v>
      </c>
      <c r="B1" s="170"/>
      <c r="C1" s="206" t="s">
        <v>1717</v>
      </c>
    </row>
    <row r="2" spans="1:3" x14ac:dyDescent="0.35">
      <c r="B2" s="205"/>
      <c r="C2" s="205"/>
    </row>
    <row r="3" spans="1:3" x14ac:dyDescent="0.35">
      <c r="A3" s="290" t="s">
        <v>2171</v>
      </c>
      <c r="B3" s="291"/>
      <c r="C3" s="205"/>
    </row>
    <row r="4" spans="1:3" x14ac:dyDescent="0.35">
      <c r="C4" s="205"/>
    </row>
    <row r="5" spans="1:3" ht="18.5" x14ac:dyDescent="0.35">
      <c r="A5" s="219" t="s">
        <v>5</v>
      </c>
      <c r="B5" s="219" t="s">
        <v>2172</v>
      </c>
      <c r="C5" s="292" t="s">
        <v>2173</v>
      </c>
    </row>
    <row r="6" spans="1:3" x14ac:dyDescent="0.35">
      <c r="A6" s="266" t="s">
        <v>2174</v>
      </c>
      <c r="B6" s="222" t="s">
        <v>2175</v>
      </c>
      <c r="C6" s="211" t="s">
        <v>2176</v>
      </c>
    </row>
    <row r="7" spans="1:3" ht="29" x14ac:dyDescent="0.35">
      <c r="A7" s="266" t="s">
        <v>2177</v>
      </c>
      <c r="B7" s="222" t="s">
        <v>2178</v>
      </c>
      <c r="C7" s="211" t="s">
        <v>2179</v>
      </c>
    </row>
    <row r="8" spans="1:3" x14ac:dyDescent="0.35">
      <c r="A8" s="266" t="s">
        <v>2180</v>
      </c>
      <c r="B8" s="222" t="s">
        <v>2181</v>
      </c>
      <c r="C8" s="211" t="s">
        <v>2182</v>
      </c>
    </row>
    <row r="9" spans="1:3" x14ac:dyDescent="0.35">
      <c r="A9" s="266" t="s">
        <v>2183</v>
      </c>
      <c r="B9" s="222" t="s">
        <v>2184</v>
      </c>
      <c r="C9" s="211" t="s">
        <v>2185</v>
      </c>
    </row>
    <row r="10" spans="1:3" ht="43.5" x14ac:dyDescent="0.35">
      <c r="A10" s="266" t="s">
        <v>2186</v>
      </c>
      <c r="B10" s="222" t="s">
        <v>2187</v>
      </c>
      <c r="C10" s="211" t="s">
        <v>2188</v>
      </c>
    </row>
    <row r="11" spans="1:3" ht="43.5" x14ac:dyDescent="0.35">
      <c r="A11" s="266" t="s">
        <v>2189</v>
      </c>
      <c r="B11" s="222" t="s">
        <v>2190</v>
      </c>
      <c r="C11" s="211" t="s">
        <v>2191</v>
      </c>
    </row>
    <row r="12" spans="1:3" ht="29" x14ac:dyDescent="0.35">
      <c r="A12" s="266" t="s">
        <v>2192</v>
      </c>
      <c r="B12" s="222" t="s">
        <v>2193</v>
      </c>
      <c r="C12" s="211" t="s">
        <v>2194</v>
      </c>
    </row>
    <row r="13" spans="1:3" x14ac:dyDescent="0.35">
      <c r="A13" s="266" t="s">
        <v>2195</v>
      </c>
      <c r="B13" s="222" t="s">
        <v>2196</v>
      </c>
      <c r="C13" s="211" t="s">
        <v>2197</v>
      </c>
    </row>
    <row r="14" spans="1:3" ht="29" x14ac:dyDescent="0.35">
      <c r="A14" s="266" t="s">
        <v>2198</v>
      </c>
      <c r="B14" s="222" t="s">
        <v>2199</v>
      </c>
      <c r="C14" s="211" t="s">
        <v>2200</v>
      </c>
    </row>
    <row r="15" spans="1:3" x14ac:dyDescent="0.35">
      <c r="A15" s="266" t="s">
        <v>2201</v>
      </c>
      <c r="B15" s="222" t="s">
        <v>2202</v>
      </c>
      <c r="C15" s="211" t="s">
        <v>2203</v>
      </c>
    </row>
    <row r="16" spans="1:3" ht="29" x14ac:dyDescent="0.35">
      <c r="A16" s="266" t="s">
        <v>2204</v>
      </c>
      <c r="B16" s="227" t="s">
        <v>2205</v>
      </c>
      <c r="C16" s="211" t="s">
        <v>2206</v>
      </c>
    </row>
    <row r="17" spans="1:3" ht="29" x14ac:dyDescent="0.35">
      <c r="A17" s="266" t="s">
        <v>2207</v>
      </c>
      <c r="B17" s="227" t="s">
        <v>2208</v>
      </c>
      <c r="C17" s="211" t="s">
        <v>2209</v>
      </c>
    </row>
    <row r="18" spans="1:3" x14ac:dyDescent="0.35">
      <c r="A18" s="266" t="s">
        <v>2210</v>
      </c>
      <c r="B18" s="227" t="s">
        <v>2211</v>
      </c>
      <c r="C18" s="211" t="s">
        <v>2212</v>
      </c>
    </row>
    <row r="19" spans="1:3" x14ac:dyDescent="0.35">
      <c r="A19" s="266" t="s">
        <v>2213</v>
      </c>
      <c r="B19" s="222" t="s">
        <v>2214</v>
      </c>
      <c r="C19" s="211"/>
    </row>
    <row r="20" spans="1:3" x14ac:dyDescent="0.35">
      <c r="A20" s="266" t="s">
        <v>2215</v>
      </c>
      <c r="B20" s="222" t="s">
        <v>2216</v>
      </c>
    </row>
    <row r="21" spans="1:3" x14ac:dyDescent="0.35">
      <c r="A21" s="266" t="s">
        <v>2217</v>
      </c>
      <c r="B21" s="222" t="s">
        <v>2218</v>
      </c>
      <c r="C21" s="211"/>
    </row>
    <row r="22" spans="1:3" x14ac:dyDescent="0.35">
      <c r="A22" s="266" t="s">
        <v>2219</v>
      </c>
      <c r="B22" s="171"/>
    </row>
    <row r="23" spans="1:3" x14ac:dyDescent="0.35">
      <c r="A23" s="266" t="s">
        <v>2220</v>
      </c>
      <c r="B23" s="224" t="s">
        <v>2221</v>
      </c>
      <c r="C23" s="211"/>
    </row>
    <row r="24" spans="1:3" x14ac:dyDescent="0.35">
      <c r="A24" s="266" t="s">
        <v>2222</v>
      </c>
      <c r="B24" s="286"/>
      <c r="C24" s="211"/>
    </row>
    <row r="25" spans="1:3" x14ac:dyDescent="0.35">
      <c r="A25" s="266" t="s">
        <v>2223</v>
      </c>
      <c r="B25" s="286"/>
      <c r="C25" s="211"/>
    </row>
    <row r="26" spans="1:3" x14ac:dyDescent="0.35">
      <c r="A26" s="266" t="s">
        <v>2224</v>
      </c>
      <c r="B26" s="286"/>
      <c r="C26" s="211"/>
    </row>
    <row r="27" spans="1:3" x14ac:dyDescent="0.35">
      <c r="A27" s="266" t="s">
        <v>2225</v>
      </c>
      <c r="B27" s="286"/>
      <c r="C27" s="211"/>
    </row>
    <row r="28" spans="1:3" ht="18.5" x14ac:dyDescent="0.35">
      <c r="A28" s="219"/>
      <c r="B28" s="219" t="s">
        <v>2226</v>
      </c>
      <c r="C28" s="292" t="s">
        <v>2173</v>
      </c>
    </row>
    <row r="29" spans="1:3" x14ac:dyDescent="0.35">
      <c r="A29" s="266" t="s">
        <v>2227</v>
      </c>
      <c r="B29" s="222" t="s">
        <v>2214</v>
      </c>
      <c r="C29" s="211" t="s">
        <v>1833</v>
      </c>
    </row>
    <row r="30" spans="1:3" x14ac:dyDescent="0.35">
      <c r="A30" s="266" t="s">
        <v>2228</v>
      </c>
      <c r="B30" s="222" t="s">
        <v>2216</v>
      </c>
      <c r="C30" s="211" t="s">
        <v>1833</v>
      </c>
    </row>
    <row r="31" spans="1:3" x14ac:dyDescent="0.35">
      <c r="A31" s="266" t="s">
        <v>2229</v>
      </c>
      <c r="B31" s="222" t="s">
        <v>2218</v>
      </c>
      <c r="C31" s="211" t="s">
        <v>1833</v>
      </c>
    </row>
    <row r="32" spans="1:3" x14ac:dyDescent="0.35">
      <c r="A32" s="266" t="s">
        <v>2230</v>
      </c>
      <c r="B32" s="286"/>
      <c r="C32" s="211"/>
    </row>
    <row r="33" spans="1:3" x14ac:dyDescent="0.35">
      <c r="A33" s="266" t="s">
        <v>2231</v>
      </c>
      <c r="B33" s="286"/>
      <c r="C33" s="211"/>
    </row>
    <row r="34" spans="1:3" x14ac:dyDescent="0.35">
      <c r="A34" s="266" t="s">
        <v>2232</v>
      </c>
      <c r="B34" s="286"/>
      <c r="C34" s="211"/>
    </row>
    <row r="35" spans="1:3" x14ac:dyDescent="0.35">
      <c r="A35" s="266" t="s">
        <v>2233</v>
      </c>
      <c r="B35" s="286"/>
      <c r="C35" s="211"/>
    </row>
    <row r="36" spans="1:3" x14ac:dyDescent="0.35">
      <c r="A36" s="266" t="s">
        <v>2234</v>
      </c>
      <c r="B36" s="286"/>
      <c r="C36" s="211"/>
    </row>
    <row r="37" spans="1:3" x14ac:dyDescent="0.35">
      <c r="A37" s="266" t="s">
        <v>2235</v>
      </c>
      <c r="B37" s="286"/>
      <c r="C37" s="211"/>
    </row>
    <row r="38" spans="1:3" x14ac:dyDescent="0.35">
      <c r="A38" s="266" t="s">
        <v>2236</v>
      </c>
      <c r="B38" s="286"/>
      <c r="C38" s="211"/>
    </row>
    <row r="39" spans="1:3" x14ac:dyDescent="0.35">
      <c r="A39" s="266" t="s">
        <v>2237</v>
      </c>
      <c r="B39" s="286"/>
      <c r="C39" s="211"/>
    </row>
    <row r="40" spans="1:3" x14ac:dyDescent="0.35">
      <c r="A40" s="266" t="s">
        <v>2238</v>
      </c>
      <c r="B40" s="286"/>
      <c r="C40" s="211"/>
    </row>
    <row r="41" spans="1:3" x14ac:dyDescent="0.35">
      <c r="A41" s="266" t="s">
        <v>2239</v>
      </c>
      <c r="B41" s="286"/>
      <c r="C41" s="211"/>
    </row>
    <row r="42" spans="1:3" x14ac:dyDescent="0.35">
      <c r="A42" s="266" t="s">
        <v>2240</v>
      </c>
      <c r="B42" s="286"/>
      <c r="C42" s="211"/>
    </row>
    <row r="43" spans="1:3" x14ac:dyDescent="0.35">
      <c r="A43" s="266" t="s">
        <v>2241</v>
      </c>
      <c r="B43" s="286"/>
      <c r="C43" s="211"/>
    </row>
    <row r="44" spans="1:3" ht="18.5" x14ac:dyDescent="0.35">
      <c r="A44" s="219"/>
      <c r="B44" s="219" t="s">
        <v>2242</v>
      </c>
      <c r="C44" s="292" t="s">
        <v>2243</v>
      </c>
    </row>
    <row r="45" spans="1:3" x14ac:dyDescent="0.35">
      <c r="A45" s="266" t="s">
        <v>2244</v>
      </c>
      <c r="B45" s="227" t="s">
        <v>2245</v>
      </c>
      <c r="C45" s="211" t="s">
        <v>45</v>
      </c>
    </row>
    <row r="46" spans="1:3" x14ac:dyDescent="0.35">
      <c r="A46" s="266" t="s">
        <v>2246</v>
      </c>
      <c r="B46" s="227" t="s">
        <v>2247</v>
      </c>
      <c r="C46" s="211" t="s">
        <v>2248</v>
      </c>
    </row>
    <row r="47" spans="1:3" x14ac:dyDescent="0.35">
      <c r="A47" s="266" t="s">
        <v>2249</v>
      </c>
      <c r="B47" s="227" t="s">
        <v>2250</v>
      </c>
      <c r="C47" s="211" t="s">
        <v>2251</v>
      </c>
    </row>
    <row r="48" spans="1:3" x14ac:dyDescent="0.35">
      <c r="A48" s="266" t="s">
        <v>2252</v>
      </c>
      <c r="B48" s="226"/>
      <c r="C48" s="211"/>
    </row>
    <row r="49" spans="1:3" x14ac:dyDescent="0.35">
      <c r="A49" s="266" t="s">
        <v>2253</v>
      </c>
      <c r="B49" s="226"/>
      <c r="C49" s="211"/>
    </row>
    <row r="50" spans="1:3" x14ac:dyDescent="0.35">
      <c r="A50" s="266" t="s">
        <v>2254</v>
      </c>
      <c r="B50" s="227"/>
      <c r="C50" s="211"/>
    </row>
    <row r="51" spans="1:3" ht="18.5" x14ac:dyDescent="0.35">
      <c r="A51" s="219"/>
      <c r="B51" s="219" t="s">
        <v>2255</v>
      </c>
      <c r="C51" s="292" t="s">
        <v>2173</v>
      </c>
    </row>
    <row r="52" spans="1:3" x14ac:dyDescent="0.35">
      <c r="A52" s="266" t="s">
        <v>2256</v>
      </c>
      <c r="B52" s="222" t="s">
        <v>2257</v>
      </c>
      <c r="C52" s="211"/>
    </row>
    <row r="53" spans="1:3" x14ac:dyDescent="0.35">
      <c r="A53" s="266" t="s">
        <v>2258</v>
      </c>
      <c r="B53" s="226"/>
    </row>
    <row r="54" spans="1:3" x14ac:dyDescent="0.35">
      <c r="A54" s="266" t="s">
        <v>2259</v>
      </c>
      <c r="B54" s="226"/>
    </row>
    <row r="55" spans="1:3" x14ac:dyDescent="0.35">
      <c r="A55" s="266" t="s">
        <v>2260</v>
      </c>
      <c r="B55" s="226"/>
    </row>
    <row r="56" spans="1:3" x14ac:dyDescent="0.35">
      <c r="A56" s="266" t="s">
        <v>2261</v>
      </c>
      <c r="B56" s="226"/>
    </row>
    <row r="57" spans="1:3" x14ac:dyDescent="0.35">
      <c r="A57" s="266" t="s">
        <v>2262</v>
      </c>
      <c r="B57" s="226"/>
    </row>
    <row r="58" spans="1:3" x14ac:dyDescent="0.35">
      <c r="B58" s="226"/>
    </row>
    <row r="59" spans="1:3" x14ac:dyDescent="0.35">
      <c r="B59" s="226"/>
    </row>
    <row r="60" spans="1:3" x14ac:dyDescent="0.35">
      <c r="B60" s="226"/>
    </row>
    <row r="61" spans="1:3" x14ac:dyDescent="0.35">
      <c r="B61" s="226"/>
    </row>
    <row r="62" spans="1:3" x14ac:dyDescent="0.35">
      <c r="B62" s="226"/>
    </row>
    <row r="63" spans="1:3" x14ac:dyDescent="0.35">
      <c r="B63" s="226"/>
    </row>
    <row r="64" spans="1:3" x14ac:dyDescent="0.35">
      <c r="B64" s="226"/>
    </row>
    <row r="65" spans="2:2" x14ac:dyDescent="0.35">
      <c r="B65" s="226"/>
    </row>
    <row r="66" spans="2:2" x14ac:dyDescent="0.35">
      <c r="B66" s="226"/>
    </row>
    <row r="67" spans="2:2" x14ac:dyDescent="0.35">
      <c r="B67" s="226"/>
    </row>
    <row r="68" spans="2:2" x14ac:dyDescent="0.35">
      <c r="B68" s="226"/>
    </row>
    <row r="69" spans="2:2" x14ac:dyDescent="0.35">
      <c r="B69" s="226"/>
    </row>
    <row r="70" spans="2:2" x14ac:dyDescent="0.35">
      <c r="B70" s="226"/>
    </row>
    <row r="71" spans="2:2" x14ac:dyDescent="0.35">
      <c r="B71" s="226"/>
    </row>
    <row r="72" spans="2:2" x14ac:dyDescent="0.35">
      <c r="B72" s="226"/>
    </row>
    <row r="73" spans="2:2" x14ac:dyDescent="0.35">
      <c r="B73" s="226"/>
    </row>
    <row r="74" spans="2:2" x14ac:dyDescent="0.35">
      <c r="B74" s="226"/>
    </row>
    <row r="75" spans="2:2" x14ac:dyDescent="0.35">
      <c r="B75" s="226"/>
    </row>
    <row r="76" spans="2:2" x14ac:dyDescent="0.35">
      <c r="B76" s="226"/>
    </row>
    <row r="77" spans="2:2" x14ac:dyDescent="0.35">
      <c r="B77" s="226"/>
    </row>
    <row r="78" spans="2:2" x14ac:dyDescent="0.35">
      <c r="B78" s="226"/>
    </row>
    <row r="79" spans="2:2" x14ac:dyDescent="0.35">
      <c r="B79" s="226"/>
    </row>
    <row r="80" spans="2:2" x14ac:dyDescent="0.35">
      <c r="B80" s="226"/>
    </row>
    <row r="81" spans="2:2" x14ac:dyDescent="0.35">
      <c r="B81" s="226"/>
    </row>
    <row r="82" spans="2:2" x14ac:dyDescent="0.35">
      <c r="B82" s="226"/>
    </row>
    <row r="83" spans="2:2" x14ac:dyDescent="0.35">
      <c r="B83" s="226"/>
    </row>
    <row r="84" spans="2:2" x14ac:dyDescent="0.35">
      <c r="B84" s="226"/>
    </row>
    <row r="85" spans="2:2" x14ac:dyDescent="0.35">
      <c r="B85" s="226"/>
    </row>
    <row r="86" spans="2:2" x14ac:dyDescent="0.35">
      <c r="B86" s="226"/>
    </row>
    <row r="87" spans="2:2" x14ac:dyDescent="0.35">
      <c r="B87" s="226"/>
    </row>
    <row r="88" spans="2:2" x14ac:dyDescent="0.35">
      <c r="B88" s="226"/>
    </row>
    <row r="89" spans="2:2" x14ac:dyDescent="0.35">
      <c r="B89" s="226"/>
    </row>
    <row r="90" spans="2:2" x14ac:dyDescent="0.35">
      <c r="B90" s="226"/>
    </row>
    <row r="91" spans="2:2" x14ac:dyDescent="0.35">
      <c r="B91" s="226"/>
    </row>
    <row r="92" spans="2:2" x14ac:dyDescent="0.35">
      <c r="B92" s="226"/>
    </row>
    <row r="93" spans="2:2" x14ac:dyDescent="0.35">
      <c r="B93" s="226"/>
    </row>
    <row r="94" spans="2:2" x14ac:dyDescent="0.35">
      <c r="B94" s="226"/>
    </row>
    <row r="95" spans="2:2" x14ac:dyDescent="0.35">
      <c r="B95" s="226"/>
    </row>
    <row r="96" spans="2:2" x14ac:dyDescent="0.35">
      <c r="B96" s="226"/>
    </row>
    <row r="97" spans="2:2" x14ac:dyDescent="0.35">
      <c r="B97" s="226"/>
    </row>
    <row r="98" spans="2:2" x14ac:dyDescent="0.35">
      <c r="B98" s="226"/>
    </row>
    <row r="99" spans="2:2" x14ac:dyDescent="0.35">
      <c r="B99" s="226"/>
    </row>
    <row r="100" spans="2:2" x14ac:dyDescent="0.35">
      <c r="B100" s="226"/>
    </row>
    <row r="101" spans="2:2" x14ac:dyDescent="0.35">
      <c r="B101" s="226"/>
    </row>
    <row r="102" spans="2:2" x14ac:dyDescent="0.35">
      <c r="B102" s="226"/>
    </row>
    <row r="103" spans="2:2" x14ac:dyDescent="0.35">
      <c r="B103" s="205"/>
    </row>
    <row r="104" spans="2:2" x14ac:dyDescent="0.35">
      <c r="B104" s="205"/>
    </row>
    <row r="105" spans="2:2" x14ac:dyDescent="0.35">
      <c r="B105" s="205"/>
    </row>
    <row r="106" spans="2:2" x14ac:dyDescent="0.35">
      <c r="B106" s="205"/>
    </row>
    <row r="107" spans="2:2" x14ac:dyDescent="0.35">
      <c r="B107" s="205"/>
    </row>
    <row r="108" spans="2:2" x14ac:dyDescent="0.35">
      <c r="B108" s="205"/>
    </row>
    <row r="109" spans="2:2" x14ac:dyDescent="0.35">
      <c r="B109" s="205"/>
    </row>
    <row r="110" spans="2:2" x14ac:dyDescent="0.35">
      <c r="B110" s="205"/>
    </row>
    <row r="111" spans="2:2" x14ac:dyDescent="0.35">
      <c r="B111" s="205"/>
    </row>
    <row r="112" spans="2:2" x14ac:dyDescent="0.35">
      <c r="B112" s="205"/>
    </row>
    <row r="113" spans="2:2" x14ac:dyDescent="0.35">
      <c r="B113" s="226"/>
    </row>
    <row r="114" spans="2:2" x14ac:dyDescent="0.35">
      <c r="B114" s="226"/>
    </row>
    <row r="115" spans="2:2" x14ac:dyDescent="0.35">
      <c r="B115" s="226"/>
    </row>
    <row r="116" spans="2:2" x14ac:dyDescent="0.35">
      <c r="B116" s="226"/>
    </row>
    <row r="117" spans="2:2" x14ac:dyDescent="0.35">
      <c r="B117" s="226"/>
    </row>
    <row r="118" spans="2:2" x14ac:dyDescent="0.35">
      <c r="B118" s="226"/>
    </row>
    <row r="119" spans="2:2" x14ac:dyDescent="0.35">
      <c r="B119" s="226"/>
    </row>
    <row r="120" spans="2:2" x14ac:dyDescent="0.35">
      <c r="B120" s="226"/>
    </row>
    <row r="121" spans="2:2" x14ac:dyDescent="0.35">
      <c r="B121" s="251"/>
    </row>
    <row r="122" spans="2:2" x14ac:dyDescent="0.35">
      <c r="B122" s="226"/>
    </row>
    <row r="123" spans="2:2" x14ac:dyDescent="0.35">
      <c r="B123" s="226"/>
    </row>
    <row r="124" spans="2:2" x14ac:dyDescent="0.35">
      <c r="B124" s="226"/>
    </row>
    <row r="125" spans="2:2" x14ac:dyDescent="0.35">
      <c r="B125" s="226"/>
    </row>
    <row r="126" spans="2:2" x14ac:dyDescent="0.35">
      <c r="B126" s="226"/>
    </row>
    <row r="127" spans="2:2" x14ac:dyDescent="0.35">
      <c r="B127" s="226"/>
    </row>
    <row r="128" spans="2:2" x14ac:dyDescent="0.35">
      <c r="B128" s="226"/>
    </row>
    <row r="129" spans="2:2" x14ac:dyDescent="0.35">
      <c r="B129" s="226"/>
    </row>
    <row r="130" spans="2:2" x14ac:dyDescent="0.35">
      <c r="B130" s="226"/>
    </row>
    <row r="131" spans="2:2" x14ac:dyDescent="0.35">
      <c r="B131" s="226"/>
    </row>
    <row r="132" spans="2:2" x14ac:dyDescent="0.35">
      <c r="B132" s="226"/>
    </row>
    <row r="133" spans="2:2" x14ac:dyDescent="0.35">
      <c r="B133" s="226"/>
    </row>
    <row r="134" spans="2:2" x14ac:dyDescent="0.35">
      <c r="B134" s="226"/>
    </row>
    <row r="135" spans="2:2" x14ac:dyDescent="0.35">
      <c r="B135" s="226"/>
    </row>
    <row r="136" spans="2:2" x14ac:dyDescent="0.35">
      <c r="B136" s="226"/>
    </row>
    <row r="137" spans="2:2" x14ac:dyDescent="0.35">
      <c r="B137" s="226"/>
    </row>
    <row r="138" spans="2:2" x14ac:dyDescent="0.35">
      <c r="B138" s="226"/>
    </row>
    <row r="140" spans="2:2" x14ac:dyDescent="0.35">
      <c r="B140" s="226"/>
    </row>
    <row r="141" spans="2:2" x14ac:dyDescent="0.35">
      <c r="B141" s="226"/>
    </row>
    <row r="142" spans="2:2" x14ac:dyDescent="0.35">
      <c r="B142" s="226"/>
    </row>
    <row r="147" spans="2:2" x14ac:dyDescent="0.35">
      <c r="B147" s="214"/>
    </row>
    <row r="148" spans="2:2" x14ac:dyDescent="0.35">
      <c r="B148" s="293"/>
    </row>
    <row r="154" spans="2:2" x14ac:dyDescent="0.35">
      <c r="B154" s="227"/>
    </row>
    <row r="155" spans="2:2" x14ac:dyDescent="0.35">
      <c r="B155" s="226"/>
    </row>
    <row r="157" spans="2:2" x14ac:dyDescent="0.35">
      <c r="B157" s="226"/>
    </row>
    <row r="158" spans="2:2" x14ac:dyDescent="0.35">
      <c r="B158" s="226"/>
    </row>
    <row r="159" spans="2:2" x14ac:dyDescent="0.35">
      <c r="B159" s="226"/>
    </row>
    <row r="160" spans="2:2" x14ac:dyDescent="0.35">
      <c r="B160" s="226"/>
    </row>
    <row r="161" spans="2:2" x14ac:dyDescent="0.35">
      <c r="B161" s="226"/>
    </row>
    <row r="162" spans="2:2" x14ac:dyDescent="0.35">
      <c r="B162" s="226"/>
    </row>
    <row r="163" spans="2:2" x14ac:dyDescent="0.35">
      <c r="B163" s="226"/>
    </row>
    <row r="164" spans="2:2" x14ac:dyDescent="0.35">
      <c r="B164" s="226"/>
    </row>
    <row r="165" spans="2:2" x14ac:dyDescent="0.35">
      <c r="B165" s="226"/>
    </row>
    <row r="166" spans="2:2" x14ac:dyDescent="0.35">
      <c r="B166" s="226"/>
    </row>
    <row r="167" spans="2:2" x14ac:dyDescent="0.35">
      <c r="B167" s="226"/>
    </row>
    <row r="168" spans="2:2" x14ac:dyDescent="0.35">
      <c r="B168" s="226"/>
    </row>
    <row r="265" spans="2:2" x14ac:dyDescent="0.35">
      <c r="B265" s="222"/>
    </row>
    <row r="266" spans="2:2" x14ac:dyDescent="0.35">
      <c r="B266" s="226"/>
    </row>
    <row r="267" spans="2:2" x14ac:dyDescent="0.35">
      <c r="B267" s="226"/>
    </row>
    <row r="270" spans="2:2" x14ac:dyDescent="0.35">
      <c r="B270" s="226"/>
    </row>
    <row r="286" spans="2:2" x14ac:dyDescent="0.35">
      <c r="B286" s="222"/>
    </row>
    <row r="316" spans="2:2" x14ac:dyDescent="0.35">
      <c r="B316" s="214"/>
    </row>
    <row r="317" spans="2:2" x14ac:dyDescent="0.35">
      <c r="B317" s="226"/>
    </row>
    <row r="319" spans="2:2" x14ac:dyDescent="0.35">
      <c r="B319" s="226"/>
    </row>
    <row r="320" spans="2:2" x14ac:dyDescent="0.35">
      <c r="B320" s="226"/>
    </row>
    <row r="321" spans="2:2" x14ac:dyDescent="0.35">
      <c r="B321" s="226"/>
    </row>
    <row r="322" spans="2:2" x14ac:dyDescent="0.35">
      <c r="B322" s="226"/>
    </row>
    <row r="323" spans="2:2" x14ac:dyDescent="0.35">
      <c r="B323" s="226"/>
    </row>
    <row r="324" spans="2:2" x14ac:dyDescent="0.35">
      <c r="B324" s="226"/>
    </row>
    <row r="325" spans="2:2" x14ac:dyDescent="0.35">
      <c r="B325" s="226"/>
    </row>
    <row r="326" spans="2:2" x14ac:dyDescent="0.35">
      <c r="B326" s="226"/>
    </row>
    <row r="327" spans="2:2" x14ac:dyDescent="0.35">
      <c r="B327" s="226"/>
    </row>
    <row r="328" spans="2:2" x14ac:dyDescent="0.35">
      <c r="B328" s="226"/>
    </row>
    <row r="329" spans="2:2" x14ac:dyDescent="0.35">
      <c r="B329" s="226"/>
    </row>
    <row r="330" spans="2:2" x14ac:dyDescent="0.35">
      <c r="B330" s="226"/>
    </row>
    <row r="342" spans="2:2" x14ac:dyDescent="0.35">
      <c r="B342" s="226"/>
    </row>
    <row r="343" spans="2:2" x14ac:dyDescent="0.35">
      <c r="B343" s="226"/>
    </row>
    <row r="344" spans="2:2" x14ac:dyDescent="0.35">
      <c r="B344" s="226"/>
    </row>
    <row r="345" spans="2:2" x14ac:dyDescent="0.35">
      <c r="B345" s="226"/>
    </row>
    <row r="346" spans="2:2" x14ac:dyDescent="0.35">
      <c r="B346" s="226"/>
    </row>
    <row r="347" spans="2:2" x14ac:dyDescent="0.35">
      <c r="B347" s="226"/>
    </row>
    <row r="348" spans="2:2" x14ac:dyDescent="0.35">
      <c r="B348" s="226"/>
    </row>
    <row r="349" spans="2:2" x14ac:dyDescent="0.35">
      <c r="B349" s="226"/>
    </row>
    <row r="350" spans="2:2" x14ac:dyDescent="0.35">
      <c r="B350" s="226"/>
    </row>
    <row r="352" spans="2:2" x14ac:dyDescent="0.35">
      <c r="B352" s="226"/>
    </row>
    <row r="353" spans="2:2" x14ac:dyDescent="0.35">
      <c r="B353" s="226"/>
    </row>
    <row r="354" spans="2:2" x14ac:dyDescent="0.35">
      <c r="B354" s="226"/>
    </row>
    <row r="355" spans="2:2" x14ac:dyDescent="0.35">
      <c r="B355" s="226"/>
    </row>
    <row r="356" spans="2:2" x14ac:dyDescent="0.35">
      <c r="B356" s="226"/>
    </row>
    <row r="358" spans="2:2" x14ac:dyDescent="0.35">
      <c r="B358" s="226"/>
    </row>
    <row r="361" spans="2:2" x14ac:dyDescent="0.35">
      <c r="B361" s="226"/>
    </row>
    <row r="364" spans="2:2" x14ac:dyDescent="0.35">
      <c r="B364" s="226"/>
    </row>
    <row r="365" spans="2:2" x14ac:dyDescent="0.35">
      <c r="B365" s="226"/>
    </row>
    <row r="366" spans="2:2" x14ac:dyDescent="0.35">
      <c r="B366" s="226"/>
    </row>
    <row r="367" spans="2:2" x14ac:dyDescent="0.35">
      <c r="B367" s="226"/>
    </row>
    <row r="368" spans="2:2" x14ac:dyDescent="0.35">
      <c r="B368" s="226"/>
    </row>
    <row r="369" spans="2:2" x14ac:dyDescent="0.35">
      <c r="B369" s="226"/>
    </row>
    <row r="370" spans="2:2" x14ac:dyDescent="0.35">
      <c r="B370" s="226"/>
    </row>
    <row r="371" spans="2:2" x14ac:dyDescent="0.35">
      <c r="B371" s="226"/>
    </row>
    <row r="372" spans="2:2" x14ac:dyDescent="0.35">
      <c r="B372" s="226"/>
    </row>
    <row r="373" spans="2:2" x14ac:dyDescent="0.35">
      <c r="B373" s="226"/>
    </row>
    <row r="374" spans="2:2" x14ac:dyDescent="0.35">
      <c r="B374" s="226"/>
    </row>
    <row r="375" spans="2:2" x14ac:dyDescent="0.35">
      <c r="B375" s="226"/>
    </row>
    <row r="376" spans="2:2" x14ac:dyDescent="0.35">
      <c r="B376" s="226"/>
    </row>
    <row r="377" spans="2:2" x14ac:dyDescent="0.35">
      <c r="B377" s="226"/>
    </row>
    <row r="378" spans="2:2" x14ac:dyDescent="0.35">
      <c r="B378" s="226"/>
    </row>
    <row r="379" spans="2:2" x14ac:dyDescent="0.35">
      <c r="B379" s="226"/>
    </row>
    <row r="380" spans="2:2" x14ac:dyDescent="0.35">
      <c r="B380" s="226"/>
    </row>
    <row r="381" spans="2:2" x14ac:dyDescent="0.35">
      <c r="B381" s="226"/>
    </row>
    <row r="382" spans="2:2" x14ac:dyDescent="0.35">
      <c r="B382" s="226"/>
    </row>
    <row r="386" spans="2:2" x14ac:dyDescent="0.35">
      <c r="B386" s="214"/>
    </row>
    <row r="403" spans="2:2" x14ac:dyDescent="0.35">
      <c r="B403" s="294"/>
    </row>
  </sheetData>
  <protectedRanges>
    <protectedRange sqref="B23:C27 C52:C88 B52 C21 C6:C19 B32:C43 C29:C31 A53:B88" name="Glossary"/>
  </protectedRanges>
  <pageMargins left="0.7" right="0.7" top="0.75" bottom="0.75" header="0.3" footer="0.3"/>
  <pageSetup scale="37" orientation="portrait" r:id="rId1"/>
  <headerFooter>
    <oddFooter>&amp;R&amp;1#&amp;"Calibri"&amp;10&amp;K0000FFClassification : Internal</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O28"/>
  <sheetViews>
    <sheetView showGridLines="0" topLeftCell="B1" zoomScaleNormal="100" workbookViewId="0"/>
  </sheetViews>
  <sheetFormatPr defaultRowHeight="12.5" x14ac:dyDescent="0.25"/>
  <cols>
    <col min="1" max="1" width="0" hidden="1" customWidth="1"/>
    <col min="2" max="2" width="19" customWidth="1"/>
    <col min="3" max="3" width="5" customWidth="1"/>
    <col min="4" max="4" width="12" customWidth="1"/>
    <col min="5" max="5" width="1" customWidth="1"/>
    <col min="6" max="6" width="4" customWidth="1"/>
    <col min="7" max="7" width="17" customWidth="1"/>
    <col min="8" max="10" width="2" customWidth="1"/>
    <col min="11" max="11" width="19" customWidth="1"/>
    <col min="12" max="12" width="8" customWidth="1"/>
    <col min="13" max="13" width="5" customWidth="1"/>
    <col min="14" max="14" width="2" customWidth="1"/>
    <col min="15" max="15" width="1" customWidth="1"/>
  </cols>
  <sheetData>
    <row r="1" spans="2:15" ht="5.25" customHeight="1" x14ac:dyDescent="0.25">
      <c r="B1" s="1"/>
      <c r="C1" s="1"/>
      <c r="D1" s="1"/>
      <c r="E1" s="1"/>
      <c r="F1" s="1"/>
      <c r="G1" s="1"/>
      <c r="H1" s="1"/>
      <c r="I1" s="1"/>
      <c r="J1" s="1"/>
      <c r="K1" s="1"/>
      <c r="L1" s="1"/>
      <c r="M1" s="1"/>
      <c r="N1" s="1"/>
      <c r="O1" s="1"/>
    </row>
    <row r="2" spans="2:15" ht="26.25" customHeight="1" x14ac:dyDescent="0.25">
      <c r="B2" s="1"/>
      <c r="C2" s="1"/>
      <c r="D2" s="1"/>
      <c r="E2" s="1"/>
      <c r="F2" s="40" t="s">
        <v>855</v>
      </c>
      <c r="G2" s="41"/>
      <c r="H2" s="41"/>
      <c r="I2" s="41"/>
      <c r="J2" s="41"/>
      <c r="K2" s="41"/>
      <c r="L2" s="41"/>
      <c r="M2" s="41"/>
      <c r="N2" s="41"/>
      <c r="O2" s="41"/>
    </row>
    <row r="3" spans="2:15" ht="11.5" customHeight="1" x14ac:dyDescent="0.25">
      <c r="B3" s="1"/>
      <c r="C3" s="1"/>
      <c r="D3" s="1"/>
      <c r="E3" s="1"/>
      <c r="F3" s="1"/>
      <c r="G3" s="1"/>
      <c r="H3" s="1"/>
      <c r="I3" s="1"/>
      <c r="J3" s="1"/>
      <c r="K3" s="1"/>
      <c r="L3" s="1"/>
      <c r="M3" s="1"/>
      <c r="N3" s="1"/>
      <c r="O3" s="1"/>
    </row>
    <row r="4" spans="2:15" ht="35.75" customHeight="1" x14ac:dyDescent="0.25">
      <c r="B4" s="42" t="s">
        <v>856</v>
      </c>
      <c r="C4" s="43"/>
      <c r="D4" s="43"/>
      <c r="E4" s="43"/>
      <c r="F4" s="43"/>
      <c r="G4" s="43"/>
      <c r="H4" s="43"/>
      <c r="I4" s="43"/>
      <c r="J4" s="43"/>
      <c r="K4" s="43"/>
      <c r="L4" s="43"/>
      <c r="M4" s="43"/>
      <c r="N4" s="43"/>
      <c r="O4" s="43"/>
    </row>
    <row r="5" spans="2:15" ht="10.5" customHeight="1" x14ac:dyDescent="0.25">
      <c r="B5" s="1"/>
      <c r="C5" s="1"/>
      <c r="D5" s="1"/>
      <c r="E5" s="1"/>
      <c r="F5" s="1"/>
      <c r="G5" s="1"/>
      <c r="H5" s="1"/>
      <c r="I5" s="1"/>
      <c r="J5" s="1"/>
      <c r="K5" s="1"/>
      <c r="L5" s="1"/>
      <c r="M5" s="1"/>
      <c r="N5" s="1"/>
      <c r="O5" s="1"/>
    </row>
    <row r="6" spans="2:15" ht="18.75" customHeight="1" x14ac:dyDescent="0.25">
      <c r="B6" s="44" t="s">
        <v>857</v>
      </c>
      <c r="C6" s="45"/>
      <c r="D6" s="45"/>
      <c r="E6" s="45"/>
      <c r="F6" s="45"/>
      <c r="G6" s="45"/>
      <c r="H6" s="45"/>
      <c r="I6" s="45"/>
      <c r="J6" s="45"/>
      <c r="K6" s="45"/>
      <c r="L6" s="45"/>
      <c r="M6" s="45"/>
      <c r="N6" s="45"/>
      <c r="O6" s="46"/>
    </row>
    <row r="7" spans="2:15" ht="6.75" customHeight="1" x14ac:dyDescent="0.25">
      <c r="B7" s="1"/>
      <c r="C7" s="1"/>
      <c r="D7" s="1"/>
      <c r="E7" s="1"/>
      <c r="F7" s="1"/>
      <c r="G7" s="1"/>
      <c r="H7" s="1"/>
      <c r="I7" s="1"/>
      <c r="J7" s="1"/>
      <c r="K7" s="1"/>
      <c r="L7" s="1"/>
      <c r="M7" s="1"/>
      <c r="N7" s="1"/>
      <c r="O7" s="1"/>
    </row>
    <row r="8" spans="2:15" ht="21" customHeight="1" x14ac:dyDescent="0.25">
      <c r="B8" s="47" t="s">
        <v>857</v>
      </c>
      <c r="C8" s="1"/>
      <c r="D8" s="49">
        <v>44347</v>
      </c>
      <c r="E8" s="34"/>
      <c r="F8" s="34"/>
      <c r="G8" s="1"/>
      <c r="H8" s="1"/>
      <c r="I8" s="1"/>
      <c r="J8" s="1"/>
      <c r="K8" s="1"/>
      <c r="L8" s="1"/>
      <c r="M8" s="1"/>
      <c r="N8" s="1"/>
      <c r="O8" s="1"/>
    </row>
    <row r="9" spans="2:15" ht="4.5" customHeight="1" x14ac:dyDescent="0.25">
      <c r="B9" s="48"/>
      <c r="C9" s="1"/>
      <c r="D9" s="1"/>
      <c r="E9" s="1"/>
      <c r="F9" s="1"/>
      <c r="G9" s="1"/>
      <c r="H9" s="1"/>
      <c r="I9" s="1"/>
      <c r="J9" s="1"/>
      <c r="K9" s="1"/>
      <c r="L9" s="1"/>
      <c r="M9" s="1"/>
      <c r="N9" s="1"/>
      <c r="O9" s="1"/>
    </row>
    <row r="10" spans="2:15" ht="6.75" customHeight="1" x14ac:dyDescent="0.25">
      <c r="B10" s="1"/>
      <c r="C10" s="1"/>
      <c r="D10" s="1"/>
      <c r="E10" s="1"/>
      <c r="F10" s="1"/>
      <c r="G10" s="1"/>
      <c r="H10" s="1"/>
      <c r="I10" s="1"/>
      <c r="J10" s="1"/>
      <c r="K10" s="1"/>
      <c r="L10" s="1"/>
      <c r="M10" s="1"/>
      <c r="N10" s="1"/>
      <c r="O10" s="1"/>
    </row>
    <row r="11" spans="2:15" ht="18.75" customHeight="1" x14ac:dyDescent="0.25">
      <c r="B11" s="44" t="s">
        <v>858</v>
      </c>
      <c r="C11" s="45"/>
      <c r="D11" s="45"/>
      <c r="E11" s="45"/>
      <c r="F11" s="45"/>
      <c r="G11" s="45"/>
      <c r="H11" s="45"/>
      <c r="I11" s="45"/>
      <c r="J11" s="45"/>
      <c r="K11" s="45"/>
      <c r="L11" s="45"/>
      <c r="M11" s="45"/>
      <c r="N11" s="45"/>
      <c r="O11" s="46"/>
    </row>
    <row r="12" spans="2:15" ht="12.75" customHeight="1" x14ac:dyDescent="0.25">
      <c r="B12" s="1"/>
      <c r="C12" s="1"/>
      <c r="D12" s="1"/>
      <c r="E12" s="1"/>
      <c r="F12" s="1"/>
      <c r="G12" s="1"/>
      <c r="H12" s="1"/>
      <c r="I12" s="1"/>
      <c r="J12" s="1"/>
      <c r="K12" s="1"/>
      <c r="L12" s="1"/>
      <c r="M12" s="1"/>
      <c r="N12" s="1"/>
      <c r="O12" s="1"/>
    </row>
    <row r="13" spans="2:15" ht="17.25" customHeight="1" x14ac:dyDescent="0.25">
      <c r="B13" s="37" t="s">
        <v>859</v>
      </c>
      <c r="C13" s="32"/>
      <c r="D13" s="32"/>
      <c r="E13" s="32"/>
      <c r="F13" s="31"/>
      <c r="G13" s="32"/>
      <c r="H13" s="32"/>
      <c r="I13" s="31"/>
      <c r="J13" s="32"/>
      <c r="K13" s="32"/>
      <c r="L13" s="32"/>
      <c r="M13" s="32"/>
      <c r="N13" s="32"/>
      <c r="O13" s="1"/>
    </row>
    <row r="14" spans="2:15" ht="15.25" customHeight="1" x14ac:dyDescent="0.25">
      <c r="B14" s="38" t="s">
        <v>860</v>
      </c>
      <c r="C14" s="34"/>
      <c r="D14" s="34"/>
      <c r="E14" s="34"/>
      <c r="F14" s="38" t="s">
        <v>861</v>
      </c>
      <c r="G14" s="34"/>
      <c r="H14" s="34"/>
      <c r="I14" s="39" t="s">
        <v>862</v>
      </c>
      <c r="J14" s="34"/>
      <c r="K14" s="34"/>
      <c r="L14" s="34"/>
      <c r="M14" s="34"/>
      <c r="N14" s="34"/>
      <c r="O14" s="1"/>
    </row>
    <row r="15" spans="2:15" ht="14.15" customHeight="1" x14ac:dyDescent="0.25">
      <c r="B15" s="1"/>
      <c r="C15" s="1"/>
      <c r="D15" s="1"/>
      <c r="E15" s="1"/>
      <c r="F15" s="1"/>
      <c r="G15" s="1"/>
      <c r="H15" s="1"/>
      <c r="I15" s="1"/>
      <c r="J15" s="1"/>
      <c r="K15" s="1"/>
      <c r="L15" s="1"/>
      <c r="M15" s="1"/>
      <c r="N15" s="1"/>
      <c r="O15" s="1"/>
    </row>
    <row r="16" spans="2:15" ht="16.5" customHeight="1" x14ac:dyDescent="0.25">
      <c r="B16" s="31" t="s">
        <v>863</v>
      </c>
      <c r="C16" s="32"/>
      <c r="D16" s="32"/>
      <c r="E16" s="32"/>
      <c r="F16" s="32"/>
      <c r="G16" s="32"/>
      <c r="H16" s="31"/>
      <c r="I16" s="32"/>
      <c r="J16" s="32"/>
      <c r="K16" s="32"/>
      <c r="L16" s="35"/>
      <c r="M16" s="32"/>
      <c r="N16" s="32"/>
      <c r="O16" s="1"/>
    </row>
    <row r="17" spans="2:15" ht="15" customHeight="1" x14ac:dyDescent="0.25">
      <c r="B17" s="33" t="s">
        <v>864</v>
      </c>
      <c r="C17" s="34"/>
      <c r="D17" s="34"/>
      <c r="E17" s="34"/>
      <c r="F17" s="33" t="s">
        <v>865</v>
      </c>
      <c r="G17" s="34"/>
      <c r="H17" s="34"/>
      <c r="I17" s="36" t="s">
        <v>866</v>
      </c>
      <c r="J17" s="34"/>
      <c r="K17" s="34"/>
      <c r="L17" s="34"/>
      <c r="M17" s="34"/>
      <c r="N17" s="34"/>
      <c r="O17" s="1"/>
    </row>
    <row r="18" spans="2:15" ht="14.15" customHeight="1" x14ac:dyDescent="0.25">
      <c r="B18" s="1"/>
      <c r="C18" s="1"/>
      <c r="D18" s="1"/>
      <c r="E18" s="1"/>
      <c r="F18" s="1"/>
      <c r="G18" s="1"/>
      <c r="H18" s="1"/>
      <c r="I18" s="1"/>
      <c r="J18" s="1"/>
      <c r="K18" s="1"/>
      <c r="L18" s="1"/>
      <c r="M18" s="1"/>
      <c r="N18" s="1"/>
      <c r="O18" s="1"/>
    </row>
    <row r="19" spans="2:15" ht="16.5" customHeight="1" x14ac:dyDescent="0.25">
      <c r="B19" s="31" t="s">
        <v>867</v>
      </c>
      <c r="C19" s="32"/>
      <c r="D19" s="32"/>
      <c r="E19" s="32"/>
      <c r="F19" s="32"/>
      <c r="G19" s="32"/>
      <c r="H19" s="32"/>
      <c r="I19" s="32"/>
      <c r="J19" s="32"/>
      <c r="K19" s="31"/>
      <c r="L19" s="32"/>
      <c r="M19" s="35"/>
      <c r="N19" s="32"/>
      <c r="O19" s="1"/>
    </row>
    <row r="20" spans="2:15" ht="15" customHeight="1" x14ac:dyDescent="0.25">
      <c r="B20" s="33" t="s">
        <v>868</v>
      </c>
      <c r="C20" s="34"/>
      <c r="D20" s="34"/>
      <c r="E20" s="34"/>
      <c r="F20" s="33" t="s">
        <v>869</v>
      </c>
      <c r="G20" s="34"/>
      <c r="H20" s="34"/>
      <c r="I20" s="36" t="s">
        <v>870</v>
      </c>
      <c r="J20" s="34"/>
      <c r="K20" s="34"/>
      <c r="L20" s="34"/>
      <c r="M20" s="34"/>
      <c r="N20" s="1"/>
      <c r="O20" s="1"/>
    </row>
    <row r="21" spans="2:15" ht="13.5" customHeight="1" x14ac:dyDescent="0.25">
      <c r="B21" s="1"/>
      <c r="C21" s="1"/>
      <c r="D21" s="1"/>
      <c r="E21" s="1"/>
      <c r="F21" s="1"/>
      <c r="G21" s="1"/>
      <c r="H21" s="1"/>
      <c r="I21" s="1"/>
      <c r="J21" s="1"/>
      <c r="K21" s="1"/>
      <c r="L21" s="1"/>
      <c r="M21" s="1"/>
      <c r="N21" s="1"/>
      <c r="O21" s="1"/>
    </row>
    <row r="22" spans="2:15" ht="15" customHeight="1" x14ac:dyDescent="0.25">
      <c r="B22" s="31" t="s">
        <v>871</v>
      </c>
      <c r="C22" s="32"/>
      <c r="D22" s="32"/>
      <c r="E22" s="32"/>
      <c r="F22" s="35"/>
      <c r="G22" s="32"/>
      <c r="H22" s="32"/>
      <c r="I22" s="32"/>
      <c r="J22" s="35"/>
      <c r="K22" s="32"/>
      <c r="L22" s="32"/>
      <c r="M22" s="32"/>
      <c r="N22" s="32"/>
      <c r="O22" s="32"/>
    </row>
    <row r="23" spans="2:15" ht="15" customHeight="1" x14ac:dyDescent="0.25">
      <c r="B23" s="33" t="s">
        <v>872</v>
      </c>
      <c r="C23" s="34"/>
      <c r="D23" s="34"/>
      <c r="E23" s="34"/>
      <c r="F23" s="33"/>
      <c r="G23" s="34"/>
      <c r="H23" s="34"/>
      <c r="I23" s="34"/>
      <c r="J23" s="33"/>
      <c r="K23" s="34"/>
      <c r="L23" s="34"/>
      <c r="M23" s="34"/>
      <c r="N23" s="34"/>
      <c r="O23" s="34"/>
    </row>
    <row r="24" spans="2:15" ht="11.25" customHeight="1" x14ac:dyDescent="0.25">
      <c r="B24" s="1"/>
      <c r="C24" s="1"/>
      <c r="D24" s="1"/>
      <c r="E24" s="1"/>
      <c r="F24" s="1"/>
      <c r="G24" s="1"/>
      <c r="H24" s="1"/>
      <c r="I24" s="1"/>
      <c r="J24" s="1"/>
      <c r="K24" s="1"/>
      <c r="L24" s="1"/>
      <c r="M24" s="1"/>
      <c r="N24" s="1"/>
      <c r="O24" s="1"/>
    </row>
    <row r="25" spans="2:15" ht="15" customHeight="1" x14ac:dyDescent="0.25">
      <c r="B25" s="31" t="s">
        <v>873</v>
      </c>
      <c r="C25" s="32"/>
      <c r="D25" s="32"/>
      <c r="E25" s="32"/>
      <c r="F25" s="32"/>
      <c r="G25" s="32"/>
      <c r="H25" s="32"/>
      <c r="I25" s="32"/>
      <c r="J25" s="32"/>
      <c r="K25" s="32"/>
      <c r="L25" s="32"/>
      <c r="M25" s="32"/>
      <c r="N25" s="32"/>
      <c r="O25" s="32"/>
    </row>
    <row r="26" spans="2:15" ht="15" customHeight="1" x14ac:dyDescent="0.25">
      <c r="B26" s="33" t="s">
        <v>874</v>
      </c>
      <c r="C26" s="34"/>
      <c r="D26" s="34"/>
      <c r="E26" s="34"/>
      <c r="F26" s="34"/>
      <c r="G26" s="34"/>
      <c r="H26" s="34"/>
      <c r="I26" s="34"/>
      <c r="J26" s="34"/>
      <c r="K26" s="34"/>
      <c r="L26" s="34"/>
      <c r="M26" s="34"/>
      <c r="N26" s="34"/>
      <c r="O26" s="34"/>
    </row>
    <row r="27" spans="2:15" ht="15" customHeight="1" x14ac:dyDescent="0.25">
      <c r="B27" s="33" t="s">
        <v>875</v>
      </c>
      <c r="C27" s="34"/>
      <c r="D27" s="34"/>
      <c r="E27" s="34"/>
      <c r="F27" s="34"/>
      <c r="G27" s="34"/>
      <c r="H27" s="34"/>
      <c r="I27" s="34"/>
      <c r="J27" s="34"/>
      <c r="K27" s="34"/>
      <c r="L27" s="34"/>
      <c r="M27" s="34"/>
      <c r="N27" s="34"/>
      <c r="O27" s="34"/>
    </row>
    <row r="28" spans="2:15" ht="15" customHeight="1" x14ac:dyDescent="0.25">
      <c r="B28" s="33" t="s">
        <v>876</v>
      </c>
      <c r="C28" s="34"/>
      <c r="D28" s="34"/>
      <c r="E28" s="34"/>
      <c r="F28" s="34"/>
      <c r="G28" s="34"/>
      <c r="H28" s="34"/>
      <c r="I28" s="34"/>
      <c r="J28" s="34"/>
      <c r="K28" s="34"/>
      <c r="L28" s="34"/>
      <c r="M28" s="34"/>
      <c r="N28" s="34"/>
      <c r="O28" s="34"/>
    </row>
  </sheetData>
  <mergeCells count="34">
    <mergeCell ref="F2:O2"/>
    <mergeCell ref="B4:O4"/>
    <mergeCell ref="B6:O6"/>
    <mergeCell ref="B8:B9"/>
    <mergeCell ref="B11:O11"/>
    <mergeCell ref="D8:F8"/>
    <mergeCell ref="B13:E13"/>
    <mergeCell ref="F13:H13"/>
    <mergeCell ref="I13:N13"/>
    <mergeCell ref="B14:E14"/>
    <mergeCell ref="F14:H14"/>
    <mergeCell ref="I14:N14"/>
    <mergeCell ref="B16:G16"/>
    <mergeCell ref="H16:K16"/>
    <mergeCell ref="L16:N16"/>
    <mergeCell ref="B17:E17"/>
    <mergeCell ref="F17:H17"/>
    <mergeCell ref="I17:N17"/>
    <mergeCell ref="B19:J19"/>
    <mergeCell ref="K19:L19"/>
    <mergeCell ref="M19:N19"/>
    <mergeCell ref="B20:E20"/>
    <mergeCell ref="F20:H20"/>
    <mergeCell ref="I20:M20"/>
    <mergeCell ref="B25:O25"/>
    <mergeCell ref="B26:O26"/>
    <mergeCell ref="B27:O27"/>
    <mergeCell ref="B28:O28"/>
    <mergeCell ref="B22:E22"/>
    <mergeCell ref="F22:I22"/>
    <mergeCell ref="J22:O22"/>
    <mergeCell ref="B23:E23"/>
    <mergeCell ref="F23:I23"/>
    <mergeCell ref="J23:O23"/>
  </mergeCells>
  <hyperlinks>
    <hyperlink ref="I14" r:id="rId1" display="mailto:philippe.goosse@bnpparibasfortis.com" xr:uid="{00000000-0004-0000-0300-000000000000}"/>
    <hyperlink ref="I17" r:id="rId2" display="mailto:nancy.verret@bnpparibasfortis.com" xr:uid="{00000000-0004-0000-0300-000001000000}"/>
    <hyperlink ref="I20" r:id="rId3" display="mailto:oscar.meester@bnpparibasfortis.com" xr:uid="{00000000-0004-0000-0300-000002000000}"/>
  </hyperlinks>
  <pageMargins left="0.44392156862745108" right="0.33215686274509809" top="0.44392156862745108" bottom="0.44392156862745108" header="0.50980392156862753" footer="0.50980392156862753"/>
  <pageSetup paperSize="9" scale="98" orientation="portrait" r:id="rId4"/>
  <headerFooter alignWithMargins="0">
    <oddFooter>&amp;R&amp;1#&amp;"Calibri"&amp;10&amp;K0000FFClassification : Internal</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T19"/>
  <sheetViews>
    <sheetView showGridLines="0" topLeftCell="B1" zoomScaleNormal="100" workbookViewId="0">
      <selection activeCell="R17" sqref="R17"/>
    </sheetView>
  </sheetViews>
  <sheetFormatPr defaultRowHeight="12.5" x14ac:dyDescent="0.25"/>
  <cols>
    <col min="1" max="1" width="0" hidden="1" customWidth="1"/>
    <col min="2" max="2" width="1" customWidth="1"/>
    <col min="3" max="3" width="10" customWidth="1"/>
    <col min="4" max="4" width="13" customWidth="1"/>
    <col min="5" max="5" width="12" customWidth="1"/>
    <col min="6" max="6" width="1" customWidth="1"/>
    <col min="7" max="7" width="5" customWidth="1"/>
    <col min="8" max="8" width="3" customWidth="1"/>
    <col min="9" max="9" width="7" customWidth="1"/>
    <col min="10" max="10" width="2" customWidth="1"/>
    <col min="11" max="11" width="4" customWidth="1"/>
    <col min="12" max="12" width="3" customWidth="1"/>
    <col min="13" max="14" width="9" customWidth="1"/>
    <col min="15" max="15" width="10" customWidth="1"/>
    <col min="16" max="16" width="9" customWidth="1"/>
    <col min="17" max="17" width="2" customWidth="1"/>
    <col min="18" max="20" width="13" customWidth="1"/>
  </cols>
  <sheetData>
    <row r="1" spans="2:20" ht="9" customHeight="1" x14ac:dyDescent="0.25">
      <c r="B1" s="1"/>
      <c r="C1" s="1"/>
      <c r="D1" s="1"/>
      <c r="E1" s="1"/>
      <c r="F1" s="1"/>
      <c r="G1" s="1"/>
      <c r="H1" s="1"/>
      <c r="I1" s="1"/>
      <c r="J1" s="1"/>
      <c r="K1" s="1"/>
      <c r="L1" s="1"/>
      <c r="M1" s="1"/>
      <c r="N1" s="1"/>
      <c r="O1" s="1"/>
      <c r="P1" s="1"/>
      <c r="Q1" s="1"/>
      <c r="R1" s="1"/>
      <c r="S1" s="1"/>
      <c r="T1" s="1"/>
    </row>
    <row r="2" spans="2:20" ht="22.5" customHeight="1" x14ac:dyDescent="0.25">
      <c r="B2" s="1"/>
      <c r="C2" s="1"/>
      <c r="D2" s="1"/>
      <c r="E2" s="1"/>
      <c r="F2" s="1"/>
      <c r="G2" s="40" t="s">
        <v>855</v>
      </c>
      <c r="H2" s="41"/>
      <c r="I2" s="41"/>
      <c r="J2" s="41"/>
      <c r="K2" s="41"/>
      <c r="L2" s="41"/>
      <c r="M2" s="41"/>
      <c r="N2" s="41"/>
      <c r="O2" s="41"/>
      <c r="P2" s="41"/>
      <c r="Q2" s="1"/>
      <c r="R2" s="1"/>
      <c r="S2" s="1"/>
      <c r="T2" s="1"/>
    </row>
    <row r="3" spans="2:20" ht="15.4" customHeight="1" x14ac:dyDescent="0.25">
      <c r="B3" s="1"/>
      <c r="C3" s="1"/>
      <c r="D3" s="1"/>
      <c r="E3" s="1"/>
      <c r="F3" s="1"/>
      <c r="G3" s="1"/>
      <c r="H3" s="1"/>
      <c r="I3" s="1"/>
      <c r="J3" s="1"/>
      <c r="K3" s="1"/>
      <c r="L3" s="1"/>
      <c r="M3" s="1"/>
      <c r="N3" s="1"/>
      <c r="O3" s="1"/>
      <c r="P3" s="1"/>
      <c r="Q3" s="1"/>
      <c r="R3" s="1"/>
      <c r="S3" s="1"/>
      <c r="T3" s="1"/>
    </row>
    <row r="4" spans="2:20" ht="34.9" customHeight="1" x14ac:dyDescent="0.25">
      <c r="B4" s="1"/>
      <c r="C4" s="42" t="s">
        <v>877</v>
      </c>
      <c r="D4" s="43"/>
      <c r="E4" s="43"/>
      <c r="F4" s="43"/>
      <c r="G4" s="43"/>
      <c r="H4" s="43"/>
      <c r="I4" s="43"/>
      <c r="J4" s="43"/>
      <c r="K4" s="43"/>
      <c r="L4" s="43"/>
      <c r="M4" s="43"/>
      <c r="N4" s="43"/>
      <c r="O4" s="43"/>
      <c r="P4" s="43"/>
      <c r="Q4" s="1"/>
      <c r="R4" s="1"/>
      <c r="S4" s="1"/>
      <c r="T4" s="1"/>
    </row>
    <row r="5" spans="2:20" ht="5.25" customHeight="1" x14ac:dyDescent="0.25">
      <c r="B5" s="1"/>
      <c r="C5" s="1"/>
      <c r="D5" s="1"/>
      <c r="E5" s="1"/>
      <c r="F5" s="1"/>
      <c r="G5" s="1"/>
      <c r="H5" s="1"/>
      <c r="I5" s="1"/>
      <c r="J5" s="1"/>
      <c r="K5" s="1"/>
      <c r="L5" s="1"/>
      <c r="M5" s="1"/>
      <c r="N5" s="1"/>
      <c r="O5" s="1"/>
      <c r="P5" s="1"/>
      <c r="Q5" s="1"/>
      <c r="R5" s="1"/>
      <c r="S5" s="1"/>
      <c r="T5" s="1"/>
    </row>
    <row r="6" spans="2:20" ht="18.75" customHeight="1" x14ac:dyDescent="0.25">
      <c r="B6" s="1"/>
      <c r="C6" s="44" t="s">
        <v>878</v>
      </c>
      <c r="D6" s="45"/>
      <c r="E6" s="45"/>
      <c r="F6" s="45"/>
      <c r="G6" s="45"/>
      <c r="H6" s="45"/>
      <c r="I6" s="45"/>
      <c r="J6" s="45"/>
      <c r="K6" s="45"/>
      <c r="L6" s="45"/>
      <c r="M6" s="45"/>
      <c r="N6" s="45"/>
      <c r="O6" s="45"/>
      <c r="P6" s="46"/>
      <c r="Q6" s="1"/>
      <c r="R6" s="1"/>
      <c r="S6" s="1"/>
      <c r="T6" s="1"/>
    </row>
    <row r="7" spans="2:20" ht="4.75" customHeight="1" x14ac:dyDescent="0.25">
      <c r="B7" s="1"/>
      <c r="C7" s="1"/>
      <c r="D7" s="1"/>
      <c r="E7" s="1"/>
      <c r="F7" s="1"/>
      <c r="G7" s="1"/>
      <c r="H7" s="1"/>
      <c r="I7" s="1"/>
      <c r="J7" s="1"/>
      <c r="K7" s="1"/>
      <c r="L7" s="1"/>
      <c r="M7" s="1"/>
      <c r="N7" s="1"/>
      <c r="O7" s="1"/>
      <c r="P7" s="1"/>
      <c r="Q7" s="1"/>
      <c r="R7" s="1"/>
      <c r="S7" s="1"/>
      <c r="T7" s="1"/>
    </row>
    <row r="8" spans="2:20" ht="30.75" customHeight="1" x14ac:dyDescent="0.25">
      <c r="B8" s="1"/>
      <c r="C8" s="6" t="s">
        <v>884</v>
      </c>
      <c r="D8" s="6" t="s">
        <v>885</v>
      </c>
      <c r="E8" s="64" t="s">
        <v>886</v>
      </c>
      <c r="F8" s="65"/>
      <c r="G8" s="65"/>
      <c r="H8" s="64" t="s">
        <v>887</v>
      </c>
      <c r="I8" s="65"/>
      <c r="J8" s="66" t="s">
        <v>888</v>
      </c>
      <c r="K8" s="65"/>
      <c r="L8" s="65"/>
      <c r="M8" s="6" t="s">
        <v>889</v>
      </c>
      <c r="N8" s="7" t="s">
        <v>890</v>
      </c>
      <c r="O8" s="6" t="s">
        <v>891</v>
      </c>
      <c r="P8" s="66" t="s">
        <v>892</v>
      </c>
      <c r="Q8" s="65"/>
      <c r="R8" s="7" t="s">
        <v>893</v>
      </c>
      <c r="S8" s="7" t="s">
        <v>894</v>
      </c>
      <c r="T8" s="7" t="s">
        <v>905</v>
      </c>
    </row>
    <row r="9" spans="2:20" ht="11.25" customHeight="1" x14ac:dyDescent="0.25">
      <c r="B9" s="1"/>
      <c r="C9" s="8" t="s">
        <v>895</v>
      </c>
      <c r="D9" s="9" t="s">
        <v>896</v>
      </c>
      <c r="E9" s="58">
        <v>500000000</v>
      </c>
      <c r="F9" s="57"/>
      <c r="G9" s="57"/>
      <c r="H9" s="59">
        <v>42667</v>
      </c>
      <c r="I9" s="57"/>
      <c r="J9" s="59">
        <v>45223</v>
      </c>
      <c r="K9" s="57"/>
      <c r="L9" s="57"/>
      <c r="M9" s="9" t="s">
        <v>1</v>
      </c>
      <c r="N9" s="9" t="s">
        <v>897</v>
      </c>
      <c r="O9" s="11">
        <v>0</v>
      </c>
      <c r="P9" s="56" t="s">
        <v>898</v>
      </c>
      <c r="Q9" s="57"/>
      <c r="R9" s="12">
        <v>44493</v>
      </c>
      <c r="S9" s="13">
        <v>2.4</v>
      </c>
      <c r="T9" s="9" t="s">
        <v>906</v>
      </c>
    </row>
    <row r="10" spans="2:20" ht="11.25" customHeight="1" x14ac:dyDescent="0.25">
      <c r="B10" s="1"/>
      <c r="C10" s="8" t="s">
        <v>899</v>
      </c>
      <c r="D10" s="9" t="s">
        <v>900</v>
      </c>
      <c r="E10" s="58">
        <v>500000000</v>
      </c>
      <c r="F10" s="57"/>
      <c r="G10" s="57"/>
      <c r="H10" s="59">
        <v>42817</v>
      </c>
      <c r="I10" s="57"/>
      <c r="J10" s="59">
        <v>45558</v>
      </c>
      <c r="K10" s="57"/>
      <c r="L10" s="57"/>
      <c r="M10" s="9" t="s">
        <v>1</v>
      </c>
      <c r="N10" s="9" t="s">
        <v>897</v>
      </c>
      <c r="O10" s="11">
        <v>5.0000000000000001E-3</v>
      </c>
      <c r="P10" s="56" t="s">
        <v>898</v>
      </c>
      <c r="Q10" s="57"/>
      <c r="R10" s="12">
        <v>44462</v>
      </c>
      <c r="S10" s="13">
        <v>3.3178082191780822</v>
      </c>
      <c r="T10" s="9" t="s">
        <v>907</v>
      </c>
    </row>
    <row r="11" spans="2:20" ht="11.25" customHeight="1" x14ac:dyDescent="0.25">
      <c r="B11" s="1"/>
      <c r="C11" s="8" t="s">
        <v>901</v>
      </c>
      <c r="D11" s="9" t="s">
        <v>902</v>
      </c>
      <c r="E11" s="58">
        <v>750000000</v>
      </c>
      <c r="F11" s="57"/>
      <c r="G11" s="57"/>
      <c r="H11" s="59">
        <v>43181</v>
      </c>
      <c r="I11" s="57"/>
      <c r="J11" s="59">
        <v>46834</v>
      </c>
      <c r="K11" s="57"/>
      <c r="L11" s="57"/>
      <c r="M11" s="9" t="s">
        <v>1</v>
      </c>
      <c r="N11" s="9" t="s">
        <v>897</v>
      </c>
      <c r="O11" s="11">
        <v>8.7500000000000008E-3</v>
      </c>
      <c r="P11" s="56" t="s">
        <v>898</v>
      </c>
      <c r="Q11" s="57"/>
      <c r="R11" s="12">
        <v>44642</v>
      </c>
      <c r="S11" s="13">
        <v>6.8136986301369866</v>
      </c>
      <c r="T11" s="9" t="s">
        <v>908</v>
      </c>
    </row>
    <row r="12" spans="2:20" ht="11.25" customHeight="1" x14ac:dyDescent="0.25">
      <c r="B12" s="1"/>
      <c r="C12" s="8" t="s">
        <v>903</v>
      </c>
      <c r="D12" s="9" t="s">
        <v>904</v>
      </c>
      <c r="E12" s="58">
        <v>500000000</v>
      </c>
      <c r="F12" s="57"/>
      <c r="G12" s="57"/>
      <c r="H12" s="59">
        <v>43377</v>
      </c>
      <c r="I12" s="57"/>
      <c r="J12" s="59">
        <v>45934</v>
      </c>
      <c r="K12" s="57"/>
      <c r="L12" s="57"/>
      <c r="M12" s="9" t="s">
        <v>1</v>
      </c>
      <c r="N12" s="9" t="s">
        <v>897</v>
      </c>
      <c r="O12" s="11">
        <v>6.2500000000000003E-3</v>
      </c>
      <c r="P12" s="56" t="s">
        <v>898</v>
      </c>
      <c r="Q12" s="57"/>
      <c r="R12" s="12">
        <v>44473</v>
      </c>
      <c r="S12" s="13">
        <v>4.3479452054794523</v>
      </c>
      <c r="T12" s="9" t="s">
        <v>909</v>
      </c>
    </row>
    <row r="13" spans="2:20" ht="15" customHeight="1" x14ac:dyDescent="0.25">
      <c r="B13" s="1"/>
      <c r="C13" s="14"/>
      <c r="D13" s="15"/>
      <c r="E13" s="50">
        <v>2250000000</v>
      </c>
      <c r="F13" s="51"/>
      <c r="G13" s="51"/>
      <c r="H13" s="52"/>
      <c r="I13" s="53"/>
      <c r="J13" s="52"/>
      <c r="K13" s="53"/>
      <c r="L13" s="53"/>
      <c r="M13" s="14"/>
      <c r="N13" s="14"/>
      <c r="O13" s="14"/>
      <c r="P13" s="52"/>
      <c r="Q13" s="53"/>
      <c r="R13" s="14"/>
      <c r="S13" s="14"/>
      <c r="T13" s="14"/>
    </row>
    <row r="14" spans="2:20" ht="5.65" customHeight="1" x14ac:dyDescent="0.25">
      <c r="B14" s="1"/>
      <c r="C14" s="1"/>
      <c r="D14" s="1"/>
      <c r="E14" s="1"/>
      <c r="F14" s="1"/>
      <c r="G14" s="1"/>
      <c r="H14" s="1"/>
      <c r="I14" s="1"/>
      <c r="J14" s="1"/>
      <c r="K14" s="1"/>
      <c r="L14" s="1"/>
      <c r="M14" s="1"/>
      <c r="N14" s="1"/>
      <c r="O14" s="1"/>
      <c r="P14" s="1"/>
      <c r="Q14" s="1"/>
      <c r="R14" s="1"/>
      <c r="S14" s="1"/>
      <c r="T14" s="1"/>
    </row>
    <row r="15" spans="2:20" ht="19.899999999999999" customHeight="1" x14ac:dyDescent="0.25">
      <c r="B15" s="1"/>
      <c r="C15" s="44" t="s">
        <v>879</v>
      </c>
      <c r="D15" s="45"/>
      <c r="E15" s="45"/>
      <c r="F15" s="45"/>
      <c r="G15" s="45"/>
      <c r="H15" s="45"/>
      <c r="I15" s="45"/>
      <c r="J15" s="45"/>
      <c r="K15" s="45"/>
      <c r="L15" s="45"/>
      <c r="M15" s="45"/>
      <c r="N15" s="45"/>
      <c r="O15" s="45"/>
      <c r="P15" s="46"/>
      <c r="Q15" s="1"/>
      <c r="R15" s="1"/>
      <c r="S15" s="1"/>
      <c r="T15" s="1"/>
    </row>
    <row r="16" spans="2:20" ht="18.399999999999999" customHeight="1" x14ac:dyDescent="0.25">
      <c r="B16" s="1"/>
      <c r="C16" s="60" t="s">
        <v>880</v>
      </c>
      <c r="D16" s="61"/>
      <c r="E16" s="61"/>
      <c r="F16" s="61"/>
      <c r="G16" s="1"/>
      <c r="H16" s="1"/>
      <c r="I16" s="1"/>
      <c r="J16" s="1"/>
      <c r="K16" s="67">
        <v>2250000000</v>
      </c>
      <c r="L16" s="61"/>
      <c r="M16" s="61"/>
      <c r="N16" s="1"/>
      <c r="O16" s="1"/>
      <c r="P16" s="1"/>
      <c r="Q16" s="1"/>
      <c r="R16" s="1"/>
      <c r="S16" s="1"/>
      <c r="T16" s="1"/>
    </row>
    <row r="17" spans="2:20" ht="15.5" customHeight="1" x14ac:dyDescent="0.25">
      <c r="B17" s="1"/>
      <c r="C17" s="60" t="s">
        <v>881</v>
      </c>
      <c r="D17" s="61"/>
      <c r="E17" s="61"/>
      <c r="F17" s="61"/>
      <c r="G17" s="61"/>
      <c r="H17" s="61"/>
      <c r="I17" s="1"/>
      <c r="J17" s="1"/>
      <c r="K17" s="1"/>
      <c r="L17" s="16"/>
      <c r="M17" s="17">
        <v>5.416666666666666E-3</v>
      </c>
      <c r="N17" s="1"/>
      <c r="O17" s="1"/>
      <c r="P17" s="1"/>
      <c r="Q17" s="1"/>
      <c r="R17" s="1"/>
      <c r="S17" s="1"/>
      <c r="T17" s="1"/>
    </row>
    <row r="18" spans="2:20" ht="15.5" customHeight="1" x14ac:dyDescent="0.25">
      <c r="B18" s="1"/>
      <c r="C18" s="60" t="s">
        <v>882</v>
      </c>
      <c r="D18" s="61"/>
      <c r="E18" s="61"/>
      <c r="F18" s="61"/>
      <c r="G18" s="61"/>
      <c r="H18" s="61"/>
      <c r="I18" s="1"/>
      <c r="J18" s="1"/>
      <c r="K18" s="54">
        <v>4.5080669710806696</v>
      </c>
      <c r="L18" s="55"/>
      <c r="M18" s="55"/>
      <c r="N18" s="1"/>
      <c r="O18" s="1"/>
      <c r="P18" s="1"/>
      <c r="Q18" s="1"/>
      <c r="R18" s="1"/>
      <c r="S18" s="1"/>
      <c r="T18" s="1"/>
    </row>
    <row r="19" spans="2:20" ht="15.5" customHeight="1" x14ac:dyDescent="0.25">
      <c r="C19" s="62" t="s">
        <v>883</v>
      </c>
      <c r="D19" s="63"/>
      <c r="E19" s="63"/>
      <c r="F19" s="63"/>
    </row>
  </sheetData>
  <mergeCells count="34">
    <mergeCell ref="G2:P2"/>
    <mergeCell ref="C4:P4"/>
    <mergeCell ref="C6:P6"/>
    <mergeCell ref="C15:P15"/>
    <mergeCell ref="C16:F16"/>
    <mergeCell ref="K16:M16"/>
    <mergeCell ref="P8:Q8"/>
    <mergeCell ref="P9:Q9"/>
    <mergeCell ref="H10:I10"/>
    <mergeCell ref="J10:L10"/>
    <mergeCell ref="C19:F19"/>
    <mergeCell ref="E8:G8"/>
    <mergeCell ref="H8:I8"/>
    <mergeCell ref="J8:L8"/>
    <mergeCell ref="E9:G9"/>
    <mergeCell ref="H9:I9"/>
    <mergeCell ref="J9:L9"/>
    <mergeCell ref="E10:G10"/>
    <mergeCell ref="E12:G12"/>
    <mergeCell ref="H12:I12"/>
    <mergeCell ref="J12:L12"/>
    <mergeCell ref="P12:Q12"/>
    <mergeCell ref="C17:H17"/>
    <mergeCell ref="P10:Q10"/>
    <mergeCell ref="E11:G11"/>
    <mergeCell ref="H11:I11"/>
    <mergeCell ref="J11:L11"/>
    <mergeCell ref="P11:Q11"/>
    <mergeCell ref="E13:G13"/>
    <mergeCell ref="H13:I13"/>
    <mergeCell ref="J13:L13"/>
    <mergeCell ref="P13:Q13"/>
    <mergeCell ref="K18:M18"/>
    <mergeCell ref="C18:H18"/>
  </mergeCells>
  <hyperlinks>
    <hyperlink ref="C9" r:id="rId1" display="mailto:BD@135194" xr:uid="{00000000-0004-0000-0400-000000000000}"/>
    <hyperlink ref="C10" r:id="rId2" display="mailto:BD@138090" xr:uid="{00000000-0004-0000-0400-000001000000}"/>
    <hyperlink ref="C11" r:id="rId3" display="mailto:BD@150169" xr:uid="{00000000-0004-0000-0400-000002000000}"/>
    <hyperlink ref="C12" r:id="rId4" display="mailto:BD@153515" xr:uid="{00000000-0004-0000-0400-000003000000}"/>
  </hyperlinks>
  <pageMargins left="0.44431372549019615" right="0.44431372549019615" top="0.44431372549019615" bottom="0.44431372549019615" header="0.50980392156862753" footer="0.50980392156862753"/>
  <pageSetup scale="94" orientation="landscape" r:id="rId5"/>
  <headerFooter alignWithMargins="0">
    <oddFooter>&amp;R&amp;1#&amp;"Calibri"&amp;10&amp;K0000FFClassification : Internal</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H19"/>
  <sheetViews>
    <sheetView showGridLines="0" topLeftCell="B1" zoomScaleNormal="100" workbookViewId="0"/>
  </sheetViews>
  <sheetFormatPr defaultRowHeight="12.5" x14ac:dyDescent="0.25"/>
  <cols>
    <col min="1" max="1" width="0" hidden="1" customWidth="1"/>
    <col min="2" max="2" width="27" customWidth="1"/>
    <col min="3" max="3" width="9" customWidth="1"/>
    <col min="4" max="4" width="1" customWidth="1"/>
    <col min="5" max="6" width="17" customWidth="1"/>
    <col min="7" max="7" width="23" customWidth="1"/>
    <col min="8" max="8" width="7" customWidth="1"/>
  </cols>
  <sheetData>
    <row r="1" spans="2:8" ht="1.5" customHeight="1" x14ac:dyDescent="0.25"/>
    <row r="2" spans="2:8" ht="7.5" customHeight="1" x14ac:dyDescent="0.25">
      <c r="B2" s="1"/>
      <c r="C2" s="1"/>
      <c r="D2" s="1"/>
      <c r="E2" s="1"/>
      <c r="F2" s="1"/>
      <c r="G2" s="1"/>
      <c r="H2" s="1"/>
    </row>
    <row r="3" spans="2:8" ht="22.5" customHeight="1" x14ac:dyDescent="0.25">
      <c r="B3" s="1"/>
      <c r="C3" s="1"/>
      <c r="D3" s="1"/>
      <c r="E3" s="40" t="s">
        <v>855</v>
      </c>
      <c r="F3" s="41"/>
      <c r="G3" s="41"/>
      <c r="H3" s="41"/>
    </row>
    <row r="4" spans="2:8" ht="7.75" customHeight="1" x14ac:dyDescent="0.25">
      <c r="B4" s="1"/>
      <c r="C4" s="1"/>
      <c r="D4" s="1"/>
      <c r="E4" s="1"/>
      <c r="F4" s="1"/>
      <c r="G4" s="1"/>
      <c r="H4" s="1"/>
    </row>
    <row r="5" spans="2:8" ht="36.5" customHeight="1" x14ac:dyDescent="0.25">
      <c r="B5" s="42" t="s">
        <v>910</v>
      </c>
      <c r="C5" s="43"/>
      <c r="D5" s="43"/>
      <c r="E5" s="43"/>
      <c r="F5" s="43"/>
      <c r="G5" s="43"/>
      <c r="H5" s="43"/>
    </row>
    <row r="6" spans="2:8" ht="9.75" customHeight="1" x14ac:dyDescent="0.25">
      <c r="B6" s="1"/>
      <c r="C6" s="1"/>
      <c r="D6" s="1"/>
      <c r="E6" s="1"/>
      <c r="F6" s="1"/>
      <c r="G6" s="1"/>
      <c r="H6" s="1"/>
    </row>
    <row r="7" spans="2:8" ht="18.75" customHeight="1" x14ac:dyDescent="0.25">
      <c r="B7" s="69" t="s">
        <v>911</v>
      </c>
      <c r="C7" s="70"/>
      <c r="D7" s="70"/>
      <c r="E7" s="70"/>
      <c r="F7" s="70"/>
      <c r="G7" s="70"/>
      <c r="H7" s="71"/>
    </row>
    <row r="8" spans="2:8" ht="12.75" customHeight="1" x14ac:dyDescent="0.25">
      <c r="B8" s="1"/>
      <c r="C8" s="1"/>
      <c r="D8" s="1"/>
      <c r="E8" s="1"/>
      <c r="F8" s="1"/>
      <c r="G8" s="1"/>
      <c r="H8" s="1"/>
    </row>
    <row r="9" spans="2:8" ht="15.75" customHeight="1" x14ac:dyDescent="0.25">
      <c r="B9" s="3" t="s">
        <v>913</v>
      </c>
      <c r="C9" s="35" t="s">
        <v>914</v>
      </c>
      <c r="D9" s="32"/>
      <c r="E9" s="32"/>
      <c r="F9" s="4" t="s">
        <v>915</v>
      </c>
      <c r="G9" s="4" t="s">
        <v>916</v>
      </c>
      <c r="H9" s="1"/>
    </row>
    <row r="10" spans="2:8" ht="15" customHeight="1" x14ac:dyDescent="0.25">
      <c r="B10" s="5" t="s">
        <v>917</v>
      </c>
      <c r="C10" s="68" t="s">
        <v>918</v>
      </c>
      <c r="D10" s="34"/>
      <c r="E10" s="34"/>
      <c r="F10" s="2" t="s">
        <v>919</v>
      </c>
      <c r="G10" s="2" t="s">
        <v>920</v>
      </c>
      <c r="H10" s="1"/>
    </row>
    <row r="11" spans="2:8" ht="15" customHeight="1" x14ac:dyDescent="0.25">
      <c r="B11" s="5" t="s">
        <v>921</v>
      </c>
      <c r="C11" s="68" t="s">
        <v>922</v>
      </c>
      <c r="D11" s="34"/>
      <c r="E11" s="34"/>
      <c r="F11" s="2" t="s">
        <v>919</v>
      </c>
      <c r="G11" s="2" t="s">
        <v>923</v>
      </c>
      <c r="H11" s="1"/>
    </row>
    <row r="12" spans="2:8" ht="15" customHeight="1" x14ac:dyDescent="0.25">
      <c r="B12" s="5" t="s">
        <v>924</v>
      </c>
      <c r="C12" s="68" t="s">
        <v>918</v>
      </c>
      <c r="D12" s="34"/>
      <c r="E12" s="34"/>
      <c r="F12" s="2" t="s">
        <v>919</v>
      </c>
      <c r="G12" s="2" t="s">
        <v>925</v>
      </c>
      <c r="H12" s="1"/>
    </row>
    <row r="13" spans="2:8" ht="28.5" customHeight="1" x14ac:dyDescent="0.25">
      <c r="B13" s="1"/>
      <c r="C13" s="1"/>
      <c r="D13" s="1"/>
      <c r="E13" s="1"/>
      <c r="F13" s="1"/>
      <c r="G13" s="1"/>
      <c r="H13" s="1"/>
    </row>
    <row r="14" spans="2:8" ht="18.75" customHeight="1" x14ac:dyDescent="0.25">
      <c r="B14" s="69" t="s">
        <v>912</v>
      </c>
      <c r="C14" s="70"/>
      <c r="D14" s="70"/>
      <c r="E14" s="70"/>
      <c r="F14" s="70"/>
      <c r="G14" s="70"/>
      <c r="H14" s="71"/>
    </row>
    <row r="15" spans="2:8" ht="15.75" customHeight="1" x14ac:dyDescent="0.25">
      <c r="B15" s="1"/>
      <c r="C15" s="1"/>
      <c r="D15" s="1"/>
      <c r="E15" s="1"/>
      <c r="F15" s="1"/>
      <c r="G15" s="1"/>
      <c r="H15" s="1"/>
    </row>
    <row r="16" spans="2:8" ht="15.75" customHeight="1" x14ac:dyDescent="0.25">
      <c r="B16" s="3" t="s">
        <v>913</v>
      </c>
      <c r="C16" s="35" t="s">
        <v>914</v>
      </c>
      <c r="D16" s="32"/>
      <c r="E16" s="32"/>
      <c r="F16" s="4" t="s">
        <v>915</v>
      </c>
      <c r="G16" s="1"/>
      <c r="H16" s="1"/>
    </row>
    <row r="17" spans="2:8" ht="15" customHeight="1" x14ac:dyDescent="0.25">
      <c r="B17" s="5" t="s">
        <v>917</v>
      </c>
      <c r="C17" s="68" t="s">
        <v>926</v>
      </c>
      <c r="D17" s="34"/>
      <c r="E17" s="34"/>
      <c r="F17" s="2"/>
      <c r="G17" s="1"/>
      <c r="H17" s="1"/>
    </row>
    <row r="18" spans="2:8" ht="15" customHeight="1" x14ac:dyDescent="0.25">
      <c r="B18" s="5" t="s">
        <v>921</v>
      </c>
      <c r="C18" s="68" t="s">
        <v>927</v>
      </c>
      <c r="D18" s="34"/>
      <c r="E18" s="34"/>
      <c r="F18" s="2" t="s">
        <v>919</v>
      </c>
      <c r="G18" s="1"/>
      <c r="H18" s="1"/>
    </row>
    <row r="19" spans="2:8" ht="15" customHeight="1" x14ac:dyDescent="0.25">
      <c r="B19" s="5" t="s">
        <v>924</v>
      </c>
      <c r="C19" s="68" t="s">
        <v>928</v>
      </c>
      <c r="D19" s="34"/>
      <c r="E19" s="34"/>
      <c r="F19" s="2" t="s">
        <v>919</v>
      </c>
    </row>
  </sheetData>
  <mergeCells count="12">
    <mergeCell ref="C16:E16"/>
    <mergeCell ref="C17:E17"/>
    <mergeCell ref="C18:E18"/>
    <mergeCell ref="C19:E19"/>
    <mergeCell ref="E3:H3"/>
    <mergeCell ref="B5:H5"/>
    <mergeCell ref="B7:H7"/>
    <mergeCell ref="B14:H14"/>
    <mergeCell ref="C9:E9"/>
    <mergeCell ref="C10:E10"/>
    <mergeCell ref="C11:E11"/>
    <mergeCell ref="C12:E12"/>
  </mergeCells>
  <pageMargins left="0.44431372549019615" right="0.44431372549019615" top="0.44431372549019615" bottom="0.44431372549019615" header="0.50980392156862753" footer="0.50980392156862753"/>
  <pageSetup paperSize="9" scale="95" orientation="portrait" r:id="rId1"/>
  <headerFooter alignWithMargins="0">
    <oddFooter>&amp;R&amp;1#&amp;"Calibri"&amp;10&amp;K0000FFClassification : Internal</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X88"/>
  <sheetViews>
    <sheetView showGridLines="0" topLeftCell="B1" zoomScale="150" zoomScaleNormal="150" workbookViewId="0"/>
  </sheetViews>
  <sheetFormatPr defaultRowHeight="12.5" x14ac:dyDescent="0.25"/>
  <cols>
    <col min="1" max="1" width="0" hidden="1" customWidth="1"/>
    <col min="2" max="2" width="3" customWidth="1"/>
    <col min="3" max="3" width="1" customWidth="1"/>
    <col min="4" max="4" width="32" customWidth="1"/>
    <col min="5" max="5" width="1" customWidth="1"/>
    <col min="6" max="6" width="3" customWidth="1"/>
    <col min="7" max="7" width="16" customWidth="1"/>
    <col min="8" max="8" width="14" customWidth="1"/>
    <col min="9" max="17" width="1" customWidth="1"/>
    <col min="18" max="18" width="2" customWidth="1"/>
    <col min="19" max="19" width="11" customWidth="1"/>
    <col min="20" max="20" width="2" customWidth="1"/>
    <col min="21" max="21" width="1" customWidth="1"/>
    <col min="22" max="22" width="2" customWidth="1"/>
    <col min="23" max="23" width="1" customWidth="1"/>
    <col min="24" max="24" width="2" customWidth="1"/>
  </cols>
  <sheetData>
    <row r="1" spans="2:24" ht="9" customHeight="1" x14ac:dyDescent="0.25">
      <c r="B1" s="1"/>
      <c r="C1" s="1"/>
      <c r="D1" s="1"/>
      <c r="E1" s="1"/>
      <c r="F1" s="1"/>
      <c r="G1" s="1"/>
      <c r="H1" s="1"/>
      <c r="I1" s="1"/>
      <c r="J1" s="1"/>
      <c r="K1" s="1"/>
      <c r="L1" s="1"/>
      <c r="M1" s="1"/>
      <c r="N1" s="1"/>
      <c r="O1" s="1"/>
      <c r="P1" s="1"/>
      <c r="Q1" s="1"/>
      <c r="R1" s="1"/>
      <c r="S1" s="1"/>
      <c r="T1" s="1"/>
      <c r="U1" s="1"/>
      <c r="V1" s="1"/>
      <c r="W1" s="1"/>
      <c r="X1" s="1"/>
    </row>
    <row r="2" spans="2:24" ht="22.5" customHeight="1" x14ac:dyDescent="0.25">
      <c r="B2" s="1"/>
      <c r="C2" s="1"/>
      <c r="D2" s="1"/>
      <c r="E2" s="1"/>
      <c r="F2" s="40" t="s">
        <v>855</v>
      </c>
      <c r="G2" s="41"/>
      <c r="H2" s="41"/>
      <c r="I2" s="41"/>
      <c r="J2" s="41"/>
      <c r="K2" s="41"/>
      <c r="L2" s="41"/>
      <c r="M2" s="41"/>
      <c r="N2" s="41"/>
      <c r="O2" s="41"/>
      <c r="P2" s="41"/>
      <c r="Q2" s="41"/>
      <c r="R2" s="41"/>
      <c r="S2" s="41"/>
      <c r="T2" s="41"/>
      <c r="U2" s="41"/>
      <c r="V2" s="1"/>
      <c r="W2" s="1"/>
      <c r="X2" s="1"/>
    </row>
    <row r="3" spans="2:24" ht="6.25" customHeight="1" x14ac:dyDescent="0.25">
      <c r="B3" s="1"/>
      <c r="C3" s="1"/>
      <c r="D3" s="1"/>
      <c r="E3" s="1"/>
      <c r="F3" s="1"/>
      <c r="G3" s="114"/>
      <c r="H3" s="115"/>
      <c r="I3" s="115"/>
      <c r="J3" s="115"/>
      <c r="K3" s="115"/>
      <c r="L3" s="115"/>
      <c r="M3" s="115"/>
      <c r="N3" s="115"/>
      <c r="O3" s="115"/>
      <c r="P3" s="115"/>
      <c r="Q3" s="115"/>
      <c r="R3" s="115"/>
      <c r="S3" s="115"/>
      <c r="T3" s="1"/>
      <c r="U3" s="1"/>
      <c r="V3" s="1"/>
      <c r="W3" s="1"/>
      <c r="X3" s="1"/>
    </row>
    <row r="4" spans="2:24" ht="11" customHeight="1" x14ac:dyDescent="0.25">
      <c r="B4" s="1"/>
      <c r="C4" s="1"/>
      <c r="D4" s="1"/>
      <c r="E4" s="1"/>
      <c r="F4" s="1"/>
      <c r="G4" s="115"/>
      <c r="H4" s="115"/>
      <c r="I4" s="115"/>
      <c r="J4" s="115"/>
      <c r="K4" s="115"/>
      <c r="L4" s="115"/>
      <c r="M4" s="115"/>
      <c r="N4" s="115"/>
      <c r="O4" s="115"/>
      <c r="P4" s="115"/>
      <c r="Q4" s="115"/>
      <c r="R4" s="115"/>
      <c r="S4" s="115"/>
      <c r="T4" s="1"/>
      <c r="U4" s="1"/>
      <c r="V4" s="1"/>
      <c r="W4" s="1"/>
      <c r="X4" s="1"/>
    </row>
    <row r="5" spans="2:24" ht="32.25" customHeight="1" x14ac:dyDescent="0.25">
      <c r="B5" s="42" t="s">
        <v>929</v>
      </c>
      <c r="C5" s="43"/>
      <c r="D5" s="43"/>
      <c r="E5" s="43"/>
      <c r="F5" s="43"/>
      <c r="G5" s="43"/>
      <c r="H5" s="43"/>
      <c r="I5" s="43"/>
      <c r="J5" s="43"/>
      <c r="K5" s="43"/>
      <c r="L5" s="43"/>
      <c r="M5" s="43"/>
      <c r="N5" s="43"/>
      <c r="O5" s="43"/>
      <c r="P5" s="43"/>
      <c r="Q5" s="43"/>
      <c r="R5" s="43"/>
      <c r="S5" s="43"/>
      <c r="T5" s="43"/>
      <c r="U5" s="43"/>
      <c r="V5" s="1"/>
      <c r="W5" s="1"/>
      <c r="X5" s="1"/>
    </row>
    <row r="6" spans="2:24" ht="14.4" customHeight="1" x14ac:dyDescent="0.25">
      <c r="B6" s="60" t="s">
        <v>930</v>
      </c>
      <c r="C6" s="61"/>
      <c r="D6" s="61"/>
      <c r="E6" s="61"/>
      <c r="F6" s="61"/>
      <c r="G6" s="61"/>
      <c r="H6" s="1"/>
      <c r="I6" s="1"/>
      <c r="J6" s="1"/>
      <c r="K6" s="1"/>
      <c r="L6" s="1"/>
      <c r="M6" s="1"/>
      <c r="N6" s="1"/>
      <c r="O6" s="1"/>
      <c r="P6" s="1"/>
      <c r="Q6" s="1"/>
      <c r="R6" s="1"/>
      <c r="S6" s="1"/>
      <c r="T6" s="1"/>
      <c r="U6" s="1"/>
      <c r="V6" s="1"/>
      <c r="W6" s="1"/>
      <c r="X6" s="1"/>
    </row>
    <row r="7" spans="2:24" ht="5.9" customHeight="1" x14ac:dyDescent="0.25">
      <c r="B7" s="1"/>
      <c r="C7" s="1"/>
      <c r="D7" s="1"/>
      <c r="E7" s="1"/>
      <c r="F7" s="1"/>
      <c r="G7" s="1"/>
      <c r="H7" s="1"/>
      <c r="I7" s="1"/>
      <c r="J7" s="1"/>
      <c r="K7" s="1"/>
      <c r="L7" s="1"/>
      <c r="M7" s="1"/>
      <c r="N7" s="1"/>
      <c r="O7" s="1"/>
      <c r="P7" s="1"/>
      <c r="Q7" s="1"/>
      <c r="R7" s="1"/>
      <c r="S7" s="1"/>
      <c r="T7" s="1"/>
      <c r="U7" s="1"/>
      <c r="V7" s="1"/>
      <c r="W7" s="1"/>
      <c r="X7" s="1"/>
    </row>
    <row r="8" spans="2:24" ht="18.75" customHeight="1" x14ac:dyDescent="0.25">
      <c r="B8" s="44" t="s">
        <v>931</v>
      </c>
      <c r="C8" s="45"/>
      <c r="D8" s="45"/>
      <c r="E8" s="45"/>
      <c r="F8" s="45"/>
      <c r="G8" s="45"/>
      <c r="H8" s="45"/>
      <c r="I8" s="45"/>
      <c r="J8" s="45"/>
      <c r="K8" s="45"/>
      <c r="L8" s="45"/>
      <c r="M8" s="45"/>
      <c r="N8" s="45"/>
      <c r="O8" s="45"/>
      <c r="P8" s="45"/>
      <c r="Q8" s="45"/>
      <c r="R8" s="45"/>
      <c r="S8" s="45"/>
      <c r="T8" s="45"/>
      <c r="U8" s="46"/>
      <c r="V8" s="1"/>
      <c r="W8" s="1"/>
      <c r="X8" s="1"/>
    </row>
    <row r="9" spans="2:24" ht="4.5" customHeight="1" x14ac:dyDescent="0.25">
      <c r="B9" s="1"/>
      <c r="C9" s="1"/>
      <c r="D9" s="1"/>
      <c r="E9" s="1"/>
      <c r="F9" s="1"/>
      <c r="G9" s="1"/>
      <c r="H9" s="1"/>
      <c r="I9" s="1"/>
      <c r="J9" s="1"/>
      <c r="K9" s="1"/>
      <c r="L9" s="1"/>
      <c r="M9" s="1"/>
      <c r="N9" s="1"/>
      <c r="O9" s="1"/>
      <c r="P9" s="1"/>
      <c r="Q9" s="1"/>
      <c r="R9" s="1"/>
      <c r="S9" s="1"/>
      <c r="T9" s="1"/>
      <c r="U9" s="1"/>
      <c r="V9" s="1"/>
      <c r="W9" s="1"/>
      <c r="X9" s="1"/>
    </row>
    <row r="10" spans="2:24" ht="15.75" customHeight="1" x14ac:dyDescent="0.25">
      <c r="B10" s="113" t="s">
        <v>932</v>
      </c>
      <c r="C10" s="112"/>
      <c r="D10" s="112"/>
      <c r="E10" s="112"/>
      <c r="F10" s="112"/>
      <c r="G10" s="112"/>
      <c r="H10" s="112"/>
      <c r="I10" s="112"/>
      <c r="J10" s="1"/>
      <c r="K10" s="116">
        <v>2250000000</v>
      </c>
      <c r="L10" s="112"/>
      <c r="M10" s="112"/>
      <c r="N10" s="112"/>
      <c r="O10" s="112"/>
      <c r="P10" s="112"/>
      <c r="Q10" s="112"/>
      <c r="R10" s="112"/>
      <c r="S10" s="112"/>
      <c r="T10" s="112"/>
      <c r="U10" s="1"/>
      <c r="V10" s="18" t="s">
        <v>933</v>
      </c>
      <c r="W10" s="1"/>
      <c r="X10" s="1"/>
    </row>
    <row r="11" spans="2:24" ht="6.4" customHeight="1" x14ac:dyDescent="0.25">
      <c r="B11" s="1"/>
      <c r="C11" s="1"/>
      <c r="D11" s="1"/>
      <c r="E11" s="1"/>
      <c r="F11" s="1"/>
      <c r="G11" s="1"/>
      <c r="H11" s="1"/>
      <c r="I11" s="1"/>
      <c r="J11" s="1"/>
      <c r="K11" s="1"/>
      <c r="L11" s="1"/>
      <c r="M11" s="1"/>
      <c r="N11" s="1"/>
      <c r="O11" s="1"/>
      <c r="P11" s="1"/>
      <c r="Q11" s="1"/>
      <c r="R11" s="1"/>
      <c r="S11" s="1"/>
      <c r="T11" s="1"/>
      <c r="U11" s="1"/>
      <c r="V11" s="1"/>
      <c r="W11" s="1"/>
      <c r="X11" s="1"/>
    </row>
    <row r="12" spans="2:24" ht="15.75" customHeight="1" x14ac:dyDescent="0.25">
      <c r="B12" s="113" t="s">
        <v>935</v>
      </c>
      <c r="C12" s="112"/>
      <c r="D12" s="112"/>
      <c r="E12" s="112"/>
      <c r="F12" s="112"/>
      <c r="G12" s="112"/>
      <c r="H12" s="112"/>
      <c r="I12" s="112"/>
      <c r="J12" s="1"/>
      <c r="K12" s="67">
        <v>2919885431.1599913</v>
      </c>
      <c r="L12" s="61"/>
      <c r="M12" s="61"/>
      <c r="N12" s="61"/>
      <c r="O12" s="61"/>
      <c r="P12" s="61"/>
      <c r="Q12" s="61"/>
      <c r="R12" s="61"/>
      <c r="S12" s="61"/>
      <c r="T12" s="61"/>
      <c r="U12" s="61"/>
      <c r="V12" s="85" t="s">
        <v>934</v>
      </c>
      <c r="W12" s="86"/>
      <c r="X12" s="1"/>
    </row>
    <row r="13" spans="2:24" ht="7" customHeight="1" x14ac:dyDescent="0.25">
      <c r="B13" s="1"/>
      <c r="C13" s="1"/>
      <c r="D13" s="1"/>
      <c r="E13" s="1"/>
      <c r="F13" s="1"/>
      <c r="G13" s="1"/>
      <c r="H13" s="1"/>
      <c r="I13" s="1"/>
      <c r="J13" s="1"/>
      <c r="K13" s="1"/>
      <c r="L13" s="1"/>
      <c r="M13" s="1"/>
      <c r="N13" s="1"/>
      <c r="O13" s="1"/>
      <c r="P13" s="1"/>
      <c r="Q13" s="1"/>
      <c r="R13" s="1"/>
      <c r="S13" s="1"/>
      <c r="T13" s="1"/>
      <c r="U13" s="1"/>
      <c r="V13" s="1"/>
      <c r="W13" s="1"/>
      <c r="X13" s="1"/>
    </row>
    <row r="14" spans="2:24" ht="15" customHeight="1" x14ac:dyDescent="0.25">
      <c r="B14" s="60" t="s">
        <v>936</v>
      </c>
      <c r="C14" s="61"/>
      <c r="D14" s="61"/>
      <c r="E14" s="61"/>
      <c r="F14" s="61"/>
      <c r="G14" s="61"/>
      <c r="H14" s="61"/>
      <c r="I14" s="61"/>
      <c r="J14" s="1"/>
      <c r="K14" s="1"/>
      <c r="L14" s="1"/>
      <c r="M14" s="67">
        <v>13000000</v>
      </c>
      <c r="N14" s="61"/>
      <c r="O14" s="61"/>
      <c r="P14" s="61"/>
      <c r="Q14" s="61"/>
      <c r="R14" s="61"/>
      <c r="S14" s="61"/>
      <c r="T14" s="61"/>
      <c r="U14" s="61"/>
      <c r="V14" s="85" t="s">
        <v>937</v>
      </c>
      <c r="W14" s="86"/>
      <c r="X14" s="1"/>
    </row>
    <row r="15" spans="2:24" ht="7.75" customHeight="1" x14ac:dyDescent="0.25">
      <c r="B15" s="1"/>
      <c r="C15" s="1"/>
      <c r="D15" s="1"/>
      <c r="E15" s="1"/>
      <c r="F15" s="1"/>
      <c r="G15" s="1"/>
      <c r="H15" s="1"/>
      <c r="I15" s="1"/>
      <c r="J15" s="1"/>
      <c r="K15" s="1"/>
      <c r="L15" s="1"/>
      <c r="M15" s="1"/>
      <c r="N15" s="1"/>
      <c r="O15" s="1"/>
      <c r="P15" s="1"/>
      <c r="Q15" s="1"/>
      <c r="R15" s="1"/>
      <c r="S15" s="1"/>
      <c r="T15" s="1"/>
      <c r="U15" s="1"/>
      <c r="V15" s="1"/>
      <c r="W15" s="1"/>
      <c r="X15" s="1"/>
    </row>
    <row r="16" spans="2:24" ht="15" customHeight="1" x14ac:dyDescent="0.25">
      <c r="B16" s="60" t="s">
        <v>938</v>
      </c>
      <c r="C16" s="61"/>
      <c r="D16" s="61"/>
      <c r="E16" s="61"/>
      <c r="F16" s="61"/>
      <c r="G16" s="61"/>
      <c r="H16" s="61"/>
      <c r="I16" s="61"/>
      <c r="J16" s="1"/>
      <c r="K16" s="1"/>
      <c r="L16" s="1"/>
      <c r="M16" s="67">
        <v>133025815.15000001</v>
      </c>
      <c r="N16" s="61"/>
      <c r="O16" s="61"/>
      <c r="P16" s="61"/>
      <c r="Q16" s="61"/>
      <c r="R16" s="61"/>
      <c r="S16" s="61"/>
      <c r="T16" s="61"/>
      <c r="U16" s="61"/>
      <c r="V16" s="85" t="s">
        <v>939</v>
      </c>
      <c r="W16" s="86"/>
      <c r="X16" s="1"/>
    </row>
    <row r="17" spans="2:24" ht="7.75" customHeight="1" x14ac:dyDescent="0.25">
      <c r="B17" s="1"/>
      <c r="C17" s="1"/>
      <c r="D17" s="1"/>
      <c r="E17" s="1"/>
      <c r="F17" s="1"/>
      <c r="G17" s="1"/>
      <c r="H17" s="1"/>
      <c r="I17" s="1"/>
      <c r="J17" s="1"/>
      <c r="K17" s="1"/>
      <c r="L17" s="1"/>
      <c r="M17" s="1"/>
      <c r="N17" s="1"/>
      <c r="O17" s="1"/>
      <c r="P17" s="1"/>
      <c r="Q17" s="1"/>
      <c r="R17" s="1"/>
      <c r="S17" s="1"/>
      <c r="T17" s="1"/>
      <c r="U17" s="1"/>
      <c r="V17" s="1"/>
      <c r="W17" s="1"/>
      <c r="X17" s="1"/>
    </row>
    <row r="18" spans="2:24" ht="15.75" customHeight="1" x14ac:dyDescent="0.25">
      <c r="B18" s="60" t="s">
        <v>940</v>
      </c>
      <c r="C18" s="61"/>
      <c r="D18" s="61"/>
      <c r="E18" s="61"/>
      <c r="F18" s="61"/>
      <c r="G18" s="61"/>
      <c r="H18" s="61"/>
      <c r="I18" s="61"/>
      <c r="J18" s="1"/>
      <c r="K18" s="111">
        <v>0.3626272205822183</v>
      </c>
      <c r="L18" s="112"/>
      <c r="M18" s="112"/>
      <c r="N18" s="112"/>
      <c r="O18" s="112"/>
      <c r="P18" s="112"/>
      <c r="Q18" s="112"/>
      <c r="R18" s="112"/>
      <c r="S18" s="112"/>
      <c r="T18" s="112"/>
      <c r="U18" s="112"/>
      <c r="V18" s="1"/>
      <c r="W18" s="1"/>
      <c r="X18" s="1"/>
    </row>
    <row r="19" spans="2:24" ht="15.75" customHeight="1" x14ac:dyDescent="0.25">
      <c r="B19" s="1"/>
      <c r="C19" s="1"/>
      <c r="D19" s="1"/>
      <c r="E19" s="1"/>
      <c r="F19" s="1"/>
      <c r="G19" s="1"/>
      <c r="H19" s="1"/>
      <c r="I19" s="1"/>
      <c r="J19" s="1"/>
      <c r="K19" s="1"/>
      <c r="L19" s="1"/>
      <c r="M19" s="1"/>
      <c r="N19" s="1"/>
      <c r="O19" s="1"/>
      <c r="P19" s="1"/>
      <c r="Q19" s="1"/>
      <c r="R19" s="1"/>
      <c r="S19" s="1"/>
      <c r="T19" s="1"/>
      <c r="U19" s="1"/>
      <c r="V19" s="1"/>
      <c r="W19" s="1"/>
      <c r="X19" s="1"/>
    </row>
    <row r="20" spans="2:24" ht="18.75" customHeight="1" x14ac:dyDescent="0.25">
      <c r="B20" s="44" t="s">
        <v>941</v>
      </c>
      <c r="C20" s="45"/>
      <c r="D20" s="45"/>
      <c r="E20" s="45"/>
      <c r="F20" s="45"/>
      <c r="G20" s="45"/>
      <c r="H20" s="45"/>
      <c r="I20" s="45"/>
      <c r="J20" s="45"/>
      <c r="K20" s="45"/>
      <c r="L20" s="45"/>
      <c r="M20" s="45"/>
      <c r="N20" s="45"/>
      <c r="O20" s="45"/>
      <c r="P20" s="45"/>
      <c r="Q20" s="45"/>
      <c r="R20" s="45"/>
      <c r="S20" s="45"/>
      <c r="T20" s="46"/>
      <c r="U20" s="1"/>
      <c r="V20" s="1"/>
      <c r="W20" s="1"/>
      <c r="X20" s="1"/>
    </row>
    <row r="21" spans="2:24" ht="6" customHeight="1" x14ac:dyDescent="0.25">
      <c r="B21" s="1"/>
      <c r="C21" s="1"/>
      <c r="D21" s="1"/>
      <c r="E21" s="1"/>
      <c r="F21" s="1"/>
      <c r="G21" s="1"/>
      <c r="H21" s="1"/>
      <c r="I21" s="1"/>
      <c r="J21" s="1"/>
      <c r="K21" s="1"/>
      <c r="L21" s="1"/>
      <c r="M21" s="1"/>
      <c r="N21" s="1"/>
      <c r="O21" s="1"/>
      <c r="P21" s="1"/>
      <c r="Q21" s="1"/>
      <c r="R21" s="1"/>
      <c r="S21" s="1"/>
      <c r="T21" s="1"/>
      <c r="U21" s="1"/>
      <c r="V21" s="1"/>
      <c r="W21" s="1"/>
      <c r="X21" s="1"/>
    </row>
    <row r="22" spans="2:24" ht="15" customHeight="1" x14ac:dyDescent="0.25">
      <c r="B22" s="33" t="s">
        <v>984</v>
      </c>
      <c r="C22" s="34"/>
      <c r="D22" s="34"/>
      <c r="E22" s="34"/>
      <c r="F22" s="34"/>
      <c r="G22" s="34"/>
      <c r="H22" s="34"/>
      <c r="I22" s="75"/>
      <c r="J22" s="76"/>
      <c r="K22" s="81">
        <v>2395138935.6631598</v>
      </c>
      <c r="L22" s="34"/>
      <c r="M22" s="34"/>
      <c r="N22" s="34"/>
      <c r="O22" s="34"/>
      <c r="P22" s="34"/>
      <c r="Q22" s="34"/>
      <c r="R22" s="34"/>
      <c r="S22" s="34"/>
      <c r="T22" s="34"/>
      <c r="U22" s="34"/>
      <c r="V22" s="85" t="s">
        <v>942</v>
      </c>
      <c r="W22" s="86"/>
      <c r="X22" s="1"/>
    </row>
    <row r="23" spans="2:24" ht="9.75" customHeight="1" x14ac:dyDescent="0.25">
      <c r="B23" s="68"/>
      <c r="C23" s="34"/>
      <c r="D23" s="34"/>
      <c r="E23" s="34"/>
      <c r="F23" s="34"/>
      <c r="G23" s="34"/>
      <c r="H23" s="34"/>
      <c r="I23" s="75"/>
      <c r="J23" s="76"/>
      <c r="K23" s="83"/>
      <c r="L23" s="34"/>
      <c r="M23" s="34"/>
      <c r="N23" s="34"/>
      <c r="O23" s="34"/>
      <c r="P23" s="34"/>
      <c r="Q23" s="34"/>
      <c r="R23" s="34"/>
      <c r="S23" s="34"/>
      <c r="T23" s="34"/>
      <c r="U23" s="34"/>
      <c r="V23" s="1"/>
      <c r="W23" s="1"/>
      <c r="X23" s="1"/>
    </row>
    <row r="24" spans="2:24" ht="14.25" customHeight="1" x14ac:dyDescent="0.25">
      <c r="B24" s="33" t="s">
        <v>985</v>
      </c>
      <c r="C24" s="34"/>
      <c r="D24" s="34"/>
      <c r="E24" s="34"/>
      <c r="F24" s="34"/>
      <c r="G24" s="34"/>
      <c r="H24" s="34"/>
      <c r="I24" s="34"/>
      <c r="J24" s="34"/>
      <c r="K24" s="34"/>
      <c r="L24" s="75"/>
      <c r="M24" s="76"/>
      <c r="N24" s="84">
        <v>1.0645061936280711</v>
      </c>
      <c r="O24" s="34"/>
      <c r="P24" s="34"/>
      <c r="Q24" s="34"/>
      <c r="R24" s="34"/>
      <c r="S24" s="34"/>
      <c r="T24" s="34"/>
      <c r="U24" s="34"/>
      <c r="V24" s="102" t="s">
        <v>943</v>
      </c>
      <c r="W24" s="103"/>
      <c r="X24" s="104"/>
    </row>
    <row r="25" spans="2:24" ht="9" customHeight="1" x14ac:dyDescent="0.25">
      <c r="B25" s="68"/>
      <c r="C25" s="34"/>
      <c r="D25" s="34"/>
      <c r="E25" s="34"/>
      <c r="F25" s="34"/>
      <c r="G25" s="34"/>
      <c r="H25" s="34"/>
      <c r="I25" s="75"/>
      <c r="J25" s="76"/>
      <c r="K25" s="83"/>
      <c r="L25" s="34"/>
      <c r="M25" s="34"/>
      <c r="N25" s="34"/>
      <c r="O25" s="34"/>
      <c r="P25" s="34"/>
      <c r="Q25" s="34"/>
      <c r="R25" s="34"/>
      <c r="S25" s="34"/>
      <c r="T25" s="34"/>
      <c r="U25" s="34"/>
      <c r="V25" s="105"/>
      <c r="W25" s="106"/>
      <c r="X25" s="107"/>
    </row>
    <row r="26" spans="2:24" ht="15" customHeight="1" x14ac:dyDescent="0.25">
      <c r="B26" s="72" t="s">
        <v>986</v>
      </c>
      <c r="C26" s="73"/>
      <c r="D26" s="73"/>
      <c r="E26" s="73"/>
      <c r="F26" s="73"/>
      <c r="G26" s="73"/>
      <c r="H26" s="74"/>
      <c r="I26" s="75"/>
      <c r="J26" s="76"/>
      <c r="K26" s="77" t="s">
        <v>969</v>
      </c>
      <c r="L26" s="78"/>
      <c r="M26" s="78"/>
      <c r="N26" s="78"/>
      <c r="O26" s="78"/>
      <c r="P26" s="78"/>
      <c r="Q26" s="78"/>
      <c r="R26" s="78"/>
      <c r="S26" s="78"/>
      <c r="T26" s="78"/>
      <c r="U26" s="79"/>
      <c r="V26" s="108"/>
      <c r="W26" s="109"/>
      <c r="X26" s="110"/>
    </row>
    <row r="27" spans="2:24" ht="12.75" customHeight="1" x14ac:dyDescent="0.25">
      <c r="B27" s="1"/>
      <c r="C27" s="1"/>
      <c r="D27" s="1"/>
      <c r="E27" s="1"/>
      <c r="F27" s="1"/>
      <c r="G27" s="1"/>
      <c r="H27" s="1"/>
      <c r="I27" s="1"/>
      <c r="J27" s="1"/>
      <c r="K27" s="1"/>
      <c r="L27" s="1"/>
      <c r="M27" s="1"/>
      <c r="N27" s="1"/>
      <c r="O27" s="1"/>
      <c r="P27" s="1"/>
      <c r="Q27" s="1"/>
      <c r="R27" s="1"/>
      <c r="S27" s="1"/>
      <c r="T27" s="1"/>
      <c r="U27" s="1"/>
      <c r="V27" s="1"/>
      <c r="W27" s="1"/>
      <c r="X27" s="1"/>
    </row>
    <row r="28" spans="2:24" ht="18.75" customHeight="1" x14ac:dyDescent="0.25">
      <c r="B28" s="44" t="s">
        <v>944</v>
      </c>
      <c r="C28" s="45"/>
      <c r="D28" s="45"/>
      <c r="E28" s="45"/>
      <c r="F28" s="45"/>
      <c r="G28" s="45"/>
      <c r="H28" s="45"/>
      <c r="I28" s="45"/>
      <c r="J28" s="45"/>
      <c r="K28" s="45"/>
      <c r="L28" s="45"/>
      <c r="M28" s="45"/>
      <c r="N28" s="45"/>
      <c r="O28" s="45"/>
      <c r="P28" s="45"/>
      <c r="Q28" s="45"/>
      <c r="R28" s="45"/>
      <c r="S28" s="45"/>
      <c r="T28" s="45"/>
      <c r="U28" s="46"/>
      <c r="V28" s="1"/>
      <c r="W28" s="1"/>
      <c r="X28" s="1"/>
    </row>
    <row r="29" spans="2:24" ht="4.75" customHeight="1" x14ac:dyDescent="0.25">
      <c r="B29" s="1"/>
      <c r="C29" s="1"/>
      <c r="D29" s="1"/>
      <c r="E29" s="1"/>
      <c r="F29" s="1"/>
      <c r="G29" s="1"/>
      <c r="H29" s="1"/>
      <c r="I29" s="1"/>
      <c r="J29" s="1"/>
      <c r="K29" s="1"/>
      <c r="L29" s="1"/>
      <c r="M29" s="1"/>
      <c r="N29" s="1"/>
      <c r="O29" s="1"/>
      <c r="P29" s="1"/>
      <c r="Q29" s="1"/>
      <c r="R29" s="1"/>
      <c r="S29" s="1"/>
      <c r="T29" s="1"/>
      <c r="U29" s="1"/>
      <c r="V29" s="1"/>
      <c r="W29" s="1"/>
      <c r="X29" s="1"/>
    </row>
    <row r="30" spans="2:24" ht="13.5" customHeight="1" x14ac:dyDescent="0.25">
      <c r="B30" s="60" t="s">
        <v>945</v>
      </c>
      <c r="C30" s="61"/>
      <c r="D30" s="61"/>
      <c r="E30" s="61"/>
      <c r="F30" s="61"/>
      <c r="G30" s="61"/>
      <c r="H30" s="61"/>
      <c r="I30" s="61"/>
      <c r="J30" s="1"/>
      <c r="K30" s="1"/>
      <c r="L30" s="1"/>
      <c r="M30" s="67">
        <v>13166156.789999999</v>
      </c>
      <c r="N30" s="61"/>
      <c r="O30" s="61"/>
      <c r="P30" s="61"/>
      <c r="Q30" s="61"/>
      <c r="R30" s="61"/>
      <c r="S30" s="61"/>
      <c r="T30" s="61"/>
      <c r="U30" s="1"/>
      <c r="V30" s="85" t="s">
        <v>946</v>
      </c>
      <c r="W30" s="86"/>
      <c r="X30" s="1"/>
    </row>
    <row r="31" spans="2:24" ht="6.5" customHeight="1" x14ac:dyDescent="0.25">
      <c r="B31" s="1"/>
      <c r="C31" s="1"/>
      <c r="D31" s="1"/>
      <c r="E31" s="1"/>
      <c r="F31" s="1"/>
      <c r="G31" s="1"/>
      <c r="H31" s="1"/>
      <c r="I31" s="1"/>
      <c r="J31" s="1"/>
      <c r="K31" s="1"/>
      <c r="L31" s="1"/>
      <c r="M31" s="1"/>
      <c r="N31" s="1"/>
      <c r="O31" s="1"/>
      <c r="P31" s="1"/>
      <c r="Q31" s="1"/>
      <c r="R31" s="1"/>
      <c r="S31" s="1"/>
      <c r="T31" s="1"/>
      <c r="U31" s="1"/>
      <c r="V31" s="1"/>
      <c r="W31" s="1"/>
      <c r="X31" s="1"/>
    </row>
    <row r="32" spans="2:24" ht="15.75" customHeight="1" x14ac:dyDescent="0.25">
      <c r="B32" s="60" t="s">
        <v>948</v>
      </c>
      <c r="C32" s="61"/>
      <c r="D32" s="61"/>
      <c r="E32" s="61"/>
      <c r="F32" s="61"/>
      <c r="G32" s="61"/>
      <c r="H32" s="61"/>
      <c r="I32" s="61"/>
      <c r="J32" s="1"/>
      <c r="K32" s="1"/>
      <c r="L32" s="1"/>
      <c r="M32" s="67">
        <v>133025815.15000001</v>
      </c>
      <c r="N32" s="61"/>
      <c r="O32" s="61"/>
      <c r="P32" s="61"/>
      <c r="Q32" s="61"/>
      <c r="R32" s="61"/>
      <c r="S32" s="61"/>
      <c r="T32" s="61"/>
      <c r="U32" s="61"/>
      <c r="V32" s="85" t="s">
        <v>947</v>
      </c>
      <c r="W32" s="86"/>
      <c r="X32" s="1"/>
    </row>
    <row r="33" spans="2:24" ht="4.9000000000000004" customHeight="1" x14ac:dyDescent="0.25">
      <c r="B33" s="1"/>
      <c r="C33" s="1"/>
      <c r="D33" s="1"/>
      <c r="E33" s="1"/>
      <c r="F33" s="1"/>
      <c r="G33" s="1"/>
      <c r="H33" s="1"/>
      <c r="I33" s="1"/>
      <c r="J33" s="1"/>
      <c r="K33" s="1"/>
      <c r="L33" s="1"/>
      <c r="M33" s="1"/>
      <c r="N33" s="1"/>
      <c r="O33" s="1"/>
      <c r="P33" s="1"/>
      <c r="Q33" s="1"/>
      <c r="R33" s="1"/>
      <c r="S33" s="1"/>
      <c r="T33" s="1"/>
      <c r="U33" s="1"/>
      <c r="V33" s="1"/>
      <c r="W33" s="1"/>
      <c r="X33" s="1"/>
    </row>
    <row r="34" spans="2:24" ht="15" customHeight="1" x14ac:dyDescent="0.25">
      <c r="B34" s="33" t="s">
        <v>984</v>
      </c>
      <c r="C34" s="34"/>
      <c r="D34" s="34"/>
      <c r="E34" s="34"/>
      <c r="F34" s="34"/>
      <c r="G34" s="34"/>
      <c r="H34" s="34"/>
      <c r="I34" s="75"/>
      <c r="J34" s="76"/>
      <c r="K34" s="81">
        <v>2395138935.6631598</v>
      </c>
      <c r="L34" s="34"/>
      <c r="M34" s="34"/>
      <c r="N34" s="34"/>
      <c r="O34" s="34"/>
      <c r="P34" s="34"/>
      <c r="Q34" s="34"/>
      <c r="R34" s="34"/>
      <c r="S34" s="34"/>
      <c r="T34" s="34"/>
      <c r="U34" s="34"/>
      <c r="V34" s="1"/>
      <c r="W34" s="1"/>
      <c r="X34" s="1"/>
    </row>
    <row r="35" spans="2:24" ht="6.75" customHeight="1" x14ac:dyDescent="0.25">
      <c r="B35" s="68"/>
      <c r="C35" s="34"/>
      <c r="D35" s="34"/>
      <c r="E35" s="34"/>
      <c r="F35" s="34"/>
      <c r="G35" s="34"/>
      <c r="H35" s="34"/>
      <c r="I35" s="75"/>
      <c r="J35" s="76"/>
      <c r="K35" s="83"/>
      <c r="L35" s="34"/>
      <c r="M35" s="34"/>
      <c r="N35" s="34"/>
      <c r="O35" s="34"/>
      <c r="P35" s="34"/>
      <c r="Q35" s="34"/>
      <c r="R35" s="34"/>
      <c r="S35" s="34"/>
      <c r="T35" s="34"/>
      <c r="U35" s="34"/>
      <c r="V35" s="1"/>
      <c r="W35" s="1"/>
      <c r="X35" s="1"/>
    </row>
    <row r="36" spans="2:24" ht="13.5" customHeight="1" x14ac:dyDescent="0.25">
      <c r="B36" s="33" t="s">
        <v>987</v>
      </c>
      <c r="C36" s="34"/>
      <c r="D36" s="34"/>
      <c r="E36" s="34"/>
      <c r="F36" s="34"/>
      <c r="G36" s="34"/>
      <c r="H36" s="34"/>
      <c r="I36" s="75"/>
      <c r="J36" s="76"/>
      <c r="K36" s="84">
        <v>1.1294804033791821</v>
      </c>
      <c r="L36" s="34"/>
      <c r="M36" s="34"/>
      <c r="N36" s="34"/>
      <c r="O36" s="34"/>
      <c r="P36" s="34"/>
      <c r="Q36" s="34"/>
      <c r="R36" s="34"/>
      <c r="S36" s="34"/>
      <c r="T36" s="34"/>
      <c r="U36" s="34"/>
      <c r="V36" s="102" t="s">
        <v>949</v>
      </c>
      <c r="W36" s="103"/>
      <c r="X36" s="104"/>
    </row>
    <row r="37" spans="2:24" ht="6" customHeight="1" x14ac:dyDescent="0.25">
      <c r="B37" s="68"/>
      <c r="C37" s="34"/>
      <c r="D37" s="34"/>
      <c r="E37" s="34"/>
      <c r="F37" s="34"/>
      <c r="G37" s="34"/>
      <c r="H37" s="34"/>
      <c r="I37" s="75"/>
      <c r="J37" s="76"/>
      <c r="K37" s="83"/>
      <c r="L37" s="34"/>
      <c r="M37" s="34"/>
      <c r="N37" s="34"/>
      <c r="O37" s="34"/>
      <c r="P37" s="34"/>
      <c r="Q37" s="34"/>
      <c r="R37" s="34"/>
      <c r="S37" s="34"/>
      <c r="T37" s="34"/>
      <c r="U37" s="34"/>
      <c r="V37" s="105"/>
      <c r="W37" s="106"/>
      <c r="X37" s="107"/>
    </row>
    <row r="38" spans="2:24" ht="15" customHeight="1" x14ac:dyDescent="0.25">
      <c r="B38" s="72" t="s">
        <v>988</v>
      </c>
      <c r="C38" s="73"/>
      <c r="D38" s="73"/>
      <c r="E38" s="73"/>
      <c r="F38" s="73"/>
      <c r="G38" s="73"/>
      <c r="H38" s="74"/>
      <c r="I38" s="75"/>
      <c r="J38" s="76"/>
      <c r="K38" s="77" t="s">
        <v>969</v>
      </c>
      <c r="L38" s="78"/>
      <c r="M38" s="78"/>
      <c r="N38" s="78"/>
      <c r="O38" s="78"/>
      <c r="P38" s="78"/>
      <c r="Q38" s="78"/>
      <c r="R38" s="78"/>
      <c r="S38" s="78"/>
      <c r="T38" s="78"/>
      <c r="U38" s="79"/>
      <c r="V38" s="108"/>
      <c r="W38" s="109"/>
      <c r="X38" s="110"/>
    </row>
    <row r="39" spans="2:24" ht="11.75" customHeight="1" x14ac:dyDescent="0.25">
      <c r="B39" s="1"/>
      <c r="C39" s="1"/>
      <c r="D39" s="1"/>
      <c r="E39" s="1"/>
      <c r="F39" s="1"/>
      <c r="G39" s="1"/>
      <c r="H39" s="1"/>
      <c r="I39" s="1"/>
      <c r="J39" s="1"/>
      <c r="K39" s="1"/>
      <c r="L39" s="1"/>
      <c r="M39" s="1"/>
      <c r="N39" s="1"/>
      <c r="O39" s="1"/>
      <c r="P39" s="1"/>
      <c r="Q39" s="1"/>
      <c r="R39" s="1"/>
      <c r="S39" s="1"/>
      <c r="T39" s="1"/>
      <c r="U39" s="1"/>
      <c r="V39" s="1"/>
      <c r="W39" s="1"/>
      <c r="X39" s="1"/>
    </row>
    <row r="40" spans="2:24" ht="18.75" customHeight="1" x14ac:dyDescent="0.25">
      <c r="B40" s="44" t="s">
        <v>950</v>
      </c>
      <c r="C40" s="45"/>
      <c r="D40" s="45"/>
      <c r="E40" s="45"/>
      <c r="F40" s="45"/>
      <c r="G40" s="45"/>
      <c r="H40" s="45"/>
      <c r="I40" s="45"/>
      <c r="J40" s="45"/>
      <c r="K40" s="45"/>
      <c r="L40" s="45"/>
      <c r="M40" s="45"/>
      <c r="N40" s="45"/>
      <c r="O40" s="45"/>
      <c r="P40" s="45"/>
      <c r="Q40" s="45"/>
      <c r="R40" s="45"/>
      <c r="S40" s="45"/>
      <c r="T40" s="45"/>
      <c r="U40" s="46"/>
      <c r="V40" s="1"/>
      <c r="W40" s="1"/>
      <c r="X40" s="1"/>
    </row>
    <row r="41" spans="2:24" ht="5.5" customHeight="1" x14ac:dyDescent="0.25">
      <c r="B41" s="1"/>
      <c r="C41" s="1"/>
      <c r="D41" s="1"/>
      <c r="E41" s="1"/>
      <c r="F41" s="1"/>
      <c r="G41" s="1"/>
      <c r="H41" s="1"/>
      <c r="I41" s="1"/>
      <c r="J41" s="1"/>
      <c r="K41" s="1"/>
      <c r="L41" s="1"/>
      <c r="M41" s="1"/>
      <c r="N41" s="1"/>
      <c r="O41" s="1"/>
      <c r="P41" s="1"/>
      <c r="Q41" s="1"/>
      <c r="R41" s="1"/>
      <c r="S41" s="1"/>
      <c r="T41" s="1"/>
      <c r="U41" s="1"/>
      <c r="V41" s="1"/>
      <c r="W41" s="1"/>
      <c r="X41" s="1"/>
    </row>
    <row r="42" spans="2:24" ht="15.75" customHeight="1" x14ac:dyDescent="0.25">
      <c r="B42" s="60" t="s">
        <v>952</v>
      </c>
      <c r="C42" s="61"/>
      <c r="D42" s="61"/>
      <c r="E42" s="61"/>
      <c r="F42" s="61"/>
      <c r="G42" s="61"/>
      <c r="H42" s="61"/>
      <c r="I42" s="61"/>
      <c r="J42" s="61"/>
      <c r="K42" s="61"/>
      <c r="L42" s="61"/>
      <c r="M42" s="61"/>
      <c r="N42" s="61"/>
      <c r="O42" s="1"/>
      <c r="P42" s="98">
        <v>380876309.22000265</v>
      </c>
      <c r="Q42" s="96"/>
      <c r="R42" s="96"/>
      <c r="S42" s="96"/>
      <c r="T42" s="96"/>
      <c r="U42" s="96"/>
      <c r="V42" s="85" t="s">
        <v>951</v>
      </c>
      <c r="W42" s="86"/>
      <c r="X42" s="1"/>
    </row>
    <row r="43" spans="2:24" ht="7.9" customHeight="1" x14ac:dyDescent="0.25">
      <c r="B43" s="1"/>
      <c r="C43" s="1"/>
      <c r="D43" s="1"/>
      <c r="E43" s="1"/>
      <c r="F43" s="1"/>
      <c r="G43" s="1"/>
      <c r="H43" s="1"/>
      <c r="I43" s="1"/>
      <c r="J43" s="1"/>
      <c r="K43" s="1"/>
      <c r="L43" s="1"/>
      <c r="M43" s="1"/>
      <c r="N43" s="1"/>
      <c r="O43" s="1"/>
      <c r="P43" s="1"/>
      <c r="Q43" s="1"/>
      <c r="R43" s="1"/>
      <c r="S43" s="1"/>
      <c r="T43" s="1"/>
      <c r="U43" s="1"/>
      <c r="V43" s="1"/>
      <c r="W43" s="1"/>
      <c r="X43" s="1"/>
    </row>
    <row r="44" spans="2:24" ht="14.15" customHeight="1" x14ac:dyDescent="0.25">
      <c r="B44" s="1"/>
      <c r="C44" s="99"/>
      <c r="D44" s="95" t="s">
        <v>953</v>
      </c>
      <c r="E44" s="96"/>
      <c r="F44" s="96"/>
      <c r="G44" s="96"/>
      <c r="H44" s="96"/>
      <c r="I44" s="96"/>
      <c r="J44" s="96"/>
      <c r="K44" s="96"/>
      <c r="L44" s="96"/>
      <c r="M44" s="96"/>
      <c r="N44" s="96"/>
      <c r="O44" s="96"/>
      <c r="P44" s="67">
        <v>380172309.22000265</v>
      </c>
      <c r="Q44" s="61"/>
      <c r="R44" s="61"/>
      <c r="S44" s="61"/>
      <c r="T44" s="61"/>
      <c r="U44" s="1"/>
      <c r="V44" s="1"/>
      <c r="W44" s="1"/>
      <c r="X44" s="1"/>
    </row>
    <row r="45" spans="2:24" ht="8.15" customHeight="1" x14ac:dyDescent="0.25">
      <c r="B45" s="1"/>
      <c r="C45" s="100"/>
      <c r="D45" s="1"/>
      <c r="E45" s="1"/>
      <c r="F45" s="1"/>
      <c r="G45" s="1"/>
      <c r="H45" s="1"/>
      <c r="I45" s="1"/>
      <c r="J45" s="1"/>
      <c r="K45" s="1"/>
      <c r="L45" s="1"/>
      <c r="M45" s="1"/>
      <c r="N45" s="1"/>
      <c r="O45" s="1"/>
      <c r="P45" s="1"/>
      <c r="Q45" s="1"/>
      <c r="R45" s="1"/>
      <c r="S45" s="1"/>
      <c r="T45" s="1"/>
      <c r="U45" s="1"/>
      <c r="V45" s="1"/>
      <c r="W45" s="1"/>
      <c r="X45" s="1"/>
    </row>
    <row r="46" spans="2:24" ht="14.15" customHeight="1" x14ac:dyDescent="0.25">
      <c r="B46" s="1"/>
      <c r="C46" s="100"/>
      <c r="D46" s="95" t="s">
        <v>954</v>
      </c>
      <c r="E46" s="96"/>
      <c r="F46" s="96"/>
      <c r="G46" s="96"/>
      <c r="H46" s="96"/>
      <c r="I46" s="96"/>
      <c r="J46" s="96"/>
      <c r="K46" s="96"/>
      <c r="L46" s="96"/>
      <c r="M46" s="96"/>
      <c r="N46" s="1"/>
      <c r="O46" s="1"/>
      <c r="P46" s="67">
        <v>704000</v>
      </c>
      <c r="Q46" s="61"/>
      <c r="R46" s="61"/>
      <c r="S46" s="61"/>
      <c r="T46" s="61"/>
      <c r="U46" s="61"/>
      <c r="V46" s="1"/>
      <c r="W46" s="1"/>
      <c r="X46" s="1"/>
    </row>
    <row r="47" spans="2:24" ht="9" customHeight="1" x14ac:dyDescent="0.25">
      <c r="B47" s="1"/>
      <c r="C47" s="100"/>
      <c r="D47" s="1"/>
      <c r="E47" s="1"/>
      <c r="F47" s="1"/>
      <c r="G47" s="1"/>
      <c r="H47" s="1"/>
      <c r="I47" s="1"/>
      <c r="J47" s="1"/>
      <c r="K47" s="1"/>
      <c r="L47" s="1"/>
      <c r="M47" s="1"/>
      <c r="N47" s="1"/>
      <c r="O47" s="1"/>
      <c r="P47" s="1"/>
      <c r="Q47" s="1"/>
      <c r="R47" s="1"/>
      <c r="S47" s="1"/>
      <c r="T47" s="1"/>
      <c r="U47" s="1"/>
      <c r="V47" s="1"/>
      <c r="W47" s="1"/>
      <c r="X47" s="1"/>
    </row>
    <row r="48" spans="2:24" ht="14.15" customHeight="1" x14ac:dyDescent="0.25">
      <c r="B48" s="1"/>
      <c r="C48" s="100"/>
      <c r="D48" s="95" t="s">
        <v>955</v>
      </c>
      <c r="E48" s="96"/>
      <c r="F48" s="96"/>
      <c r="G48" s="96"/>
      <c r="H48" s="96"/>
      <c r="I48" s="96"/>
      <c r="J48" s="96"/>
      <c r="K48" s="96"/>
      <c r="L48" s="96"/>
      <c r="M48" s="96"/>
      <c r="N48" s="96"/>
      <c r="O48" s="96"/>
      <c r="P48" s="97" t="s">
        <v>86</v>
      </c>
      <c r="Q48" s="61"/>
      <c r="R48" s="61"/>
      <c r="S48" s="61"/>
      <c r="T48" s="61"/>
      <c r="U48" s="61"/>
      <c r="V48" s="1"/>
      <c r="W48" s="1"/>
      <c r="X48" s="1"/>
    </row>
    <row r="49" spans="2:24" ht="8.5" customHeight="1" x14ac:dyDescent="0.25">
      <c r="B49" s="1"/>
      <c r="C49" s="100"/>
      <c r="D49" s="1"/>
      <c r="E49" s="1"/>
      <c r="F49" s="1"/>
      <c r="G49" s="1"/>
      <c r="H49" s="1"/>
      <c r="I49" s="1"/>
      <c r="J49" s="1"/>
      <c r="K49" s="1"/>
      <c r="L49" s="1"/>
      <c r="M49" s="1"/>
      <c r="N49" s="1"/>
      <c r="O49" s="1"/>
      <c r="P49" s="1"/>
      <c r="Q49" s="1"/>
      <c r="R49" s="1"/>
      <c r="S49" s="1"/>
      <c r="T49" s="1"/>
      <c r="U49" s="1"/>
      <c r="V49" s="1"/>
      <c r="W49" s="1"/>
      <c r="X49" s="1"/>
    </row>
    <row r="50" spans="2:24" ht="15.65" customHeight="1" x14ac:dyDescent="0.25">
      <c r="B50" s="1"/>
      <c r="C50" s="101"/>
      <c r="D50" s="95" t="s">
        <v>956</v>
      </c>
      <c r="E50" s="96"/>
      <c r="F50" s="96"/>
      <c r="G50" s="96"/>
      <c r="H50" s="96"/>
      <c r="I50" s="96"/>
      <c r="J50" s="96"/>
      <c r="K50" s="96"/>
      <c r="L50" s="96"/>
      <c r="M50" s="96"/>
      <c r="N50" s="96"/>
      <c r="O50" s="96"/>
      <c r="P50" s="97" t="s">
        <v>86</v>
      </c>
      <c r="Q50" s="61"/>
      <c r="R50" s="61"/>
      <c r="S50" s="61"/>
      <c r="T50" s="61"/>
      <c r="U50" s="61"/>
      <c r="V50" s="1"/>
      <c r="W50" s="1"/>
      <c r="X50" s="1"/>
    </row>
    <row r="51" spans="2:24" ht="78" customHeight="1" x14ac:dyDescent="0.25">
      <c r="B51" s="1"/>
      <c r="C51" s="1"/>
      <c r="D51" s="1"/>
      <c r="E51" s="1"/>
      <c r="F51" s="1"/>
      <c r="G51" s="1"/>
      <c r="H51" s="1"/>
      <c r="I51" s="1"/>
      <c r="J51" s="1"/>
      <c r="K51" s="1"/>
      <c r="L51" s="1"/>
      <c r="M51" s="1"/>
      <c r="N51" s="1"/>
      <c r="O51" s="1"/>
      <c r="P51" s="1"/>
      <c r="Q51" s="1"/>
      <c r="R51" s="1"/>
      <c r="S51" s="1"/>
      <c r="T51" s="1"/>
      <c r="U51" s="1"/>
      <c r="V51" s="1"/>
      <c r="W51" s="1"/>
      <c r="X51" s="1"/>
    </row>
    <row r="52" spans="2:24" ht="15.75" customHeight="1" x14ac:dyDescent="0.25">
      <c r="B52" s="60" t="s">
        <v>958</v>
      </c>
      <c r="C52" s="61"/>
      <c r="D52" s="61"/>
      <c r="E52" s="61"/>
      <c r="F52" s="61"/>
      <c r="G52" s="61"/>
      <c r="H52" s="61"/>
      <c r="I52" s="61"/>
      <c r="J52" s="61"/>
      <c r="K52" s="61"/>
      <c r="L52" s="61"/>
      <c r="M52" s="61"/>
      <c r="N52" s="61"/>
      <c r="O52" s="1"/>
      <c r="P52" s="98">
        <v>3065929052.2866912</v>
      </c>
      <c r="Q52" s="96"/>
      <c r="R52" s="96"/>
      <c r="S52" s="96"/>
      <c r="T52" s="96"/>
      <c r="U52" s="96"/>
      <c r="V52" s="85" t="s">
        <v>957</v>
      </c>
      <c r="W52" s="86"/>
      <c r="X52" s="1"/>
    </row>
    <row r="53" spans="2:24" ht="7.75" customHeight="1" x14ac:dyDescent="0.25">
      <c r="B53" s="1"/>
      <c r="C53" s="1"/>
      <c r="D53" s="1"/>
      <c r="E53" s="1"/>
      <c r="F53" s="1"/>
      <c r="G53" s="1"/>
      <c r="H53" s="1"/>
      <c r="I53" s="1"/>
      <c r="J53" s="1"/>
      <c r="K53" s="1"/>
      <c r="L53" s="1"/>
      <c r="M53" s="1"/>
      <c r="N53" s="1"/>
      <c r="O53" s="1"/>
      <c r="P53" s="1"/>
      <c r="Q53" s="1"/>
      <c r="R53" s="1"/>
      <c r="S53" s="1"/>
      <c r="T53" s="1"/>
      <c r="U53" s="1"/>
      <c r="V53" s="1"/>
      <c r="W53" s="1"/>
      <c r="X53" s="1"/>
    </row>
    <row r="54" spans="2:24" ht="15" customHeight="1" x14ac:dyDescent="0.25">
      <c r="B54" s="1"/>
      <c r="C54" s="1"/>
      <c r="D54" s="95" t="s">
        <v>959</v>
      </c>
      <c r="E54" s="96"/>
      <c r="F54" s="96"/>
      <c r="G54" s="96"/>
      <c r="H54" s="96"/>
      <c r="I54" s="96"/>
      <c r="J54" s="96"/>
      <c r="K54" s="96"/>
      <c r="L54" s="96"/>
      <c r="M54" s="96"/>
      <c r="N54" s="96"/>
      <c r="O54" s="96"/>
      <c r="P54" s="67">
        <v>2919885431.1599913</v>
      </c>
      <c r="Q54" s="61"/>
      <c r="R54" s="61"/>
      <c r="S54" s="61"/>
      <c r="T54" s="61"/>
      <c r="U54" s="61"/>
      <c r="V54" s="1"/>
      <c r="W54" s="1"/>
      <c r="X54" s="1"/>
    </row>
    <row r="55" spans="2:24" ht="7.75" customHeight="1" x14ac:dyDescent="0.25">
      <c r="B55" s="1"/>
      <c r="C55" s="1"/>
      <c r="D55" s="1"/>
      <c r="E55" s="1"/>
      <c r="F55" s="1"/>
      <c r="G55" s="1"/>
      <c r="H55" s="1"/>
      <c r="I55" s="1"/>
      <c r="J55" s="1"/>
      <c r="K55" s="1"/>
      <c r="L55" s="1"/>
      <c r="M55" s="1"/>
      <c r="N55" s="1"/>
      <c r="O55" s="1"/>
      <c r="P55" s="1"/>
      <c r="Q55" s="1"/>
      <c r="R55" s="1"/>
      <c r="S55" s="1"/>
      <c r="T55" s="1"/>
      <c r="U55" s="1"/>
      <c r="V55" s="1"/>
      <c r="W55" s="1"/>
      <c r="X55" s="1"/>
    </row>
    <row r="56" spans="2:24" ht="15" customHeight="1" x14ac:dyDescent="0.25">
      <c r="B56" s="1"/>
      <c r="C56" s="1"/>
      <c r="D56" s="95" t="s">
        <v>960</v>
      </c>
      <c r="E56" s="96"/>
      <c r="F56" s="96"/>
      <c r="G56" s="96"/>
      <c r="H56" s="96"/>
      <c r="I56" s="96"/>
      <c r="J56" s="96"/>
      <c r="K56" s="96"/>
      <c r="L56" s="96"/>
      <c r="M56" s="96"/>
      <c r="N56" s="96"/>
      <c r="O56" s="96"/>
      <c r="P56" s="67">
        <v>13017805.9767</v>
      </c>
      <c r="Q56" s="61"/>
      <c r="R56" s="61"/>
      <c r="S56" s="61"/>
      <c r="T56" s="61"/>
      <c r="U56" s="61"/>
      <c r="V56" s="1"/>
      <c r="W56" s="1"/>
      <c r="X56" s="1"/>
    </row>
    <row r="57" spans="2:24" ht="7.75" customHeight="1" x14ac:dyDescent="0.25">
      <c r="B57" s="1"/>
      <c r="C57" s="1"/>
      <c r="D57" s="1"/>
      <c r="E57" s="1"/>
      <c r="F57" s="1"/>
      <c r="G57" s="1"/>
      <c r="H57" s="1"/>
      <c r="I57" s="1"/>
      <c r="J57" s="1"/>
      <c r="K57" s="1"/>
      <c r="L57" s="1"/>
      <c r="M57" s="1"/>
      <c r="N57" s="1"/>
      <c r="O57" s="1"/>
      <c r="P57" s="1"/>
      <c r="Q57" s="1"/>
      <c r="R57" s="1"/>
      <c r="S57" s="1"/>
      <c r="T57" s="1"/>
      <c r="U57" s="1"/>
      <c r="V57" s="1"/>
      <c r="W57" s="1"/>
      <c r="X57" s="1"/>
    </row>
    <row r="58" spans="2:24" ht="15" customHeight="1" x14ac:dyDescent="0.25">
      <c r="B58" s="1"/>
      <c r="C58" s="1"/>
      <c r="D58" s="95" t="s">
        <v>961</v>
      </c>
      <c r="E58" s="96"/>
      <c r="F58" s="96"/>
      <c r="G58" s="96"/>
      <c r="H58" s="96"/>
      <c r="I58" s="96"/>
      <c r="J58" s="96"/>
      <c r="K58" s="96"/>
      <c r="L58" s="96"/>
      <c r="M58" s="96"/>
      <c r="N58" s="96"/>
      <c r="O58" s="96"/>
      <c r="P58" s="67">
        <v>133025815.15000001</v>
      </c>
      <c r="Q58" s="61"/>
      <c r="R58" s="61"/>
      <c r="S58" s="61"/>
      <c r="T58" s="61"/>
      <c r="U58" s="61"/>
      <c r="V58" s="1"/>
      <c r="W58" s="1"/>
      <c r="X58" s="1"/>
    </row>
    <row r="59" spans="2:24" ht="7.75" customHeight="1" x14ac:dyDescent="0.25">
      <c r="B59" s="1"/>
      <c r="C59" s="1"/>
      <c r="D59" s="1"/>
      <c r="E59" s="1"/>
      <c r="F59" s="1"/>
      <c r="G59" s="1"/>
      <c r="H59" s="1"/>
      <c r="I59" s="1"/>
      <c r="J59" s="1"/>
      <c r="K59" s="1"/>
      <c r="L59" s="1"/>
      <c r="M59" s="1"/>
      <c r="N59" s="1"/>
      <c r="O59" s="1"/>
      <c r="P59" s="1"/>
      <c r="Q59" s="1"/>
      <c r="R59" s="1"/>
      <c r="S59" s="1"/>
      <c r="T59" s="1"/>
      <c r="U59" s="1"/>
      <c r="V59" s="1"/>
      <c r="W59" s="1"/>
      <c r="X59" s="1"/>
    </row>
    <row r="60" spans="2:24" ht="15.5" customHeight="1" x14ac:dyDescent="0.25">
      <c r="B60" s="1"/>
      <c r="C60" s="1"/>
      <c r="D60" s="95" t="s">
        <v>956</v>
      </c>
      <c r="E60" s="96"/>
      <c r="F60" s="96"/>
      <c r="G60" s="96"/>
      <c r="H60" s="96"/>
      <c r="I60" s="96"/>
      <c r="J60" s="96"/>
      <c r="K60" s="96"/>
      <c r="L60" s="96"/>
      <c r="M60" s="96"/>
      <c r="N60" s="96"/>
      <c r="O60" s="96"/>
      <c r="P60" s="97" t="s">
        <v>86</v>
      </c>
      <c r="Q60" s="61"/>
      <c r="R60" s="61"/>
      <c r="S60" s="61"/>
      <c r="T60" s="61"/>
      <c r="U60" s="61"/>
      <c r="V60" s="1"/>
      <c r="W60" s="1"/>
      <c r="X60" s="1"/>
    </row>
    <row r="61" spans="2:24" ht="12" customHeight="1" x14ac:dyDescent="0.25">
      <c r="B61" s="1"/>
      <c r="C61" s="1"/>
      <c r="D61" s="1"/>
      <c r="E61" s="1"/>
      <c r="F61" s="1"/>
      <c r="G61" s="1"/>
      <c r="H61" s="1"/>
      <c r="I61" s="1"/>
      <c r="J61" s="1"/>
      <c r="K61" s="1"/>
      <c r="L61" s="1"/>
      <c r="M61" s="1"/>
      <c r="N61" s="1"/>
      <c r="O61" s="1"/>
      <c r="P61" s="1"/>
      <c r="Q61" s="1"/>
      <c r="R61" s="1"/>
      <c r="S61" s="1"/>
      <c r="T61" s="1"/>
      <c r="U61" s="1"/>
      <c r="V61" s="1"/>
      <c r="W61" s="1"/>
      <c r="X61" s="1"/>
    </row>
    <row r="62" spans="2:24" ht="14.15" customHeight="1" x14ac:dyDescent="0.25">
      <c r="B62" s="60" t="s">
        <v>962</v>
      </c>
      <c r="C62" s="61"/>
      <c r="D62" s="61"/>
      <c r="E62" s="61"/>
      <c r="F62" s="61"/>
      <c r="G62" s="61"/>
      <c r="H62" s="61"/>
      <c r="I62" s="61"/>
      <c r="J62" s="61"/>
      <c r="K62" s="61"/>
      <c r="L62" s="61"/>
      <c r="M62" s="61"/>
      <c r="N62" s="61"/>
      <c r="O62" s="61"/>
      <c r="P62" s="67">
        <v>71562500</v>
      </c>
      <c r="Q62" s="61"/>
      <c r="R62" s="61"/>
      <c r="S62" s="61"/>
      <c r="T62" s="61"/>
      <c r="U62" s="61"/>
      <c r="V62" s="85" t="s">
        <v>963</v>
      </c>
      <c r="W62" s="86"/>
      <c r="X62" s="1"/>
    </row>
    <row r="63" spans="2:24" ht="6.75" customHeight="1" x14ac:dyDescent="0.25">
      <c r="B63" s="1"/>
      <c r="C63" s="1"/>
      <c r="D63" s="1"/>
      <c r="E63" s="1"/>
      <c r="F63" s="1"/>
      <c r="G63" s="1"/>
      <c r="H63" s="1"/>
      <c r="I63" s="1"/>
      <c r="J63" s="1"/>
      <c r="K63" s="1"/>
      <c r="L63" s="1"/>
      <c r="M63" s="1"/>
      <c r="N63" s="1"/>
      <c r="O63" s="1"/>
      <c r="P63" s="1"/>
      <c r="Q63" s="1"/>
      <c r="R63" s="1"/>
      <c r="S63" s="1"/>
      <c r="T63" s="1"/>
      <c r="U63" s="1"/>
      <c r="V63" s="1"/>
      <c r="W63" s="1"/>
      <c r="X63" s="1"/>
    </row>
    <row r="64" spans="2:24" ht="15.75" customHeight="1" x14ac:dyDescent="0.25">
      <c r="B64" s="60" t="s">
        <v>965</v>
      </c>
      <c r="C64" s="61"/>
      <c r="D64" s="61"/>
      <c r="E64" s="61"/>
      <c r="F64" s="61"/>
      <c r="G64" s="61"/>
      <c r="H64" s="61"/>
      <c r="I64" s="61"/>
      <c r="J64" s="61"/>
      <c r="K64" s="61"/>
      <c r="L64" s="61"/>
      <c r="M64" s="61"/>
      <c r="N64" s="61"/>
      <c r="O64" s="61"/>
      <c r="P64" s="67">
        <v>31732724.090029038</v>
      </c>
      <c r="Q64" s="61"/>
      <c r="R64" s="61"/>
      <c r="S64" s="61"/>
      <c r="T64" s="61"/>
      <c r="U64" s="61"/>
      <c r="V64" s="85" t="s">
        <v>964</v>
      </c>
      <c r="W64" s="86"/>
      <c r="X64" s="1"/>
    </row>
    <row r="65" spans="2:24" ht="10.9" customHeight="1" x14ac:dyDescent="0.25">
      <c r="B65" s="1"/>
      <c r="C65" s="1"/>
      <c r="D65" s="1"/>
      <c r="E65" s="1"/>
      <c r="F65" s="1"/>
      <c r="G65" s="1"/>
      <c r="H65" s="1"/>
      <c r="I65" s="1"/>
      <c r="J65" s="1"/>
      <c r="K65" s="1"/>
      <c r="L65" s="1"/>
      <c r="M65" s="1"/>
      <c r="N65" s="1"/>
      <c r="O65" s="1"/>
      <c r="P65" s="1"/>
      <c r="Q65" s="1"/>
      <c r="R65" s="1"/>
      <c r="S65" s="1"/>
      <c r="T65" s="1"/>
      <c r="U65" s="1"/>
      <c r="V65" s="1"/>
      <c r="W65" s="1"/>
      <c r="X65" s="1"/>
    </row>
    <row r="66" spans="2:24" ht="14.15" customHeight="1" x14ac:dyDescent="0.25">
      <c r="B66" s="60" t="s">
        <v>966</v>
      </c>
      <c r="C66" s="61"/>
      <c r="D66" s="61"/>
      <c r="E66" s="61"/>
      <c r="F66" s="61"/>
      <c r="G66" s="61"/>
      <c r="H66" s="61"/>
      <c r="I66" s="61"/>
      <c r="J66" s="61"/>
      <c r="K66" s="61"/>
      <c r="L66" s="61"/>
      <c r="M66" s="61"/>
      <c r="N66" s="61"/>
      <c r="O66" s="61"/>
      <c r="P66" s="67">
        <v>2250000000</v>
      </c>
      <c r="Q66" s="61"/>
      <c r="R66" s="61"/>
      <c r="S66" s="61"/>
      <c r="T66" s="61"/>
      <c r="U66" s="61"/>
      <c r="V66" s="85" t="s">
        <v>967</v>
      </c>
      <c r="W66" s="86"/>
      <c r="X66" s="1"/>
    </row>
    <row r="67" spans="2:24" ht="14" customHeight="1" x14ac:dyDescent="0.25">
      <c r="B67" s="1"/>
      <c r="C67" s="1"/>
      <c r="D67" s="1"/>
      <c r="E67" s="1"/>
      <c r="F67" s="1"/>
      <c r="G67" s="1"/>
      <c r="H67" s="1"/>
      <c r="I67" s="1"/>
      <c r="J67" s="1"/>
      <c r="K67" s="1"/>
      <c r="L67" s="1"/>
      <c r="M67" s="1"/>
      <c r="N67" s="1"/>
      <c r="O67" s="1"/>
      <c r="P67" s="1"/>
      <c r="Q67" s="1"/>
      <c r="R67" s="1"/>
      <c r="S67" s="1"/>
      <c r="T67" s="1"/>
      <c r="U67" s="1"/>
      <c r="V67" s="1"/>
      <c r="W67" s="1"/>
      <c r="X67" s="1"/>
    </row>
    <row r="68" spans="2:24" ht="14" customHeight="1" x14ac:dyDescent="0.25">
      <c r="B68" s="60" t="s">
        <v>968</v>
      </c>
      <c r="C68" s="61"/>
      <c r="D68" s="61"/>
      <c r="E68" s="61"/>
      <c r="F68" s="61"/>
      <c r="G68" s="61"/>
      <c r="H68" s="61"/>
      <c r="I68" s="61"/>
      <c r="J68" s="61"/>
      <c r="K68" s="61"/>
      <c r="L68" s="61"/>
      <c r="M68" s="61"/>
      <c r="N68" s="61"/>
      <c r="O68" s="61"/>
      <c r="P68" s="67">
        <v>1093510137.4166648</v>
      </c>
      <c r="Q68" s="61"/>
      <c r="R68" s="61"/>
      <c r="S68" s="61"/>
      <c r="T68" s="61"/>
      <c r="U68" s="61"/>
      <c r="V68" s="1"/>
      <c r="W68" s="1"/>
      <c r="X68" s="1"/>
    </row>
    <row r="69" spans="2:24" ht="12.5" customHeight="1" x14ac:dyDescent="0.25">
      <c r="B69" s="1"/>
      <c r="C69" s="1"/>
      <c r="D69" s="1"/>
      <c r="E69" s="1"/>
      <c r="F69" s="1"/>
      <c r="G69" s="1"/>
      <c r="H69" s="1"/>
      <c r="I69" s="1"/>
      <c r="J69" s="1"/>
      <c r="K69" s="1"/>
      <c r="L69" s="1"/>
      <c r="M69" s="1"/>
      <c r="N69" s="1"/>
      <c r="O69" s="1"/>
      <c r="P69" s="1"/>
      <c r="Q69" s="1"/>
      <c r="R69" s="1"/>
      <c r="S69" s="1"/>
      <c r="T69" s="1"/>
      <c r="U69" s="1"/>
      <c r="V69" s="1"/>
      <c r="W69" s="1"/>
      <c r="X69" s="1"/>
    </row>
    <row r="70" spans="2:24" ht="15" customHeight="1" x14ac:dyDescent="0.25">
      <c r="B70" s="87" t="s">
        <v>970</v>
      </c>
      <c r="C70" s="88"/>
      <c r="D70" s="88"/>
      <c r="E70" s="88"/>
      <c r="F70" s="88"/>
      <c r="G70" s="88"/>
      <c r="H70" s="89"/>
      <c r="I70" s="1"/>
      <c r="J70" s="1"/>
      <c r="K70" s="1"/>
      <c r="L70" s="92" t="s">
        <v>969</v>
      </c>
      <c r="M70" s="93"/>
      <c r="N70" s="93"/>
      <c r="O70" s="93"/>
      <c r="P70" s="93"/>
      <c r="Q70" s="93"/>
      <c r="R70" s="93"/>
      <c r="S70" s="93"/>
      <c r="T70" s="93"/>
      <c r="U70" s="94"/>
      <c r="V70" s="1"/>
      <c r="W70" s="1"/>
      <c r="X70" s="1"/>
    </row>
    <row r="71" spans="2:24" ht="14.15" customHeight="1" x14ac:dyDescent="0.25">
      <c r="B71" s="1"/>
      <c r="C71" s="1"/>
      <c r="D71" s="1"/>
      <c r="E71" s="1"/>
      <c r="F71" s="1"/>
      <c r="G71" s="1"/>
      <c r="H71" s="1"/>
      <c r="I71" s="1"/>
      <c r="J71" s="1"/>
      <c r="K71" s="1"/>
      <c r="L71" s="1"/>
      <c r="M71" s="1"/>
      <c r="N71" s="1"/>
      <c r="O71" s="1"/>
      <c r="P71" s="1"/>
      <c r="Q71" s="1"/>
      <c r="R71" s="1"/>
      <c r="S71" s="1"/>
      <c r="T71" s="1"/>
      <c r="U71" s="1"/>
      <c r="V71" s="1"/>
      <c r="W71" s="1"/>
      <c r="X71" s="1"/>
    </row>
    <row r="72" spans="2:24" ht="19.899999999999999" customHeight="1" x14ac:dyDescent="0.25">
      <c r="B72" s="44" t="s">
        <v>971</v>
      </c>
      <c r="C72" s="45"/>
      <c r="D72" s="45"/>
      <c r="E72" s="45"/>
      <c r="F72" s="45"/>
      <c r="G72" s="45"/>
      <c r="H72" s="45"/>
      <c r="I72" s="45"/>
      <c r="J72" s="45"/>
      <c r="K72" s="45"/>
      <c r="L72" s="45"/>
      <c r="M72" s="45"/>
      <c r="N72" s="45"/>
      <c r="O72" s="45"/>
      <c r="P72" s="45"/>
      <c r="Q72" s="45"/>
      <c r="R72" s="45"/>
      <c r="S72" s="45"/>
      <c r="T72" s="45"/>
      <c r="U72" s="46"/>
      <c r="V72" s="1"/>
      <c r="W72" s="1"/>
      <c r="X72" s="1"/>
    </row>
    <row r="73" spans="2:24" ht="7.4" customHeight="1" x14ac:dyDescent="0.25">
      <c r="B73" s="1"/>
      <c r="C73" s="1"/>
      <c r="D73" s="1"/>
      <c r="E73" s="1"/>
      <c r="F73" s="1"/>
      <c r="G73" s="1"/>
      <c r="H73" s="1"/>
      <c r="I73" s="1"/>
      <c r="J73" s="1"/>
      <c r="K73" s="1"/>
      <c r="L73" s="1"/>
      <c r="M73" s="1"/>
      <c r="N73" s="1"/>
      <c r="O73" s="1"/>
      <c r="P73" s="1"/>
      <c r="Q73" s="1"/>
      <c r="R73" s="1"/>
      <c r="S73" s="1"/>
      <c r="T73" s="1"/>
      <c r="U73" s="1"/>
      <c r="V73" s="1"/>
      <c r="W73" s="1"/>
      <c r="X73" s="1"/>
    </row>
    <row r="74" spans="2:24" ht="15" customHeight="1" x14ac:dyDescent="0.25">
      <c r="B74" s="60" t="s">
        <v>972</v>
      </c>
      <c r="C74" s="61"/>
      <c r="D74" s="61"/>
      <c r="E74" s="61"/>
      <c r="F74" s="61"/>
      <c r="G74" s="61"/>
      <c r="H74" s="61"/>
      <c r="I74" s="61"/>
      <c r="J74" s="61"/>
      <c r="K74" s="61"/>
      <c r="L74" s="61"/>
      <c r="M74" s="61"/>
      <c r="N74" s="61"/>
      <c r="O74" s="80">
        <v>289659609.42670012</v>
      </c>
      <c r="P74" s="55"/>
      <c r="Q74" s="55"/>
      <c r="R74" s="55"/>
      <c r="S74" s="55"/>
      <c r="T74" s="55"/>
      <c r="U74" s="55"/>
      <c r="V74" s="85" t="s">
        <v>973</v>
      </c>
      <c r="W74" s="86"/>
      <c r="X74" s="1"/>
    </row>
    <row r="75" spans="2:24" ht="7.75" customHeight="1" x14ac:dyDescent="0.25">
      <c r="B75" s="1"/>
      <c r="C75" s="1"/>
      <c r="D75" s="1"/>
      <c r="E75" s="1"/>
      <c r="F75" s="1"/>
      <c r="G75" s="1"/>
      <c r="H75" s="1"/>
      <c r="I75" s="1"/>
      <c r="J75" s="1"/>
      <c r="K75" s="1"/>
      <c r="L75" s="1"/>
      <c r="M75" s="1"/>
      <c r="N75" s="1"/>
      <c r="O75" s="1"/>
      <c r="P75" s="1"/>
      <c r="Q75" s="1"/>
      <c r="R75" s="1"/>
      <c r="S75" s="1"/>
      <c r="T75" s="1"/>
      <c r="U75" s="1"/>
      <c r="V75" s="86"/>
      <c r="W75" s="86"/>
      <c r="X75" s="1"/>
    </row>
    <row r="76" spans="2:24" ht="15" customHeight="1" x14ac:dyDescent="0.25">
      <c r="B76" s="60" t="s">
        <v>974</v>
      </c>
      <c r="C76" s="61"/>
      <c r="D76" s="61"/>
      <c r="E76" s="61"/>
      <c r="F76" s="61"/>
      <c r="G76" s="61"/>
      <c r="H76" s="61"/>
      <c r="I76" s="61"/>
      <c r="J76" s="61"/>
      <c r="K76" s="61"/>
      <c r="L76" s="61"/>
      <c r="M76" s="61"/>
      <c r="N76" s="61"/>
      <c r="O76" s="61"/>
      <c r="P76" s="81">
        <v>-9146959.9009059966</v>
      </c>
      <c r="Q76" s="34"/>
      <c r="R76" s="34"/>
      <c r="S76" s="34"/>
      <c r="T76" s="34"/>
      <c r="U76" s="1"/>
      <c r="V76" s="85" t="s">
        <v>975</v>
      </c>
      <c r="W76" s="86"/>
      <c r="X76" s="1"/>
    </row>
    <row r="77" spans="2:24" ht="7.5" customHeight="1" x14ac:dyDescent="0.25">
      <c r="B77" s="1"/>
      <c r="C77" s="1"/>
      <c r="D77" s="1"/>
      <c r="E77" s="1"/>
      <c r="F77" s="1"/>
      <c r="G77" s="1"/>
      <c r="H77" s="1"/>
      <c r="I77" s="1"/>
      <c r="J77" s="1"/>
      <c r="K77" s="1"/>
      <c r="L77" s="1"/>
      <c r="M77" s="1"/>
      <c r="N77" s="1"/>
      <c r="O77" s="1"/>
      <c r="P77" s="1"/>
      <c r="Q77" s="1"/>
      <c r="R77" s="1"/>
      <c r="S77" s="1"/>
      <c r="T77" s="1"/>
      <c r="U77" s="1"/>
      <c r="V77" s="1"/>
      <c r="W77" s="1"/>
      <c r="X77" s="1"/>
    </row>
    <row r="78" spans="2:24" ht="15" customHeight="1" x14ac:dyDescent="0.25">
      <c r="B78" s="60" t="s">
        <v>976</v>
      </c>
      <c r="C78" s="61"/>
      <c r="D78" s="61"/>
      <c r="E78" s="61"/>
      <c r="F78" s="61"/>
      <c r="G78" s="61"/>
      <c r="H78" s="61"/>
      <c r="I78" s="61"/>
      <c r="J78" s="61"/>
      <c r="K78" s="61"/>
      <c r="L78" s="61"/>
      <c r="M78" s="61"/>
      <c r="N78" s="61"/>
      <c r="O78" s="61"/>
      <c r="P78" s="1"/>
      <c r="Q78" s="1"/>
      <c r="R78" s="82">
        <v>280512649.52579403</v>
      </c>
      <c r="S78" s="34"/>
      <c r="T78" s="34"/>
      <c r="U78" s="1"/>
      <c r="V78" s="1"/>
      <c r="W78" s="1"/>
      <c r="X78" s="1"/>
    </row>
    <row r="79" spans="2:24" ht="7.15" customHeight="1" x14ac:dyDescent="0.25">
      <c r="B79" s="1"/>
      <c r="C79" s="1"/>
      <c r="D79" s="1"/>
      <c r="E79" s="1"/>
      <c r="F79" s="1"/>
      <c r="G79" s="1"/>
      <c r="H79" s="1"/>
      <c r="I79" s="1"/>
      <c r="J79" s="1"/>
      <c r="K79" s="1"/>
      <c r="L79" s="1"/>
      <c r="M79" s="1"/>
      <c r="N79" s="1"/>
      <c r="O79" s="1"/>
      <c r="P79" s="1"/>
      <c r="Q79" s="1"/>
      <c r="R79" s="1"/>
      <c r="S79" s="1"/>
      <c r="T79" s="1"/>
      <c r="U79" s="1"/>
      <c r="V79" s="1"/>
      <c r="W79" s="1"/>
      <c r="X79" s="1"/>
    </row>
    <row r="80" spans="2:24" ht="15" customHeight="1" x14ac:dyDescent="0.25">
      <c r="B80" s="87" t="s">
        <v>977</v>
      </c>
      <c r="C80" s="88"/>
      <c r="D80" s="88"/>
      <c r="E80" s="88"/>
      <c r="F80" s="88"/>
      <c r="G80" s="88"/>
      <c r="H80" s="89"/>
      <c r="I80" s="1"/>
      <c r="J80" s="1"/>
      <c r="K80" s="1"/>
      <c r="L80" s="92" t="s">
        <v>969</v>
      </c>
      <c r="M80" s="93"/>
      <c r="N80" s="93"/>
      <c r="O80" s="93"/>
      <c r="P80" s="93"/>
      <c r="Q80" s="93"/>
      <c r="R80" s="93"/>
      <c r="S80" s="93"/>
      <c r="T80" s="93"/>
      <c r="U80" s="94"/>
      <c r="V80" s="1"/>
      <c r="W80" s="1"/>
      <c r="X80" s="1"/>
    </row>
    <row r="81" spans="2:24" ht="5.65" customHeight="1" x14ac:dyDescent="0.25">
      <c r="B81" s="1"/>
      <c r="C81" s="1"/>
      <c r="D81" s="1"/>
      <c r="E81" s="1"/>
      <c r="F81" s="1"/>
      <c r="G81" s="1"/>
      <c r="H81" s="1"/>
      <c r="I81" s="1"/>
      <c r="J81" s="1"/>
      <c r="K81" s="1"/>
      <c r="L81" s="1"/>
      <c r="M81" s="1"/>
      <c r="N81" s="1"/>
      <c r="O81" s="1"/>
      <c r="P81" s="1"/>
      <c r="Q81" s="1"/>
      <c r="R81" s="1"/>
      <c r="S81" s="1"/>
      <c r="T81" s="1"/>
      <c r="U81" s="1"/>
      <c r="V81" s="1"/>
      <c r="W81" s="1"/>
      <c r="X81" s="1"/>
    </row>
    <row r="82" spans="2:24" ht="7" customHeight="1" x14ac:dyDescent="0.25">
      <c r="B82" s="90"/>
      <c r="C82" s="91"/>
      <c r="D82" s="91"/>
      <c r="E82" s="91"/>
      <c r="F82" s="91"/>
      <c r="G82" s="91"/>
      <c r="H82" s="91"/>
      <c r="I82" s="91"/>
      <c r="J82" s="91"/>
      <c r="K82" s="91"/>
      <c r="L82" s="91"/>
      <c r="M82" s="91"/>
      <c r="N82" s="91"/>
      <c r="O82" s="91"/>
      <c r="P82" s="91"/>
      <c r="Q82" s="91"/>
      <c r="R82" s="91"/>
      <c r="S82" s="91"/>
      <c r="T82" s="91"/>
      <c r="U82" s="91"/>
      <c r="V82" s="1"/>
      <c r="W82" s="1"/>
      <c r="X82" s="1"/>
    </row>
    <row r="83" spans="2:24" ht="8" customHeight="1" x14ac:dyDescent="0.25">
      <c r="B83" s="1"/>
      <c r="C83" s="1"/>
      <c r="D83" s="1"/>
      <c r="E83" s="1"/>
      <c r="F83" s="1"/>
      <c r="G83" s="1"/>
      <c r="H83" s="1"/>
      <c r="I83" s="1"/>
      <c r="J83" s="1"/>
      <c r="K83" s="1"/>
      <c r="L83" s="1"/>
      <c r="M83" s="1"/>
      <c r="N83" s="1"/>
      <c r="O83" s="1"/>
      <c r="P83" s="1"/>
      <c r="Q83" s="1"/>
      <c r="R83" s="1"/>
      <c r="S83" s="1"/>
      <c r="T83" s="1"/>
      <c r="U83" s="1"/>
      <c r="V83" s="1"/>
      <c r="W83" s="1"/>
      <c r="X83" s="1"/>
    </row>
    <row r="84" spans="2:24" ht="15" customHeight="1" x14ac:dyDescent="0.25">
      <c r="B84" s="60" t="s">
        <v>978</v>
      </c>
      <c r="C84" s="61"/>
      <c r="D84" s="61"/>
      <c r="E84" s="61"/>
      <c r="F84" s="61"/>
      <c r="G84" s="61"/>
      <c r="H84" s="61"/>
      <c r="I84" s="61"/>
      <c r="J84" s="61"/>
      <c r="K84" s="61"/>
      <c r="L84" s="61"/>
      <c r="M84" s="61"/>
      <c r="N84" s="61"/>
      <c r="O84" s="1"/>
      <c r="P84" s="67">
        <v>13017805.9767</v>
      </c>
      <c r="Q84" s="61"/>
      <c r="R84" s="61"/>
      <c r="S84" s="61"/>
      <c r="T84" s="61"/>
      <c r="U84" s="61"/>
      <c r="V84" s="85" t="s">
        <v>979</v>
      </c>
      <c r="W84" s="86"/>
      <c r="X84" s="1"/>
    </row>
    <row r="85" spans="2:24" ht="7.75" customHeight="1" x14ac:dyDescent="0.25">
      <c r="B85" s="1"/>
      <c r="C85" s="1"/>
      <c r="D85" s="1"/>
      <c r="E85" s="1"/>
      <c r="F85" s="1"/>
      <c r="G85" s="1"/>
      <c r="H85" s="1"/>
      <c r="I85" s="1"/>
      <c r="J85" s="1"/>
      <c r="K85" s="1"/>
      <c r="L85" s="1"/>
      <c r="M85" s="1"/>
      <c r="N85" s="1"/>
      <c r="O85" s="1"/>
      <c r="P85" s="1"/>
      <c r="Q85" s="1"/>
      <c r="R85" s="1"/>
      <c r="S85" s="1"/>
      <c r="T85" s="1"/>
      <c r="U85" s="1"/>
      <c r="V85" s="1"/>
      <c r="W85" s="1"/>
      <c r="X85" s="1"/>
    </row>
    <row r="86" spans="2:24" ht="15" customHeight="1" x14ac:dyDescent="0.25">
      <c r="B86" s="60" t="s">
        <v>980</v>
      </c>
      <c r="C86" s="61"/>
      <c r="D86" s="61"/>
      <c r="E86" s="61"/>
      <c r="F86" s="61"/>
      <c r="G86" s="61"/>
      <c r="H86" s="61"/>
      <c r="I86" s="61"/>
      <c r="J86" s="61"/>
      <c r="K86" s="61"/>
      <c r="L86" s="61"/>
      <c r="M86" s="61"/>
      <c r="N86" s="61"/>
      <c r="O86" s="1"/>
      <c r="P86" s="19"/>
      <c r="Q86" s="81">
        <v>0</v>
      </c>
      <c r="R86" s="34"/>
      <c r="S86" s="34"/>
      <c r="T86" s="34"/>
      <c r="U86" s="34"/>
      <c r="V86" s="85" t="s">
        <v>981</v>
      </c>
      <c r="W86" s="86"/>
      <c r="X86" s="1"/>
    </row>
    <row r="87" spans="2:24" ht="7.75" customHeight="1" x14ac:dyDescent="0.25">
      <c r="B87" s="1"/>
      <c r="C87" s="1"/>
      <c r="D87" s="1"/>
      <c r="E87" s="1"/>
      <c r="F87" s="1"/>
      <c r="G87" s="1"/>
      <c r="H87" s="1"/>
      <c r="I87" s="1"/>
      <c r="J87" s="1"/>
      <c r="K87" s="1"/>
      <c r="L87" s="1"/>
      <c r="M87" s="1"/>
      <c r="N87" s="1"/>
      <c r="O87" s="1"/>
      <c r="P87" s="1"/>
      <c r="Q87" s="1"/>
      <c r="R87" s="1"/>
      <c r="S87" s="1"/>
      <c r="T87" s="1"/>
      <c r="U87" s="1"/>
      <c r="V87" s="1"/>
      <c r="W87" s="1"/>
      <c r="X87" s="1"/>
    </row>
    <row r="88" spans="2:24" ht="15" customHeight="1" x14ac:dyDescent="0.25">
      <c r="B88" s="60" t="s">
        <v>982</v>
      </c>
      <c r="C88" s="61"/>
      <c r="D88" s="61"/>
      <c r="E88" s="61"/>
      <c r="F88" s="61"/>
      <c r="G88" s="61"/>
      <c r="H88" s="61"/>
      <c r="I88" s="61"/>
      <c r="J88" s="61"/>
      <c r="K88" s="61"/>
      <c r="L88" s="61"/>
      <c r="M88" s="61"/>
      <c r="N88" s="61"/>
      <c r="P88" s="75"/>
      <c r="Q88" s="76"/>
      <c r="R88" s="76"/>
      <c r="S88" s="81">
        <v>13017805.9767</v>
      </c>
      <c r="T88" s="34"/>
      <c r="U88" s="34"/>
      <c r="V88" s="85" t="s">
        <v>983</v>
      </c>
      <c r="W88" s="86"/>
    </row>
  </sheetData>
  <mergeCells count="118">
    <mergeCell ref="F2:U2"/>
    <mergeCell ref="G3:S4"/>
    <mergeCell ref="B5:U5"/>
    <mergeCell ref="B6:G6"/>
    <mergeCell ref="B8:U8"/>
    <mergeCell ref="B10:I10"/>
    <mergeCell ref="K10:T10"/>
    <mergeCell ref="B16:I16"/>
    <mergeCell ref="M16:U16"/>
    <mergeCell ref="V16:W16"/>
    <mergeCell ref="B18:I18"/>
    <mergeCell ref="K18:U18"/>
    <mergeCell ref="B20:T20"/>
    <mergeCell ref="V12:W12"/>
    <mergeCell ref="B12:I12"/>
    <mergeCell ref="K12:U12"/>
    <mergeCell ref="B14:I14"/>
    <mergeCell ref="V14:W14"/>
    <mergeCell ref="M14:U14"/>
    <mergeCell ref="V22:W22"/>
    <mergeCell ref="V24:X26"/>
    <mergeCell ref="B28:U28"/>
    <mergeCell ref="B30:I30"/>
    <mergeCell ref="V30:W30"/>
    <mergeCell ref="M30:T30"/>
    <mergeCell ref="B22:H22"/>
    <mergeCell ref="I22:J22"/>
    <mergeCell ref="K22:U22"/>
    <mergeCell ref="B23:H23"/>
    <mergeCell ref="V32:W32"/>
    <mergeCell ref="M32:U32"/>
    <mergeCell ref="B32:I32"/>
    <mergeCell ref="V36:X38"/>
    <mergeCell ref="B40:U40"/>
    <mergeCell ref="V42:W42"/>
    <mergeCell ref="B42:N42"/>
    <mergeCell ref="P42:U42"/>
    <mergeCell ref="B35:H35"/>
    <mergeCell ref="I35:J35"/>
    <mergeCell ref="V52:W52"/>
    <mergeCell ref="B52:N52"/>
    <mergeCell ref="P52:U52"/>
    <mergeCell ref="P54:U54"/>
    <mergeCell ref="D54:O54"/>
    <mergeCell ref="D56:O56"/>
    <mergeCell ref="P56:U56"/>
    <mergeCell ref="D44:O44"/>
    <mergeCell ref="P44:T44"/>
    <mergeCell ref="C44:C50"/>
    <mergeCell ref="P46:U46"/>
    <mergeCell ref="D46:M46"/>
    <mergeCell ref="D48:O48"/>
    <mergeCell ref="P48:U48"/>
    <mergeCell ref="D50:O50"/>
    <mergeCell ref="P50:U50"/>
    <mergeCell ref="V62:W62"/>
    <mergeCell ref="V64:W64"/>
    <mergeCell ref="B64:O64"/>
    <mergeCell ref="P64:U64"/>
    <mergeCell ref="P66:U66"/>
    <mergeCell ref="B66:O66"/>
    <mergeCell ref="V66:W66"/>
    <mergeCell ref="D58:O58"/>
    <mergeCell ref="P58:U58"/>
    <mergeCell ref="D60:O60"/>
    <mergeCell ref="P60:U60"/>
    <mergeCell ref="B62:O62"/>
    <mergeCell ref="P62:U62"/>
    <mergeCell ref="V74:W75"/>
    <mergeCell ref="B76:O76"/>
    <mergeCell ref="V76:W76"/>
    <mergeCell ref="B78:O78"/>
    <mergeCell ref="B80:H80"/>
    <mergeCell ref="B82:U82"/>
    <mergeCell ref="L80:U80"/>
    <mergeCell ref="B68:O68"/>
    <mergeCell ref="P68:U68"/>
    <mergeCell ref="L70:U70"/>
    <mergeCell ref="B70:H70"/>
    <mergeCell ref="B72:U72"/>
    <mergeCell ref="B74:N74"/>
    <mergeCell ref="B84:N84"/>
    <mergeCell ref="P84:U84"/>
    <mergeCell ref="V84:W84"/>
    <mergeCell ref="B86:N86"/>
    <mergeCell ref="V86:W86"/>
    <mergeCell ref="B88:N88"/>
    <mergeCell ref="V88:W88"/>
    <mergeCell ref="Q86:U86"/>
    <mergeCell ref="P88:R88"/>
    <mergeCell ref="S88:U88"/>
    <mergeCell ref="B26:H26"/>
    <mergeCell ref="I26:J26"/>
    <mergeCell ref="K26:U26"/>
    <mergeCell ref="B34:H34"/>
    <mergeCell ref="I34:J34"/>
    <mergeCell ref="K34:U34"/>
    <mergeCell ref="I23:J23"/>
    <mergeCell ref="K23:U23"/>
    <mergeCell ref="B24:K24"/>
    <mergeCell ref="L24:M24"/>
    <mergeCell ref="N24:U24"/>
    <mergeCell ref="B25:H25"/>
    <mergeCell ref="I25:J25"/>
    <mergeCell ref="K25:U25"/>
    <mergeCell ref="B38:H38"/>
    <mergeCell ref="I38:J38"/>
    <mergeCell ref="K38:U38"/>
    <mergeCell ref="O74:U74"/>
    <mergeCell ref="P76:T76"/>
    <mergeCell ref="R78:T78"/>
    <mergeCell ref="K35:U35"/>
    <mergeCell ref="B36:H36"/>
    <mergeCell ref="I36:J36"/>
    <mergeCell ref="K36:U36"/>
    <mergeCell ref="B37:H37"/>
    <mergeCell ref="I37:J37"/>
    <mergeCell ref="K37:U37"/>
  </mergeCells>
  <pageMargins left="0.44274509803921575" right="0.29019607843137257" top="0.31803921568627458" bottom="0.44274509803921575" header="0.50980392156862753" footer="0.50980392156862753"/>
  <pageSetup fitToHeight="2" orientation="portrait" r:id="rId1"/>
  <headerFooter alignWithMargins="0">
    <oddFooter>&amp;R&amp;1#&amp;"Calibri"&amp;10&amp;K0000FFClassification : Internal</oddFooter>
  </headerFooter>
  <rowBreaks count="1" manualBreakCount="1">
    <brk id="39"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R55"/>
  <sheetViews>
    <sheetView showGridLines="0" topLeftCell="B1" zoomScaleNormal="100" workbookViewId="0"/>
  </sheetViews>
  <sheetFormatPr defaultRowHeight="12.5" x14ac:dyDescent="0.25"/>
  <cols>
    <col min="1" max="1" width="0" hidden="1" customWidth="1"/>
    <col min="2" max="2" width="8" customWidth="1"/>
    <col min="3" max="3" width="12" customWidth="1"/>
    <col min="4" max="4" width="5" customWidth="1"/>
    <col min="5" max="5" width="4" customWidth="1"/>
    <col min="6" max="6" width="6" customWidth="1"/>
    <col min="7" max="7" width="1" customWidth="1"/>
    <col min="8" max="8" width="9" customWidth="1"/>
    <col min="9" max="9" width="8" customWidth="1"/>
    <col min="10" max="10" width="10" customWidth="1"/>
    <col min="11" max="11" width="6" customWidth="1"/>
    <col min="12" max="12" width="1" customWidth="1"/>
    <col min="13" max="13" width="2" customWidth="1"/>
    <col min="14" max="14" width="3" customWidth="1"/>
    <col min="15" max="15" width="4" customWidth="1"/>
    <col min="16" max="16" width="2" customWidth="1"/>
    <col min="17" max="17" width="16" customWidth="1"/>
    <col min="18" max="18" width="1" customWidth="1"/>
  </cols>
  <sheetData>
    <row r="1" spans="2:18" ht="9" customHeight="1" x14ac:dyDescent="0.25">
      <c r="B1" s="1"/>
      <c r="C1" s="1"/>
      <c r="D1" s="1"/>
      <c r="E1" s="1"/>
      <c r="F1" s="1"/>
      <c r="G1" s="1"/>
      <c r="H1" s="1"/>
      <c r="I1" s="1"/>
      <c r="J1" s="1"/>
      <c r="K1" s="1"/>
      <c r="L1" s="1"/>
      <c r="M1" s="1"/>
      <c r="N1" s="1"/>
      <c r="O1" s="1"/>
      <c r="P1" s="1"/>
      <c r="Q1" s="1"/>
      <c r="R1" s="1"/>
    </row>
    <row r="2" spans="2:18" ht="22.5" customHeight="1" x14ac:dyDescent="0.25">
      <c r="B2" s="1"/>
      <c r="C2" s="1"/>
      <c r="D2" s="1"/>
      <c r="E2" s="1"/>
      <c r="F2" s="1"/>
      <c r="G2" s="1"/>
      <c r="H2" s="40" t="s">
        <v>855</v>
      </c>
      <c r="I2" s="41"/>
      <c r="J2" s="41"/>
      <c r="K2" s="41"/>
      <c r="L2" s="41"/>
      <c r="M2" s="41"/>
      <c r="N2" s="41"/>
      <c r="O2" s="41"/>
      <c r="P2" s="41"/>
      <c r="Q2" s="41"/>
      <c r="R2" s="41"/>
    </row>
    <row r="3" spans="2:18" ht="6.25" customHeight="1" x14ac:dyDescent="0.25">
      <c r="B3" s="1"/>
      <c r="C3" s="1"/>
      <c r="D3" s="1"/>
      <c r="E3" s="1"/>
      <c r="F3" s="1"/>
      <c r="G3" s="1"/>
      <c r="H3" s="1"/>
      <c r="I3" s="1"/>
      <c r="J3" s="1"/>
      <c r="K3" s="1"/>
      <c r="L3" s="1"/>
      <c r="M3" s="1"/>
      <c r="N3" s="1"/>
      <c r="O3" s="1"/>
      <c r="P3" s="1"/>
      <c r="Q3" s="1"/>
      <c r="R3" s="1"/>
    </row>
    <row r="4" spans="2:18" ht="33.5" customHeight="1" x14ac:dyDescent="0.25">
      <c r="B4" s="42" t="s">
        <v>989</v>
      </c>
      <c r="C4" s="43"/>
      <c r="D4" s="43"/>
      <c r="E4" s="43"/>
      <c r="F4" s="43"/>
      <c r="G4" s="43"/>
      <c r="H4" s="43"/>
      <c r="I4" s="43"/>
      <c r="J4" s="43"/>
      <c r="K4" s="43"/>
      <c r="L4" s="43"/>
      <c r="M4" s="43"/>
      <c r="N4" s="43"/>
      <c r="O4" s="43"/>
      <c r="P4" s="43"/>
      <c r="Q4" s="43"/>
      <c r="R4" s="43"/>
    </row>
    <row r="5" spans="2:18" ht="6.75" customHeight="1" x14ac:dyDescent="0.25">
      <c r="B5" s="1"/>
      <c r="C5" s="1"/>
      <c r="D5" s="1"/>
      <c r="E5" s="1"/>
      <c r="F5" s="1"/>
      <c r="G5" s="1"/>
      <c r="H5" s="1"/>
      <c r="I5" s="1"/>
      <c r="J5" s="1"/>
      <c r="K5" s="1"/>
      <c r="L5" s="1"/>
      <c r="M5" s="1"/>
      <c r="N5" s="1"/>
      <c r="O5" s="1"/>
      <c r="P5" s="1"/>
      <c r="Q5" s="1"/>
      <c r="R5" s="1"/>
    </row>
    <row r="6" spans="2:18" ht="24" customHeight="1" x14ac:dyDescent="0.25">
      <c r="B6" s="47" t="s">
        <v>990</v>
      </c>
      <c r="C6" s="48"/>
      <c r="D6" s="48"/>
      <c r="E6" s="1"/>
      <c r="F6" s="49">
        <v>44347</v>
      </c>
      <c r="G6" s="34"/>
      <c r="H6" s="34"/>
      <c r="I6" s="1"/>
      <c r="J6" s="1"/>
      <c r="K6" s="1"/>
      <c r="L6" s="1"/>
      <c r="M6" s="1"/>
      <c r="N6" s="1"/>
      <c r="O6" s="1"/>
      <c r="P6" s="1"/>
      <c r="Q6" s="1"/>
      <c r="R6" s="1"/>
    </row>
    <row r="7" spans="2:18" ht="4.5" customHeight="1" x14ac:dyDescent="0.25">
      <c r="B7" s="1"/>
      <c r="C7" s="1"/>
      <c r="D7" s="1"/>
      <c r="E7" s="1"/>
      <c r="F7" s="1"/>
      <c r="G7" s="1"/>
      <c r="H7" s="1"/>
      <c r="I7" s="1"/>
      <c r="J7" s="1"/>
      <c r="K7" s="1"/>
      <c r="L7" s="1"/>
      <c r="M7" s="1"/>
      <c r="N7" s="1"/>
      <c r="O7" s="1"/>
      <c r="P7" s="1"/>
      <c r="Q7" s="1"/>
      <c r="R7" s="1"/>
    </row>
    <row r="8" spans="2:18" ht="18.75" customHeight="1" x14ac:dyDescent="0.25">
      <c r="B8" s="69" t="s">
        <v>991</v>
      </c>
      <c r="C8" s="70"/>
      <c r="D8" s="70"/>
      <c r="E8" s="70"/>
      <c r="F8" s="70"/>
      <c r="G8" s="70"/>
      <c r="H8" s="70"/>
      <c r="I8" s="70"/>
      <c r="J8" s="70"/>
      <c r="K8" s="70"/>
      <c r="L8" s="70"/>
      <c r="M8" s="70"/>
      <c r="N8" s="70"/>
      <c r="O8" s="70"/>
      <c r="P8" s="70"/>
      <c r="Q8" s="70"/>
      <c r="R8" s="71"/>
    </row>
    <row r="9" spans="2:18" ht="11.25" customHeight="1" x14ac:dyDescent="0.25">
      <c r="B9" s="1"/>
      <c r="C9" s="1"/>
      <c r="D9" s="1"/>
      <c r="E9" s="1"/>
      <c r="F9" s="1"/>
      <c r="G9" s="1"/>
      <c r="H9" s="1"/>
      <c r="I9" s="1"/>
      <c r="J9" s="1"/>
      <c r="K9" s="1"/>
      <c r="L9" s="1"/>
      <c r="M9" s="1"/>
      <c r="N9" s="1"/>
      <c r="O9" s="1"/>
      <c r="P9" s="1"/>
      <c r="Q9" s="1"/>
      <c r="R9" s="1"/>
    </row>
    <row r="10" spans="2:18" ht="18" customHeight="1" x14ac:dyDescent="0.25">
      <c r="B10" s="1"/>
      <c r="C10" s="85" t="s">
        <v>992</v>
      </c>
      <c r="D10" s="86"/>
      <c r="E10" s="86"/>
      <c r="F10" s="86"/>
      <c r="G10" s="86"/>
      <c r="H10" s="86"/>
      <c r="I10" s="86"/>
      <c r="J10" s="86"/>
      <c r="K10" s="86"/>
      <c r="L10" s="86"/>
      <c r="M10" s="86"/>
      <c r="N10" s="86"/>
      <c r="O10" s="86"/>
      <c r="P10" s="1"/>
      <c r="Q10" s="1"/>
      <c r="R10" s="1"/>
    </row>
    <row r="11" spans="2:18" ht="9.9" customHeight="1" x14ac:dyDescent="0.25">
      <c r="B11" s="1"/>
      <c r="C11" s="1"/>
      <c r="D11" s="1"/>
      <c r="E11" s="1"/>
      <c r="F11" s="1"/>
      <c r="G11" s="1"/>
      <c r="H11" s="1"/>
      <c r="I11" s="1"/>
      <c r="J11" s="1"/>
      <c r="K11" s="1"/>
      <c r="L11" s="1"/>
      <c r="M11" s="1"/>
      <c r="N11" s="1"/>
      <c r="O11" s="1"/>
      <c r="P11" s="1"/>
      <c r="Q11" s="1"/>
      <c r="R11" s="1"/>
    </row>
    <row r="12" spans="2:18" ht="15.25" customHeight="1" x14ac:dyDescent="0.25">
      <c r="B12" s="1"/>
      <c r="C12" s="136" t="s">
        <v>998</v>
      </c>
      <c r="D12" s="137"/>
      <c r="E12" s="137"/>
      <c r="F12" s="137"/>
      <c r="G12" s="137"/>
      <c r="H12" s="137"/>
      <c r="I12" s="137"/>
      <c r="J12" s="137"/>
      <c r="K12" s="137"/>
      <c r="L12" s="137"/>
      <c r="M12" s="137"/>
      <c r="N12" s="137"/>
      <c r="O12" s="137"/>
      <c r="P12" s="138">
        <v>2919885431.1599913</v>
      </c>
      <c r="Q12" s="137"/>
      <c r="R12" s="137"/>
    </row>
    <row r="13" spans="2:18" ht="15.25" customHeight="1" x14ac:dyDescent="0.25">
      <c r="B13" s="1"/>
      <c r="C13" s="139" t="s">
        <v>999</v>
      </c>
      <c r="D13" s="34"/>
      <c r="E13" s="34"/>
      <c r="F13" s="34"/>
      <c r="G13" s="34"/>
      <c r="H13" s="34"/>
      <c r="I13" s="34"/>
      <c r="J13" s="34"/>
      <c r="K13" s="34"/>
      <c r="L13" s="34"/>
      <c r="M13" s="34"/>
      <c r="N13" s="34"/>
      <c r="O13" s="34"/>
      <c r="P13" s="135">
        <v>2919885431.1599913</v>
      </c>
      <c r="Q13" s="34"/>
      <c r="R13" s="1"/>
    </row>
    <row r="14" spans="2:18" ht="15.25" customHeight="1" x14ac:dyDescent="0.25">
      <c r="B14" s="1"/>
      <c r="C14" s="38" t="s">
        <v>1000</v>
      </c>
      <c r="D14" s="34"/>
      <c r="E14" s="34"/>
      <c r="F14" s="34"/>
      <c r="G14" s="34"/>
      <c r="H14" s="34"/>
      <c r="I14" s="34"/>
      <c r="J14" s="34"/>
      <c r="K14" s="34"/>
      <c r="L14" s="34"/>
      <c r="M14" s="34"/>
      <c r="N14" s="34"/>
      <c r="O14" s="34"/>
      <c r="P14" s="34"/>
      <c r="Q14" s="135">
        <v>380172309.22000265</v>
      </c>
      <c r="R14" s="34"/>
    </row>
    <row r="15" spans="2:18" ht="15.25" customHeight="1" x14ac:dyDescent="0.25">
      <c r="B15" s="1"/>
      <c r="C15" s="38" t="s">
        <v>427</v>
      </c>
      <c r="D15" s="34"/>
      <c r="E15" s="34"/>
      <c r="F15" s="34"/>
      <c r="G15" s="34"/>
      <c r="H15" s="34"/>
      <c r="I15" s="34"/>
      <c r="J15" s="34"/>
      <c r="K15" s="34"/>
      <c r="L15" s="34"/>
      <c r="M15" s="34"/>
      <c r="N15" s="34"/>
      <c r="O15" s="34"/>
      <c r="P15" s="34"/>
      <c r="Q15" s="135">
        <v>23855</v>
      </c>
      <c r="R15" s="34"/>
    </row>
    <row r="16" spans="2:18" ht="15.25" customHeight="1" x14ac:dyDescent="0.25">
      <c r="B16" s="1"/>
      <c r="C16" s="38" t="s">
        <v>1001</v>
      </c>
      <c r="D16" s="34"/>
      <c r="E16" s="34"/>
      <c r="F16" s="34"/>
      <c r="G16" s="34"/>
      <c r="H16" s="34"/>
      <c r="I16" s="34"/>
      <c r="J16" s="34"/>
      <c r="K16" s="34"/>
      <c r="L16" s="34"/>
      <c r="M16" s="34"/>
      <c r="N16" s="34"/>
      <c r="O16" s="34"/>
      <c r="P16" s="34"/>
      <c r="Q16" s="135">
        <v>41894</v>
      </c>
      <c r="R16" s="34"/>
    </row>
    <row r="17" spans="2:18" ht="17.899999999999999" customHeight="1" x14ac:dyDescent="0.25">
      <c r="B17" s="1"/>
      <c r="C17" s="33" t="s">
        <v>1002</v>
      </c>
      <c r="D17" s="34"/>
      <c r="E17" s="34"/>
      <c r="F17" s="34"/>
      <c r="G17" s="34"/>
      <c r="H17" s="34"/>
      <c r="I17" s="34"/>
      <c r="J17" s="34"/>
      <c r="K17" s="34"/>
      <c r="L17" s="34"/>
      <c r="M17" s="34"/>
      <c r="N17" s="34"/>
      <c r="O17" s="81">
        <v>122401.40143198504</v>
      </c>
      <c r="P17" s="34"/>
      <c r="Q17" s="34"/>
      <c r="R17" s="34"/>
    </row>
    <row r="18" spans="2:18" ht="17.899999999999999" customHeight="1" x14ac:dyDescent="0.25">
      <c r="B18" s="1"/>
      <c r="C18" s="33" t="s">
        <v>1003</v>
      </c>
      <c r="D18" s="34"/>
      <c r="E18" s="34"/>
      <c r="F18" s="34"/>
      <c r="G18" s="34"/>
      <c r="H18" s="34"/>
      <c r="I18" s="34"/>
      <c r="J18" s="34"/>
      <c r="K18" s="34"/>
      <c r="L18" s="34"/>
      <c r="M18" s="34"/>
      <c r="N18" s="34"/>
      <c r="O18" s="81">
        <v>69696.983605290021</v>
      </c>
      <c r="P18" s="34"/>
      <c r="Q18" s="34"/>
      <c r="R18" s="34"/>
    </row>
    <row r="19" spans="2:18" ht="17.899999999999999" customHeight="1" x14ac:dyDescent="0.25">
      <c r="B19" s="1"/>
      <c r="C19" s="33" t="s">
        <v>1004</v>
      </c>
      <c r="D19" s="34"/>
      <c r="E19" s="34"/>
      <c r="F19" s="34"/>
      <c r="G19" s="34"/>
      <c r="H19" s="34"/>
      <c r="I19" s="34"/>
      <c r="J19" s="34"/>
      <c r="K19" s="84">
        <v>0.48716183068091062</v>
      </c>
      <c r="L19" s="34"/>
      <c r="M19" s="34"/>
      <c r="N19" s="34"/>
      <c r="O19" s="34"/>
      <c r="P19" s="34"/>
      <c r="Q19" s="34"/>
      <c r="R19" s="34"/>
    </row>
    <row r="20" spans="2:18" ht="17.899999999999999" customHeight="1" x14ac:dyDescent="0.25">
      <c r="B20" s="1"/>
      <c r="C20" s="33" t="s">
        <v>1005</v>
      </c>
      <c r="D20" s="34"/>
      <c r="E20" s="34"/>
      <c r="F20" s="34"/>
      <c r="G20" s="34"/>
      <c r="H20" s="34"/>
      <c r="I20" s="34"/>
      <c r="J20" s="132">
        <v>3.8429130778096949</v>
      </c>
      <c r="K20" s="34"/>
      <c r="L20" s="34"/>
      <c r="M20" s="34"/>
      <c r="N20" s="34"/>
      <c r="O20" s="34"/>
      <c r="P20" s="34"/>
      <c r="Q20" s="34"/>
      <c r="R20" s="34"/>
    </row>
    <row r="21" spans="2:18" ht="17.899999999999999" customHeight="1" x14ac:dyDescent="0.25">
      <c r="B21" s="1"/>
      <c r="C21" s="33" t="s">
        <v>1006</v>
      </c>
      <c r="D21" s="34"/>
      <c r="E21" s="34"/>
      <c r="F21" s="34"/>
      <c r="G21" s="34"/>
      <c r="H21" s="34"/>
      <c r="I21" s="34"/>
      <c r="J21" s="34"/>
      <c r="K21" s="34"/>
      <c r="L21" s="134">
        <v>13.73257718600969</v>
      </c>
      <c r="M21" s="34"/>
      <c r="N21" s="34"/>
      <c r="O21" s="34"/>
      <c r="P21" s="34"/>
      <c r="Q21" s="34"/>
      <c r="R21" s="34"/>
    </row>
    <row r="22" spans="2:18" ht="17.899999999999999" customHeight="1" x14ac:dyDescent="0.25">
      <c r="B22" s="1"/>
      <c r="C22" s="33" t="s">
        <v>1007</v>
      </c>
      <c r="D22" s="34"/>
      <c r="E22" s="34"/>
      <c r="F22" s="34"/>
      <c r="G22" s="34"/>
      <c r="H22" s="34"/>
      <c r="I22" s="34"/>
      <c r="J22" s="34"/>
      <c r="K22" s="134">
        <v>17.575449475743191</v>
      </c>
      <c r="L22" s="34"/>
      <c r="M22" s="34"/>
      <c r="N22" s="34"/>
      <c r="O22" s="34"/>
      <c r="P22" s="34"/>
      <c r="Q22" s="34"/>
      <c r="R22" s="1"/>
    </row>
    <row r="23" spans="2:18" ht="16.149999999999999" customHeight="1" x14ac:dyDescent="0.25">
      <c r="B23" s="1"/>
      <c r="C23" s="33" t="s">
        <v>1008</v>
      </c>
      <c r="D23" s="34"/>
      <c r="E23" s="34"/>
      <c r="F23" s="34"/>
      <c r="G23" s="34"/>
      <c r="H23" s="34"/>
      <c r="I23" s="34"/>
      <c r="J23" s="34"/>
      <c r="K23" s="34"/>
      <c r="L23" s="34"/>
      <c r="M23" s="34"/>
      <c r="N23" s="34"/>
      <c r="O23" s="84">
        <v>0.93752583266339695</v>
      </c>
      <c r="P23" s="34"/>
      <c r="Q23" s="34"/>
      <c r="R23" s="34"/>
    </row>
    <row r="24" spans="2:18" ht="4.5" customHeight="1" x14ac:dyDescent="0.25">
      <c r="B24" s="1"/>
      <c r="C24" s="133"/>
      <c r="D24" s="57"/>
      <c r="E24" s="57"/>
      <c r="F24" s="57"/>
      <c r="G24" s="57"/>
      <c r="H24" s="57"/>
      <c r="I24" s="57"/>
      <c r="J24" s="57"/>
      <c r="K24" s="57"/>
      <c r="L24" s="57"/>
      <c r="M24" s="57"/>
      <c r="N24" s="57"/>
      <c r="O24" s="83"/>
      <c r="P24" s="34"/>
      <c r="Q24" s="34"/>
      <c r="R24" s="34"/>
    </row>
    <row r="25" spans="2:18" ht="13.25" customHeight="1" x14ac:dyDescent="0.25">
      <c r="B25" s="1"/>
      <c r="C25" s="33" t="s">
        <v>1009</v>
      </c>
      <c r="D25" s="34"/>
      <c r="E25" s="34"/>
      <c r="F25" s="34"/>
      <c r="G25" s="34"/>
      <c r="H25" s="34"/>
      <c r="I25" s="34"/>
      <c r="J25" s="34"/>
      <c r="K25" s="34"/>
      <c r="L25" s="34"/>
      <c r="M25" s="34"/>
      <c r="N25" s="34"/>
      <c r="O25" s="84">
        <v>6.2474167336603048E-2</v>
      </c>
      <c r="P25" s="34"/>
      <c r="Q25" s="34"/>
      <c r="R25" s="34"/>
    </row>
    <row r="26" spans="2:18" ht="4.5" customHeight="1" x14ac:dyDescent="0.25">
      <c r="B26" s="1"/>
      <c r="C26" s="133"/>
      <c r="D26" s="57"/>
      <c r="E26" s="57"/>
      <c r="F26" s="57"/>
      <c r="G26" s="57"/>
      <c r="H26" s="57"/>
      <c r="I26" s="57"/>
      <c r="J26" s="57"/>
      <c r="K26" s="57"/>
      <c r="L26" s="57"/>
      <c r="M26" s="57"/>
      <c r="N26" s="57"/>
      <c r="O26" s="83"/>
      <c r="P26" s="34"/>
      <c r="Q26" s="34"/>
      <c r="R26" s="34"/>
    </row>
    <row r="27" spans="2:18" ht="15" customHeight="1" x14ac:dyDescent="0.25">
      <c r="B27" s="1"/>
      <c r="C27" s="33" t="s">
        <v>1010</v>
      </c>
      <c r="D27" s="34"/>
      <c r="E27" s="34"/>
      <c r="F27" s="34"/>
      <c r="G27" s="34"/>
      <c r="H27" s="34"/>
      <c r="I27" s="34"/>
      <c r="J27" s="34"/>
      <c r="K27" s="34"/>
      <c r="L27" s="34"/>
      <c r="M27" s="34"/>
      <c r="N27" s="34"/>
      <c r="O27" s="84">
        <v>1.7564582338084188E-2</v>
      </c>
      <c r="P27" s="34"/>
      <c r="Q27" s="34"/>
      <c r="R27" s="34"/>
    </row>
    <row r="28" spans="2:18" ht="17.899999999999999" customHeight="1" x14ac:dyDescent="0.25">
      <c r="B28" s="1"/>
      <c r="C28" s="33" t="s">
        <v>1011</v>
      </c>
      <c r="D28" s="34"/>
      <c r="E28" s="34"/>
      <c r="F28" s="34"/>
      <c r="G28" s="34"/>
      <c r="H28" s="34"/>
      <c r="I28" s="34"/>
      <c r="J28" s="34"/>
      <c r="K28" s="34"/>
      <c r="L28" s="34"/>
      <c r="M28" s="34"/>
      <c r="N28" s="84">
        <v>1.7787399817197066E-2</v>
      </c>
      <c r="O28" s="34"/>
      <c r="P28" s="34"/>
      <c r="Q28" s="34"/>
      <c r="R28" s="34"/>
    </row>
    <row r="29" spans="2:18" ht="17.899999999999999" customHeight="1" x14ac:dyDescent="0.25">
      <c r="B29" s="1"/>
      <c r="C29" s="33" t="s">
        <v>1012</v>
      </c>
      <c r="D29" s="34"/>
      <c r="E29" s="34"/>
      <c r="F29" s="34"/>
      <c r="G29" s="34"/>
      <c r="H29" s="34"/>
      <c r="I29" s="34"/>
      <c r="J29" s="34"/>
      <c r="K29" s="34"/>
      <c r="L29" s="34"/>
      <c r="M29" s="34"/>
      <c r="N29" s="84">
        <v>1.4220846014050484E-2</v>
      </c>
      <c r="O29" s="34"/>
      <c r="P29" s="34"/>
      <c r="Q29" s="34"/>
      <c r="R29" s="34"/>
    </row>
    <row r="30" spans="2:18" ht="17.899999999999999" customHeight="1" x14ac:dyDescent="0.25">
      <c r="B30" s="1"/>
      <c r="C30" s="33" t="s">
        <v>1013</v>
      </c>
      <c r="D30" s="34"/>
      <c r="E30" s="34"/>
      <c r="F30" s="34"/>
      <c r="G30" s="34"/>
      <c r="H30" s="34"/>
      <c r="I30" s="34"/>
      <c r="J30" s="34"/>
      <c r="K30" s="34"/>
      <c r="L30" s="34"/>
      <c r="M30" s="34"/>
      <c r="N30" s="34"/>
      <c r="O30" s="132">
        <v>7.1708584019931099</v>
      </c>
      <c r="P30" s="34"/>
      <c r="Q30" s="34"/>
      <c r="R30" s="34"/>
    </row>
    <row r="31" spans="2:18" ht="17.899999999999999" customHeight="1" x14ac:dyDescent="0.25">
      <c r="B31" s="1"/>
      <c r="C31" s="127" t="s">
        <v>1014</v>
      </c>
      <c r="D31" s="128"/>
      <c r="E31" s="128"/>
      <c r="F31" s="128"/>
      <c r="G31" s="128"/>
      <c r="H31" s="128"/>
      <c r="I31" s="128"/>
      <c r="J31" s="128"/>
      <c r="K31" s="128"/>
      <c r="L31" s="128"/>
      <c r="M31" s="128"/>
      <c r="N31" s="128"/>
      <c r="O31" s="129">
        <v>6.7751161661250494</v>
      </c>
      <c r="P31" s="128"/>
      <c r="Q31" s="128"/>
      <c r="R31" s="1"/>
    </row>
    <row r="32" spans="2:18" ht="15.25" customHeight="1" x14ac:dyDescent="0.25">
      <c r="B32" s="1"/>
      <c r="C32" s="1"/>
      <c r="D32" s="1"/>
      <c r="E32" s="1"/>
      <c r="F32" s="1"/>
      <c r="G32" s="1"/>
      <c r="H32" s="1"/>
      <c r="I32" s="1"/>
      <c r="J32" s="1"/>
      <c r="K32" s="1"/>
      <c r="L32" s="1"/>
      <c r="M32" s="1"/>
      <c r="N32" s="1"/>
      <c r="O32" s="1"/>
      <c r="P32" s="1"/>
      <c r="Q32" s="1"/>
      <c r="R32" s="1"/>
    </row>
    <row r="33" spans="2:18" ht="18.75" customHeight="1" x14ac:dyDescent="0.25">
      <c r="B33" s="69" t="s">
        <v>993</v>
      </c>
      <c r="C33" s="70"/>
      <c r="D33" s="70"/>
      <c r="E33" s="70"/>
      <c r="F33" s="70"/>
      <c r="G33" s="70"/>
      <c r="H33" s="70"/>
      <c r="I33" s="70"/>
      <c r="J33" s="70"/>
      <c r="K33" s="70"/>
      <c r="L33" s="70"/>
      <c r="M33" s="70"/>
      <c r="N33" s="70"/>
      <c r="O33" s="70"/>
      <c r="P33" s="70"/>
      <c r="Q33" s="71"/>
      <c r="R33" s="1"/>
    </row>
    <row r="34" spans="2:18" ht="8.15" customHeight="1" x14ac:dyDescent="0.25">
      <c r="B34" s="1"/>
      <c r="C34" s="1"/>
      <c r="D34" s="1"/>
      <c r="E34" s="1"/>
      <c r="F34" s="1"/>
      <c r="G34" s="1"/>
      <c r="H34" s="1"/>
      <c r="I34" s="1"/>
      <c r="J34" s="1"/>
      <c r="K34" s="1"/>
      <c r="L34" s="1"/>
      <c r="M34" s="1"/>
      <c r="N34" s="1"/>
      <c r="O34" s="1"/>
      <c r="P34" s="1"/>
      <c r="Q34" s="1"/>
      <c r="R34" s="1"/>
    </row>
    <row r="35" spans="2:18" ht="15" customHeight="1" x14ac:dyDescent="0.25">
      <c r="B35" s="1"/>
      <c r="C35" s="60" t="s">
        <v>994</v>
      </c>
      <c r="D35" s="61"/>
      <c r="E35" s="61"/>
      <c r="F35" s="61"/>
      <c r="G35" s="61"/>
      <c r="H35" s="61"/>
      <c r="I35" s="61"/>
      <c r="J35" s="61"/>
      <c r="K35" s="61"/>
      <c r="L35" s="61"/>
      <c r="M35" s="61"/>
      <c r="N35" s="61"/>
      <c r="O35" s="61"/>
      <c r="P35" s="67">
        <v>133025815.15000001</v>
      </c>
      <c r="Q35" s="61"/>
      <c r="R35" s="1"/>
    </row>
    <row r="36" spans="2:18" ht="7.65" customHeight="1" x14ac:dyDescent="0.25">
      <c r="B36" s="1"/>
      <c r="C36" s="1"/>
      <c r="D36" s="1"/>
      <c r="E36" s="1"/>
      <c r="F36" s="1"/>
      <c r="G36" s="1"/>
      <c r="H36" s="1"/>
      <c r="I36" s="1"/>
      <c r="J36" s="1"/>
      <c r="K36" s="1"/>
      <c r="L36" s="1"/>
      <c r="M36" s="1"/>
      <c r="N36" s="1"/>
      <c r="O36" s="1"/>
      <c r="P36" s="1"/>
      <c r="Q36" s="1"/>
      <c r="R36" s="1"/>
    </row>
    <row r="37" spans="2:18" ht="18.75" customHeight="1" x14ac:dyDescent="0.25">
      <c r="B37" s="69" t="s">
        <v>995</v>
      </c>
      <c r="C37" s="70"/>
      <c r="D37" s="70"/>
      <c r="E37" s="70"/>
      <c r="F37" s="70"/>
      <c r="G37" s="70"/>
      <c r="H37" s="70"/>
      <c r="I37" s="70"/>
      <c r="J37" s="70"/>
      <c r="K37" s="70"/>
      <c r="L37" s="70"/>
      <c r="M37" s="70"/>
      <c r="N37" s="70"/>
      <c r="O37" s="70"/>
      <c r="P37" s="70"/>
      <c r="Q37" s="71"/>
      <c r="R37" s="1"/>
    </row>
    <row r="38" spans="2:18" ht="11.25" customHeight="1" x14ac:dyDescent="0.25">
      <c r="B38" s="1"/>
      <c r="C38" s="1"/>
      <c r="D38" s="1"/>
      <c r="E38" s="1"/>
      <c r="F38" s="1"/>
      <c r="G38" s="1"/>
      <c r="H38" s="1"/>
      <c r="I38" s="1"/>
      <c r="J38" s="1"/>
      <c r="K38" s="1"/>
      <c r="L38" s="1"/>
      <c r="M38" s="1"/>
      <c r="N38" s="1"/>
      <c r="O38" s="1"/>
      <c r="P38" s="1"/>
      <c r="Q38" s="1"/>
      <c r="R38" s="1"/>
    </row>
    <row r="39" spans="2:18" ht="13.25" customHeight="1" x14ac:dyDescent="0.25">
      <c r="B39" s="117"/>
      <c r="C39" s="118"/>
      <c r="D39" s="130" t="s">
        <v>1015</v>
      </c>
      <c r="E39" s="131"/>
      <c r="F39" s="131"/>
      <c r="G39" s="131"/>
      <c r="H39" s="130" t="s">
        <v>1015</v>
      </c>
      <c r="I39" s="131"/>
      <c r="J39" s="130" t="s">
        <v>1015</v>
      </c>
      <c r="K39" s="131"/>
      <c r="L39" s="131"/>
      <c r="M39" s="1"/>
      <c r="N39" s="1"/>
      <c r="O39" s="1"/>
      <c r="P39" s="1"/>
      <c r="Q39" s="1"/>
      <c r="R39" s="1"/>
    </row>
    <row r="40" spans="2:18" ht="10.4" customHeight="1" x14ac:dyDescent="0.25">
      <c r="B40" s="123" t="s">
        <v>885</v>
      </c>
      <c r="C40" s="124"/>
      <c r="D40" s="125" t="s">
        <v>1016</v>
      </c>
      <c r="E40" s="126"/>
      <c r="F40" s="126"/>
      <c r="G40" s="126"/>
      <c r="H40" s="125" t="s">
        <v>1017</v>
      </c>
      <c r="I40" s="126"/>
      <c r="J40" s="125" t="s">
        <v>1018</v>
      </c>
      <c r="K40" s="126"/>
      <c r="L40" s="126"/>
      <c r="M40" s="1"/>
      <c r="N40" s="1"/>
      <c r="O40" s="1"/>
      <c r="P40" s="1"/>
      <c r="Q40" s="1"/>
      <c r="R40" s="1"/>
    </row>
    <row r="41" spans="2:18" ht="13.9" customHeight="1" x14ac:dyDescent="0.25">
      <c r="B41" s="117" t="s">
        <v>1019</v>
      </c>
      <c r="C41" s="118"/>
      <c r="D41" s="56" t="s">
        <v>1020</v>
      </c>
      <c r="E41" s="57"/>
      <c r="F41" s="57"/>
      <c r="G41" s="57"/>
      <c r="H41" s="56" t="s">
        <v>1020</v>
      </c>
      <c r="I41" s="57"/>
      <c r="J41" s="56" t="s">
        <v>1020</v>
      </c>
      <c r="K41" s="57"/>
      <c r="L41" s="57"/>
      <c r="M41" s="1"/>
      <c r="N41" s="1"/>
      <c r="O41" s="1"/>
      <c r="P41" s="1"/>
      <c r="Q41" s="1"/>
      <c r="R41" s="1"/>
    </row>
    <row r="42" spans="2:18" ht="12.4" customHeight="1" x14ac:dyDescent="0.25">
      <c r="B42" s="120" t="s">
        <v>1021</v>
      </c>
      <c r="C42" s="118"/>
      <c r="D42" s="121" t="s">
        <v>1022</v>
      </c>
      <c r="E42" s="122"/>
      <c r="F42" s="122"/>
      <c r="G42" s="122"/>
      <c r="H42" s="121" t="s">
        <v>1023</v>
      </c>
      <c r="I42" s="122"/>
      <c r="J42" s="121" t="s">
        <v>1024</v>
      </c>
      <c r="K42" s="122"/>
      <c r="L42" s="122"/>
      <c r="M42" s="1"/>
      <c r="N42" s="1"/>
      <c r="O42" s="1"/>
      <c r="P42" s="1"/>
      <c r="Q42" s="1"/>
      <c r="R42" s="1"/>
    </row>
    <row r="43" spans="2:18" ht="12.4" customHeight="1" x14ac:dyDescent="0.25">
      <c r="B43" s="117" t="s">
        <v>889</v>
      </c>
      <c r="C43" s="118"/>
      <c r="D43" s="56" t="s">
        <v>1</v>
      </c>
      <c r="E43" s="57"/>
      <c r="F43" s="57"/>
      <c r="G43" s="57"/>
      <c r="H43" s="56" t="s">
        <v>1</v>
      </c>
      <c r="I43" s="57"/>
      <c r="J43" s="56" t="s">
        <v>1</v>
      </c>
      <c r="K43" s="57"/>
      <c r="L43" s="57"/>
      <c r="M43" s="1"/>
      <c r="N43" s="1"/>
      <c r="O43" s="1"/>
      <c r="P43" s="1"/>
      <c r="Q43" s="1"/>
      <c r="R43" s="1"/>
    </row>
    <row r="44" spans="2:18" ht="11.5" customHeight="1" x14ac:dyDescent="0.25">
      <c r="B44" s="120" t="s">
        <v>1025</v>
      </c>
      <c r="C44" s="118"/>
      <c r="D44" s="58">
        <v>5000000</v>
      </c>
      <c r="E44" s="57"/>
      <c r="F44" s="57"/>
      <c r="G44" s="57"/>
      <c r="H44" s="58">
        <v>2000000</v>
      </c>
      <c r="I44" s="57"/>
      <c r="J44" s="58">
        <v>6000000</v>
      </c>
      <c r="K44" s="57"/>
      <c r="L44" s="57"/>
      <c r="M44" s="1"/>
      <c r="N44" s="1"/>
      <c r="O44" s="1"/>
      <c r="P44" s="1"/>
      <c r="Q44" s="1"/>
      <c r="R44" s="1"/>
    </row>
    <row r="45" spans="2:18" ht="12.4" customHeight="1" x14ac:dyDescent="0.25">
      <c r="B45" s="120" t="s">
        <v>887</v>
      </c>
      <c r="C45" s="118"/>
      <c r="D45" s="59">
        <v>42648</v>
      </c>
      <c r="E45" s="57"/>
      <c r="F45" s="57"/>
      <c r="G45" s="57"/>
      <c r="H45" s="59">
        <v>43385</v>
      </c>
      <c r="I45" s="57"/>
      <c r="J45" s="59">
        <v>43180</v>
      </c>
      <c r="K45" s="57"/>
      <c r="L45" s="57"/>
      <c r="M45" s="1"/>
      <c r="N45" s="1"/>
      <c r="O45" s="1"/>
      <c r="P45" s="1"/>
      <c r="Q45" s="1"/>
      <c r="R45" s="1"/>
    </row>
    <row r="46" spans="2:18" ht="11.25" customHeight="1" x14ac:dyDescent="0.25">
      <c r="B46" s="120" t="s">
        <v>888</v>
      </c>
      <c r="C46" s="118"/>
      <c r="D46" s="59">
        <v>44648</v>
      </c>
      <c r="E46" s="57"/>
      <c r="F46" s="57"/>
      <c r="G46" s="57"/>
      <c r="H46" s="59">
        <v>46195</v>
      </c>
      <c r="I46" s="57"/>
      <c r="J46" s="59">
        <v>46926</v>
      </c>
      <c r="K46" s="57"/>
      <c r="L46" s="57"/>
      <c r="M46" s="1"/>
      <c r="N46" s="1"/>
      <c r="O46" s="1"/>
      <c r="P46" s="1"/>
      <c r="Q46" s="1"/>
      <c r="R46" s="1"/>
    </row>
    <row r="47" spans="2:18" ht="10.9" customHeight="1" x14ac:dyDescent="0.25">
      <c r="B47" s="120" t="s">
        <v>890</v>
      </c>
      <c r="C47" s="118"/>
      <c r="D47" s="56" t="s">
        <v>1026</v>
      </c>
      <c r="E47" s="57"/>
      <c r="F47" s="57"/>
      <c r="G47" s="57"/>
      <c r="H47" s="56" t="s">
        <v>1026</v>
      </c>
      <c r="I47" s="57"/>
      <c r="J47" s="56" t="s">
        <v>1026</v>
      </c>
      <c r="K47" s="57"/>
      <c r="L47" s="57"/>
      <c r="M47" s="1"/>
      <c r="N47" s="1"/>
      <c r="O47" s="1"/>
      <c r="P47" s="1"/>
      <c r="Q47" s="1"/>
      <c r="R47" s="1"/>
    </row>
    <row r="48" spans="2:18" ht="12.4" customHeight="1" x14ac:dyDescent="0.25">
      <c r="B48" s="117" t="s">
        <v>891</v>
      </c>
      <c r="C48" s="118"/>
      <c r="D48" s="119">
        <v>0.04</v>
      </c>
      <c r="E48" s="57"/>
      <c r="F48" s="57"/>
      <c r="G48" s="57"/>
      <c r="H48" s="119">
        <v>0.01</v>
      </c>
      <c r="I48" s="57"/>
      <c r="J48" s="119">
        <v>8.0000000000000002E-3</v>
      </c>
      <c r="K48" s="57"/>
      <c r="L48" s="57"/>
      <c r="M48" s="1"/>
      <c r="N48" s="1"/>
      <c r="O48" s="1"/>
      <c r="P48" s="1"/>
      <c r="Q48" s="1"/>
      <c r="R48" s="1"/>
    </row>
    <row r="49" spans="2:18" ht="12.15" customHeight="1" x14ac:dyDescent="0.25">
      <c r="B49" s="117" t="s">
        <v>1027</v>
      </c>
      <c r="C49" s="118"/>
      <c r="D49" s="56" t="s">
        <v>1028</v>
      </c>
      <c r="E49" s="57"/>
      <c r="F49" s="57"/>
      <c r="G49" s="57"/>
      <c r="H49" s="56" t="s">
        <v>1028</v>
      </c>
      <c r="I49" s="57"/>
      <c r="J49" s="56" t="s">
        <v>1028</v>
      </c>
      <c r="K49" s="57"/>
      <c r="L49" s="57"/>
      <c r="M49" s="1"/>
      <c r="N49" s="1"/>
      <c r="O49" s="1"/>
      <c r="P49" s="1"/>
      <c r="Q49" s="1"/>
      <c r="R49" s="1"/>
    </row>
    <row r="50" spans="2:18" ht="10.5" customHeight="1" x14ac:dyDescent="0.25">
      <c r="B50" s="117" t="s">
        <v>1029</v>
      </c>
      <c r="C50" s="118"/>
      <c r="D50" s="56" t="s">
        <v>1030</v>
      </c>
      <c r="E50" s="57"/>
      <c r="F50" s="57"/>
      <c r="G50" s="57"/>
      <c r="H50" s="56" t="s">
        <v>1030</v>
      </c>
      <c r="I50" s="57"/>
      <c r="J50" s="56" t="s">
        <v>1030</v>
      </c>
      <c r="K50" s="57"/>
      <c r="L50" s="57"/>
      <c r="M50" s="1"/>
      <c r="N50" s="1"/>
      <c r="O50" s="1"/>
      <c r="P50" s="1"/>
      <c r="Q50" s="1"/>
      <c r="R50" s="1"/>
    </row>
    <row r="51" spans="2:18" ht="14.65" customHeight="1" x14ac:dyDescent="0.25">
      <c r="B51" s="117" t="s">
        <v>1031</v>
      </c>
      <c r="C51" s="118"/>
      <c r="D51" s="56" t="s">
        <v>1032</v>
      </c>
      <c r="E51" s="57"/>
      <c r="F51" s="57"/>
      <c r="G51" s="57"/>
      <c r="H51" s="56" t="s">
        <v>1032</v>
      </c>
      <c r="I51" s="57"/>
      <c r="J51" s="56" t="s">
        <v>1032</v>
      </c>
      <c r="K51" s="57"/>
      <c r="L51" s="57"/>
      <c r="M51" s="1"/>
      <c r="N51" s="1"/>
      <c r="O51" s="1"/>
      <c r="P51" s="1"/>
      <c r="Q51" s="1"/>
      <c r="R51" s="1"/>
    </row>
    <row r="52" spans="2:18" ht="18" customHeight="1" x14ac:dyDescent="0.25">
      <c r="B52" s="1"/>
      <c r="C52" s="1"/>
      <c r="D52" s="1"/>
      <c r="E52" s="1"/>
      <c r="F52" s="1"/>
      <c r="G52" s="1"/>
      <c r="H52" s="1"/>
      <c r="I52" s="1"/>
      <c r="J52" s="1"/>
      <c r="K52" s="1"/>
      <c r="L52" s="1"/>
      <c r="M52" s="1"/>
      <c r="N52" s="1"/>
      <c r="O52" s="1"/>
      <c r="P52" s="1"/>
      <c r="Q52" s="1"/>
      <c r="R52" s="1"/>
    </row>
    <row r="53" spans="2:18" ht="18.75" customHeight="1" x14ac:dyDescent="0.25">
      <c r="B53" s="69" t="s">
        <v>996</v>
      </c>
      <c r="C53" s="70"/>
      <c r="D53" s="70"/>
      <c r="E53" s="70"/>
      <c r="F53" s="70"/>
      <c r="G53" s="70"/>
      <c r="H53" s="70"/>
      <c r="I53" s="70"/>
      <c r="J53" s="70"/>
      <c r="K53" s="70"/>
      <c r="L53" s="70"/>
      <c r="M53" s="70"/>
      <c r="N53" s="70"/>
      <c r="O53" s="70"/>
      <c r="P53" s="70"/>
      <c r="Q53" s="71"/>
      <c r="R53" s="1"/>
    </row>
    <row r="54" spans="2:18" ht="5.75" customHeight="1" x14ac:dyDescent="0.25">
      <c r="B54" s="1"/>
      <c r="C54" s="1"/>
      <c r="D54" s="1"/>
      <c r="E54" s="1"/>
      <c r="F54" s="1"/>
      <c r="G54" s="1"/>
      <c r="H54" s="1"/>
      <c r="I54" s="1"/>
      <c r="J54" s="1"/>
      <c r="K54" s="1"/>
      <c r="L54" s="1"/>
      <c r="M54" s="1"/>
      <c r="N54" s="1"/>
      <c r="O54" s="1"/>
      <c r="P54" s="1"/>
      <c r="Q54" s="1"/>
      <c r="R54" s="1"/>
    </row>
    <row r="55" spans="2:18" ht="18.75" customHeight="1" x14ac:dyDescent="0.25">
      <c r="B55" s="60" t="s">
        <v>997</v>
      </c>
      <c r="C55" s="61"/>
    </row>
  </sheetData>
  <mergeCells count="104">
    <mergeCell ref="B53:Q53"/>
    <mergeCell ref="B55:C55"/>
    <mergeCell ref="F6:H6"/>
    <mergeCell ref="C12:O12"/>
    <mergeCell ref="P12:R12"/>
    <mergeCell ref="C13:O13"/>
    <mergeCell ref="P13:Q13"/>
    <mergeCell ref="H2:R2"/>
    <mergeCell ref="B4:R4"/>
    <mergeCell ref="B6:D6"/>
    <mergeCell ref="B8:R8"/>
    <mergeCell ref="C10:O10"/>
    <mergeCell ref="B33:Q33"/>
    <mergeCell ref="C14:P14"/>
    <mergeCell ref="Q14:R14"/>
    <mergeCell ref="C15:P15"/>
    <mergeCell ref="Q15:R15"/>
    <mergeCell ref="C19:J19"/>
    <mergeCell ref="K19:R19"/>
    <mergeCell ref="C20:I20"/>
    <mergeCell ref="J20:R20"/>
    <mergeCell ref="C21:K21"/>
    <mergeCell ref="L21:R21"/>
    <mergeCell ref="C16:P16"/>
    <mergeCell ref="Q16:R16"/>
    <mergeCell ref="C17:N17"/>
    <mergeCell ref="O17:R17"/>
    <mergeCell ref="C18:N18"/>
    <mergeCell ref="O18:R18"/>
    <mergeCell ref="C25:N25"/>
    <mergeCell ref="O25:R25"/>
    <mergeCell ref="C26:N26"/>
    <mergeCell ref="O26:R26"/>
    <mergeCell ref="C27:N27"/>
    <mergeCell ref="O27:R27"/>
    <mergeCell ref="C22:J22"/>
    <mergeCell ref="K22:Q22"/>
    <mergeCell ref="C23:N23"/>
    <mergeCell ref="O23:R23"/>
    <mergeCell ref="C24:N24"/>
    <mergeCell ref="O24:R24"/>
    <mergeCell ref="C31:N31"/>
    <mergeCell ref="O31:Q31"/>
    <mergeCell ref="B39:C39"/>
    <mergeCell ref="D39:G39"/>
    <mergeCell ref="H39:I39"/>
    <mergeCell ref="J39:L39"/>
    <mergeCell ref="C28:M28"/>
    <mergeCell ref="N28:R28"/>
    <mergeCell ref="C29:M29"/>
    <mergeCell ref="N29:R29"/>
    <mergeCell ref="C30:N30"/>
    <mergeCell ref="O30:R30"/>
    <mergeCell ref="P35:Q35"/>
    <mergeCell ref="C35:O35"/>
    <mergeCell ref="B37:Q37"/>
    <mergeCell ref="B42:C42"/>
    <mergeCell ref="D42:G42"/>
    <mergeCell ref="H42:I42"/>
    <mergeCell ref="J42:L42"/>
    <mergeCell ref="B43:C43"/>
    <mergeCell ref="D43:G43"/>
    <mergeCell ref="H43:I43"/>
    <mergeCell ref="J43:L43"/>
    <mergeCell ref="B40:C40"/>
    <mergeCell ref="D40:G40"/>
    <mergeCell ref="H40:I40"/>
    <mergeCell ref="J40:L40"/>
    <mergeCell ref="B41:C41"/>
    <mergeCell ref="D41:G41"/>
    <mergeCell ref="H41:I41"/>
    <mergeCell ref="J41:L41"/>
    <mergeCell ref="B46:C46"/>
    <mergeCell ref="D46:G46"/>
    <mergeCell ref="H46:I46"/>
    <mergeCell ref="J46:L46"/>
    <mergeCell ref="B47:C47"/>
    <mergeCell ref="D47:G47"/>
    <mergeCell ref="H47:I47"/>
    <mergeCell ref="J47:L47"/>
    <mergeCell ref="B44:C44"/>
    <mergeCell ref="D44:G44"/>
    <mergeCell ref="H44:I44"/>
    <mergeCell ref="J44:L44"/>
    <mergeCell ref="B45:C45"/>
    <mergeCell ref="D45:G45"/>
    <mergeCell ref="H45:I45"/>
    <mergeCell ref="J45:L45"/>
    <mergeCell ref="B50:C50"/>
    <mergeCell ref="D50:G50"/>
    <mergeCell ref="H50:I50"/>
    <mergeCell ref="J50:L50"/>
    <mergeCell ref="B51:C51"/>
    <mergeCell ref="D51:G51"/>
    <mergeCell ref="H51:I51"/>
    <mergeCell ref="J51:L51"/>
    <mergeCell ref="B48:C48"/>
    <mergeCell ref="D48:G48"/>
    <mergeCell ref="H48:I48"/>
    <mergeCell ref="J48:L48"/>
    <mergeCell ref="B49:C49"/>
    <mergeCell ref="D49:G49"/>
    <mergeCell ref="H49:I49"/>
    <mergeCell ref="J49:L49"/>
  </mergeCells>
  <pageMargins left="0.44352941176470595" right="0.2905882352941177" top="0.44352941176470595" bottom="0.44352941176470595" header="0.50980392156862753" footer="0.50980392156862753"/>
  <pageSetup paperSize="9" orientation="portrait" r:id="rId1"/>
  <headerFooter alignWithMargins="0">
    <oddFooter>&amp;R&amp;1#&amp;"Calibri"&amp;10&amp;K0000FFClassification : Internal</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AJ295"/>
  <sheetViews>
    <sheetView showGridLines="0" topLeftCell="B1" zoomScaleNormal="100" workbookViewId="0">
      <selection activeCell="B3" sqref="B3"/>
    </sheetView>
  </sheetViews>
  <sheetFormatPr defaultRowHeight="12.5" x14ac:dyDescent="0.25"/>
  <cols>
    <col min="1" max="1" width="0" hidden="1" customWidth="1"/>
    <col min="2" max="2" width="14" customWidth="1"/>
    <col min="3" max="9" width="1" customWidth="1"/>
    <col min="10" max="10" width="3" customWidth="1"/>
    <col min="11" max="11" width="4" customWidth="1"/>
    <col min="12" max="12" width="7" customWidth="1"/>
    <col min="13" max="19" width="1" customWidth="1"/>
    <col min="20" max="20" width="2" customWidth="1"/>
    <col min="21" max="21" width="9" customWidth="1"/>
    <col min="22" max="26" width="1" customWidth="1"/>
    <col min="27" max="27" width="2" customWidth="1"/>
    <col min="28" max="28" width="17" customWidth="1"/>
    <col min="29" max="31" width="1" customWidth="1"/>
    <col min="32" max="33" width="2" customWidth="1"/>
    <col min="34" max="34" width="10" customWidth="1"/>
    <col min="35" max="36" width="1" customWidth="1"/>
  </cols>
  <sheetData>
    <row r="1" spans="2:36" ht="0.75" customHeight="1" x14ac:dyDescent="0.25"/>
    <row r="2" spans="2:36" ht="8.25" customHeight="1" x14ac:dyDescent="0.25">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row>
    <row r="3" spans="2:36" ht="22.5" customHeight="1" x14ac:dyDescent="0.25">
      <c r="B3" s="1"/>
      <c r="C3" s="1"/>
      <c r="D3" s="1"/>
      <c r="E3" s="1"/>
      <c r="F3" s="1"/>
      <c r="G3" s="1"/>
      <c r="H3" s="1"/>
      <c r="I3" s="1"/>
      <c r="J3" s="1"/>
      <c r="K3" s="1"/>
      <c r="L3" s="1"/>
      <c r="M3" s="1"/>
      <c r="N3" s="40" t="s">
        <v>855</v>
      </c>
      <c r="O3" s="41"/>
      <c r="P3" s="41"/>
      <c r="Q3" s="41"/>
      <c r="R3" s="41"/>
      <c r="S3" s="41"/>
      <c r="T3" s="41"/>
      <c r="U3" s="41"/>
      <c r="V3" s="41"/>
      <c r="W3" s="41"/>
      <c r="X3" s="41"/>
      <c r="Y3" s="41"/>
      <c r="Z3" s="41"/>
      <c r="AA3" s="41"/>
      <c r="AB3" s="41"/>
      <c r="AC3" s="41"/>
      <c r="AD3" s="41"/>
      <c r="AE3" s="41"/>
      <c r="AF3" s="41"/>
      <c r="AG3" s="41"/>
      <c r="AH3" s="41"/>
      <c r="AI3" s="41"/>
      <c r="AJ3" s="41"/>
    </row>
    <row r="4" spans="2:36" ht="7" customHeight="1" x14ac:dyDescent="0.25">
      <c r="B4" s="1"/>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row>
    <row r="5" spans="2:36" ht="35" customHeight="1" x14ac:dyDescent="0.25">
      <c r="B5" s="42" t="s">
        <v>1033</v>
      </c>
      <c r="C5" s="43"/>
      <c r="D5" s="43"/>
      <c r="E5" s="43"/>
      <c r="F5" s="43"/>
      <c r="G5" s="43"/>
      <c r="H5" s="43"/>
      <c r="I5" s="43"/>
      <c r="J5" s="43"/>
      <c r="K5" s="43"/>
      <c r="L5" s="43"/>
      <c r="M5" s="43"/>
      <c r="N5" s="43"/>
      <c r="O5" s="43"/>
      <c r="P5" s="43"/>
      <c r="Q5" s="43"/>
      <c r="R5" s="43"/>
      <c r="S5" s="43"/>
      <c r="T5" s="43"/>
      <c r="U5" s="43"/>
      <c r="V5" s="43"/>
      <c r="W5" s="43"/>
      <c r="X5" s="43"/>
      <c r="Y5" s="43"/>
      <c r="Z5" s="43"/>
      <c r="AA5" s="43"/>
      <c r="AB5" s="43"/>
      <c r="AC5" s="43"/>
      <c r="AD5" s="43"/>
      <c r="AE5" s="43"/>
      <c r="AF5" s="43"/>
      <c r="AG5" s="43"/>
      <c r="AH5" s="43"/>
      <c r="AI5" s="43"/>
      <c r="AJ5" s="43"/>
    </row>
    <row r="6" spans="2:36" ht="6.75" customHeight="1" x14ac:dyDescent="0.25">
      <c r="B6" s="1"/>
      <c r="C6" s="1"/>
      <c r="D6" s="1"/>
      <c r="E6" s="1"/>
      <c r="F6" s="1"/>
      <c r="G6" s="1"/>
      <c r="H6" s="1"/>
      <c r="I6" s="1"/>
      <c r="J6" s="1"/>
      <c r="K6" s="1"/>
      <c r="L6" s="1"/>
      <c r="M6" s="1"/>
      <c r="N6" s="1"/>
      <c r="O6" s="1"/>
      <c r="P6" s="1"/>
      <c r="Q6" s="1"/>
      <c r="R6" s="1"/>
      <c r="S6" s="1"/>
      <c r="T6" s="1"/>
      <c r="U6" s="1"/>
      <c r="V6" s="1"/>
      <c r="W6" s="1"/>
      <c r="X6" s="1"/>
      <c r="Y6" s="1"/>
      <c r="Z6" s="1"/>
      <c r="AA6" s="1"/>
      <c r="AB6" s="1"/>
      <c r="AC6" s="1"/>
      <c r="AD6" s="1"/>
      <c r="AE6" s="1"/>
      <c r="AF6" s="1"/>
      <c r="AG6" s="1"/>
      <c r="AH6" s="1"/>
      <c r="AI6" s="1"/>
      <c r="AJ6" s="1"/>
    </row>
    <row r="7" spans="2:36" ht="24" customHeight="1" x14ac:dyDescent="0.25">
      <c r="B7" s="47" t="s">
        <v>990</v>
      </c>
      <c r="C7" s="48"/>
      <c r="D7" s="48"/>
      <c r="E7" s="48"/>
      <c r="F7" s="48"/>
      <c r="G7" s="48"/>
      <c r="H7" s="48"/>
      <c r="I7" s="48"/>
      <c r="J7" s="48"/>
      <c r="K7" s="1"/>
      <c r="L7" s="49">
        <v>44347</v>
      </c>
      <c r="M7" s="34"/>
      <c r="N7" s="34"/>
      <c r="O7" s="34"/>
      <c r="P7" s="34"/>
      <c r="Q7" s="34"/>
      <c r="R7" s="34"/>
      <c r="S7" s="34"/>
      <c r="T7" s="34"/>
      <c r="U7" s="1"/>
      <c r="V7" s="1"/>
      <c r="W7" s="1"/>
      <c r="X7" s="1"/>
      <c r="Y7" s="1"/>
      <c r="Z7" s="1"/>
      <c r="AA7" s="1"/>
      <c r="AB7" s="1"/>
      <c r="AC7" s="1"/>
      <c r="AD7" s="1"/>
      <c r="AE7" s="1"/>
      <c r="AF7" s="1"/>
      <c r="AG7" s="1"/>
      <c r="AH7" s="1"/>
      <c r="AI7" s="1"/>
      <c r="AJ7" s="1"/>
    </row>
    <row r="8" spans="2:36" ht="5.25" customHeight="1" x14ac:dyDescent="0.25">
      <c r="B8" s="48"/>
      <c r="C8" s="48"/>
      <c r="D8" s="48"/>
      <c r="E8" s="48"/>
      <c r="F8" s="48"/>
      <c r="G8" s="48"/>
      <c r="H8" s="48"/>
      <c r="I8" s="48"/>
      <c r="J8" s="48"/>
      <c r="K8" s="1"/>
      <c r="L8" s="1"/>
      <c r="M8" s="1"/>
      <c r="N8" s="1"/>
      <c r="O8" s="1"/>
      <c r="P8" s="1"/>
      <c r="Q8" s="1"/>
      <c r="R8" s="1"/>
      <c r="S8" s="1"/>
      <c r="T8" s="1"/>
      <c r="U8" s="1"/>
      <c r="V8" s="1"/>
      <c r="W8" s="1"/>
      <c r="X8" s="1"/>
      <c r="Y8" s="1"/>
      <c r="Z8" s="1"/>
      <c r="AA8" s="1"/>
      <c r="AB8" s="1"/>
      <c r="AC8" s="1"/>
      <c r="AD8" s="1"/>
      <c r="AE8" s="1"/>
      <c r="AF8" s="1"/>
      <c r="AG8" s="1"/>
      <c r="AH8" s="1"/>
      <c r="AI8" s="1"/>
      <c r="AJ8" s="1"/>
    </row>
    <row r="9" spans="2:36" ht="21" customHeight="1" x14ac:dyDescent="0.25">
      <c r="B9" s="69" t="s">
        <v>1034</v>
      </c>
      <c r="C9" s="70"/>
      <c r="D9" s="70"/>
      <c r="E9" s="70"/>
      <c r="F9" s="70"/>
      <c r="G9" s="70"/>
      <c r="H9" s="70"/>
      <c r="I9" s="70"/>
      <c r="J9" s="70"/>
      <c r="K9" s="70"/>
      <c r="L9" s="70"/>
      <c r="M9" s="70"/>
      <c r="N9" s="70"/>
      <c r="O9" s="70"/>
      <c r="P9" s="70"/>
      <c r="Q9" s="70"/>
      <c r="R9" s="70"/>
      <c r="S9" s="70"/>
      <c r="T9" s="70"/>
      <c r="U9" s="70"/>
      <c r="V9" s="70"/>
      <c r="W9" s="70"/>
      <c r="X9" s="70"/>
      <c r="Y9" s="70"/>
      <c r="Z9" s="70"/>
      <c r="AA9" s="70"/>
      <c r="AB9" s="70"/>
      <c r="AC9" s="70"/>
      <c r="AD9" s="70"/>
      <c r="AE9" s="70"/>
      <c r="AF9" s="70"/>
      <c r="AG9" s="70"/>
      <c r="AH9" s="70"/>
      <c r="AI9" s="70"/>
      <c r="AJ9" s="71"/>
    </row>
    <row r="10" spans="2:36" ht="5.25" customHeight="1" x14ac:dyDescent="0.25">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row>
    <row r="11" spans="2:36" ht="15" customHeight="1" x14ac:dyDescent="0.25">
      <c r="B11" s="148"/>
      <c r="C11" s="65"/>
      <c r="D11" s="65"/>
      <c r="E11" s="65"/>
      <c r="F11" s="65"/>
      <c r="G11" s="65"/>
      <c r="H11" s="65"/>
      <c r="I11" s="64" t="s">
        <v>1049</v>
      </c>
      <c r="J11" s="65"/>
      <c r="K11" s="65"/>
      <c r="L11" s="65"/>
      <c r="M11" s="65"/>
      <c r="N11" s="65"/>
      <c r="O11" s="65"/>
      <c r="P11" s="65"/>
      <c r="Q11" s="65"/>
      <c r="R11" s="65"/>
      <c r="S11" s="65"/>
      <c r="T11" s="65"/>
      <c r="U11" s="64" t="s">
        <v>1050</v>
      </c>
      <c r="V11" s="65"/>
      <c r="W11" s="65"/>
      <c r="X11" s="65"/>
      <c r="Y11" s="65"/>
      <c r="Z11" s="65"/>
      <c r="AA11" s="65"/>
      <c r="AB11" s="64" t="s">
        <v>1051</v>
      </c>
      <c r="AC11" s="65"/>
      <c r="AD11" s="65"/>
      <c r="AE11" s="65"/>
      <c r="AF11" s="65"/>
      <c r="AG11" s="65"/>
      <c r="AH11" s="64" t="s">
        <v>1050</v>
      </c>
      <c r="AI11" s="65"/>
      <c r="AJ11" s="1"/>
    </row>
    <row r="12" spans="2:36" ht="12" customHeight="1" x14ac:dyDescent="0.25">
      <c r="B12" s="133" t="s">
        <v>531</v>
      </c>
      <c r="C12" s="57"/>
      <c r="D12" s="57"/>
      <c r="E12" s="57"/>
      <c r="F12" s="57"/>
      <c r="G12" s="57"/>
      <c r="H12" s="57"/>
      <c r="I12" s="145">
        <v>488765001.83999896</v>
      </c>
      <c r="J12" s="57"/>
      <c r="K12" s="57"/>
      <c r="L12" s="57"/>
      <c r="M12" s="57"/>
      <c r="N12" s="57"/>
      <c r="O12" s="57"/>
      <c r="P12" s="57"/>
      <c r="Q12" s="57"/>
      <c r="R12" s="57"/>
      <c r="S12" s="57"/>
      <c r="T12" s="57"/>
      <c r="U12" s="119">
        <v>0.16739184237301555</v>
      </c>
      <c r="V12" s="57"/>
      <c r="W12" s="57"/>
      <c r="X12" s="57"/>
      <c r="Y12" s="57"/>
      <c r="Z12" s="57"/>
      <c r="AA12" s="57"/>
      <c r="AB12" s="58">
        <v>6854</v>
      </c>
      <c r="AC12" s="57"/>
      <c r="AD12" s="57"/>
      <c r="AE12" s="57"/>
      <c r="AF12" s="57"/>
      <c r="AG12" s="57"/>
      <c r="AH12" s="119">
        <v>0.163603379958944</v>
      </c>
      <c r="AI12" s="57"/>
      <c r="AJ12" s="1"/>
    </row>
    <row r="13" spans="2:36" ht="12" customHeight="1" x14ac:dyDescent="0.25">
      <c r="B13" s="133" t="s">
        <v>535</v>
      </c>
      <c r="C13" s="57"/>
      <c r="D13" s="57"/>
      <c r="E13" s="57"/>
      <c r="F13" s="57"/>
      <c r="G13" s="57"/>
      <c r="H13" s="57"/>
      <c r="I13" s="145">
        <v>433897129.64000022</v>
      </c>
      <c r="J13" s="57"/>
      <c r="K13" s="57"/>
      <c r="L13" s="57"/>
      <c r="M13" s="57"/>
      <c r="N13" s="57"/>
      <c r="O13" s="57"/>
      <c r="P13" s="57"/>
      <c r="Q13" s="57"/>
      <c r="R13" s="57"/>
      <c r="S13" s="57"/>
      <c r="T13" s="57"/>
      <c r="U13" s="119">
        <v>0.14860073789526174</v>
      </c>
      <c r="V13" s="57"/>
      <c r="W13" s="57"/>
      <c r="X13" s="57"/>
      <c r="Y13" s="57"/>
      <c r="Z13" s="57"/>
      <c r="AA13" s="57"/>
      <c r="AB13" s="58">
        <v>6642</v>
      </c>
      <c r="AC13" s="57"/>
      <c r="AD13" s="57"/>
      <c r="AE13" s="57"/>
      <c r="AF13" s="57"/>
      <c r="AG13" s="57"/>
      <c r="AH13" s="119">
        <v>0.15854298944956319</v>
      </c>
      <c r="AI13" s="57"/>
      <c r="AJ13" s="1"/>
    </row>
    <row r="14" spans="2:36" ht="12" customHeight="1" x14ac:dyDescent="0.25">
      <c r="B14" s="133" t="s">
        <v>533</v>
      </c>
      <c r="C14" s="57"/>
      <c r="D14" s="57"/>
      <c r="E14" s="57"/>
      <c r="F14" s="57"/>
      <c r="G14" s="57"/>
      <c r="H14" s="57"/>
      <c r="I14" s="145">
        <v>405287284.40999949</v>
      </c>
      <c r="J14" s="57"/>
      <c r="K14" s="57"/>
      <c r="L14" s="57"/>
      <c r="M14" s="57"/>
      <c r="N14" s="57"/>
      <c r="O14" s="57"/>
      <c r="P14" s="57"/>
      <c r="Q14" s="57"/>
      <c r="R14" s="57"/>
      <c r="S14" s="57"/>
      <c r="T14" s="57"/>
      <c r="U14" s="119">
        <v>0.13880246124896375</v>
      </c>
      <c r="V14" s="57"/>
      <c r="W14" s="57"/>
      <c r="X14" s="57"/>
      <c r="Y14" s="57"/>
      <c r="Z14" s="57"/>
      <c r="AA14" s="57"/>
      <c r="AB14" s="58">
        <v>5522</v>
      </c>
      <c r="AC14" s="57"/>
      <c r="AD14" s="57"/>
      <c r="AE14" s="57"/>
      <c r="AF14" s="57"/>
      <c r="AG14" s="57"/>
      <c r="AH14" s="119">
        <v>0.13180885090943811</v>
      </c>
      <c r="AI14" s="57"/>
      <c r="AJ14" s="1"/>
    </row>
    <row r="15" spans="2:36" ht="12" customHeight="1" x14ac:dyDescent="0.25">
      <c r="B15" s="133" t="s">
        <v>539</v>
      </c>
      <c r="C15" s="57"/>
      <c r="D15" s="57"/>
      <c r="E15" s="57"/>
      <c r="F15" s="57"/>
      <c r="G15" s="57"/>
      <c r="H15" s="57"/>
      <c r="I15" s="145">
        <v>319850204.40000051</v>
      </c>
      <c r="J15" s="57"/>
      <c r="K15" s="57"/>
      <c r="L15" s="57"/>
      <c r="M15" s="57"/>
      <c r="N15" s="57"/>
      <c r="O15" s="57"/>
      <c r="P15" s="57"/>
      <c r="Q15" s="57"/>
      <c r="R15" s="57"/>
      <c r="S15" s="57"/>
      <c r="T15" s="57"/>
      <c r="U15" s="119">
        <v>0.10954203921382351</v>
      </c>
      <c r="V15" s="57"/>
      <c r="W15" s="57"/>
      <c r="X15" s="57"/>
      <c r="Y15" s="57"/>
      <c r="Z15" s="57"/>
      <c r="AA15" s="57"/>
      <c r="AB15" s="58">
        <v>5207</v>
      </c>
      <c r="AC15" s="57"/>
      <c r="AD15" s="57"/>
      <c r="AE15" s="57"/>
      <c r="AF15" s="57"/>
      <c r="AG15" s="57"/>
      <c r="AH15" s="119">
        <v>0.12428987444502793</v>
      </c>
      <c r="AI15" s="57"/>
      <c r="AJ15" s="1"/>
    </row>
    <row r="16" spans="2:36" ht="12" customHeight="1" x14ac:dyDescent="0.25">
      <c r="B16" s="133" t="s">
        <v>537</v>
      </c>
      <c r="C16" s="57"/>
      <c r="D16" s="57"/>
      <c r="E16" s="57"/>
      <c r="F16" s="57"/>
      <c r="G16" s="57"/>
      <c r="H16" s="57"/>
      <c r="I16" s="145">
        <v>301827230.50000006</v>
      </c>
      <c r="J16" s="57"/>
      <c r="K16" s="57"/>
      <c r="L16" s="57"/>
      <c r="M16" s="57"/>
      <c r="N16" s="57"/>
      <c r="O16" s="57"/>
      <c r="P16" s="57"/>
      <c r="Q16" s="57"/>
      <c r="R16" s="57"/>
      <c r="S16" s="57"/>
      <c r="T16" s="57"/>
      <c r="U16" s="119">
        <v>0.10336954569484308</v>
      </c>
      <c r="V16" s="57"/>
      <c r="W16" s="57"/>
      <c r="X16" s="57"/>
      <c r="Y16" s="57"/>
      <c r="Z16" s="57"/>
      <c r="AA16" s="57"/>
      <c r="AB16" s="58">
        <v>3230</v>
      </c>
      <c r="AC16" s="57"/>
      <c r="AD16" s="57"/>
      <c r="AE16" s="57"/>
      <c r="AF16" s="57"/>
      <c r="AG16" s="57"/>
      <c r="AH16" s="119">
        <v>7.7099345968396432E-2</v>
      </c>
      <c r="AI16" s="57"/>
      <c r="AJ16" s="1"/>
    </row>
    <row r="17" spans="2:36" ht="12" customHeight="1" x14ac:dyDescent="0.25">
      <c r="B17" s="133" t="s">
        <v>543</v>
      </c>
      <c r="C17" s="57"/>
      <c r="D17" s="57"/>
      <c r="E17" s="57"/>
      <c r="F17" s="57"/>
      <c r="G17" s="57"/>
      <c r="H17" s="57"/>
      <c r="I17" s="145">
        <v>234270991.06999978</v>
      </c>
      <c r="J17" s="57"/>
      <c r="K17" s="57"/>
      <c r="L17" s="57"/>
      <c r="M17" s="57"/>
      <c r="N17" s="57"/>
      <c r="O17" s="57"/>
      <c r="P17" s="57"/>
      <c r="Q17" s="57"/>
      <c r="R17" s="57"/>
      <c r="S17" s="57"/>
      <c r="T17" s="57"/>
      <c r="U17" s="119">
        <v>8.023293947424838E-2</v>
      </c>
      <c r="V17" s="57"/>
      <c r="W17" s="57"/>
      <c r="X17" s="57"/>
      <c r="Y17" s="57"/>
      <c r="Z17" s="57"/>
      <c r="AA17" s="57"/>
      <c r="AB17" s="58">
        <v>3532</v>
      </c>
      <c r="AC17" s="57"/>
      <c r="AD17" s="57"/>
      <c r="AE17" s="57"/>
      <c r="AF17" s="57"/>
      <c r="AG17" s="57"/>
      <c r="AH17" s="119">
        <v>8.430801546760873E-2</v>
      </c>
      <c r="AI17" s="57"/>
      <c r="AJ17" s="1"/>
    </row>
    <row r="18" spans="2:36" ht="12" customHeight="1" x14ac:dyDescent="0.25">
      <c r="B18" s="133" t="s">
        <v>541</v>
      </c>
      <c r="C18" s="57"/>
      <c r="D18" s="57"/>
      <c r="E18" s="57"/>
      <c r="F18" s="57"/>
      <c r="G18" s="57"/>
      <c r="H18" s="57"/>
      <c r="I18" s="145">
        <v>195449984.13000017</v>
      </c>
      <c r="J18" s="57"/>
      <c r="K18" s="57"/>
      <c r="L18" s="57"/>
      <c r="M18" s="57"/>
      <c r="N18" s="57"/>
      <c r="O18" s="57"/>
      <c r="P18" s="57"/>
      <c r="Q18" s="57"/>
      <c r="R18" s="57"/>
      <c r="S18" s="57"/>
      <c r="T18" s="57"/>
      <c r="U18" s="119">
        <v>6.6937552427306271E-2</v>
      </c>
      <c r="V18" s="57"/>
      <c r="W18" s="57"/>
      <c r="X18" s="57"/>
      <c r="Y18" s="57"/>
      <c r="Z18" s="57"/>
      <c r="AA18" s="57"/>
      <c r="AB18" s="58">
        <v>3256</v>
      </c>
      <c r="AC18" s="57"/>
      <c r="AD18" s="57"/>
      <c r="AE18" s="57"/>
      <c r="AF18" s="57"/>
      <c r="AG18" s="57"/>
      <c r="AH18" s="119">
        <v>7.7719959898792185E-2</v>
      </c>
      <c r="AI18" s="57"/>
      <c r="AJ18" s="1"/>
    </row>
    <row r="19" spans="2:36" ht="12" customHeight="1" x14ac:dyDescent="0.25">
      <c r="B19" s="133" t="s">
        <v>545</v>
      </c>
      <c r="C19" s="57"/>
      <c r="D19" s="57"/>
      <c r="E19" s="57"/>
      <c r="F19" s="57"/>
      <c r="G19" s="57"/>
      <c r="H19" s="57"/>
      <c r="I19" s="145">
        <v>186294699.51999992</v>
      </c>
      <c r="J19" s="57"/>
      <c r="K19" s="57"/>
      <c r="L19" s="57"/>
      <c r="M19" s="57"/>
      <c r="N19" s="57"/>
      <c r="O19" s="57"/>
      <c r="P19" s="57"/>
      <c r="Q19" s="57"/>
      <c r="R19" s="57"/>
      <c r="S19" s="57"/>
      <c r="T19" s="57"/>
      <c r="U19" s="119">
        <v>6.380205796156517E-2</v>
      </c>
      <c r="V19" s="57"/>
      <c r="W19" s="57"/>
      <c r="X19" s="57"/>
      <c r="Y19" s="57"/>
      <c r="Z19" s="57"/>
      <c r="AA19" s="57"/>
      <c r="AB19" s="58">
        <v>2886</v>
      </c>
      <c r="AC19" s="57"/>
      <c r="AD19" s="57"/>
      <c r="AE19" s="57"/>
      <c r="AF19" s="57"/>
      <c r="AG19" s="57"/>
      <c r="AH19" s="119">
        <v>6.8888146273929446E-2</v>
      </c>
      <c r="AI19" s="57"/>
      <c r="AJ19" s="1"/>
    </row>
    <row r="20" spans="2:36" ht="12" customHeight="1" x14ac:dyDescent="0.25">
      <c r="B20" s="133" t="s">
        <v>547</v>
      </c>
      <c r="C20" s="57"/>
      <c r="D20" s="57"/>
      <c r="E20" s="57"/>
      <c r="F20" s="57"/>
      <c r="G20" s="57"/>
      <c r="H20" s="57"/>
      <c r="I20" s="145">
        <v>166188144.00999945</v>
      </c>
      <c r="J20" s="57"/>
      <c r="K20" s="57"/>
      <c r="L20" s="57"/>
      <c r="M20" s="57"/>
      <c r="N20" s="57"/>
      <c r="O20" s="57"/>
      <c r="P20" s="57"/>
      <c r="Q20" s="57"/>
      <c r="R20" s="57"/>
      <c r="S20" s="57"/>
      <c r="T20" s="57"/>
      <c r="U20" s="119">
        <v>5.6915981098606669E-2</v>
      </c>
      <c r="V20" s="57"/>
      <c r="W20" s="57"/>
      <c r="X20" s="57"/>
      <c r="Y20" s="57"/>
      <c r="Z20" s="57"/>
      <c r="AA20" s="57"/>
      <c r="AB20" s="58">
        <v>1984</v>
      </c>
      <c r="AC20" s="57"/>
      <c r="AD20" s="57"/>
      <c r="AE20" s="57"/>
      <c r="AF20" s="57"/>
      <c r="AG20" s="57"/>
      <c r="AH20" s="119">
        <v>4.7357616842507277E-2</v>
      </c>
      <c r="AI20" s="57"/>
      <c r="AJ20" s="1"/>
    </row>
    <row r="21" spans="2:36" ht="12" customHeight="1" x14ac:dyDescent="0.25">
      <c r="B21" s="133" t="s">
        <v>549</v>
      </c>
      <c r="C21" s="57"/>
      <c r="D21" s="57"/>
      <c r="E21" s="57"/>
      <c r="F21" s="57"/>
      <c r="G21" s="57"/>
      <c r="H21" s="57"/>
      <c r="I21" s="145">
        <v>109800875.52999985</v>
      </c>
      <c r="J21" s="57"/>
      <c r="K21" s="57"/>
      <c r="L21" s="57"/>
      <c r="M21" s="57"/>
      <c r="N21" s="57"/>
      <c r="O21" s="57"/>
      <c r="P21" s="57"/>
      <c r="Q21" s="57"/>
      <c r="R21" s="57"/>
      <c r="S21" s="57"/>
      <c r="T21" s="57"/>
      <c r="U21" s="119">
        <v>3.7604515012213569E-2</v>
      </c>
      <c r="V21" s="57"/>
      <c r="W21" s="57"/>
      <c r="X21" s="57"/>
      <c r="Y21" s="57"/>
      <c r="Z21" s="57"/>
      <c r="AA21" s="57"/>
      <c r="AB21" s="58">
        <v>1651</v>
      </c>
      <c r="AC21" s="57"/>
      <c r="AD21" s="57"/>
      <c r="AE21" s="57"/>
      <c r="AF21" s="57"/>
      <c r="AG21" s="57"/>
      <c r="AH21" s="119">
        <v>3.9408984580130806E-2</v>
      </c>
      <c r="AI21" s="57"/>
      <c r="AJ21" s="1"/>
    </row>
    <row r="22" spans="2:36" ht="12" customHeight="1" x14ac:dyDescent="0.25">
      <c r="B22" s="133" t="s">
        <v>483</v>
      </c>
      <c r="C22" s="57"/>
      <c r="D22" s="57"/>
      <c r="E22" s="57"/>
      <c r="F22" s="57"/>
      <c r="G22" s="57"/>
      <c r="H22" s="57"/>
      <c r="I22" s="145">
        <v>74028858.269999921</v>
      </c>
      <c r="J22" s="57"/>
      <c r="K22" s="57"/>
      <c r="L22" s="57"/>
      <c r="M22" s="57"/>
      <c r="N22" s="57"/>
      <c r="O22" s="57"/>
      <c r="P22" s="57"/>
      <c r="Q22" s="57"/>
      <c r="R22" s="57"/>
      <c r="S22" s="57"/>
      <c r="T22" s="57"/>
      <c r="U22" s="119">
        <v>2.5353343483956521E-2</v>
      </c>
      <c r="V22" s="57"/>
      <c r="W22" s="57"/>
      <c r="X22" s="57"/>
      <c r="Y22" s="57"/>
      <c r="Z22" s="57"/>
      <c r="AA22" s="57"/>
      <c r="AB22" s="58">
        <v>1077</v>
      </c>
      <c r="AC22" s="57"/>
      <c r="AD22" s="57"/>
      <c r="AE22" s="57"/>
      <c r="AF22" s="57"/>
      <c r="AG22" s="57"/>
      <c r="AH22" s="119">
        <v>2.5707738578316704E-2</v>
      </c>
      <c r="AI22" s="57"/>
      <c r="AJ22" s="1"/>
    </row>
    <row r="23" spans="2:36" ht="12" customHeight="1" x14ac:dyDescent="0.25">
      <c r="B23" s="133" t="s">
        <v>62</v>
      </c>
      <c r="C23" s="57"/>
      <c r="D23" s="57"/>
      <c r="E23" s="57"/>
      <c r="F23" s="57"/>
      <c r="G23" s="57"/>
      <c r="H23" s="57"/>
      <c r="I23" s="145">
        <v>4225027.84</v>
      </c>
      <c r="J23" s="57"/>
      <c r="K23" s="57"/>
      <c r="L23" s="57"/>
      <c r="M23" s="57"/>
      <c r="N23" s="57"/>
      <c r="O23" s="57"/>
      <c r="P23" s="57"/>
      <c r="Q23" s="57"/>
      <c r="R23" s="57"/>
      <c r="S23" s="57"/>
      <c r="T23" s="57"/>
      <c r="U23" s="119">
        <v>1.4469841161957853E-3</v>
      </c>
      <c r="V23" s="57"/>
      <c r="W23" s="57"/>
      <c r="X23" s="57"/>
      <c r="Y23" s="57"/>
      <c r="Z23" s="57"/>
      <c r="AA23" s="57"/>
      <c r="AB23" s="58">
        <v>53</v>
      </c>
      <c r="AC23" s="57"/>
      <c r="AD23" s="57"/>
      <c r="AE23" s="57"/>
      <c r="AF23" s="57"/>
      <c r="AG23" s="57"/>
      <c r="AH23" s="119">
        <v>1.2650976273452046E-3</v>
      </c>
      <c r="AI23" s="57"/>
      <c r="AJ23" s="1"/>
    </row>
    <row r="24" spans="2:36" ht="13.5" customHeight="1" x14ac:dyDescent="0.25">
      <c r="B24" s="147"/>
      <c r="C24" s="141"/>
      <c r="D24" s="141"/>
      <c r="E24" s="141"/>
      <c r="F24" s="141"/>
      <c r="G24" s="141"/>
      <c r="H24" s="141"/>
      <c r="I24" s="142">
        <v>2919885431.1599984</v>
      </c>
      <c r="J24" s="141"/>
      <c r="K24" s="141"/>
      <c r="L24" s="141"/>
      <c r="M24" s="141"/>
      <c r="N24" s="141"/>
      <c r="O24" s="141"/>
      <c r="P24" s="141"/>
      <c r="Q24" s="141"/>
      <c r="R24" s="141"/>
      <c r="S24" s="141"/>
      <c r="T24" s="141"/>
      <c r="U24" s="143">
        <v>0.99999999999999756</v>
      </c>
      <c r="V24" s="141"/>
      <c r="W24" s="141"/>
      <c r="X24" s="141"/>
      <c r="Y24" s="141"/>
      <c r="Z24" s="141"/>
      <c r="AA24" s="141"/>
      <c r="AB24" s="144">
        <v>41894</v>
      </c>
      <c r="AC24" s="141"/>
      <c r="AD24" s="141"/>
      <c r="AE24" s="141"/>
      <c r="AF24" s="141"/>
      <c r="AG24" s="141"/>
      <c r="AH24" s="143">
        <v>1</v>
      </c>
      <c r="AI24" s="141"/>
      <c r="AJ24" s="1"/>
    </row>
    <row r="25" spans="2:36" ht="9" customHeight="1" x14ac:dyDescent="0.25">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row>
    <row r="26" spans="2:36" ht="18.75" customHeight="1" x14ac:dyDescent="0.25">
      <c r="B26" s="69" t="s">
        <v>1035</v>
      </c>
      <c r="C26" s="70"/>
      <c r="D26" s="70"/>
      <c r="E26" s="70"/>
      <c r="F26" s="70"/>
      <c r="G26" s="70"/>
      <c r="H26" s="70"/>
      <c r="I26" s="70"/>
      <c r="J26" s="70"/>
      <c r="K26" s="70"/>
      <c r="L26" s="70"/>
      <c r="M26" s="70"/>
      <c r="N26" s="70"/>
      <c r="O26" s="70"/>
      <c r="P26" s="70"/>
      <c r="Q26" s="70"/>
      <c r="R26" s="70"/>
      <c r="S26" s="70"/>
      <c r="T26" s="70"/>
      <c r="U26" s="70"/>
      <c r="V26" s="70"/>
      <c r="W26" s="70"/>
      <c r="X26" s="70"/>
      <c r="Y26" s="70"/>
      <c r="Z26" s="70"/>
      <c r="AA26" s="70"/>
      <c r="AB26" s="70"/>
      <c r="AC26" s="70"/>
      <c r="AD26" s="70"/>
      <c r="AE26" s="70"/>
      <c r="AF26" s="70"/>
      <c r="AG26" s="70"/>
      <c r="AH26" s="70"/>
      <c r="AI26" s="70"/>
      <c r="AJ26" s="71"/>
    </row>
    <row r="27" spans="2:36" ht="8.25" customHeight="1" x14ac:dyDescent="0.25">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row>
    <row r="28" spans="2:36" ht="13.5" customHeight="1" x14ac:dyDescent="0.25">
      <c r="B28" s="64" t="s">
        <v>1052</v>
      </c>
      <c r="C28" s="65"/>
      <c r="D28" s="65"/>
      <c r="E28" s="65"/>
      <c r="F28" s="65"/>
      <c r="G28" s="65"/>
      <c r="H28" s="65"/>
      <c r="I28" s="65"/>
      <c r="J28" s="64" t="s">
        <v>1049</v>
      </c>
      <c r="K28" s="65"/>
      <c r="L28" s="65"/>
      <c r="M28" s="65"/>
      <c r="N28" s="65"/>
      <c r="O28" s="65"/>
      <c r="P28" s="65"/>
      <c r="Q28" s="65"/>
      <c r="R28" s="65"/>
      <c r="S28" s="65"/>
      <c r="T28" s="65"/>
      <c r="U28" s="64" t="s">
        <v>1050</v>
      </c>
      <c r="V28" s="65"/>
      <c r="W28" s="65"/>
      <c r="X28" s="65"/>
      <c r="Y28" s="65"/>
      <c r="Z28" s="65"/>
      <c r="AA28" s="65"/>
      <c r="AB28" s="64" t="s">
        <v>1051</v>
      </c>
      <c r="AC28" s="65"/>
      <c r="AD28" s="65"/>
      <c r="AE28" s="65"/>
      <c r="AF28" s="65"/>
      <c r="AG28" s="64" t="s">
        <v>1050</v>
      </c>
      <c r="AH28" s="65"/>
      <c r="AI28" s="65"/>
      <c r="AJ28" s="1"/>
    </row>
    <row r="29" spans="2:36" ht="12.75" customHeight="1" x14ac:dyDescent="0.25">
      <c r="B29" s="56" t="s">
        <v>1053</v>
      </c>
      <c r="C29" s="57"/>
      <c r="D29" s="57"/>
      <c r="E29" s="57"/>
      <c r="F29" s="57"/>
      <c r="G29" s="57"/>
      <c r="H29" s="57"/>
      <c r="I29" s="57"/>
      <c r="J29" s="145">
        <v>187853826.47999984</v>
      </c>
      <c r="K29" s="57"/>
      <c r="L29" s="57"/>
      <c r="M29" s="57"/>
      <c r="N29" s="57"/>
      <c r="O29" s="57"/>
      <c r="P29" s="57"/>
      <c r="Q29" s="57"/>
      <c r="R29" s="57"/>
      <c r="S29" s="57"/>
      <c r="T29" s="57"/>
      <c r="U29" s="119">
        <v>6.4336026501344609E-2</v>
      </c>
      <c r="V29" s="57"/>
      <c r="W29" s="57"/>
      <c r="X29" s="57"/>
      <c r="Y29" s="57"/>
      <c r="Z29" s="57"/>
      <c r="AA29" s="57"/>
      <c r="AB29" s="58">
        <v>1873</v>
      </c>
      <c r="AC29" s="57"/>
      <c r="AD29" s="57"/>
      <c r="AE29" s="57"/>
      <c r="AF29" s="57"/>
      <c r="AG29" s="119">
        <v>4.4708072755048456E-2</v>
      </c>
      <c r="AH29" s="57"/>
      <c r="AI29" s="57"/>
      <c r="AJ29" s="1"/>
    </row>
    <row r="30" spans="2:36" ht="12.75" customHeight="1" x14ac:dyDescent="0.25">
      <c r="B30" s="56" t="s">
        <v>1054</v>
      </c>
      <c r="C30" s="57"/>
      <c r="D30" s="57"/>
      <c r="E30" s="57"/>
      <c r="F30" s="57"/>
      <c r="G30" s="57"/>
      <c r="H30" s="57"/>
      <c r="I30" s="57"/>
      <c r="J30" s="145">
        <v>505004105.61999929</v>
      </c>
      <c r="K30" s="57"/>
      <c r="L30" s="57"/>
      <c r="M30" s="57"/>
      <c r="N30" s="57"/>
      <c r="O30" s="57"/>
      <c r="P30" s="57"/>
      <c r="Q30" s="57"/>
      <c r="R30" s="57"/>
      <c r="S30" s="57"/>
      <c r="T30" s="57"/>
      <c r="U30" s="119">
        <v>0.17295339749661795</v>
      </c>
      <c r="V30" s="57"/>
      <c r="W30" s="57"/>
      <c r="X30" s="57"/>
      <c r="Y30" s="57"/>
      <c r="Z30" s="57"/>
      <c r="AA30" s="57"/>
      <c r="AB30" s="58">
        <v>5569</v>
      </c>
      <c r="AC30" s="57"/>
      <c r="AD30" s="57"/>
      <c r="AE30" s="57"/>
      <c r="AF30" s="57"/>
      <c r="AG30" s="119">
        <v>0.13293072993746122</v>
      </c>
      <c r="AH30" s="57"/>
      <c r="AI30" s="57"/>
      <c r="AJ30" s="1"/>
    </row>
    <row r="31" spans="2:36" ht="12.75" customHeight="1" x14ac:dyDescent="0.25">
      <c r="B31" s="56" t="s">
        <v>1055</v>
      </c>
      <c r="C31" s="57"/>
      <c r="D31" s="57"/>
      <c r="E31" s="57"/>
      <c r="F31" s="57"/>
      <c r="G31" s="57"/>
      <c r="H31" s="57"/>
      <c r="I31" s="57"/>
      <c r="J31" s="145">
        <v>289075852.61000043</v>
      </c>
      <c r="K31" s="57"/>
      <c r="L31" s="57"/>
      <c r="M31" s="57"/>
      <c r="N31" s="57"/>
      <c r="O31" s="57"/>
      <c r="P31" s="57"/>
      <c r="Q31" s="57"/>
      <c r="R31" s="57"/>
      <c r="S31" s="57"/>
      <c r="T31" s="57"/>
      <c r="U31" s="119">
        <v>9.900246411214754E-2</v>
      </c>
      <c r="V31" s="57"/>
      <c r="W31" s="57"/>
      <c r="X31" s="57"/>
      <c r="Y31" s="57"/>
      <c r="Z31" s="57"/>
      <c r="AA31" s="57"/>
      <c r="AB31" s="58">
        <v>3428</v>
      </c>
      <c r="AC31" s="57"/>
      <c r="AD31" s="57"/>
      <c r="AE31" s="57"/>
      <c r="AF31" s="57"/>
      <c r="AG31" s="119">
        <v>8.1825559746025678E-2</v>
      </c>
      <c r="AH31" s="57"/>
      <c r="AI31" s="57"/>
      <c r="AJ31" s="1"/>
    </row>
    <row r="32" spans="2:36" ht="12.75" customHeight="1" x14ac:dyDescent="0.25">
      <c r="B32" s="56" t="s">
        <v>1056</v>
      </c>
      <c r="C32" s="57"/>
      <c r="D32" s="57"/>
      <c r="E32" s="57"/>
      <c r="F32" s="57"/>
      <c r="G32" s="57"/>
      <c r="H32" s="57"/>
      <c r="I32" s="57"/>
      <c r="J32" s="145">
        <v>401251439.31999999</v>
      </c>
      <c r="K32" s="57"/>
      <c r="L32" s="57"/>
      <c r="M32" s="57"/>
      <c r="N32" s="57"/>
      <c r="O32" s="57"/>
      <c r="P32" s="57"/>
      <c r="Q32" s="57"/>
      <c r="R32" s="57"/>
      <c r="S32" s="57"/>
      <c r="T32" s="57"/>
      <c r="U32" s="119">
        <v>0.13742026828792128</v>
      </c>
      <c r="V32" s="57"/>
      <c r="W32" s="57"/>
      <c r="X32" s="57"/>
      <c r="Y32" s="57"/>
      <c r="Z32" s="57"/>
      <c r="AA32" s="57"/>
      <c r="AB32" s="58">
        <v>5062</v>
      </c>
      <c r="AC32" s="57"/>
      <c r="AD32" s="57"/>
      <c r="AE32" s="57"/>
      <c r="AF32" s="57"/>
      <c r="AG32" s="119">
        <v>0.12082875829474388</v>
      </c>
      <c r="AH32" s="57"/>
      <c r="AI32" s="57"/>
      <c r="AJ32" s="1"/>
    </row>
    <row r="33" spans="2:36" ht="12.75" customHeight="1" x14ac:dyDescent="0.25">
      <c r="B33" s="56" t="s">
        <v>1057</v>
      </c>
      <c r="C33" s="57"/>
      <c r="D33" s="57"/>
      <c r="E33" s="57"/>
      <c r="F33" s="57"/>
      <c r="G33" s="57"/>
      <c r="H33" s="57"/>
      <c r="I33" s="57"/>
      <c r="J33" s="145">
        <v>833860621.68000138</v>
      </c>
      <c r="K33" s="57"/>
      <c r="L33" s="57"/>
      <c r="M33" s="57"/>
      <c r="N33" s="57"/>
      <c r="O33" s="57"/>
      <c r="P33" s="57"/>
      <c r="Q33" s="57"/>
      <c r="R33" s="57"/>
      <c r="S33" s="57"/>
      <c r="T33" s="57"/>
      <c r="U33" s="119">
        <v>0.28557991104080016</v>
      </c>
      <c r="V33" s="57"/>
      <c r="W33" s="57"/>
      <c r="X33" s="57"/>
      <c r="Y33" s="57"/>
      <c r="Z33" s="57"/>
      <c r="AA33" s="57"/>
      <c r="AB33" s="58">
        <v>12528</v>
      </c>
      <c r="AC33" s="57"/>
      <c r="AD33" s="57"/>
      <c r="AE33" s="57"/>
      <c r="AF33" s="57"/>
      <c r="AG33" s="119">
        <v>0.29904043538454195</v>
      </c>
      <c r="AH33" s="57"/>
      <c r="AI33" s="57"/>
      <c r="AJ33" s="1"/>
    </row>
    <row r="34" spans="2:36" ht="12.75" customHeight="1" x14ac:dyDescent="0.25">
      <c r="B34" s="56" t="s">
        <v>1058</v>
      </c>
      <c r="C34" s="57"/>
      <c r="D34" s="57"/>
      <c r="E34" s="57"/>
      <c r="F34" s="57"/>
      <c r="G34" s="57"/>
      <c r="H34" s="57"/>
      <c r="I34" s="57"/>
      <c r="J34" s="145">
        <v>488269459.66000021</v>
      </c>
      <c r="K34" s="57"/>
      <c r="L34" s="57"/>
      <c r="M34" s="57"/>
      <c r="N34" s="57"/>
      <c r="O34" s="57"/>
      <c r="P34" s="57"/>
      <c r="Q34" s="57"/>
      <c r="R34" s="57"/>
      <c r="S34" s="57"/>
      <c r="T34" s="57"/>
      <c r="U34" s="119">
        <v>0.16722212948814996</v>
      </c>
      <c r="V34" s="57"/>
      <c r="W34" s="57"/>
      <c r="X34" s="57"/>
      <c r="Y34" s="57"/>
      <c r="Z34" s="57"/>
      <c r="AA34" s="57"/>
      <c r="AB34" s="58">
        <v>8358</v>
      </c>
      <c r="AC34" s="57"/>
      <c r="AD34" s="57"/>
      <c r="AE34" s="57"/>
      <c r="AF34" s="57"/>
      <c r="AG34" s="119">
        <v>0.19950350885568338</v>
      </c>
      <c r="AH34" s="57"/>
      <c r="AI34" s="57"/>
      <c r="AJ34" s="1"/>
    </row>
    <row r="35" spans="2:36" ht="12.75" customHeight="1" x14ac:dyDescent="0.25">
      <c r="B35" s="56" t="s">
        <v>1059</v>
      </c>
      <c r="C35" s="57"/>
      <c r="D35" s="57"/>
      <c r="E35" s="57"/>
      <c r="F35" s="57"/>
      <c r="G35" s="57"/>
      <c r="H35" s="57"/>
      <c r="I35" s="57"/>
      <c r="J35" s="145">
        <v>160764956.30999967</v>
      </c>
      <c r="K35" s="57"/>
      <c r="L35" s="57"/>
      <c r="M35" s="57"/>
      <c r="N35" s="57"/>
      <c r="O35" s="57"/>
      <c r="P35" s="57"/>
      <c r="Q35" s="57"/>
      <c r="R35" s="57"/>
      <c r="S35" s="57"/>
      <c r="T35" s="57"/>
      <c r="U35" s="119">
        <v>5.5058652162982842E-2</v>
      </c>
      <c r="V35" s="57"/>
      <c r="W35" s="57"/>
      <c r="X35" s="57"/>
      <c r="Y35" s="57"/>
      <c r="Z35" s="57"/>
      <c r="AA35" s="57"/>
      <c r="AB35" s="58">
        <v>3526</v>
      </c>
      <c r="AC35" s="57"/>
      <c r="AD35" s="57"/>
      <c r="AE35" s="57"/>
      <c r="AF35" s="57"/>
      <c r="AG35" s="119">
        <v>8.4164796868286623E-2</v>
      </c>
      <c r="AH35" s="57"/>
      <c r="AI35" s="57"/>
      <c r="AJ35" s="1"/>
    </row>
    <row r="36" spans="2:36" ht="12.75" customHeight="1" x14ac:dyDescent="0.25">
      <c r="B36" s="56" t="s">
        <v>1060</v>
      </c>
      <c r="C36" s="57"/>
      <c r="D36" s="57"/>
      <c r="E36" s="57"/>
      <c r="F36" s="57"/>
      <c r="G36" s="57"/>
      <c r="H36" s="57"/>
      <c r="I36" s="57"/>
      <c r="J36" s="145">
        <v>8066579.0999999987</v>
      </c>
      <c r="K36" s="57"/>
      <c r="L36" s="57"/>
      <c r="M36" s="57"/>
      <c r="N36" s="57"/>
      <c r="O36" s="57"/>
      <c r="P36" s="57"/>
      <c r="Q36" s="57"/>
      <c r="R36" s="57"/>
      <c r="S36" s="57"/>
      <c r="T36" s="57"/>
      <c r="U36" s="119">
        <v>2.7626354835420166E-3</v>
      </c>
      <c r="V36" s="57"/>
      <c r="W36" s="57"/>
      <c r="X36" s="57"/>
      <c r="Y36" s="57"/>
      <c r="Z36" s="57"/>
      <c r="AA36" s="57"/>
      <c r="AB36" s="58">
        <v>200</v>
      </c>
      <c r="AC36" s="57"/>
      <c r="AD36" s="57"/>
      <c r="AE36" s="57"/>
      <c r="AF36" s="57"/>
      <c r="AG36" s="119">
        <v>4.7739533107366214E-3</v>
      </c>
      <c r="AH36" s="57"/>
      <c r="AI36" s="57"/>
      <c r="AJ36" s="1"/>
    </row>
    <row r="37" spans="2:36" ht="12.75" customHeight="1" x14ac:dyDescent="0.25">
      <c r="B37" s="56" t="s">
        <v>1061</v>
      </c>
      <c r="C37" s="57"/>
      <c r="D37" s="57"/>
      <c r="E37" s="57"/>
      <c r="F37" s="57"/>
      <c r="G37" s="57"/>
      <c r="H37" s="57"/>
      <c r="I37" s="57"/>
      <c r="J37" s="145">
        <v>4105010.4100000025</v>
      </c>
      <c r="K37" s="57"/>
      <c r="L37" s="57"/>
      <c r="M37" s="57"/>
      <c r="N37" s="57"/>
      <c r="O37" s="57"/>
      <c r="P37" s="57"/>
      <c r="Q37" s="57"/>
      <c r="R37" s="57"/>
      <c r="S37" s="57"/>
      <c r="T37" s="57"/>
      <c r="U37" s="119">
        <v>1.4058806438748453E-3</v>
      </c>
      <c r="V37" s="57"/>
      <c r="W37" s="57"/>
      <c r="X37" s="57"/>
      <c r="Y37" s="57"/>
      <c r="Z37" s="57"/>
      <c r="AA37" s="57"/>
      <c r="AB37" s="58">
        <v>130</v>
      </c>
      <c r="AC37" s="57"/>
      <c r="AD37" s="57"/>
      <c r="AE37" s="57"/>
      <c r="AF37" s="57"/>
      <c r="AG37" s="119">
        <v>3.1030696519788038E-3</v>
      </c>
      <c r="AH37" s="57"/>
      <c r="AI37" s="57"/>
      <c r="AJ37" s="1"/>
    </row>
    <row r="38" spans="2:36" ht="12.75" customHeight="1" x14ac:dyDescent="0.25">
      <c r="B38" s="56" t="s">
        <v>1062</v>
      </c>
      <c r="C38" s="57"/>
      <c r="D38" s="57"/>
      <c r="E38" s="57"/>
      <c r="F38" s="57"/>
      <c r="G38" s="57"/>
      <c r="H38" s="57"/>
      <c r="I38" s="57"/>
      <c r="J38" s="145">
        <v>2960120.7499999977</v>
      </c>
      <c r="K38" s="57"/>
      <c r="L38" s="57"/>
      <c r="M38" s="57"/>
      <c r="N38" s="57"/>
      <c r="O38" s="57"/>
      <c r="P38" s="57"/>
      <c r="Q38" s="57"/>
      <c r="R38" s="57"/>
      <c r="S38" s="57"/>
      <c r="T38" s="57"/>
      <c r="U38" s="119">
        <v>1.0137797594421409E-3</v>
      </c>
      <c r="V38" s="57"/>
      <c r="W38" s="57"/>
      <c r="X38" s="57"/>
      <c r="Y38" s="57"/>
      <c r="Z38" s="57"/>
      <c r="AA38" s="57"/>
      <c r="AB38" s="58">
        <v>284</v>
      </c>
      <c r="AC38" s="57"/>
      <c r="AD38" s="57"/>
      <c r="AE38" s="57"/>
      <c r="AF38" s="57"/>
      <c r="AG38" s="119">
        <v>6.7790137012460018E-3</v>
      </c>
      <c r="AH38" s="57"/>
      <c r="AI38" s="57"/>
      <c r="AJ38" s="1"/>
    </row>
    <row r="39" spans="2:36" ht="12.75" customHeight="1" x14ac:dyDescent="0.25">
      <c r="B39" s="56" t="s">
        <v>1063</v>
      </c>
      <c r="C39" s="57"/>
      <c r="D39" s="57"/>
      <c r="E39" s="57"/>
      <c r="F39" s="57"/>
      <c r="G39" s="57"/>
      <c r="H39" s="57"/>
      <c r="I39" s="57"/>
      <c r="J39" s="145">
        <v>9170631.6599999946</v>
      </c>
      <c r="K39" s="57"/>
      <c r="L39" s="57"/>
      <c r="M39" s="57"/>
      <c r="N39" s="57"/>
      <c r="O39" s="57"/>
      <c r="P39" s="57"/>
      <c r="Q39" s="57"/>
      <c r="R39" s="57"/>
      <c r="S39" s="57"/>
      <c r="T39" s="57"/>
      <c r="U39" s="119">
        <v>3.1407505110077972E-3</v>
      </c>
      <c r="V39" s="57"/>
      <c r="W39" s="57"/>
      <c r="X39" s="57"/>
      <c r="Y39" s="57"/>
      <c r="Z39" s="57"/>
      <c r="AA39" s="57"/>
      <c r="AB39" s="58">
        <v>320</v>
      </c>
      <c r="AC39" s="57"/>
      <c r="AD39" s="57"/>
      <c r="AE39" s="57"/>
      <c r="AF39" s="57"/>
      <c r="AG39" s="119">
        <v>7.6383252971785939E-3</v>
      </c>
      <c r="AH39" s="57"/>
      <c r="AI39" s="57"/>
      <c r="AJ39" s="1"/>
    </row>
    <row r="40" spans="2:36" ht="12.75" customHeight="1" x14ac:dyDescent="0.25">
      <c r="B40" s="56" t="s">
        <v>1064</v>
      </c>
      <c r="C40" s="57"/>
      <c r="D40" s="57"/>
      <c r="E40" s="57"/>
      <c r="F40" s="57"/>
      <c r="G40" s="57"/>
      <c r="H40" s="57"/>
      <c r="I40" s="57"/>
      <c r="J40" s="145">
        <v>14409720.190000011</v>
      </c>
      <c r="K40" s="57"/>
      <c r="L40" s="57"/>
      <c r="M40" s="57"/>
      <c r="N40" s="57"/>
      <c r="O40" s="57"/>
      <c r="P40" s="57"/>
      <c r="Q40" s="57"/>
      <c r="R40" s="57"/>
      <c r="S40" s="57"/>
      <c r="T40" s="57"/>
      <c r="U40" s="119">
        <v>4.9350293118437093E-3</v>
      </c>
      <c r="V40" s="57"/>
      <c r="W40" s="57"/>
      <c r="X40" s="57"/>
      <c r="Y40" s="57"/>
      <c r="Z40" s="57"/>
      <c r="AA40" s="57"/>
      <c r="AB40" s="58">
        <v>261</v>
      </c>
      <c r="AC40" s="57"/>
      <c r="AD40" s="57"/>
      <c r="AE40" s="57"/>
      <c r="AF40" s="57"/>
      <c r="AG40" s="119">
        <v>6.2300090705112903E-3</v>
      </c>
      <c r="AH40" s="57"/>
      <c r="AI40" s="57"/>
      <c r="AJ40" s="1"/>
    </row>
    <row r="41" spans="2:36" ht="12.75" customHeight="1" x14ac:dyDescent="0.25">
      <c r="B41" s="56" t="s">
        <v>1065</v>
      </c>
      <c r="C41" s="57"/>
      <c r="D41" s="57"/>
      <c r="E41" s="57"/>
      <c r="F41" s="57"/>
      <c r="G41" s="57"/>
      <c r="H41" s="57"/>
      <c r="I41" s="57"/>
      <c r="J41" s="145">
        <v>1601732.2800000003</v>
      </c>
      <c r="K41" s="57"/>
      <c r="L41" s="57"/>
      <c r="M41" s="57"/>
      <c r="N41" s="57"/>
      <c r="O41" s="57"/>
      <c r="P41" s="57"/>
      <c r="Q41" s="57"/>
      <c r="R41" s="57"/>
      <c r="S41" s="57"/>
      <c r="T41" s="57"/>
      <c r="U41" s="119">
        <v>5.4855997530138371E-4</v>
      </c>
      <c r="V41" s="57"/>
      <c r="W41" s="57"/>
      <c r="X41" s="57"/>
      <c r="Y41" s="57"/>
      <c r="Z41" s="57"/>
      <c r="AA41" s="57"/>
      <c r="AB41" s="58">
        <v>64</v>
      </c>
      <c r="AC41" s="57"/>
      <c r="AD41" s="57"/>
      <c r="AE41" s="57"/>
      <c r="AF41" s="57"/>
      <c r="AG41" s="119">
        <v>1.5276650594357188E-3</v>
      </c>
      <c r="AH41" s="57"/>
      <c r="AI41" s="57"/>
      <c r="AJ41" s="1"/>
    </row>
    <row r="42" spans="2:36" ht="12.75" customHeight="1" x14ac:dyDescent="0.25">
      <c r="B42" s="56" t="s">
        <v>1066</v>
      </c>
      <c r="C42" s="57"/>
      <c r="D42" s="57"/>
      <c r="E42" s="57"/>
      <c r="F42" s="57"/>
      <c r="G42" s="57"/>
      <c r="H42" s="57"/>
      <c r="I42" s="57"/>
      <c r="J42" s="145">
        <v>6540960.5899999999</v>
      </c>
      <c r="K42" s="57"/>
      <c r="L42" s="57"/>
      <c r="M42" s="57"/>
      <c r="N42" s="57"/>
      <c r="O42" s="57"/>
      <c r="P42" s="57"/>
      <c r="Q42" s="57"/>
      <c r="R42" s="57"/>
      <c r="S42" s="57"/>
      <c r="T42" s="57"/>
      <c r="U42" s="119">
        <v>2.2401428906069893E-3</v>
      </c>
      <c r="V42" s="57"/>
      <c r="W42" s="57"/>
      <c r="X42" s="57"/>
      <c r="Y42" s="57"/>
      <c r="Z42" s="57"/>
      <c r="AA42" s="57"/>
      <c r="AB42" s="58">
        <v>26</v>
      </c>
      <c r="AC42" s="57"/>
      <c r="AD42" s="57"/>
      <c r="AE42" s="57"/>
      <c r="AF42" s="57"/>
      <c r="AG42" s="119">
        <v>6.2061393039576076E-4</v>
      </c>
      <c r="AH42" s="57"/>
      <c r="AI42" s="57"/>
      <c r="AJ42" s="1"/>
    </row>
    <row r="43" spans="2:36" ht="12.75" customHeight="1" x14ac:dyDescent="0.25">
      <c r="B43" s="56" t="s">
        <v>1067</v>
      </c>
      <c r="C43" s="57"/>
      <c r="D43" s="57"/>
      <c r="E43" s="57"/>
      <c r="F43" s="57"/>
      <c r="G43" s="57"/>
      <c r="H43" s="57"/>
      <c r="I43" s="57"/>
      <c r="J43" s="145">
        <v>1198223.3999999999</v>
      </c>
      <c r="K43" s="57"/>
      <c r="L43" s="57"/>
      <c r="M43" s="57"/>
      <c r="N43" s="57"/>
      <c r="O43" s="57"/>
      <c r="P43" s="57"/>
      <c r="Q43" s="57"/>
      <c r="R43" s="57"/>
      <c r="S43" s="57"/>
      <c r="T43" s="57"/>
      <c r="U43" s="119">
        <v>4.1036658055585915E-4</v>
      </c>
      <c r="V43" s="57"/>
      <c r="W43" s="57"/>
      <c r="X43" s="57"/>
      <c r="Y43" s="57"/>
      <c r="Z43" s="57"/>
      <c r="AA43" s="57"/>
      <c r="AB43" s="58">
        <v>26</v>
      </c>
      <c r="AC43" s="57"/>
      <c r="AD43" s="57"/>
      <c r="AE43" s="57"/>
      <c r="AF43" s="57"/>
      <c r="AG43" s="119">
        <v>6.2061393039576076E-4</v>
      </c>
      <c r="AH43" s="57"/>
      <c r="AI43" s="57"/>
      <c r="AJ43" s="1"/>
    </row>
    <row r="44" spans="2:36" ht="12.75" customHeight="1" x14ac:dyDescent="0.25">
      <c r="B44" s="56" t="s">
        <v>1068</v>
      </c>
      <c r="C44" s="57"/>
      <c r="D44" s="57"/>
      <c r="E44" s="57"/>
      <c r="F44" s="57"/>
      <c r="G44" s="57"/>
      <c r="H44" s="57"/>
      <c r="I44" s="57"/>
      <c r="J44" s="145">
        <v>2890379.3</v>
      </c>
      <c r="K44" s="57"/>
      <c r="L44" s="57"/>
      <c r="M44" s="57"/>
      <c r="N44" s="57"/>
      <c r="O44" s="57"/>
      <c r="P44" s="57"/>
      <c r="Q44" s="57"/>
      <c r="R44" s="57"/>
      <c r="S44" s="57"/>
      <c r="T44" s="57"/>
      <c r="U44" s="119">
        <v>9.8989476407357574E-4</v>
      </c>
      <c r="V44" s="57"/>
      <c r="W44" s="57"/>
      <c r="X44" s="57"/>
      <c r="Y44" s="57"/>
      <c r="Z44" s="57"/>
      <c r="AA44" s="57"/>
      <c r="AB44" s="58">
        <v>99</v>
      </c>
      <c r="AC44" s="57"/>
      <c r="AD44" s="57"/>
      <c r="AE44" s="57"/>
      <c r="AF44" s="57"/>
      <c r="AG44" s="119">
        <v>2.3631068888146276E-3</v>
      </c>
      <c r="AH44" s="57"/>
      <c r="AI44" s="57"/>
      <c r="AJ44" s="1"/>
    </row>
    <row r="45" spans="2:36" ht="12.75" customHeight="1" x14ac:dyDescent="0.25">
      <c r="B45" s="56" t="s">
        <v>1069</v>
      </c>
      <c r="C45" s="57"/>
      <c r="D45" s="57"/>
      <c r="E45" s="57"/>
      <c r="F45" s="57"/>
      <c r="G45" s="57"/>
      <c r="H45" s="57"/>
      <c r="I45" s="57"/>
      <c r="J45" s="145">
        <v>2006200.8699999992</v>
      </c>
      <c r="K45" s="57"/>
      <c r="L45" s="57"/>
      <c r="M45" s="57"/>
      <c r="N45" s="57"/>
      <c r="O45" s="57"/>
      <c r="P45" s="57"/>
      <c r="Q45" s="57"/>
      <c r="R45" s="57"/>
      <c r="S45" s="57"/>
      <c r="T45" s="57"/>
      <c r="U45" s="119">
        <v>6.870820507512116E-4</v>
      </c>
      <c r="V45" s="57"/>
      <c r="W45" s="57"/>
      <c r="X45" s="57"/>
      <c r="Y45" s="57"/>
      <c r="Z45" s="57"/>
      <c r="AA45" s="57"/>
      <c r="AB45" s="58">
        <v>83</v>
      </c>
      <c r="AC45" s="57"/>
      <c r="AD45" s="57"/>
      <c r="AE45" s="57"/>
      <c r="AF45" s="57"/>
      <c r="AG45" s="119">
        <v>1.9811906239556977E-3</v>
      </c>
      <c r="AH45" s="57"/>
      <c r="AI45" s="57"/>
      <c r="AJ45" s="1"/>
    </row>
    <row r="46" spans="2:36" ht="12.75" customHeight="1" x14ac:dyDescent="0.25">
      <c r="B46" s="56" t="s">
        <v>1070</v>
      </c>
      <c r="C46" s="57"/>
      <c r="D46" s="57"/>
      <c r="E46" s="57"/>
      <c r="F46" s="57"/>
      <c r="G46" s="57"/>
      <c r="H46" s="57"/>
      <c r="I46" s="57"/>
      <c r="J46" s="145">
        <v>455410.47999999992</v>
      </c>
      <c r="K46" s="57"/>
      <c r="L46" s="57"/>
      <c r="M46" s="57"/>
      <c r="N46" s="57"/>
      <c r="O46" s="57"/>
      <c r="P46" s="57"/>
      <c r="Q46" s="57"/>
      <c r="R46" s="57"/>
      <c r="S46" s="57"/>
      <c r="T46" s="57"/>
      <c r="U46" s="119">
        <v>1.5596861272021767E-4</v>
      </c>
      <c r="V46" s="57"/>
      <c r="W46" s="57"/>
      <c r="X46" s="57"/>
      <c r="Y46" s="57"/>
      <c r="Z46" s="57"/>
      <c r="AA46" s="57"/>
      <c r="AB46" s="58">
        <v>40</v>
      </c>
      <c r="AC46" s="57"/>
      <c r="AD46" s="57"/>
      <c r="AE46" s="57"/>
      <c r="AF46" s="57"/>
      <c r="AG46" s="119">
        <v>9.5479066214732423E-4</v>
      </c>
      <c r="AH46" s="57"/>
      <c r="AI46" s="57"/>
      <c r="AJ46" s="1"/>
    </row>
    <row r="47" spans="2:36" ht="12.75" customHeight="1" x14ac:dyDescent="0.25">
      <c r="B47" s="56" t="s">
        <v>1071</v>
      </c>
      <c r="C47" s="57"/>
      <c r="D47" s="57"/>
      <c r="E47" s="57"/>
      <c r="F47" s="57"/>
      <c r="G47" s="57"/>
      <c r="H47" s="57"/>
      <c r="I47" s="57"/>
      <c r="J47" s="145">
        <v>345567.21999999991</v>
      </c>
      <c r="K47" s="57"/>
      <c r="L47" s="57"/>
      <c r="M47" s="57"/>
      <c r="N47" s="57"/>
      <c r="O47" s="57"/>
      <c r="P47" s="57"/>
      <c r="Q47" s="57"/>
      <c r="R47" s="57"/>
      <c r="S47" s="57"/>
      <c r="T47" s="57"/>
      <c r="U47" s="119">
        <v>1.1834958190901151E-4</v>
      </c>
      <c r="V47" s="57"/>
      <c r="W47" s="57"/>
      <c r="X47" s="57"/>
      <c r="Y47" s="57"/>
      <c r="Z47" s="57"/>
      <c r="AA47" s="57"/>
      <c r="AB47" s="58">
        <v>11</v>
      </c>
      <c r="AC47" s="57"/>
      <c r="AD47" s="57"/>
      <c r="AE47" s="57"/>
      <c r="AF47" s="57"/>
      <c r="AG47" s="119">
        <v>2.6256743209051415E-4</v>
      </c>
      <c r="AH47" s="57"/>
      <c r="AI47" s="57"/>
      <c r="AJ47" s="1"/>
    </row>
    <row r="48" spans="2:36" ht="12.75" customHeight="1" x14ac:dyDescent="0.25">
      <c r="B48" s="56" t="s">
        <v>1072</v>
      </c>
      <c r="C48" s="57"/>
      <c r="D48" s="57"/>
      <c r="E48" s="57"/>
      <c r="F48" s="57"/>
      <c r="G48" s="57"/>
      <c r="H48" s="57"/>
      <c r="I48" s="57"/>
      <c r="J48" s="145">
        <v>8737.75</v>
      </c>
      <c r="K48" s="57"/>
      <c r="L48" s="57"/>
      <c r="M48" s="57"/>
      <c r="N48" s="57"/>
      <c r="O48" s="57"/>
      <c r="P48" s="57"/>
      <c r="Q48" s="57"/>
      <c r="R48" s="57"/>
      <c r="S48" s="57"/>
      <c r="T48" s="57"/>
      <c r="U48" s="119">
        <v>2.9924975503332337E-6</v>
      </c>
      <c r="V48" s="57"/>
      <c r="W48" s="57"/>
      <c r="X48" s="57"/>
      <c r="Y48" s="57"/>
      <c r="Z48" s="57"/>
      <c r="AA48" s="57"/>
      <c r="AB48" s="58">
        <v>3</v>
      </c>
      <c r="AC48" s="57"/>
      <c r="AD48" s="57"/>
      <c r="AE48" s="57"/>
      <c r="AF48" s="57"/>
      <c r="AG48" s="119">
        <v>7.1609299661049309E-5</v>
      </c>
      <c r="AH48" s="57"/>
      <c r="AI48" s="57"/>
      <c r="AJ48" s="1"/>
    </row>
    <row r="49" spans="2:36" ht="12.75" customHeight="1" x14ac:dyDescent="0.25">
      <c r="B49" s="56" t="s">
        <v>1073</v>
      </c>
      <c r="C49" s="57"/>
      <c r="D49" s="57"/>
      <c r="E49" s="57"/>
      <c r="F49" s="57"/>
      <c r="G49" s="57"/>
      <c r="H49" s="57"/>
      <c r="I49" s="57"/>
      <c r="J49" s="145">
        <v>39706.699999999997</v>
      </c>
      <c r="K49" s="57"/>
      <c r="L49" s="57"/>
      <c r="M49" s="57"/>
      <c r="N49" s="57"/>
      <c r="O49" s="57"/>
      <c r="P49" s="57"/>
      <c r="Q49" s="57"/>
      <c r="R49" s="57"/>
      <c r="S49" s="57"/>
      <c r="T49" s="57"/>
      <c r="U49" s="119">
        <v>1.3598718489521513E-5</v>
      </c>
      <c r="V49" s="57"/>
      <c r="W49" s="57"/>
      <c r="X49" s="57"/>
      <c r="Y49" s="57"/>
      <c r="Z49" s="57"/>
      <c r="AA49" s="57"/>
      <c r="AB49" s="58">
        <v>2</v>
      </c>
      <c r="AC49" s="57"/>
      <c r="AD49" s="57"/>
      <c r="AE49" s="57"/>
      <c r="AF49" s="57"/>
      <c r="AG49" s="119">
        <v>4.7739533107366213E-5</v>
      </c>
      <c r="AH49" s="57"/>
      <c r="AI49" s="57"/>
      <c r="AJ49" s="1"/>
    </row>
    <row r="50" spans="2:36" ht="12.75" customHeight="1" x14ac:dyDescent="0.25">
      <c r="B50" s="56" t="s">
        <v>1074</v>
      </c>
      <c r="C50" s="57"/>
      <c r="D50" s="57"/>
      <c r="E50" s="57"/>
      <c r="F50" s="57"/>
      <c r="G50" s="57"/>
      <c r="H50" s="57"/>
      <c r="I50" s="57"/>
      <c r="J50" s="145">
        <v>6188.78</v>
      </c>
      <c r="K50" s="57"/>
      <c r="L50" s="57"/>
      <c r="M50" s="57"/>
      <c r="N50" s="57"/>
      <c r="O50" s="57"/>
      <c r="P50" s="57"/>
      <c r="Q50" s="57"/>
      <c r="R50" s="57"/>
      <c r="S50" s="57"/>
      <c r="T50" s="57"/>
      <c r="U50" s="119">
        <v>2.1195283670912202E-6</v>
      </c>
      <c r="V50" s="57"/>
      <c r="W50" s="57"/>
      <c r="X50" s="57"/>
      <c r="Y50" s="57"/>
      <c r="Z50" s="57"/>
      <c r="AA50" s="57"/>
      <c r="AB50" s="58">
        <v>1</v>
      </c>
      <c r="AC50" s="57"/>
      <c r="AD50" s="57"/>
      <c r="AE50" s="57"/>
      <c r="AF50" s="57"/>
      <c r="AG50" s="119">
        <v>2.3869766553683106E-5</v>
      </c>
      <c r="AH50" s="57"/>
      <c r="AI50" s="57"/>
      <c r="AJ50" s="1"/>
    </row>
    <row r="51" spans="2:36" ht="12.75" customHeight="1" x14ac:dyDescent="0.25">
      <c r="B51" s="140"/>
      <c r="C51" s="141"/>
      <c r="D51" s="141"/>
      <c r="E51" s="141"/>
      <c r="F51" s="141"/>
      <c r="G51" s="141"/>
      <c r="H51" s="141"/>
      <c r="I51" s="141"/>
      <c r="J51" s="142">
        <v>2919885431.1600008</v>
      </c>
      <c r="K51" s="141"/>
      <c r="L51" s="141"/>
      <c r="M51" s="141"/>
      <c r="N51" s="141"/>
      <c r="O51" s="141"/>
      <c r="P51" s="141"/>
      <c r="Q51" s="141"/>
      <c r="R51" s="141"/>
      <c r="S51" s="141"/>
      <c r="T51" s="141"/>
      <c r="U51" s="143">
        <v>0.99999999999999678</v>
      </c>
      <c r="V51" s="141"/>
      <c r="W51" s="141"/>
      <c r="X51" s="141"/>
      <c r="Y51" s="141"/>
      <c r="Z51" s="141"/>
      <c r="AA51" s="141"/>
      <c r="AB51" s="144">
        <v>41894</v>
      </c>
      <c r="AC51" s="141"/>
      <c r="AD51" s="141"/>
      <c r="AE51" s="141"/>
      <c r="AF51" s="141"/>
      <c r="AG51" s="143">
        <v>1</v>
      </c>
      <c r="AH51" s="141"/>
      <c r="AI51" s="141"/>
      <c r="AJ51" s="1"/>
    </row>
    <row r="52" spans="2:36" ht="8.5" customHeight="1" x14ac:dyDescent="0.25">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row>
    <row r="53" spans="2:36" ht="18.75" customHeight="1" x14ac:dyDescent="0.25">
      <c r="B53" s="69" t="s">
        <v>1036</v>
      </c>
      <c r="C53" s="70"/>
      <c r="D53" s="70"/>
      <c r="E53" s="70"/>
      <c r="F53" s="70"/>
      <c r="G53" s="70"/>
      <c r="H53" s="70"/>
      <c r="I53" s="70"/>
      <c r="J53" s="70"/>
      <c r="K53" s="70"/>
      <c r="L53" s="70"/>
      <c r="M53" s="70"/>
      <c r="N53" s="70"/>
      <c r="O53" s="70"/>
      <c r="P53" s="70"/>
      <c r="Q53" s="70"/>
      <c r="R53" s="70"/>
      <c r="S53" s="70"/>
      <c r="T53" s="70"/>
      <c r="U53" s="70"/>
      <c r="V53" s="70"/>
      <c r="W53" s="70"/>
      <c r="X53" s="70"/>
      <c r="Y53" s="70"/>
      <c r="Z53" s="70"/>
      <c r="AA53" s="70"/>
      <c r="AB53" s="70"/>
      <c r="AC53" s="70"/>
      <c r="AD53" s="70"/>
      <c r="AE53" s="70"/>
      <c r="AF53" s="70"/>
      <c r="AG53" s="70"/>
      <c r="AH53" s="70"/>
      <c r="AI53" s="70"/>
      <c r="AJ53" s="71"/>
    </row>
    <row r="54" spans="2:36" ht="9.65" customHeight="1" x14ac:dyDescent="0.25">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row>
    <row r="55" spans="2:36" ht="13.5" customHeight="1" x14ac:dyDescent="0.25">
      <c r="B55" s="64" t="s">
        <v>1052</v>
      </c>
      <c r="C55" s="65"/>
      <c r="D55" s="65"/>
      <c r="E55" s="65"/>
      <c r="F55" s="65"/>
      <c r="G55" s="65"/>
      <c r="H55" s="65"/>
      <c r="I55" s="65"/>
      <c r="J55" s="64" t="s">
        <v>1049</v>
      </c>
      <c r="K55" s="65"/>
      <c r="L55" s="65"/>
      <c r="M55" s="65"/>
      <c r="N55" s="65"/>
      <c r="O55" s="65"/>
      <c r="P55" s="65"/>
      <c r="Q55" s="65"/>
      <c r="R55" s="65"/>
      <c r="S55" s="65"/>
      <c r="T55" s="65"/>
      <c r="U55" s="64" t="s">
        <v>1050</v>
      </c>
      <c r="V55" s="65"/>
      <c r="W55" s="65"/>
      <c r="X55" s="65"/>
      <c r="Y55" s="65"/>
      <c r="Z55" s="65"/>
      <c r="AA55" s="65"/>
      <c r="AB55" s="64" t="s">
        <v>1051</v>
      </c>
      <c r="AC55" s="65"/>
      <c r="AD55" s="65"/>
      <c r="AE55" s="65"/>
      <c r="AF55" s="64" t="s">
        <v>1050</v>
      </c>
      <c r="AG55" s="65"/>
      <c r="AH55" s="65"/>
      <c r="AI55" s="65"/>
      <c r="AJ55" s="65"/>
    </row>
    <row r="56" spans="2:36" ht="10.5" customHeight="1" x14ac:dyDescent="0.25">
      <c r="B56" s="56" t="s">
        <v>1075</v>
      </c>
      <c r="C56" s="57"/>
      <c r="D56" s="57"/>
      <c r="E56" s="57"/>
      <c r="F56" s="57"/>
      <c r="G56" s="57"/>
      <c r="H56" s="57"/>
      <c r="I56" s="57"/>
      <c r="J56" s="145">
        <v>725000</v>
      </c>
      <c r="K56" s="57"/>
      <c r="L56" s="57"/>
      <c r="M56" s="57"/>
      <c r="N56" s="57"/>
      <c r="O56" s="57"/>
      <c r="P56" s="57"/>
      <c r="Q56" s="57"/>
      <c r="R56" s="57"/>
      <c r="S56" s="57"/>
      <c r="T56" s="57"/>
      <c r="U56" s="119">
        <v>2.4829741340637968E-4</v>
      </c>
      <c r="V56" s="57"/>
      <c r="W56" s="57"/>
      <c r="X56" s="57"/>
      <c r="Y56" s="57"/>
      <c r="Z56" s="57"/>
      <c r="AA56" s="57"/>
      <c r="AB56" s="58">
        <v>292</v>
      </c>
      <c r="AC56" s="57"/>
      <c r="AD56" s="57"/>
      <c r="AE56" s="57"/>
      <c r="AF56" s="119">
        <v>6.9699718336754665E-3</v>
      </c>
      <c r="AG56" s="57"/>
      <c r="AH56" s="57"/>
      <c r="AI56" s="57"/>
      <c r="AJ56" s="57"/>
    </row>
    <row r="57" spans="2:36" ht="10.5" customHeight="1" x14ac:dyDescent="0.25">
      <c r="B57" s="56" t="s">
        <v>1053</v>
      </c>
      <c r="C57" s="57"/>
      <c r="D57" s="57"/>
      <c r="E57" s="57"/>
      <c r="F57" s="57"/>
      <c r="G57" s="57"/>
      <c r="H57" s="57"/>
      <c r="I57" s="57"/>
      <c r="J57" s="145">
        <v>15382511.510000002</v>
      </c>
      <c r="K57" s="57"/>
      <c r="L57" s="57"/>
      <c r="M57" s="57"/>
      <c r="N57" s="57"/>
      <c r="O57" s="57"/>
      <c r="P57" s="57"/>
      <c r="Q57" s="57"/>
      <c r="R57" s="57"/>
      <c r="S57" s="57"/>
      <c r="T57" s="57"/>
      <c r="U57" s="119">
        <v>5.268190096037054E-3</v>
      </c>
      <c r="V57" s="57"/>
      <c r="W57" s="57"/>
      <c r="X57" s="57"/>
      <c r="Y57" s="57"/>
      <c r="Z57" s="57"/>
      <c r="AA57" s="57"/>
      <c r="AB57" s="58">
        <v>549</v>
      </c>
      <c r="AC57" s="57"/>
      <c r="AD57" s="57"/>
      <c r="AE57" s="57"/>
      <c r="AF57" s="119">
        <v>1.3104501837972024E-2</v>
      </c>
      <c r="AG57" s="57"/>
      <c r="AH57" s="57"/>
      <c r="AI57" s="57"/>
      <c r="AJ57" s="57"/>
    </row>
    <row r="58" spans="2:36" ht="10.5" customHeight="1" x14ac:dyDescent="0.25">
      <c r="B58" s="56" t="s">
        <v>1054</v>
      </c>
      <c r="C58" s="57"/>
      <c r="D58" s="57"/>
      <c r="E58" s="57"/>
      <c r="F58" s="57"/>
      <c r="G58" s="57"/>
      <c r="H58" s="57"/>
      <c r="I58" s="57"/>
      <c r="J58" s="145">
        <v>17366644.340000004</v>
      </c>
      <c r="K58" s="57"/>
      <c r="L58" s="57"/>
      <c r="M58" s="57"/>
      <c r="N58" s="57"/>
      <c r="O58" s="57"/>
      <c r="P58" s="57"/>
      <c r="Q58" s="57"/>
      <c r="R58" s="57"/>
      <c r="S58" s="57"/>
      <c r="T58" s="57"/>
      <c r="U58" s="119">
        <v>5.9477143023041997E-3</v>
      </c>
      <c r="V58" s="57"/>
      <c r="W58" s="57"/>
      <c r="X58" s="57"/>
      <c r="Y58" s="57"/>
      <c r="Z58" s="57"/>
      <c r="AA58" s="57"/>
      <c r="AB58" s="58">
        <v>603</v>
      </c>
      <c r="AC58" s="57"/>
      <c r="AD58" s="57"/>
      <c r="AE58" s="57"/>
      <c r="AF58" s="119">
        <v>1.4393469231870912E-2</v>
      </c>
      <c r="AG58" s="57"/>
      <c r="AH58" s="57"/>
      <c r="AI58" s="57"/>
      <c r="AJ58" s="57"/>
    </row>
    <row r="59" spans="2:36" ht="10.5" customHeight="1" x14ac:dyDescent="0.25">
      <c r="B59" s="56" t="s">
        <v>1055</v>
      </c>
      <c r="C59" s="57"/>
      <c r="D59" s="57"/>
      <c r="E59" s="57"/>
      <c r="F59" s="57"/>
      <c r="G59" s="57"/>
      <c r="H59" s="57"/>
      <c r="I59" s="57"/>
      <c r="J59" s="145">
        <v>27235023.199999996</v>
      </c>
      <c r="K59" s="57"/>
      <c r="L59" s="57"/>
      <c r="M59" s="57"/>
      <c r="N59" s="57"/>
      <c r="O59" s="57"/>
      <c r="P59" s="57"/>
      <c r="Q59" s="57"/>
      <c r="R59" s="57"/>
      <c r="S59" s="57"/>
      <c r="T59" s="57"/>
      <c r="U59" s="119">
        <v>9.3274287098244688E-3</v>
      </c>
      <c r="V59" s="57"/>
      <c r="W59" s="57"/>
      <c r="X59" s="57"/>
      <c r="Y59" s="57"/>
      <c r="Z59" s="57"/>
      <c r="AA59" s="57"/>
      <c r="AB59" s="58">
        <v>878</v>
      </c>
      <c r="AC59" s="57"/>
      <c r="AD59" s="57"/>
      <c r="AE59" s="57"/>
      <c r="AF59" s="119">
        <v>2.0957655034133767E-2</v>
      </c>
      <c r="AG59" s="57"/>
      <c r="AH59" s="57"/>
      <c r="AI59" s="57"/>
      <c r="AJ59" s="57"/>
    </row>
    <row r="60" spans="2:36" ht="10.5" customHeight="1" x14ac:dyDescent="0.25">
      <c r="B60" s="56" t="s">
        <v>1056</v>
      </c>
      <c r="C60" s="57"/>
      <c r="D60" s="57"/>
      <c r="E60" s="57"/>
      <c r="F60" s="57"/>
      <c r="G60" s="57"/>
      <c r="H60" s="57"/>
      <c r="I60" s="57"/>
      <c r="J60" s="145">
        <v>67465614.960000083</v>
      </c>
      <c r="K60" s="57"/>
      <c r="L60" s="57"/>
      <c r="M60" s="57"/>
      <c r="N60" s="57"/>
      <c r="O60" s="57"/>
      <c r="P60" s="57"/>
      <c r="Q60" s="57"/>
      <c r="R60" s="57"/>
      <c r="S60" s="57"/>
      <c r="T60" s="57"/>
      <c r="U60" s="119">
        <v>2.310556922543279E-2</v>
      </c>
      <c r="V60" s="57"/>
      <c r="W60" s="57"/>
      <c r="X60" s="57"/>
      <c r="Y60" s="57"/>
      <c r="Z60" s="57"/>
      <c r="AA60" s="57"/>
      <c r="AB60" s="58">
        <v>2216</v>
      </c>
      <c r="AC60" s="57"/>
      <c r="AD60" s="57"/>
      <c r="AE60" s="57"/>
      <c r="AF60" s="119">
        <v>5.2895402682961758E-2</v>
      </c>
      <c r="AG60" s="57"/>
      <c r="AH60" s="57"/>
      <c r="AI60" s="57"/>
      <c r="AJ60" s="57"/>
    </row>
    <row r="61" spans="2:36" ht="10.5" customHeight="1" x14ac:dyDescent="0.25">
      <c r="B61" s="56" t="s">
        <v>1057</v>
      </c>
      <c r="C61" s="57"/>
      <c r="D61" s="57"/>
      <c r="E61" s="57"/>
      <c r="F61" s="57"/>
      <c r="G61" s="57"/>
      <c r="H61" s="57"/>
      <c r="I61" s="57"/>
      <c r="J61" s="145">
        <v>113039824.75000001</v>
      </c>
      <c r="K61" s="57"/>
      <c r="L61" s="57"/>
      <c r="M61" s="57"/>
      <c r="N61" s="57"/>
      <c r="O61" s="57"/>
      <c r="P61" s="57"/>
      <c r="Q61" s="57"/>
      <c r="R61" s="57"/>
      <c r="S61" s="57"/>
      <c r="T61" s="57"/>
      <c r="U61" s="119">
        <v>3.871378772046271E-2</v>
      </c>
      <c r="V61" s="57"/>
      <c r="W61" s="57"/>
      <c r="X61" s="57"/>
      <c r="Y61" s="57"/>
      <c r="Z61" s="57"/>
      <c r="AA61" s="57"/>
      <c r="AB61" s="58">
        <v>3396</v>
      </c>
      <c r="AC61" s="57"/>
      <c r="AD61" s="57"/>
      <c r="AE61" s="57"/>
      <c r="AF61" s="119">
        <v>8.1061727216307819E-2</v>
      </c>
      <c r="AG61" s="57"/>
      <c r="AH61" s="57"/>
      <c r="AI61" s="57"/>
      <c r="AJ61" s="57"/>
    </row>
    <row r="62" spans="2:36" ht="10.5" customHeight="1" x14ac:dyDescent="0.25">
      <c r="B62" s="56" t="s">
        <v>1058</v>
      </c>
      <c r="C62" s="57"/>
      <c r="D62" s="57"/>
      <c r="E62" s="57"/>
      <c r="F62" s="57"/>
      <c r="G62" s="57"/>
      <c r="H62" s="57"/>
      <c r="I62" s="57"/>
      <c r="J62" s="145">
        <v>120182345.85999995</v>
      </c>
      <c r="K62" s="57"/>
      <c r="L62" s="57"/>
      <c r="M62" s="57"/>
      <c r="N62" s="57"/>
      <c r="O62" s="57"/>
      <c r="P62" s="57"/>
      <c r="Q62" s="57"/>
      <c r="R62" s="57"/>
      <c r="S62" s="57"/>
      <c r="T62" s="57"/>
      <c r="U62" s="119">
        <v>4.1159952571239881E-2</v>
      </c>
      <c r="V62" s="57"/>
      <c r="W62" s="57"/>
      <c r="X62" s="57"/>
      <c r="Y62" s="57"/>
      <c r="Z62" s="57"/>
      <c r="AA62" s="57"/>
      <c r="AB62" s="58">
        <v>3228</v>
      </c>
      <c r="AC62" s="57"/>
      <c r="AD62" s="57"/>
      <c r="AE62" s="57"/>
      <c r="AF62" s="119">
        <v>7.7051606435289063E-2</v>
      </c>
      <c r="AG62" s="57"/>
      <c r="AH62" s="57"/>
      <c r="AI62" s="57"/>
      <c r="AJ62" s="57"/>
    </row>
    <row r="63" spans="2:36" ht="10.5" customHeight="1" x14ac:dyDescent="0.25">
      <c r="B63" s="56" t="s">
        <v>1059</v>
      </c>
      <c r="C63" s="57"/>
      <c r="D63" s="57"/>
      <c r="E63" s="57"/>
      <c r="F63" s="57"/>
      <c r="G63" s="57"/>
      <c r="H63" s="57"/>
      <c r="I63" s="57"/>
      <c r="J63" s="145">
        <v>109166235.61000034</v>
      </c>
      <c r="K63" s="57"/>
      <c r="L63" s="57"/>
      <c r="M63" s="57"/>
      <c r="N63" s="57"/>
      <c r="O63" s="57"/>
      <c r="P63" s="57"/>
      <c r="Q63" s="57"/>
      <c r="R63" s="57"/>
      <c r="S63" s="57"/>
      <c r="T63" s="57"/>
      <c r="U63" s="119">
        <v>3.7387164045895864E-2</v>
      </c>
      <c r="V63" s="57"/>
      <c r="W63" s="57"/>
      <c r="X63" s="57"/>
      <c r="Y63" s="57"/>
      <c r="Z63" s="57"/>
      <c r="AA63" s="57"/>
      <c r="AB63" s="58">
        <v>2317</v>
      </c>
      <c r="AC63" s="57"/>
      <c r="AD63" s="57"/>
      <c r="AE63" s="57"/>
      <c r="AF63" s="119">
        <v>5.5306249104883756E-2</v>
      </c>
      <c r="AG63" s="57"/>
      <c r="AH63" s="57"/>
      <c r="AI63" s="57"/>
      <c r="AJ63" s="57"/>
    </row>
    <row r="64" spans="2:36" ht="10.5" customHeight="1" x14ac:dyDescent="0.25">
      <c r="B64" s="56" t="s">
        <v>1060</v>
      </c>
      <c r="C64" s="57"/>
      <c r="D64" s="57"/>
      <c r="E64" s="57"/>
      <c r="F64" s="57"/>
      <c r="G64" s="57"/>
      <c r="H64" s="57"/>
      <c r="I64" s="57"/>
      <c r="J64" s="145">
        <v>123966832.87999985</v>
      </c>
      <c r="K64" s="57"/>
      <c r="L64" s="57"/>
      <c r="M64" s="57"/>
      <c r="N64" s="57"/>
      <c r="O64" s="57"/>
      <c r="P64" s="57"/>
      <c r="Q64" s="57"/>
      <c r="R64" s="57"/>
      <c r="S64" s="57"/>
      <c r="T64" s="57"/>
      <c r="U64" s="119">
        <v>4.2456060623841246E-2</v>
      </c>
      <c r="V64" s="57"/>
      <c r="W64" s="57"/>
      <c r="X64" s="57"/>
      <c r="Y64" s="57"/>
      <c r="Z64" s="57"/>
      <c r="AA64" s="57"/>
      <c r="AB64" s="58">
        <v>2280</v>
      </c>
      <c r="AC64" s="57"/>
      <c r="AD64" s="57"/>
      <c r="AE64" s="57"/>
      <c r="AF64" s="119">
        <v>5.4423067742397482E-2</v>
      </c>
      <c r="AG64" s="57"/>
      <c r="AH64" s="57"/>
      <c r="AI64" s="57"/>
      <c r="AJ64" s="57"/>
    </row>
    <row r="65" spans="2:36" ht="10.5" customHeight="1" x14ac:dyDescent="0.25">
      <c r="B65" s="56" t="s">
        <v>1061</v>
      </c>
      <c r="C65" s="57"/>
      <c r="D65" s="57"/>
      <c r="E65" s="57"/>
      <c r="F65" s="57"/>
      <c r="G65" s="57"/>
      <c r="H65" s="57"/>
      <c r="I65" s="57"/>
      <c r="J65" s="145">
        <v>141379319.21000004</v>
      </c>
      <c r="K65" s="57"/>
      <c r="L65" s="57"/>
      <c r="M65" s="57"/>
      <c r="N65" s="57"/>
      <c r="O65" s="57"/>
      <c r="P65" s="57"/>
      <c r="Q65" s="57"/>
      <c r="R65" s="57"/>
      <c r="S65" s="57"/>
      <c r="T65" s="57"/>
      <c r="U65" s="119">
        <v>4.8419474853790202E-2</v>
      </c>
      <c r="V65" s="57"/>
      <c r="W65" s="57"/>
      <c r="X65" s="57"/>
      <c r="Y65" s="57"/>
      <c r="Z65" s="57"/>
      <c r="AA65" s="57"/>
      <c r="AB65" s="58">
        <v>2483</v>
      </c>
      <c r="AC65" s="57"/>
      <c r="AD65" s="57"/>
      <c r="AE65" s="57"/>
      <c r="AF65" s="119">
        <v>5.926863035279515E-2</v>
      </c>
      <c r="AG65" s="57"/>
      <c r="AH65" s="57"/>
      <c r="AI65" s="57"/>
      <c r="AJ65" s="57"/>
    </row>
    <row r="66" spans="2:36" ht="10.5" customHeight="1" x14ac:dyDescent="0.25">
      <c r="B66" s="56" t="s">
        <v>1062</v>
      </c>
      <c r="C66" s="57"/>
      <c r="D66" s="57"/>
      <c r="E66" s="57"/>
      <c r="F66" s="57"/>
      <c r="G66" s="57"/>
      <c r="H66" s="57"/>
      <c r="I66" s="57"/>
      <c r="J66" s="145">
        <v>132855784.01999973</v>
      </c>
      <c r="K66" s="57"/>
      <c r="L66" s="57"/>
      <c r="M66" s="57"/>
      <c r="N66" s="57"/>
      <c r="O66" s="57"/>
      <c r="P66" s="57"/>
      <c r="Q66" s="57"/>
      <c r="R66" s="57"/>
      <c r="S66" s="57"/>
      <c r="T66" s="57"/>
      <c r="U66" s="119">
        <v>4.5500341418265602E-2</v>
      </c>
      <c r="V66" s="57"/>
      <c r="W66" s="57"/>
      <c r="X66" s="57"/>
      <c r="Y66" s="57"/>
      <c r="Z66" s="57"/>
      <c r="AA66" s="57"/>
      <c r="AB66" s="58">
        <v>2072</v>
      </c>
      <c r="AC66" s="57"/>
      <c r="AD66" s="57"/>
      <c r="AE66" s="57"/>
      <c r="AF66" s="119">
        <v>4.9458156299231393E-2</v>
      </c>
      <c r="AG66" s="57"/>
      <c r="AH66" s="57"/>
      <c r="AI66" s="57"/>
      <c r="AJ66" s="57"/>
    </row>
    <row r="67" spans="2:36" ht="10.5" customHeight="1" x14ac:dyDescent="0.25">
      <c r="B67" s="56" t="s">
        <v>1063</v>
      </c>
      <c r="C67" s="57"/>
      <c r="D67" s="57"/>
      <c r="E67" s="57"/>
      <c r="F67" s="57"/>
      <c r="G67" s="57"/>
      <c r="H67" s="57"/>
      <c r="I67" s="57"/>
      <c r="J67" s="145">
        <v>145813837.31000018</v>
      </c>
      <c r="K67" s="57"/>
      <c r="L67" s="57"/>
      <c r="M67" s="57"/>
      <c r="N67" s="57"/>
      <c r="O67" s="57"/>
      <c r="P67" s="57"/>
      <c r="Q67" s="57"/>
      <c r="R67" s="57"/>
      <c r="S67" s="57"/>
      <c r="T67" s="57"/>
      <c r="U67" s="119">
        <v>4.9938205024733381E-2</v>
      </c>
      <c r="V67" s="57"/>
      <c r="W67" s="57"/>
      <c r="X67" s="57"/>
      <c r="Y67" s="57"/>
      <c r="Z67" s="57"/>
      <c r="AA67" s="57"/>
      <c r="AB67" s="58">
        <v>2044</v>
      </c>
      <c r="AC67" s="57"/>
      <c r="AD67" s="57"/>
      <c r="AE67" s="57"/>
      <c r="AF67" s="119">
        <v>4.8789802835728265E-2</v>
      </c>
      <c r="AG67" s="57"/>
      <c r="AH67" s="57"/>
      <c r="AI67" s="57"/>
      <c r="AJ67" s="57"/>
    </row>
    <row r="68" spans="2:36" ht="10.5" customHeight="1" x14ac:dyDescent="0.25">
      <c r="B68" s="56" t="s">
        <v>1064</v>
      </c>
      <c r="C68" s="57"/>
      <c r="D68" s="57"/>
      <c r="E68" s="57"/>
      <c r="F68" s="57"/>
      <c r="G68" s="57"/>
      <c r="H68" s="57"/>
      <c r="I68" s="57"/>
      <c r="J68" s="145">
        <v>117454283.59000015</v>
      </c>
      <c r="K68" s="57"/>
      <c r="L68" s="57"/>
      <c r="M68" s="57"/>
      <c r="N68" s="57"/>
      <c r="O68" s="57"/>
      <c r="P68" s="57"/>
      <c r="Q68" s="57"/>
      <c r="R68" s="57"/>
      <c r="S68" s="57"/>
      <c r="T68" s="57"/>
      <c r="U68" s="119">
        <v>4.022564801227093E-2</v>
      </c>
      <c r="V68" s="57"/>
      <c r="W68" s="57"/>
      <c r="X68" s="57"/>
      <c r="Y68" s="57"/>
      <c r="Z68" s="57"/>
      <c r="AA68" s="57"/>
      <c r="AB68" s="58">
        <v>1584</v>
      </c>
      <c r="AC68" s="57"/>
      <c r="AD68" s="57"/>
      <c r="AE68" s="57"/>
      <c r="AF68" s="119">
        <v>3.7809710221034042E-2</v>
      </c>
      <c r="AG68" s="57"/>
      <c r="AH68" s="57"/>
      <c r="AI68" s="57"/>
      <c r="AJ68" s="57"/>
    </row>
    <row r="69" spans="2:36" ht="10.5" customHeight="1" x14ac:dyDescent="0.25">
      <c r="B69" s="56" t="s">
        <v>1065</v>
      </c>
      <c r="C69" s="57"/>
      <c r="D69" s="57"/>
      <c r="E69" s="57"/>
      <c r="F69" s="57"/>
      <c r="G69" s="57"/>
      <c r="H69" s="57"/>
      <c r="I69" s="57"/>
      <c r="J69" s="145">
        <v>124580239.17000012</v>
      </c>
      <c r="K69" s="57"/>
      <c r="L69" s="57"/>
      <c r="M69" s="57"/>
      <c r="N69" s="57"/>
      <c r="O69" s="57"/>
      <c r="P69" s="57"/>
      <c r="Q69" s="57"/>
      <c r="R69" s="57"/>
      <c r="S69" s="57"/>
      <c r="T69" s="57"/>
      <c r="U69" s="119">
        <v>4.2666139513736795E-2</v>
      </c>
      <c r="V69" s="57"/>
      <c r="W69" s="57"/>
      <c r="X69" s="57"/>
      <c r="Y69" s="57"/>
      <c r="Z69" s="57"/>
      <c r="AA69" s="57"/>
      <c r="AB69" s="58">
        <v>1568</v>
      </c>
      <c r="AC69" s="57"/>
      <c r="AD69" s="57"/>
      <c r="AE69" s="57"/>
      <c r="AF69" s="119">
        <v>3.7427793956175105E-2</v>
      </c>
      <c r="AG69" s="57"/>
      <c r="AH69" s="57"/>
      <c r="AI69" s="57"/>
      <c r="AJ69" s="57"/>
    </row>
    <row r="70" spans="2:36" ht="10.5" customHeight="1" x14ac:dyDescent="0.25">
      <c r="B70" s="56" t="s">
        <v>1066</v>
      </c>
      <c r="C70" s="57"/>
      <c r="D70" s="57"/>
      <c r="E70" s="57"/>
      <c r="F70" s="57"/>
      <c r="G70" s="57"/>
      <c r="H70" s="57"/>
      <c r="I70" s="57"/>
      <c r="J70" s="145">
        <v>178010268.58000025</v>
      </c>
      <c r="K70" s="57"/>
      <c r="L70" s="57"/>
      <c r="M70" s="57"/>
      <c r="N70" s="57"/>
      <c r="O70" s="57"/>
      <c r="P70" s="57"/>
      <c r="Q70" s="57"/>
      <c r="R70" s="57"/>
      <c r="S70" s="57"/>
      <c r="T70" s="57"/>
      <c r="U70" s="119">
        <v>6.0964812756122762E-2</v>
      </c>
      <c r="V70" s="57"/>
      <c r="W70" s="57"/>
      <c r="X70" s="57"/>
      <c r="Y70" s="57"/>
      <c r="Z70" s="57"/>
      <c r="AA70" s="57"/>
      <c r="AB70" s="58">
        <v>2193</v>
      </c>
      <c r="AC70" s="57"/>
      <c r="AD70" s="57"/>
      <c r="AE70" s="57"/>
      <c r="AF70" s="119">
        <v>5.2346398052227051E-2</v>
      </c>
      <c r="AG70" s="57"/>
      <c r="AH70" s="57"/>
      <c r="AI70" s="57"/>
      <c r="AJ70" s="57"/>
    </row>
    <row r="71" spans="2:36" ht="10.5" customHeight="1" x14ac:dyDescent="0.25">
      <c r="B71" s="56" t="s">
        <v>1067</v>
      </c>
      <c r="C71" s="57"/>
      <c r="D71" s="57"/>
      <c r="E71" s="57"/>
      <c r="F71" s="57"/>
      <c r="G71" s="57"/>
      <c r="H71" s="57"/>
      <c r="I71" s="57"/>
      <c r="J71" s="145">
        <v>162154769.51999986</v>
      </c>
      <c r="K71" s="57"/>
      <c r="L71" s="57"/>
      <c r="M71" s="57"/>
      <c r="N71" s="57"/>
      <c r="O71" s="57"/>
      <c r="P71" s="57"/>
      <c r="Q71" s="57"/>
      <c r="R71" s="57"/>
      <c r="S71" s="57"/>
      <c r="T71" s="57"/>
      <c r="U71" s="119">
        <v>5.5534634266653268E-2</v>
      </c>
      <c r="V71" s="57"/>
      <c r="W71" s="57"/>
      <c r="X71" s="57"/>
      <c r="Y71" s="57"/>
      <c r="Z71" s="57"/>
      <c r="AA71" s="57"/>
      <c r="AB71" s="58">
        <v>1797</v>
      </c>
      <c r="AC71" s="57"/>
      <c r="AD71" s="57"/>
      <c r="AE71" s="57"/>
      <c r="AF71" s="119">
        <v>4.2893970496968539E-2</v>
      </c>
      <c r="AG71" s="57"/>
      <c r="AH71" s="57"/>
      <c r="AI71" s="57"/>
      <c r="AJ71" s="57"/>
    </row>
    <row r="72" spans="2:36" ht="10.5" customHeight="1" x14ac:dyDescent="0.25">
      <c r="B72" s="56" t="s">
        <v>1068</v>
      </c>
      <c r="C72" s="57"/>
      <c r="D72" s="57"/>
      <c r="E72" s="57"/>
      <c r="F72" s="57"/>
      <c r="G72" s="57"/>
      <c r="H72" s="57"/>
      <c r="I72" s="57"/>
      <c r="J72" s="145">
        <v>202806703.85000032</v>
      </c>
      <c r="K72" s="57"/>
      <c r="L72" s="57"/>
      <c r="M72" s="57"/>
      <c r="N72" s="57"/>
      <c r="O72" s="57"/>
      <c r="P72" s="57"/>
      <c r="Q72" s="57"/>
      <c r="R72" s="57"/>
      <c r="S72" s="57"/>
      <c r="T72" s="57"/>
      <c r="U72" s="119">
        <v>6.9457075844729294E-2</v>
      </c>
      <c r="V72" s="57"/>
      <c r="W72" s="57"/>
      <c r="X72" s="57"/>
      <c r="Y72" s="57"/>
      <c r="Z72" s="57"/>
      <c r="AA72" s="57"/>
      <c r="AB72" s="58">
        <v>2101</v>
      </c>
      <c r="AC72" s="57"/>
      <c r="AD72" s="57"/>
      <c r="AE72" s="57"/>
      <c r="AF72" s="119">
        <v>5.0150379529288205E-2</v>
      </c>
      <c r="AG72" s="57"/>
      <c r="AH72" s="57"/>
      <c r="AI72" s="57"/>
      <c r="AJ72" s="57"/>
    </row>
    <row r="73" spans="2:36" ht="10.5" customHeight="1" x14ac:dyDescent="0.25">
      <c r="B73" s="56" t="s">
        <v>1069</v>
      </c>
      <c r="C73" s="57"/>
      <c r="D73" s="57"/>
      <c r="E73" s="57"/>
      <c r="F73" s="57"/>
      <c r="G73" s="57"/>
      <c r="H73" s="57"/>
      <c r="I73" s="57"/>
      <c r="J73" s="145">
        <v>166384235.48000008</v>
      </c>
      <c r="K73" s="57"/>
      <c r="L73" s="57"/>
      <c r="M73" s="57"/>
      <c r="N73" s="57"/>
      <c r="O73" s="57"/>
      <c r="P73" s="57"/>
      <c r="Q73" s="57"/>
      <c r="R73" s="57"/>
      <c r="S73" s="57"/>
      <c r="T73" s="57"/>
      <c r="U73" s="119">
        <v>5.6983138346595866E-2</v>
      </c>
      <c r="V73" s="57"/>
      <c r="W73" s="57"/>
      <c r="X73" s="57"/>
      <c r="Y73" s="57"/>
      <c r="Z73" s="57"/>
      <c r="AA73" s="57"/>
      <c r="AB73" s="58">
        <v>1610</v>
      </c>
      <c r="AC73" s="57"/>
      <c r="AD73" s="57"/>
      <c r="AE73" s="57"/>
      <c r="AF73" s="119">
        <v>3.8430324151429801E-2</v>
      </c>
      <c r="AG73" s="57"/>
      <c r="AH73" s="57"/>
      <c r="AI73" s="57"/>
      <c r="AJ73" s="57"/>
    </row>
    <row r="74" spans="2:36" ht="10.5" customHeight="1" x14ac:dyDescent="0.25">
      <c r="B74" s="56" t="s">
        <v>1070</v>
      </c>
      <c r="C74" s="57"/>
      <c r="D74" s="57"/>
      <c r="E74" s="57"/>
      <c r="F74" s="57"/>
      <c r="G74" s="57"/>
      <c r="H74" s="57"/>
      <c r="I74" s="57"/>
      <c r="J74" s="145">
        <v>103772210.97000004</v>
      </c>
      <c r="K74" s="57"/>
      <c r="L74" s="57"/>
      <c r="M74" s="57"/>
      <c r="N74" s="57"/>
      <c r="O74" s="57"/>
      <c r="P74" s="57"/>
      <c r="Q74" s="57"/>
      <c r="R74" s="57"/>
      <c r="S74" s="57"/>
      <c r="T74" s="57"/>
      <c r="U74" s="119">
        <v>3.5539822851465036E-2</v>
      </c>
      <c r="V74" s="57"/>
      <c r="W74" s="57"/>
      <c r="X74" s="57"/>
      <c r="Y74" s="57"/>
      <c r="Z74" s="57"/>
      <c r="AA74" s="57"/>
      <c r="AB74" s="58">
        <v>1060</v>
      </c>
      <c r="AC74" s="57"/>
      <c r="AD74" s="57"/>
      <c r="AE74" s="57"/>
      <c r="AF74" s="119">
        <v>2.5301952546904091E-2</v>
      </c>
      <c r="AG74" s="57"/>
      <c r="AH74" s="57"/>
      <c r="AI74" s="57"/>
      <c r="AJ74" s="57"/>
    </row>
    <row r="75" spans="2:36" ht="10.5" customHeight="1" x14ac:dyDescent="0.25">
      <c r="B75" s="56" t="s">
        <v>1071</v>
      </c>
      <c r="C75" s="57"/>
      <c r="D75" s="57"/>
      <c r="E75" s="57"/>
      <c r="F75" s="57"/>
      <c r="G75" s="57"/>
      <c r="H75" s="57"/>
      <c r="I75" s="57"/>
      <c r="J75" s="145">
        <v>183651170.5799996</v>
      </c>
      <c r="K75" s="57"/>
      <c r="L75" s="57"/>
      <c r="M75" s="57"/>
      <c r="N75" s="57"/>
      <c r="O75" s="57"/>
      <c r="P75" s="57"/>
      <c r="Q75" s="57"/>
      <c r="R75" s="57"/>
      <c r="S75" s="57"/>
      <c r="T75" s="57"/>
      <c r="U75" s="119">
        <v>6.2896704309058915E-2</v>
      </c>
      <c r="V75" s="57"/>
      <c r="W75" s="57"/>
      <c r="X75" s="57"/>
      <c r="Y75" s="57"/>
      <c r="Z75" s="57"/>
      <c r="AA75" s="57"/>
      <c r="AB75" s="58">
        <v>1906</v>
      </c>
      <c r="AC75" s="57"/>
      <c r="AD75" s="57"/>
      <c r="AE75" s="57"/>
      <c r="AF75" s="119">
        <v>4.5495775051319999E-2</v>
      </c>
      <c r="AG75" s="57"/>
      <c r="AH75" s="57"/>
      <c r="AI75" s="57"/>
      <c r="AJ75" s="57"/>
    </row>
    <row r="76" spans="2:36" ht="10.5" customHeight="1" x14ac:dyDescent="0.25">
      <c r="B76" s="56" t="s">
        <v>1072</v>
      </c>
      <c r="C76" s="57"/>
      <c r="D76" s="57"/>
      <c r="E76" s="57"/>
      <c r="F76" s="57"/>
      <c r="G76" s="57"/>
      <c r="H76" s="57"/>
      <c r="I76" s="57"/>
      <c r="J76" s="145">
        <v>146983437.24000013</v>
      </c>
      <c r="K76" s="57"/>
      <c r="L76" s="57"/>
      <c r="M76" s="57"/>
      <c r="N76" s="57"/>
      <c r="O76" s="57"/>
      <c r="P76" s="57"/>
      <c r="Q76" s="57"/>
      <c r="R76" s="57"/>
      <c r="S76" s="57"/>
      <c r="T76" s="57"/>
      <c r="U76" s="119">
        <v>5.0338768662442725E-2</v>
      </c>
      <c r="V76" s="57"/>
      <c r="W76" s="57"/>
      <c r="X76" s="57"/>
      <c r="Y76" s="57"/>
      <c r="Z76" s="57"/>
      <c r="AA76" s="57"/>
      <c r="AB76" s="58">
        <v>1410</v>
      </c>
      <c r="AC76" s="57"/>
      <c r="AD76" s="57"/>
      <c r="AE76" s="57"/>
      <c r="AF76" s="119">
        <v>3.365637084069318E-2</v>
      </c>
      <c r="AG76" s="57"/>
      <c r="AH76" s="57"/>
      <c r="AI76" s="57"/>
      <c r="AJ76" s="57"/>
    </row>
    <row r="77" spans="2:36" ht="10.5" customHeight="1" x14ac:dyDescent="0.25">
      <c r="B77" s="56" t="s">
        <v>1073</v>
      </c>
      <c r="C77" s="57"/>
      <c r="D77" s="57"/>
      <c r="E77" s="57"/>
      <c r="F77" s="57"/>
      <c r="G77" s="57"/>
      <c r="H77" s="57"/>
      <c r="I77" s="57"/>
      <c r="J77" s="145">
        <v>173946416.70000035</v>
      </c>
      <c r="K77" s="57"/>
      <c r="L77" s="57"/>
      <c r="M77" s="57"/>
      <c r="N77" s="57"/>
      <c r="O77" s="57"/>
      <c r="P77" s="57"/>
      <c r="Q77" s="57"/>
      <c r="R77" s="57"/>
      <c r="S77" s="57"/>
      <c r="T77" s="57"/>
      <c r="U77" s="119">
        <v>5.9573028052301205E-2</v>
      </c>
      <c r="V77" s="57"/>
      <c r="W77" s="57"/>
      <c r="X77" s="57"/>
      <c r="Y77" s="57"/>
      <c r="Z77" s="57"/>
      <c r="AA77" s="57"/>
      <c r="AB77" s="58">
        <v>1550</v>
      </c>
      <c r="AC77" s="57"/>
      <c r="AD77" s="57"/>
      <c r="AE77" s="57"/>
      <c r="AF77" s="119">
        <v>3.6998138158208814E-2</v>
      </c>
      <c r="AG77" s="57"/>
      <c r="AH77" s="57"/>
      <c r="AI77" s="57"/>
      <c r="AJ77" s="57"/>
    </row>
    <row r="78" spans="2:36" ht="10.5" customHeight="1" x14ac:dyDescent="0.25">
      <c r="B78" s="56" t="s">
        <v>1074</v>
      </c>
      <c r="C78" s="57"/>
      <c r="D78" s="57"/>
      <c r="E78" s="57"/>
      <c r="F78" s="57"/>
      <c r="G78" s="57"/>
      <c r="H78" s="57"/>
      <c r="I78" s="57"/>
      <c r="J78" s="145">
        <v>76442703.269999951</v>
      </c>
      <c r="K78" s="57"/>
      <c r="L78" s="57"/>
      <c r="M78" s="57"/>
      <c r="N78" s="57"/>
      <c r="O78" s="57"/>
      <c r="P78" s="57"/>
      <c r="Q78" s="57"/>
      <c r="R78" s="57"/>
      <c r="S78" s="57"/>
      <c r="T78" s="57"/>
      <c r="U78" s="119">
        <v>2.6180035166527435E-2</v>
      </c>
      <c r="V78" s="57"/>
      <c r="W78" s="57"/>
      <c r="X78" s="57"/>
      <c r="Y78" s="57"/>
      <c r="Z78" s="57"/>
      <c r="AA78" s="57"/>
      <c r="AB78" s="58">
        <v>662</v>
      </c>
      <c r="AC78" s="57"/>
      <c r="AD78" s="57"/>
      <c r="AE78" s="57"/>
      <c r="AF78" s="119">
        <v>1.5801785458538217E-2</v>
      </c>
      <c r="AG78" s="57"/>
      <c r="AH78" s="57"/>
      <c r="AI78" s="57"/>
      <c r="AJ78" s="57"/>
    </row>
    <row r="79" spans="2:36" ht="10.5" customHeight="1" x14ac:dyDescent="0.25">
      <c r="B79" s="56" t="s">
        <v>1076</v>
      </c>
      <c r="C79" s="57"/>
      <c r="D79" s="57"/>
      <c r="E79" s="57"/>
      <c r="F79" s="57"/>
      <c r="G79" s="57"/>
      <c r="H79" s="57"/>
      <c r="I79" s="57"/>
      <c r="J79" s="145">
        <v>64153135.840000071</v>
      </c>
      <c r="K79" s="57"/>
      <c r="L79" s="57"/>
      <c r="M79" s="57"/>
      <c r="N79" s="57"/>
      <c r="O79" s="57"/>
      <c r="P79" s="57"/>
      <c r="Q79" s="57"/>
      <c r="R79" s="57"/>
      <c r="S79" s="57"/>
      <c r="T79" s="57"/>
      <c r="U79" s="119">
        <v>2.1971114056524316E-2</v>
      </c>
      <c r="V79" s="57"/>
      <c r="W79" s="57"/>
      <c r="X79" s="57"/>
      <c r="Y79" s="57"/>
      <c r="Z79" s="57"/>
      <c r="AA79" s="57"/>
      <c r="AB79" s="58">
        <v>568</v>
      </c>
      <c r="AC79" s="57"/>
      <c r="AD79" s="57"/>
      <c r="AE79" s="57"/>
      <c r="AF79" s="119">
        <v>1.3558027402492004E-2</v>
      </c>
      <c r="AG79" s="57"/>
      <c r="AH79" s="57"/>
      <c r="AI79" s="57"/>
      <c r="AJ79" s="57"/>
    </row>
    <row r="80" spans="2:36" ht="10.5" customHeight="1" x14ac:dyDescent="0.25">
      <c r="B80" s="56" t="s">
        <v>1077</v>
      </c>
      <c r="C80" s="57"/>
      <c r="D80" s="57"/>
      <c r="E80" s="57"/>
      <c r="F80" s="57"/>
      <c r="G80" s="57"/>
      <c r="H80" s="57"/>
      <c r="I80" s="57"/>
      <c r="J80" s="145">
        <v>141278972.39999995</v>
      </c>
      <c r="K80" s="57"/>
      <c r="L80" s="57"/>
      <c r="M80" s="57"/>
      <c r="N80" s="57"/>
      <c r="O80" s="57"/>
      <c r="P80" s="57"/>
      <c r="Q80" s="57"/>
      <c r="R80" s="57"/>
      <c r="S80" s="57"/>
      <c r="T80" s="57"/>
      <c r="U80" s="119">
        <v>4.8385108159491437E-2</v>
      </c>
      <c r="V80" s="57"/>
      <c r="W80" s="57"/>
      <c r="X80" s="57"/>
      <c r="Y80" s="57"/>
      <c r="Z80" s="57"/>
      <c r="AA80" s="57"/>
      <c r="AB80" s="58">
        <v>1100</v>
      </c>
      <c r="AC80" s="57"/>
      <c r="AD80" s="57"/>
      <c r="AE80" s="57"/>
      <c r="AF80" s="119">
        <v>2.6256743209051414E-2</v>
      </c>
      <c r="AG80" s="57"/>
      <c r="AH80" s="57"/>
      <c r="AI80" s="57"/>
      <c r="AJ80" s="57"/>
    </row>
    <row r="81" spans="2:36" ht="10.5" customHeight="1" x14ac:dyDescent="0.25">
      <c r="B81" s="56" t="s">
        <v>1078</v>
      </c>
      <c r="C81" s="57"/>
      <c r="D81" s="57"/>
      <c r="E81" s="57"/>
      <c r="F81" s="57"/>
      <c r="G81" s="57"/>
      <c r="H81" s="57"/>
      <c r="I81" s="57"/>
      <c r="J81" s="145">
        <v>60960559.910000004</v>
      </c>
      <c r="K81" s="57"/>
      <c r="L81" s="57"/>
      <c r="M81" s="57"/>
      <c r="N81" s="57"/>
      <c r="O81" s="57"/>
      <c r="P81" s="57"/>
      <c r="Q81" s="57"/>
      <c r="R81" s="57"/>
      <c r="S81" s="57"/>
      <c r="T81" s="57"/>
      <c r="U81" s="119">
        <v>2.0877723235113995E-2</v>
      </c>
      <c r="V81" s="57"/>
      <c r="W81" s="57"/>
      <c r="X81" s="57"/>
      <c r="Y81" s="57"/>
      <c r="Z81" s="57"/>
      <c r="AA81" s="57"/>
      <c r="AB81" s="58">
        <v>400</v>
      </c>
      <c r="AC81" s="57"/>
      <c r="AD81" s="57"/>
      <c r="AE81" s="57"/>
      <c r="AF81" s="119">
        <v>9.5479066214732428E-3</v>
      </c>
      <c r="AG81" s="57"/>
      <c r="AH81" s="57"/>
      <c r="AI81" s="57"/>
      <c r="AJ81" s="57"/>
    </row>
    <row r="82" spans="2:36" ht="10.5" customHeight="1" x14ac:dyDescent="0.25">
      <c r="B82" s="56" t="s">
        <v>1079</v>
      </c>
      <c r="C82" s="57"/>
      <c r="D82" s="57"/>
      <c r="E82" s="57"/>
      <c r="F82" s="57"/>
      <c r="G82" s="57"/>
      <c r="H82" s="57"/>
      <c r="I82" s="57"/>
      <c r="J82" s="145">
        <v>973793.02999999991</v>
      </c>
      <c r="K82" s="57"/>
      <c r="L82" s="57"/>
      <c r="M82" s="57"/>
      <c r="N82" s="57"/>
      <c r="O82" s="57"/>
      <c r="P82" s="57"/>
      <c r="Q82" s="57"/>
      <c r="R82" s="57"/>
      <c r="S82" s="57"/>
      <c r="T82" s="57"/>
      <c r="U82" s="119">
        <v>3.3350384902367046E-4</v>
      </c>
      <c r="V82" s="57"/>
      <c r="W82" s="57"/>
      <c r="X82" s="57"/>
      <c r="Y82" s="57"/>
      <c r="Z82" s="57"/>
      <c r="AA82" s="57"/>
      <c r="AB82" s="58">
        <v>11</v>
      </c>
      <c r="AC82" s="57"/>
      <c r="AD82" s="57"/>
      <c r="AE82" s="57"/>
      <c r="AF82" s="119">
        <v>2.6256743209051415E-4</v>
      </c>
      <c r="AG82" s="57"/>
      <c r="AH82" s="57"/>
      <c r="AI82" s="57"/>
      <c r="AJ82" s="57"/>
    </row>
    <row r="83" spans="2:36" ht="10.5" customHeight="1" x14ac:dyDescent="0.25">
      <c r="B83" s="56" t="s">
        <v>1080</v>
      </c>
      <c r="C83" s="57"/>
      <c r="D83" s="57"/>
      <c r="E83" s="57"/>
      <c r="F83" s="57"/>
      <c r="G83" s="57"/>
      <c r="H83" s="57"/>
      <c r="I83" s="57"/>
      <c r="J83" s="145">
        <v>242425.06</v>
      </c>
      <c r="K83" s="57"/>
      <c r="L83" s="57"/>
      <c r="M83" s="57"/>
      <c r="N83" s="57"/>
      <c r="O83" s="57"/>
      <c r="P83" s="57"/>
      <c r="Q83" s="57"/>
      <c r="R83" s="57"/>
      <c r="S83" s="57"/>
      <c r="T83" s="57"/>
      <c r="U83" s="119">
        <v>8.3025538403981241E-5</v>
      </c>
      <c r="V83" s="57"/>
      <c r="W83" s="57"/>
      <c r="X83" s="57"/>
      <c r="Y83" s="57"/>
      <c r="Z83" s="57"/>
      <c r="AA83" s="57"/>
      <c r="AB83" s="58">
        <v>3</v>
      </c>
      <c r="AC83" s="57"/>
      <c r="AD83" s="57"/>
      <c r="AE83" s="57"/>
      <c r="AF83" s="119">
        <v>7.1609299661049309E-5</v>
      </c>
      <c r="AG83" s="57"/>
      <c r="AH83" s="57"/>
      <c r="AI83" s="57"/>
      <c r="AJ83" s="57"/>
    </row>
    <row r="84" spans="2:36" ht="10.5" customHeight="1" x14ac:dyDescent="0.25">
      <c r="B84" s="56" t="s">
        <v>1081</v>
      </c>
      <c r="C84" s="57"/>
      <c r="D84" s="57"/>
      <c r="E84" s="57"/>
      <c r="F84" s="57"/>
      <c r="G84" s="57"/>
      <c r="H84" s="57"/>
      <c r="I84" s="57"/>
      <c r="J84" s="145">
        <v>540138.29</v>
      </c>
      <c r="K84" s="57"/>
      <c r="L84" s="57"/>
      <c r="M84" s="57"/>
      <c r="N84" s="57"/>
      <c r="O84" s="57"/>
      <c r="P84" s="57"/>
      <c r="Q84" s="57"/>
      <c r="R84" s="57"/>
      <c r="S84" s="57"/>
      <c r="T84" s="57"/>
      <c r="U84" s="119">
        <v>1.849861245362E-4</v>
      </c>
      <c r="V84" s="57"/>
      <c r="W84" s="57"/>
      <c r="X84" s="57"/>
      <c r="Y84" s="57"/>
      <c r="Z84" s="57"/>
      <c r="AA84" s="57"/>
      <c r="AB84" s="58">
        <v>3</v>
      </c>
      <c r="AC84" s="57"/>
      <c r="AD84" s="57"/>
      <c r="AE84" s="57"/>
      <c r="AF84" s="119">
        <v>7.1609299661049309E-5</v>
      </c>
      <c r="AG84" s="57"/>
      <c r="AH84" s="57"/>
      <c r="AI84" s="57"/>
      <c r="AJ84" s="57"/>
    </row>
    <row r="85" spans="2:36" ht="10.5" customHeight="1" x14ac:dyDescent="0.25">
      <c r="B85" s="56" t="s">
        <v>1082</v>
      </c>
      <c r="C85" s="57"/>
      <c r="D85" s="57"/>
      <c r="E85" s="57"/>
      <c r="F85" s="57"/>
      <c r="G85" s="57"/>
      <c r="H85" s="57"/>
      <c r="I85" s="57"/>
      <c r="J85" s="145">
        <v>502947.01</v>
      </c>
      <c r="K85" s="57"/>
      <c r="L85" s="57"/>
      <c r="M85" s="57"/>
      <c r="N85" s="57"/>
      <c r="O85" s="57"/>
      <c r="P85" s="57"/>
      <c r="Q85" s="57"/>
      <c r="R85" s="57"/>
      <c r="S85" s="57"/>
      <c r="T85" s="57"/>
      <c r="U85" s="119">
        <v>1.7224888505306562E-4</v>
      </c>
      <c r="V85" s="57"/>
      <c r="W85" s="57"/>
      <c r="X85" s="57"/>
      <c r="Y85" s="57"/>
      <c r="Z85" s="57"/>
      <c r="AA85" s="57"/>
      <c r="AB85" s="58">
        <v>6</v>
      </c>
      <c r="AC85" s="57"/>
      <c r="AD85" s="57"/>
      <c r="AE85" s="57"/>
      <c r="AF85" s="119">
        <v>1.4321859932209862E-4</v>
      </c>
      <c r="AG85" s="57"/>
      <c r="AH85" s="57"/>
      <c r="AI85" s="57"/>
      <c r="AJ85" s="57"/>
    </row>
    <row r="86" spans="2:36" ht="10.5" customHeight="1" x14ac:dyDescent="0.25">
      <c r="B86" s="56" t="s">
        <v>1083</v>
      </c>
      <c r="C86" s="57"/>
      <c r="D86" s="57"/>
      <c r="E86" s="57"/>
      <c r="F86" s="57"/>
      <c r="G86" s="57"/>
      <c r="H86" s="57"/>
      <c r="I86" s="57"/>
      <c r="J86" s="145">
        <v>468047.02</v>
      </c>
      <c r="K86" s="57"/>
      <c r="L86" s="57"/>
      <c r="M86" s="57"/>
      <c r="N86" s="57"/>
      <c r="O86" s="57"/>
      <c r="P86" s="57"/>
      <c r="Q86" s="57"/>
      <c r="R86" s="57"/>
      <c r="S86" s="57"/>
      <c r="T86" s="57"/>
      <c r="U86" s="119">
        <v>1.6029636471526077E-4</v>
      </c>
      <c r="V86" s="57"/>
      <c r="W86" s="57"/>
      <c r="X86" s="57"/>
      <c r="Y86" s="57"/>
      <c r="Z86" s="57"/>
      <c r="AA86" s="57"/>
      <c r="AB86" s="58">
        <v>4</v>
      </c>
      <c r="AC86" s="57"/>
      <c r="AD86" s="57"/>
      <c r="AE86" s="57"/>
      <c r="AF86" s="119">
        <v>9.5479066214732426E-5</v>
      </c>
      <c r="AG86" s="57"/>
      <c r="AH86" s="57"/>
      <c r="AI86" s="57"/>
      <c r="AJ86" s="57"/>
    </row>
    <row r="87" spans="2:36" ht="13.5" customHeight="1" x14ac:dyDescent="0.25">
      <c r="B87" s="140"/>
      <c r="C87" s="141"/>
      <c r="D87" s="141"/>
      <c r="E87" s="141"/>
      <c r="F87" s="141"/>
      <c r="G87" s="141"/>
      <c r="H87" s="141"/>
      <c r="I87" s="141"/>
      <c r="J87" s="142">
        <v>2919885431.1600013</v>
      </c>
      <c r="K87" s="141"/>
      <c r="L87" s="141"/>
      <c r="M87" s="141"/>
      <c r="N87" s="141"/>
      <c r="O87" s="141"/>
      <c r="P87" s="141"/>
      <c r="Q87" s="141"/>
      <c r="R87" s="141"/>
      <c r="S87" s="141"/>
      <c r="T87" s="141"/>
      <c r="U87" s="143">
        <v>0.99999999999999656</v>
      </c>
      <c r="V87" s="141"/>
      <c r="W87" s="141"/>
      <c r="X87" s="141"/>
      <c r="Y87" s="141"/>
      <c r="Z87" s="141"/>
      <c r="AA87" s="141"/>
      <c r="AB87" s="144">
        <v>41894</v>
      </c>
      <c r="AC87" s="141"/>
      <c r="AD87" s="141"/>
      <c r="AE87" s="141"/>
      <c r="AF87" s="143">
        <v>1</v>
      </c>
      <c r="AG87" s="141"/>
      <c r="AH87" s="141"/>
      <c r="AI87" s="141"/>
      <c r="AJ87" s="141"/>
    </row>
    <row r="88" spans="2:36" ht="9" customHeight="1" x14ac:dyDescent="0.25">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row>
    <row r="89" spans="2:36" ht="18.75" customHeight="1" x14ac:dyDescent="0.25">
      <c r="B89" s="69" t="s">
        <v>1037</v>
      </c>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1"/>
    </row>
    <row r="90" spans="2:36" ht="9.15" customHeight="1" x14ac:dyDescent="0.25">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row>
    <row r="91" spans="2:36" ht="12.75" customHeight="1" x14ac:dyDescent="0.25">
      <c r="B91" s="64" t="s">
        <v>1052</v>
      </c>
      <c r="C91" s="65"/>
      <c r="D91" s="65"/>
      <c r="E91" s="65"/>
      <c r="F91" s="65"/>
      <c r="G91" s="65"/>
      <c r="H91" s="65"/>
      <c r="I91" s="64" t="s">
        <v>1049</v>
      </c>
      <c r="J91" s="65"/>
      <c r="K91" s="65"/>
      <c r="L91" s="65"/>
      <c r="M91" s="65"/>
      <c r="N91" s="65"/>
      <c r="O91" s="65"/>
      <c r="P91" s="65"/>
      <c r="Q91" s="65"/>
      <c r="R91" s="65"/>
      <c r="S91" s="65"/>
      <c r="T91" s="65"/>
      <c r="U91" s="64" t="s">
        <v>1050</v>
      </c>
      <c r="V91" s="65"/>
      <c r="W91" s="65"/>
      <c r="X91" s="65"/>
      <c r="Y91" s="65"/>
      <c r="Z91" s="65"/>
      <c r="AA91" s="65"/>
      <c r="AB91" s="64" t="s">
        <v>1051</v>
      </c>
      <c r="AC91" s="65"/>
      <c r="AD91" s="65"/>
      <c r="AE91" s="65"/>
      <c r="AF91" s="64" t="s">
        <v>1050</v>
      </c>
      <c r="AG91" s="65"/>
      <c r="AH91" s="65"/>
      <c r="AI91" s="65"/>
      <c r="AJ91" s="65"/>
    </row>
    <row r="92" spans="2:36" ht="10.5" customHeight="1" x14ac:dyDescent="0.25">
      <c r="B92" s="56" t="s">
        <v>1053</v>
      </c>
      <c r="C92" s="57"/>
      <c r="D92" s="57"/>
      <c r="E92" s="57"/>
      <c r="F92" s="57"/>
      <c r="G92" s="57"/>
      <c r="H92" s="57"/>
      <c r="I92" s="145">
        <v>118000</v>
      </c>
      <c r="J92" s="57"/>
      <c r="K92" s="57"/>
      <c r="L92" s="57"/>
      <c r="M92" s="57"/>
      <c r="N92" s="57"/>
      <c r="O92" s="57"/>
      <c r="P92" s="57"/>
      <c r="Q92" s="57"/>
      <c r="R92" s="57"/>
      <c r="S92" s="57"/>
      <c r="T92" s="57"/>
      <c r="U92" s="119">
        <v>4.0412544526831413E-5</v>
      </c>
      <c r="V92" s="57"/>
      <c r="W92" s="57"/>
      <c r="X92" s="57"/>
      <c r="Y92" s="57"/>
      <c r="Z92" s="57"/>
      <c r="AA92" s="57"/>
      <c r="AB92" s="58">
        <v>8</v>
      </c>
      <c r="AC92" s="57"/>
      <c r="AD92" s="57"/>
      <c r="AE92" s="57"/>
      <c r="AF92" s="119">
        <v>1.9095813242946485E-4</v>
      </c>
      <c r="AG92" s="57"/>
      <c r="AH92" s="57"/>
      <c r="AI92" s="57"/>
      <c r="AJ92" s="57"/>
    </row>
    <row r="93" spans="2:36" ht="10.5" customHeight="1" x14ac:dyDescent="0.25">
      <c r="B93" s="56" t="s">
        <v>1054</v>
      </c>
      <c r="C93" s="57"/>
      <c r="D93" s="57"/>
      <c r="E93" s="57"/>
      <c r="F93" s="57"/>
      <c r="G93" s="57"/>
      <c r="H93" s="57"/>
      <c r="I93" s="145">
        <v>3700154.14</v>
      </c>
      <c r="J93" s="57"/>
      <c r="K93" s="57"/>
      <c r="L93" s="57"/>
      <c r="M93" s="57"/>
      <c r="N93" s="57"/>
      <c r="O93" s="57"/>
      <c r="P93" s="57"/>
      <c r="Q93" s="57"/>
      <c r="R93" s="57"/>
      <c r="S93" s="57"/>
      <c r="T93" s="57"/>
      <c r="U93" s="119">
        <v>1.2672257960922846E-3</v>
      </c>
      <c r="V93" s="57"/>
      <c r="W93" s="57"/>
      <c r="X93" s="57"/>
      <c r="Y93" s="57"/>
      <c r="Z93" s="57"/>
      <c r="AA93" s="57"/>
      <c r="AB93" s="58">
        <v>42</v>
      </c>
      <c r="AC93" s="57"/>
      <c r="AD93" s="57"/>
      <c r="AE93" s="57"/>
      <c r="AF93" s="119">
        <v>1.0025301952546904E-3</v>
      </c>
      <c r="AG93" s="57"/>
      <c r="AH93" s="57"/>
      <c r="AI93" s="57"/>
      <c r="AJ93" s="57"/>
    </row>
    <row r="94" spans="2:36" ht="10.5" customHeight="1" x14ac:dyDescent="0.25">
      <c r="B94" s="56" t="s">
        <v>1055</v>
      </c>
      <c r="C94" s="57"/>
      <c r="D94" s="57"/>
      <c r="E94" s="57"/>
      <c r="F94" s="57"/>
      <c r="G94" s="57"/>
      <c r="H94" s="57"/>
      <c r="I94" s="145">
        <v>5498999</v>
      </c>
      <c r="J94" s="57"/>
      <c r="K94" s="57"/>
      <c r="L94" s="57"/>
      <c r="M94" s="57"/>
      <c r="N94" s="57"/>
      <c r="O94" s="57"/>
      <c r="P94" s="57"/>
      <c r="Q94" s="57"/>
      <c r="R94" s="57"/>
      <c r="S94" s="57"/>
      <c r="T94" s="57"/>
      <c r="U94" s="119">
        <v>1.883292728309334E-3</v>
      </c>
      <c r="V94" s="57"/>
      <c r="W94" s="57"/>
      <c r="X94" s="57"/>
      <c r="Y94" s="57"/>
      <c r="Z94" s="57"/>
      <c r="AA94" s="57"/>
      <c r="AB94" s="58">
        <v>64</v>
      </c>
      <c r="AC94" s="57"/>
      <c r="AD94" s="57"/>
      <c r="AE94" s="57"/>
      <c r="AF94" s="119">
        <v>1.5276650594357188E-3</v>
      </c>
      <c r="AG94" s="57"/>
      <c r="AH94" s="57"/>
      <c r="AI94" s="57"/>
      <c r="AJ94" s="57"/>
    </row>
    <row r="95" spans="2:36" ht="10.5" customHeight="1" x14ac:dyDescent="0.25">
      <c r="B95" s="56" t="s">
        <v>1056</v>
      </c>
      <c r="C95" s="57"/>
      <c r="D95" s="57"/>
      <c r="E95" s="57"/>
      <c r="F95" s="57"/>
      <c r="G95" s="57"/>
      <c r="H95" s="57"/>
      <c r="I95" s="145">
        <v>2027407.7999999998</v>
      </c>
      <c r="J95" s="57"/>
      <c r="K95" s="57"/>
      <c r="L95" s="57"/>
      <c r="M95" s="57"/>
      <c r="N95" s="57"/>
      <c r="O95" s="57"/>
      <c r="P95" s="57"/>
      <c r="Q95" s="57"/>
      <c r="R95" s="57"/>
      <c r="S95" s="57"/>
      <c r="T95" s="57"/>
      <c r="U95" s="119">
        <v>6.9434498297919745E-4</v>
      </c>
      <c r="V95" s="57"/>
      <c r="W95" s="57"/>
      <c r="X95" s="57"/>
      <c r="Y95" s="57"/>
      <c r="Z95" s="57"/>
      <c r="AA95" s="57"/>
      <c r="AB95" s="58">
        <v>64</v>
      </c>
      <c r="AC95" s="57"/>
      <c r="AD95" s="57"/>
      <c r="AE95" s="57"/>
      <c r="AF95" s="119">
        <v>1.5276650594357188E-3</v>
      </c>
      <c r="AG95" s="57"/>
      <c r="AH95" s="57"/>
      <c r="AI95" s="57"/>
      <c r="AJ95" s="57"/>
    </row>
    <row r="96" spans="2:36" ht="10.5" customHeight="1" x14ac:dyDescent="0.25">
      <c r="B96" s="56" t="s">
        <v>1057</v>
      </c>
      <c r="C96" s="57"/>
      <c r="D96" s="57"/>
      <c r="E96" s="57"/>
      <c r="F96" s="57"/>
      <c r="G96" s="57"/>
      <c r="H96" s="57"/>
      <c r="I96" s="145">
        <v>35940588.959999993</v>
      </c>
      <c r="J96" s="57"/>
      <c r="K96" s="57"/>
      <c r="L96" s="57"/>
      <c r="M96" s="57"/>
      <c r="N96" s="57"/>
      <c r="O96" s="57"/>
      <c r="P96" s="57"/>
      <c r="Q96" s="57"/>
      <c r="R96" s="57"/>
      <c r="S96" s="57"/>
      <c r="T96" s="57"/>
      <c r="U96" s="119">
        <v>1.2308903827682587E-2</v>
      </c>
      <c r="V96" s="57"/>
      <c r="W96" s="57"/>
      <c r="X96" s="57"/>
      <c r="Y96" s="57"/>
      <c r="Z96" s="57"/>
      <c r="AA96" s="57"/>
      <c r="AB96" s="58">
        <v>409</v>
      </c>
      <c r="AC96" s="57"/>
      <c r="AD96" s="57"/>
      <c r="AE96" s="57"/>
      <c r="AF96" s="119">
        <v>9.7627345204563901E-3</v>
      </c>
      <c r="AG96" s="57"/>
      <c r="AH96" s="57"/>
      <c r="AI96" s="57"/>
      <c r="AJ96" s="57"/>
    </row>
    <row r="97" spans="2:36" ht="10.5" customHeight="1" x14ac:dyDescent="0.25">
      <c r="B97" s="56" t="s">
        <v>1058</v>
      </c>
      <c r="C97" s="57"/>
      <c r="D97" s="57"/>
      <c r="E97" s="57"/>
      <c r="F97" s="57"/>
      <c r="G97" s="57"/>
      <c r="H97" s="57"/>
      <c r="I97" s="145">
        <v>4203854.16</v>
      </c>
      <c r="J97" s="57"/>
      <c r="K97" s="57"/>
      <c r="L97" s="57"/>
      <c r="M97" s="57"/>
      <c r="N97" s="57"/>
      <c r="O97" s="57"/>
      <c r="P97" s="57"/>
      <c r="Q97" s="57"/>
      <c r="R97" s="57"/>
      <c r="S97" s="57"/>
      <c r="T97" s="57"/>
      <c r="U97" s="119">
        <v>1.4397325714008938E-3</v>
      </c>
      <c r="V97" s="57"/>
      <c r="W97" s="57"/>
      <c r="X97" s="57"/>
      <c r="Y97" s="57"/>
      <c r="Z97" s="57"/>
      <c r="AA97" s="57"/>
      <c r="AB97" s="58">
        <v>337</v>
      </c>
      <c r="AC97" s="57"/>
      <c r="AD97" s="57"/>
      <c r="AE97" s="57"/>
      <c r="AF97" s="119">
        <v>8.044111328591206E-3</v>
      </c>
      <c r="AG97" s="57"/>
      <c r="AH97" s="57"/>
      <c r="AI97" s="57"/>
      <c r="AJ97" s="57"/>
    </row>
    <row r="98" spans="2:36" ht="10.5" customHeight="1" x14ac:dyDescent="0.25">
      <c r="B98" s="56" t="s">
        <v>1059</v>
      </c>
      <c r="C98" s="57"/>
      <c r="D98" s="57"/>
      <c r="E98" s="57"/>
      <c r="F98" s="57"/>
      <c r="G98" s="57"/>
      <c r="H98" s="57"/>
      <c r="I98" s="145">
        <v>10907850</v>
      </c>
      <c r="J98" s="57"/>
      <c r="K98" s="57"/>
      <c r="L98" s="57"/>
      <c r="M98" s="57"/>
      <c r="N98" s="57"/>
      <c r="O98" s="57"/>
      <c r="P98" s="57"/>
      <c r="Q98" s="57"/>
      <c r="R98" s="57"/>
      <c r="S98" s="57"/>
      <c r="T98" s="57"/>
      <c r="U98" s="119">
        <v>3.7357116425169321E-3</v>
      </c>
      <c r="V98" s="57"/>
      <c r="W98" s="57"/>
      <c r="X98" s="57"/>
      <c r="Y98" s="57"/>
      <c r="Z98" s="57"/>
      <c r="AA98" s="57"/>
      <c r="AB98" s="58">
        <v>546</v>
      </c>
      <c r="AC98" s="57"/>
      <c r="AD98" s="57"/>
      <c r="AE98" s="57"/>
      <c r="AF98" s="119">
        <v>1.3032892538310975E-2</v>
      </c>
      <c r="AG98" s="57"/>
      <c r="AH98" s="57"/>
      <c r="AI98" s="57"/>
      <c r="AJ98" s="57"/>
    </row>
    <row r="99" spans="2:36" ht="10.5" customHeight="1" x14ac:dyDescent="0.25">
      <c r="B99" s="56" t="s">
        <v>1060</v>
      </c>
      <c r="C99" s="57"/>
      <c r="D99" s="57"/>
      <c r="E99" s="57"/>
      <c r="F99" s="57"/>
      <c r="G99" s="57"/>
      <c r="H99" s="57"/>
      <c r="I99" s="145">
        <v>16697069.560000012</v>
      </c>
      <c r="J99" s="57"/>
      <c r="K99" s="57"/>
      <c r="L99" s="57"/>
      <c r="M99" s="57"/>
      <c r="N99" s="57"/>
      <c r="O99" s="57"/>
      <c r="P99" s="57"/>
      <c r="Q99" s="57"/>
      <c r="R99" s="57"/>
      <c r="S99" s="57"/>
      <c r="T99" s="57"/>
      <c r="U99" s="119">
        <v>5.7183988733991676E-3</v>
      </c>
      <c r="V99" s="57"/>
      <c r="W99" s="57"/>
      <c r="X99" s="57"/>
      <c r="Y99" s="57"/>
      <c r="Z99" s="57"/>
      <c r="AA99" s="57"/>
      <c r="AB99" s="58">
        <v>710</v>
      </c>
      <c r="AC99" s="57"/>
      <c r="AD99" s="57"/>
      <c r="AE99" s="57"/>
      <c r="AF99" s="119">
        <v>1.6947534253115005E-2</v>
      </c>
      <c r="AG99" s="57"/>
      <c r="AH99" s="57"/>
      <c r="AI99" s="57"/>
      <c r="AJ99" s="57"/>
    </row>
    <row r="100" spans="2:36" ht="10.5" customHeight="1" x14ac:dyDescent="0.25">
      <c r="B100" s="56" t="s">
        <v>1061</v>
      </c>
      <c r="C100" s="57"/>
      <c r="D100" s="57"/>
      <c r="E100" s="57"/>
      <c r="F100" s="57"/>
      <c r="G100" s="57"/>
      <c r="H100" s="57"/>
      <c r="I100" s="145">
        <v>29272116.03999998</v>
      </c>
      <c r="J100" s="57"/>
      <c r="K100" s="57"/>
      <c r="L100" s="57"/>
      <c r="M100" s="57"/>
      <c r="N100" s="57"/>
      <c r="O100" s="57"/>
      <c r="P100" s="57"/>
      <c r="Q100" s="57"/>
      <c r="R100" s="57"/>
      <c r="S100" s="57"/>
      <c r="T100" s="57"/>
      <c r="U100" s="119">
        <v>1.0025090617466738E-2</v>
      </c>
      <c r="V100" s="57"/>
      <c r="W100" s="57"/>
      <c r="X100" s="57"/>
      <c r="Y100" s="57"/>
      <c r="Z100" s="57"/>
      <c r="AA100" s="57"/>
      <c r="AB100" s="58">
        <v>848</v>
      </c>
      <c r="AC100" s="57"/>
      <c r="AD100" s="57"/>
      <c r="AE100" s="57"/>
      <c r="AF100" s="119">
        <v>2.0241562037523274E-2</v>
      </c>
      <c r="AG100" s="57"/>
      <c r="AH100" s="57"/>
      <c r="AI100" s="57"/>
      <c r="AJ100" s="57"/>
    </row>
    <row r="101" spans="2:36" ht="10.5" customHeight="1" x14ac:dyDescent="0.25">
      <c r="B101" s="56" t="s">
        <v>1062</v>
      </c>
      <c r="C101" s="57"/>
      <c r="D101" s="57"/>
      <c r="E101" s="57"/>
      <c r="F101" s="57"/>
      <c r="G101" s="57"/>
      <c r="H101" s="57"/>
      <c r="I101" s="145">
        <v>348415761.41999882</v>
      </c>
      <c r="J101" s="57"/>
      <c r="K101" s="57"/>
      <c r="L101" s="57"/>
      <c r="M101" s="57"/>
      <c r="N101" s="57"/>
      <c r="O101" s="57"/>
      <c r="P101" s="57"/>
      <c r="Q101" s="57"/>
      <c r="R101" s="57"/>
      <c r="S101" s="57"/>
      <c r="T101" s="57"/>
      <c r="U101" s="119">
        <v>0.11932514806979298</v>
      </c>
      <c r="V101" s="57"/>
      <c r="W101" s="57"/>
      <c r="X101" s="57"/>
      <c r="Y101" s="57"/>
      <c r="Z101" s="57"/>
      <c r="AA101" s="57"/>
      <c r="AB101" s="58">
        <v>8900</v>
      </c>
      <c r="AC101" s="57"/>
      <c r="AD101" s="57"/>
      <c r="AE101" s="57"/>
      <c r="AF101" s="119">
        <v>0.21244092232777964</v>
      </c>
      <c r="AG101" s="57"/>
      <c r="AH101" s="57"/>
      <c r="AI101" s="57"/>
      <c r="AJ101" s="57"/>
    </row>
    <row r="102" spans="2:36" ht="10.5" customHeight="1" x14ac:dyDescent="0.25">
      <c r="B102" s="56" t="s">
        <v>1063</v>
      </c>
      <c r="C102" s="57"/>
      <c r="D102" s="57"/>
      <c r="E102" s="57"/>
      <c r="F102" s="57"/>
      <c r="G102" s="57"/>
      <c r="H102" s="57"/>
      <c r="I102" s="145">
        <v>55274874.780000053</v>
      </c>
      <c r="J102" s="57"/>
      <c r="K102" s="57"/>
      <c r="L102" s="57"/>
      <c r="M102" s="57"/>
      <c r="N102" s="57"/>
      <c r="O102" s="57"/>
      <c r="P102" s="57"/>
      <c r="Q102" s="57"/>
      <c r="R102" s="57"/>
      <c r="S102" s="57"/>
      <c r="T102" s="57"/>
      <c r="U102" s="119">
        <v>1.8930494392049007E-2</v>
      </c>
      <c r="V102" s="57"/>
      <c r="W102" s="57"/>
      <c r="X102" s="57"/>
      <c r="Y102" s="57"/>
      <c r="Z102" s="57"/>
      <c r="AA102" s="57"/>
      <c r="AB102" s="58">
        <v>1895</v>
      </c>
      <c r="AC102" s="57"/>
      <c r="AD102" s="57"/>
      <c r="AE102" s="57"/>
      <c r="AF102" s="119">
        <v>4.5233207619229485E-2</v>
      </c>
      <c r="AG102" s="57"/>
      <c r="AH102" s="57"/>
      <c r="AI102" s="57"/>
      <c r="AJ102" s="57"/>
    </row>
    <row r="103" spans="2:36" ht="10.5" customHeight="1" x14ac:dyDescent="0.25">
      <c r="B103" s="56" t="s">
        <v>1064</v>
      </c>
      <c r="C103" s="57"/>
      <c r="D103" s="57"/>
      <c r="E103" s="57"/>
      <c r="F103" s="57"/>
      <c r="G103" s="57"/>
      <c r="H103" s="57"/>
      <c r="I103" s="145">
        <v>59928132.340000078</v>
      </c>
      <c r="J103" s="57"/>
      <c r="K103" s="57"/>
      <c r="L103" s="57"/>
      <c r="M103" s="57"/>
      <c r="N103" s="57"/>
      <c r="O103" s="57"/>
      <c r="P103" s="57"/>
      <c r="Q103" s="57"/>
      <c r="R103" s="57"/>
      <c r="S103" s="57"/>
      <c r="T103" s="57"/>
      <c r="U103" s="119">
        <v>2.0524138276272023E-2</v>
      </c>
      <c r="V103" s="57"/>
      <c r="W103" s="57"/>
      <c r="X103" s="57"/>
      <c r="Y103" s="57"/>
      <c r="Z103" s="57"/>
      <c r="AA103" s="57"/>
      <c r="AB103" s="58">
        <v>1112</v>
      </c>
      <c r="AC103" s="57"/>
      <c r="AD103" s="57"/>
      <c r="AE103" s="57"/>
      <c r="AF103" s="119">
        <v>2.6543180407695613E-2</v>
      </c>
      <c r="AG103" s="57"/>
      <c r="AH103" s="57"/>
      <c r="AI103" s="57"/>
      <c r="AJ103" s="57"/>
    </row>
    <row r="104" spans="2:36" ht="10.5" customHeight="1" x14ac:dyDescent="0.25">
      <c r="B104" s="56" t="s">
        <v>1065</v>
      </c>
      <c r="C104" s="57"/>
      <c r="D104" s="57"/>
      <c r="E104" s="57"/>
      <c r="F104" s="57"/>
      <c r="G104" s="57"/>
      <c r="H104" s="57"/>
      <c r="I104" s="145">
        <v>197415255.81</v>
      </c>
      <c r="J104" s="57"/>
      <c r="K104" s="57"/>
      <c r="L104" s="57"/>
      <c r="M104" s="57"/>
      <c r="N104" s="57"/>
      <c r="O104" s="57"/>
      <c r="P104" s="57"/>
      <c r="Q104" s="57"/>
      <c r="R104" s="57"/>
      <c r="S104" s="57"/>
      <c r="T104" s="57"/>
      <c r="U104" s="119">
        <v>6.7610617082181676E-2</v>
      </c>
      <c r="V104" s="57"/>
      <c r="W104" s="57"/>
      <c r="X104" s="57"/>
      <c r="Y104" s="57"/>
      <c r="Z104" s="57"/>
      <c r="AA104" s="57"/>
      <c r="AB104" s="58">
        <v>3448</v>
      </c>
      <c r="AC104" s="57"/>
      <c r="AD104" s="57"/>
      <c r="AE104" s="57"/>
      <c r="AF104" s="119">
        <v>8.2302955077099352E-2</v>
      </c>
      <c r="AG104" s="57"/>
      <c r="AH104" s="57"/>
      <c r="AI104" s="57"/>
      <c r="AJ104" s="57"/>
    </row>
    <row r="105" spans="2:36" ht="10.5" customHeight="1" x14ac:dyDescent="0.25">
      <c r="B105" s="56" t="s">
        <v>1066</v>
      </c>
      <c r="C105" s="57"/>
      <c r="D105" s="57"/>
      <c r="E105" s="57"/>
      <c r="F105" s="57"/>
      <c r="G105" s="57"/>
      <c r="H105" s="57"/>
      <c r="I105" s="145">
        <v>26044006.609999999</v>
      </c>
      <c r="J105" s="57"/>
      <c r="K105" s="57"/>
      <c r="L105" s="57"/>
      <c r="M105" s="57"/>
      <c r="N105" s="57"/>
      <c r="O105" s="57"/>
      <c r="P105" s="57"/>
      <c r="Q105" s="57"/>
      <c r="R105" s="57"/>
      <c r="S105" s="57"/>
      <c r="T105" s="57"/>
      <c r="U105" s="119">
        <v>8.9195303117264122E-3</v>
      </c>
      <c r="V105" s="57"/>
      <c r="W105" s="57"/>
      <c r="X105" s="57"/>
      <c r="Y105" s="57"/>
      <c r="Z105" s="57"/>
      <c r="AA105" s="57"/>
      <c r="AB105" s="58">
        <v>426</v>
      </c>
      <c r="AC105" s="57"/>
      <c r="AD105" s="57"/>
      <c r="AE105" s="57"/>
      <c r="AF105" s="119">
        <v>1.0168520551869002E-2</v>
      </c>
      <c r="AG105" s="57"/>
      <c r="AH105" s="57"/>
      <c r="AI105" s="57"/>
      <c r="AJ105" s="57"/>
    </row>
    <row r="106" spans="2:36" ht="10.5" customHeight="1" x14ac:dyDescent="0.25">
      <c r="B106" s="56" t="s">
        <v>1067</v>
      </c>
      <c r="C106" s="57"/>
      <c r="D106" s="57"/>
      <c r="E106" s="57"/>
      <c r="F106" s="57"/>
      <c r="G106" s="57"/>
      <c r="H106" s="57"/>
      <c r="I106" s="145">
        <v>419946636.76000011</v>
      </c>
      <c r="J106" s="57"/>
      <c r="K106" s="57"/>
      <c r="L106" s="57"/>
      <c r="M106" s="57"/>
      <c r="N106" s="57"/>
      <c r="O106" s="57"/>
      <c r="P106" s="57"/>
      <c r="Q106" s="57"/>
      <c r="R106" s="57"/>
      <c r="S106" s="57"/>
      <c r="T106" s="57"/>
      <c r="U106" s="119">
        <v>0.14382298438098814</v>
      </c>
      <c r="V106" s="57"/>
      <c r="W106" s="57"/>
      <c r="X106" s="57"/>
      <c r="Y106" s="57"/>
      <c r="Z106" s="57"/>
      <c r="AA106" s="57"/>
      <c r="AB106" s="58">
        <v>5819</v>
      </c>
      <c r="AC106" s="57"/>
      <c r="AD106" s="57"/>
      <c r="AE106" s="57"/>
      <c r="AF106" s="119">
        <v>0.138898171575882</v>
      </c>
      <c r="AG106" s="57"/>
      <c r="AH106" s="57"/>
      <c r="AI106" s="57"/>
      <c r="AJ106" s="57"/>
    </row>
    <row r="107" spans="2:36" ht="10.5" customHeight="1" x14ac:dyDescent="0.25">
      <c r="B107" s="56" t="s">
        <v>1068</v>
      </c>
      <c r="C107" s="57"/>
      <c r="D107" s="57"/>
      <c r="E107" s="57"/>
      <c r="F107" s="57"/>
      <c r="G107" s="57"/>
      <c r="H107" s="57"/>
      <c r="I107" s="145">
        <v>30760346.72000001</v>
      </c>
      <c r="J107" s="57"/>
      <c r="K107" s="57"/>
      <c r="L107" s="57"/>
      <c r="M107" s="57"/>
      <c r="N107" s="57"/>
      <c r="O107" s="57"/>
      <c r="P107" s="57"/>
      <c r="Q107" s="57"/>
      <c r="R107" s="57"/>
      <c r="S107" s="57"/>
      <c r="T107" s="57"/>
      <c r="U107" s="119">
        <v>1.0534778656633669E-2</v>
      </c>
      <c r="V107" s="57"/>
      <c r="W107" s="57"/>
      <c r="X107" s="57"/>
      <c r="Y107" s="57"/>
      <c r="Z107" s="57"/>
      <c r="AA107" s="57"/>
      <c r="AB107" s="58">
        <v>378</v>
      </c>
      <c r="AC107" s="57"/>
      <c r="AD107" s="57"/>
      <c r="AE107" s="57"/>
      <c r="AF107" s="119">
        <v>9.0227717572922139E-3</v>
      </c>
      <c r="AG107" s="57"/>
      <c r="AH107" s="57"/>
      <c r="AI107" s="57"/>
      <c r="AJ107" s="57"/>
    </row>
    <row r="108" spans="2:36" ht="10.5" customHeight="1" x14ac:dyDescent="0.25">
      <c r="B108" s="56" t="s">
        <v>1069</v>
      </c>
      <c r="C108" s="57"/>
      <c r="D108" s="57"/>
      <c r="E108" s="57"/>
      <c r="F108" s="57"/>
      <c r="G108" s="57"/>
      <c r="H108" s="57"/>
      <c r="I108" s="145">
        <v>41475190.939999968</v>
      </c>
      <c r="J108" s="57"/>
      <c r="K108" s="57"/>
      <c r="L108" s="57"/>
      <c r="M108" s="57"/>
      <c r="N108" s="57"/>
      <c r="O108" s="57"/>
      <c r="P108" s="57"/>
      <c r="Q108" s="57"/>
      <c r="R108" s="57"/>
      <c r="S108" s="57"/>
      <c r="T108" s="57"/>
      <c r="U108" s="119">
        <v>1.420438983577613E-2</v>
      </c>
      <c r="V108" s="57"/>
      <c r="W108" s="57"/>
      <c r="X108" s="57"/>
      <c r="Y108" s="57"/>
      <c r="Z108" s="57"/>
      <c r="AA108" s="57"/>
      <c r="AB108" s="58">
        <v>534</v>
      </c>
      <c r="AC108" s="57"/>
      <c r="AD108" s="57"/>
      <c r="AE108" s="57"/>
      <c r="AF108" s="119">
        <v>1.2746455339666778E-2</v>
      </c>
      <c r="AG108" s="57"/>
      <c r="AH108" s="57"/>
      <c r="AI108" s="57"/>
      <c r="AJ108" s="57"/>
    </row>
    <row r="109" spans="2:36" ht="10.5" customHeight="1" x14ac:dyDescent="0.25">
      <c r="B109" s="56" t="s">
        <v>1070</v>
      </c>
      <c r="C109" s="57"/>
      <c r="D109" s="57"/>
      <c r="E109" s="57"/>
      <c r="F109" s="57"/>
      <c r="G109" s="57"/>
      <c r="H109" s="57"/>
      <c r="I109" s="145">
        <v>199363271.95000032</v>
      </c>
      <c r="J109" s="57"/>
      <c r="K109" s="57"/>
      <c r="L109" s="57"/>
      <c r="M109" s="57"/>
      <c r="N109" s="57"/>
      <c r="O109" s="57"/>
      <c r="P109" s="57"/>
      <c r="Q109" s="57"/>
      <c r="R109" s="57"/>
      <c r="S109" s="57"/>
      <c r="T109" s="57"/>
      <c r="U109" s="119">
        <v>6.8277772073679549E-2</v>
      </c>
      <c r="V109" s="57"/>
      <c r="W109" s="57"/>
      <c r="X109" s="57"/>
      <c r="Y109" s="57"/>
      <c r="Z109" s="57"/>
      <c r="AA109" s="57"/>
      <c r="AB109" s="58">
        <v>2331</v>
      </c>
      <c r="AC109" s="57"/>
      <c r="AD109" s="57"/>
      <c r="AE109" s="57"/>
      <c r="AF109" s="119">
        <v>5.5640425836635317E-2</v>
      </c>
      <c r="AG109" s="57"/>
      <c r="AH109" s="57"/>
      <c r="AI109" s="57"/>
      <c r="AJ109" s="57"/>
    </row>
    <row r="110" spans="2:36" ht="10.5" customHeight="1" x14ac:dyDescent="0.25">
      <c r="B110" s="56" t="s">
        <v>1071</v>
      </c>
      <c r="C110" s="57"/>
      <c r="D110" s="57"/>
      <c r="E110" s="57"/>
      <c r="F110" s="57"/>
      <c r="G110" s="57"/>
      <c r="H110" s="57"/>
      <c r="I110" s="145">
        <v>26496005.450000025</v>
      </c>
      <c r="J110" s="57"/>
      <c r="K110" s="57"/>
      <c r="L110" s="57"/>
      <c r="M110" s="57"/>
      <c r="N110" s="57"/>
      <c r="O110" s="57"/>
      <c r="P110" s="57"/>
      <c r="Q110" s="57"/>
      <c r="R110" s="57"/>
      <c r="S110" s="57"/>
      <c r="T110" s="57"/>
      <c r="U110" s="119">
        <v>9.074330508739778E-3</v>
      </c>
      <c r="V110" s="57"/>
      <c r="W110" s="57"/>
      <c r="X110" s="57"/>
      <c r="Y110" s="57"/>
      <c r="Z110" s="57"/>
      <c r="AA110" s="57"/>
      <c r="AB110" s="58">
        <v>387</v>
      </c>
      <c r="AC110" s="57"/>
      <c r="AD110" s="57"/>
      <c r="AE110" s="57"/>
      <c r="AF110" s="119">
        <v>9.2375996562753613E-3</v>
      </c>
      <c r="AG110" s="57"/>
      <c r="AH110" s="57"/>
      <c r="AI110" s="57"/>
      <c r="AJ110" s="57"/>
    </row>
    <row r="111" spans="2:36" ht="10.5" customHeight="1" x14ac:dyDescent="0.25">
      <c r="B111" s="56" t="s">
        <v>1072</v>
      </c>
      <c r="C111" s="57"/>
      <c r="D111" s="57"/>
      <c r="E111" s="57"/>
      <c r="F111" s="57"/>
      <c r="G111" s="57"/>
      <c r="H111" s="57"/>
      <c r="I111" s="145">
        <v>668576836.23000419</v>
      </c>
      <c r="J111" s="57"/>
      <c r="K111" s="57"/>
      <c r="L111" s="57"/>
      <c r="M111" s="57"/>
      <c r="N111" s="57"/>
      <c r="O111" s="57"/>
      <c r="P111" s="57"/>
      <c r="Q111" s="57"/>
      <c r="R111" s="57"/>
      <c r="S111" s="57"/>
      <c r="T111" s="57"/>
      <c r="U111" s="119">
        <v>0.22897365393011115</v>
      </c>
      <c r="V111" s="57"/>
      <c r="W111" s="57"/>
      <c r="X111" s="57"/>
      <c r="Y111" s="57"/>
      <c r="Z111" s="57"/>
      <c r="AA111" s="57"/>
      <c r="AB111" s="58">
        <v>6898</v>
      </c>
      <c r="AC111" s="57"/>
      <c r="AD111" s="57"/>
      <c r="AE111" s="57"/>
      <c r="AF111" s="119">
        <v>0.16465364968730606</v>
      </c>
      <c r="AG111" s="57"/>
      <c r="AH111" s="57"/>
      <c r="AI111" s="57"/>
      <c r="AJ111" s="57"/>
    </row>
    <row r="112" spans="2:36" ht="10.5" customHeight="1" x14ac:dyDescent="0.25">
      <c r="B112" s="56" t="s">
        <v>1073</v>
      </c>
      <c r="C112" s="57"/>
      <c r="D112" s="57"/>
      <c r="E112" s="57"/>
      <c r="F112" s="57"/>
      <c r="G112" s="57"/>
      <c r="H112" s="57"/>
      <c r="I112" s="145">
        <v>44967926.579999983</v>
      </c>
      <c r="J112" s="57"/>
      <c r="K112" s="57"/>
      <c r="L112" s="57"/>
      <c r="M112" s="57"/>
      <c r="N112" s="57"/>
      <c r="O112" s="57"/>
      <c r="P112" s="57"/>
      <c r="Q112" s="57"/>
      <c r="R112" s="57"/>
      <c r="S112" s="57"/>
      <c r="T112" s="57"/>
      <c r="U112" s="119">
        <v>1.540057911180962E-2</v>
      </c>
      <c r="V112" s="57"/>
      <c r="W112" s="57"/>
      <c r="X112" s="57"/>
      <c r="Y112" s="57"/>
      <c r="Z112" s="57"/>
      <c r="AA112" s="57"/>
      <c r="AB112" s="58">
        <v>527</v>
      </c>
      <c r="AC112" s="57"/>
      <c r="AD112" s="57"/>
      <c r="AE112" s="57"/>
      <c r="AF112" s="119">
        <v>1.2579366973790996E-2</v>
      </c>
      <c r="AG112" s="57"/>
      <c r="AH112" s="57"/>
      <c r="AI112" s="57"/>
      <c r="AJ112" s="57"/>
    </row>
    <row r="113" spans="2:36" ht="10.5" customHeight="1" x14ac:dyDescent="0.25">
      <c r="B113" s="56" t="s">
        <v>1074</v>
      </c>
      <c r="C113" s="57"/>
      <c r="D113" s="57"/>
      <c r="E113" s="57"/>
      <c r="F113" s="57"/>
      <c r="G113" s="57"/>
      <c r="H113" s="57"/>
      <c r="I113" s="145">
        <v>15718117.670000006</v>
      </c>
      <c r="J113" s="57"/>
      <c r="K113" s="57"/>
      <c r="L113" s="57"/>
      <c r="M113" s="57"/>
      <c r="N113" s="57"/>
      <c r="O113" s="57"/>
      <c r="P113" s="57"/>
      <c r="Q113" s="57"/>
      <c r="R113" s="57"/>
      <c r="S113" s="57"/>
      <c r="T113" s="57"/>
      <c r="U113" s="119">
        <v>5.3831282221767016E-3</v>
      </c>
      <c r="V113" s="57"/>
      <c r="W113" s="57"/>
      <c r="X113" s="57"/>
      <c r="Y113" s="57"/>
      <c r="Z113" s="57"/>
      <c r="AA113" s="57"/>
      <c r="AB113" s="58">
        <v>165</v>
      </c>
      <c r="AC113" s="57"/>
      <c r="AD113" s="57"/>
      <c r="AE113" s="57"/>
      <c r="AF113" s="119">
        <v>3.9385114813577119E-3</v>
      </c>
      <c r="AG113" s="57"/>
      <c r="AH113" s="57"/>
      <c r="AI113" s="57"/>
      <c r="AJ113" s="57"/>
    </row>
    <row r="114" spans="2:36" ht="10.5" customHeight="1" x14ac:dyDescent="0.25">
      <c r="B114" s="56" t="s">
        <v>1076</v>
      </c>
      <c r="C114" s="57"/>
      <c r="D114" s="57"/>
      <c r="E114" s="57"/>
      <c r="F114" s="57"/>
      <c r="G114" s="57"/>
      <c r="H114" s="57"/>
      <c r="I114" s="145">
        <v>21037172.629999995</v>
      </c>
      <c r="J114" s="57"/>
      <c r="K114" s="57"/>
      <c r="L114" s="57"/>
      <c r="M114" s="57"/>
      <c r="N114" s="57"/>
      <c r="O114" s="57"/>
      <c r="P114" s="57"/>
      <c r="Q114" s="57"/>
      <c r="R114" s="57"/>
      <c r="S114" s="57"/>
      <c r="T114" s="57"/>
      <c r="U114" s="119">
        <v>7.2047938612585924E-3</v>
      </c>
      <c r="V114" s="57"/>
      <c r="W114" s="57"/>
      <c r="X114" s="57"/>
      <c r="Y114" s="57"/>
      <c r="Z114" s="57"/>
      <c r="AA114" s="57"/>
      <c r="AB114" s="58">
        <v>259</v>
      </c>
      <c r="AC114" s="57"/>
      <c r="AD114" s="57"/>
      <c r="AE114" s="57"/>
      <c r="AF114" s="119">
        <v>6.1822695374039241E-3</v>
      </c>
      <c r="AG114" s="57"/>
      <c r="AH114" s="57"/>
      <c r="AI114" s="57"/>
      <c r="AJ114" s="57"/>
    </row>
    <row r="115" spans="2:36" ht="10.5" customHeight="1" x14ac:dyDescent="0.25">
      <c r="B115" s="56" t="s">
        <v>1077</v>
      </c>
      <c r="C115" s="57"/>
      <c r="D115" s="57"/>
      <c r="E115" s="57"/>
      <c r="F115" s="57"/>
      <c r="G115" s="57"/>
      <c r="H115" s="57"/>
      <c r="I115" s="145">
        <v>15681796.760000002</v>
      </c>
      <c r="J115" s="57"/>
      <c r="K115" s="57"/>
      <c r="L115" s="57"/>
      <c r="M115" s="57"/>
      <c r="N115" s="57"/>
      <c r="O115" s="57"/>
      <c r="P115" s="57"/>
      <c r="Q115" s="57"/>
      <c r="R115" s="57"/>
      <c r="S115" s="57"/>
      <c r="T115" s="57"/>
      <c r="U115" s="119">
        <v>5.3706890663069544E-3</v>
      </c>
      <c r="V115" s="57"/>
      <c r="W115" s="57"/>
      <c r="X115" s="57"/>
      <c r="Y115" s="57"/>
      <c r="Z115" s="57"/>
      <c r="AA115" s="57"/>
      <c r="AB115" s="58">
        <v>186</v>
      </c>
      <c r="AC115" s="57"/>
      <c r="AD115" s="57"/>
      <c r="AE115" s="57"/>
      <c r="AF115" s="119">
        <v>4.4397765789850573E-3</v>
      </c>
      <c r="AG115" s="57"/>
      <c r="AH115" s="57"/>
      <c r="AI115" s="57"/>
      <c r="AJ115" s="57"/>
    </row>
    <row r="116" spans="2:36" ht="10.5" customHeight="1" x14ac:dyDescent="0.25">
      <c r="B116" s="56" t="s">
        <v>1078</v>
      </c>
      <c r="C116" s="57"/>
      <c r="D116" s="57"/>
      <c r="E116" s="57"/>
      <c r="F116" s="57"/>
      <c r="G116" s="57"/>
      <c r="H116" s="57"/>
      <c r="I116" s="145">
        <v>562415675.73000026</v>
      </c>
      <c r="J116" s="57"/>
      <c r="K116" s="57"/>
      <c r="L116" s="57"/>
      <c r="M116" s="57"/>
      <c r="N116" s="57"/>
      <c r="O116" s="57"/>
      <c r="P116" s="57"/>
      <c r="Q116" s="57"/>
      <c r="R116" s="57"/>
      <c r="S116" s="57"/>
      <c r="T116" s="57"/>
      <c r="U116" s="119">
        <v>0.1926156655764967</v>
      </c>
      <c r="V116" s="57"/>
      <c r="W116" s="57"/>
      <c r="X116" s="57"/>
      <c r="Y116" s="57"/>
      <c r="Z116" s="57"/>
      <c r="AA116" s="57"/>
      <c r="AB116" s="58">
        <v>4883</v>
      </c>
      <c r="AC116" s="57"/>
      <c r="AD116" s="57"/>
      <c r="AE116" s="57"/>
      <c r="AF116" s="119">
        <v>0.1165560700816346</v>
      </c>
      <c r="AG116" s="57"/>
      <c r="AH116" s="57"/>
      <c r="AI116" s="57"/>
      <c r="AJ116" s="57"/>
    </row>
    <row r="117" spans="2:36" ht="10.5" customHeight="1" x14ac:dyDescent="0.25">
      <c r="B117" s="56" t="s">
        <v>1079</v>
      </c>
      <c r="C117" s="57"/>
      <c r="D117" s="57"/>
      <c r="E117" s="57"/>
      <c r="F117" s="57"/>
      <c r="G117" s="57"/>
      <c r="H117" s="57"/>
      <c r="I117" s="145">
        <v>64046001.580000065</v>
      </c>
      <c r="J117" s="57"/>
      <c r="K117" s="57"/>
      <c r="L117" s="57"/>
      <c r="M117" s="57"/>
      <c r="N117" s="57"/>
      <c r="O117" s="57"/>
      <c r="P117" s="57"/>
      <c r="Q117" s="57"/>
      <c r="R117" s="57"/>
      <c r="S117" s="57"/>
      <c r="T117" s="57"/>
      <c r="U117" s="119">
        <v>2.1934422801841252E-2</v>
      </c>
      <c r="V117" s="57"/>
      <c r="W117" s="57"/>
      <c r="X117" s="57"/>
      <c r="Y117" s="57"/>
      <c r="Z117" s="57"/>
      <c r="AA117" s="57"/>
      <c r="AB117" s="58">
        <v>547</v>
      </c>
      <c r="AC117" s="57"/>
      <c r="AD117" s="57"/>
      <c r="AE117" s="57"/>
      <c r="AF117" s="119">
        <v>1.3056762304864659E-2</v>
      </c>
      <c r="AG117" s="57"/>
      <c r="AH117" s="57"/>
      <c r="AI117" s="57"/>
      <c r="AJ117" s="57"/>
    </row>
    <row r="118" spans="2:36" ht="10.5" customHeight="1" x14ac:dyDescent="0.25">
      <c r="B118" s="56" t="s">
        <v>1080</v>
      </c>
      <c r="C118" s="57"/>
      <c r="D118" s="57"/>
      <c r="E118" s="57"/>
      <c r="F118" s="57"/>
      <c r="G118" s="57"/>
      <c r="H118" s="57"/>
      <c r="I118" s="145">
        <v>890677.94</v>
      </c>
      <c r="J118" s="57"/>
      <c r="K118" s="57"/>
      <c r="L118" s="57"/>
      <c r="M118" s="57"/>
      <c r="N118" s="57"/>
      <c r="O118" s="57"/>
      <c r="P118" s="57"/>
      <c r="Q118" s="57"/>
      <c r="R118" s="57"/>
      <c r="S118" s="57"/>
      <c r="T118" s="57"/>
      <c r="U118" s="119">
        <v>3.0503866024844472E-4</v>
      </c>
      <c r="V118" s="57"/>
      <c r="W118" s="57"/>
      <c r="X118" s="57"/>
      <c r="Y118" s="57"/>
      <c r="Z118" s="57"/>
      <c r="AA118" s="57"/>
      <c r="AB118" s="58">
        <v>7</v>
      </c>
      <c r="AC118" s="57"/>
      <c r="AD118" s="57"/>
      <c r="AE118" s="57"/>
      <c r="AF118" s="119">
        <v>1.6708836587578174E-4</v>
      </c>
      <c r="AG118" s="57"/>
      <c r="AH118" s="57"/>
      <c r="AI118" s="57"/>
      <c r="AJ118" s="57"/>
    </row>
    <row r="119" spans="2:36" ht="10.5" customHeight="1" x14ac:dyDescent="0.25">
      <c r="B119" s="56" t="s">
        <v>1081</v>
      </c>
      <c r="C119" s="57"/>
      <c r="D119" s="57"/>
      <c r="E119" s="57"/>
      <c r="F119" s="57"/>
      <c r="G119" s="57"/>
      <c r="H119" s="57"/>
      <c r="I119" s="145">
        <v>520400.38</v>
      </c>
      <c r="J119" s="57"/>
      <c r="K119" s="57"/>
      <c r="L119" s="57"/>
      <c r="M119" s="57"/>
      <c r="N119" s="57"/>
      <c r="O119" s="57"/>
      <c r="P119" s="57"/>
      <c r="Q119" s="57"/>
      <c r="R119" s="57"/>
      <c r="S119" s="57"/>
      <c r="T119" s="57"/>
      <c r="U119" s="119">
        <v>1.7822630108923717E-4</v>
      </c>
      <c r="V119" s="57"/>
      <c r="W119" s="57"/>
      <c r="X119" s="57"/>
      <c r="Y119" s="57"/>
      <c r="Z119" s="57"/>
      <c r="AA119" s="57"/>
      <c r="AB119" s="58">
        <v>4</v>
      </c>
      <c r="AC119" s="57"/>
      <c r="AD119" s="57"/>
      <c r="AE119" s="57"/>
      <c r="AF119" s="119">
        <v>9.5479066214732426E-5</v>
      </c>
      <c r="AG119" s="57"/>
      <c r="AH119" s="57"/>
      <c r="AI119" s="57"/>
      <c r="AJ119" s="57"/>
    </row>
    <row r="120" spans="2:36" ht="10.5" customHeight="1" x14ac:dyDescent="0.25">
      <c r="B120" s="56" t="s">
        <v>1082</v>
      </c>
      <c r="C120" s="57"/>
      <c r="D120" s="57"/>
      <c r="E120" s="57"/>
      <c r="F120" s="57"/>
      <c r="G120" s="57"/>
      <c r="H120" s="57"/>
      <c r="I120" s="145">
        <v>559675.4</v>
      </c>
      <c r="J120" s="57"/>
      <c r="K120" s="57"/>
      <c r="L120" s="57"/>
      <c r="M120" s="57"/>
      <c r="N120" s="57"/>
      <c r="O120" s="57"/>
      <c r="P120" s="57"/>
      <c r="Q120" s="57"/>
      <c r="R120" s="57"/>
      <c r="S120" s="57"/>
      <c r="T120" s="57"/>
      <c r="U120" s="119">
        <v>1.9167717816162867E-4</v>
      </c>
      <c r="V120" s="57"/>
      <c r="W120" s="57"/>
      <c r="X120" s="57"/>
      <c r="Y120" s="57"/>
      <c r="Z120" s="57"/>
      <c r="AA120" s="57"/>
      <c r="AB120" s="58">
        <v>6</v>
      </c>
      <c r="AC120" s="57"/>
      <c r="AD120" s="57"/>
      <c r="AE120" s="57"/>
      <c r="AF120" s="119">
        <v>1.4321859932209862E-4</v>
      </c>
      <c r="AG120" s="57"/>
      <c r="AH120" s="57"/>
      <c r="AI120" s="57"/>
      <c r="AJ120" s="57"/>
    </row>
    <row r="121" spans="2:36" ht="10.5" customHeight="1" x14ac:dyDescent="0.25">
      <c r="B121" s="56" t="s">
        <v>1083</v>
      </c>
      <c r="C121" s="57"/>
      <c r="D121" s="57"/>
      <c r="E121" s="57"/>
      <c r="F121" s="57"/>
      <c r="G121" s="57"/>
      <c r="H121" s="57"/>
      <c r="I121" s="145">
        <v>9719651.5299999993</v>
      </c>
      <c r="J121" s="57"/>
      <c r="K121" s="57"/>
      <c r="L121" s="57"/>
      <c r="M121" s="57"/>
      <c r="N121" s="57"/>
      <c r="O121" s="57"/>
      <c r="P121" s="57"/>
      <c r="Q121" s="57"/>
      <c r="R121" s="57"/>
      <c r="S121" s="57"/>
      <c r="T121" s="57"/>
      <c r="U121" s="119">
        <v>3.3287783918763561E-3</v>
      </c>
      <c r="V121" s="57"/>
      <c r="W121" s="57"/>
      <c r="X121" s="57"/>
      <c r="Y121" s="57"/>
      <c r="Z121" s="57"/>
      <c r="AA121" s="57"/>
      <c r="AB121" s="58">
        <v>127</v>
      </c>
      <c r="AC121" s="57"/>
      <c r="AD121" s="57"/>
      <c r="AE121" s="57"/>
      <c r="AF121" s="119">
        <v>3.0314603523177545E-3</v>
      </c>
      <c r="AG121" s="57"/>
      <c r="AH121" s="57"/>
      <c r="AI121" s="57"/>
      <c r="AJ121" s="57"/>
    </row>
    <row r="122" spans="2:36" ht="10.5" customHeight="1" x14ac:dyDescent="0.25">
      <c r="B122" s="56" t="s">
        <v>1084</v>
      </c>
      <c r="C122" s="57"/>
      <c r="D122" s="57"/>
      <c r="E122" s="57"/>
      <c r="F122" s="57"/>
      <c r="G122" s="57"/>
      <c r="H122" s="57"/>
      <c r="I122" s="145">
        <v>1993502.92</v>
      </c>
      <c r="J122" s="57"/>
      <c r="K122" s="57"/>
      <c r="L122" s="57"/>
      <c r="M122" s="57"/>
      <c r="N122" s="57"/>
      <c r="O122" s="57"/>
      <c r="P122" s="57"/>
      <c r="Q122" s="57"/>
      <c r="R122" s="57"/>
      <c r="S122" s="57"/>
      <c r="T122" s="57"/>
      <c r="U122" s="119">
        <v>6.8273326710905453E-4</v>
      </c>
      <c r="V122" s="57"/>
      <c r="W122" s="57"/>
      <c r="X122" s="57"/>
      <c r="Y122" s="57"/>
      <c r="Z122" s="57"/>
      <c r="AA122" s="57"/>
      <c r="AB122" s="58">
        <v>22</v>
      </c>
      <c r="AC122" s="57"/>
      <c r="AD122" s="57"/>
      <c r="AE122" s="57"/>
      <c r="AF122" s="119">
        <v>5.251348641810283E-4</v>
      </c>
      <c r="AG122" s="57"/>
      <c r="AH122" s="57"/>
      <c r="AI122" s="57"/>
      <c r="AJ122" s="57"/>
    </row>
    <row r="123" spans="2:36" ht="10.5" customHeight="1" x14ac:dyDescent="0.25">
      <c r="B123" s="56" t="s">
        <v>1085</v>
      </c>
      <c r="C123" s="57"/>
      <c r="D123" s="57"/>
      <c r="E123" s="57"/>
      <c r="F123" s="57"/>
      <c r="G123" s="57"/>
      <c r="H123" s="57"/>
      <c r="I123" s="145">
        <v>272473.37</v>
      </c>
      <c r="J123" s="57"/>
      <c r="K123" s="57"/>
      <c r="L123" s="57"/>
      <c r="M123" s="57"/>
      <c r="N123" s="57"/>
      <c r="O123" s="57"/>
      <c r="P123" s="57"/>
      <c r="Q123" s="57"/>
      <c r="R123" s="57"/>
      <c r="S123" s="57"/>
      <c r="T123" s="57"/>
      <c r="U123" s="119">
        <v>9.331645930085432E-5</v>
      </c>
      <c r="V123" s="57"/>
      <c r="W123" s="57"/>
      <c r="X123" s="57"/>
      <c r="Y123" s="57"/>
      <c r="Z123" s="57"/>
      <c r="AA123" s="57"/>
      <c r="AB123" s="58">
        <v>5</v>
      </c>
      <c r="AC123" s="57"/>
      <c r="AD123" s="57"/>
      <c r="AE123" s="57"/>
      <c r="AF123" s="119">
        <v>1.1934883276841553E-4</v>
      </c>
      <c r="AG123" s="57"/>
      <c r="AH123" s="57"/>
      <c r="AI123" s="57"/>
      <c r="AJ123" s="57"/>
    </row>
    <row r="124" spans="2:36" ht="12.75" customHeight="1" x14ac:dyDescent="0.25">
      <c r="B124" s="140"/>
      <c r="C124" s="141"/>
      <c r="D124" s="141"/>
      <c r="E124" s="141"/>
      <c r="F124" s="141"/>
      <c r="G124" s="141"/>
      <c r="H124" s="141"/>
      <c r="I124" s="142">
        <v>2919885431.1600041</v>
      </c>
      <c r="J124" s="141"/>
      <c r="K124" s="141"/>
      <c r="L124" s="141"/>
      <c r="M124" s="141"/>
      <c r="N124" s="141"/>
      <c r="O124" s="141"/>
      <c r="P124" s="141"/>
      <c r="Q124" s="141"/>
      <c r="R124" s="141"/>
      <c r="S124" s="141"/>
      <c r="T124" s="141"/>
      <c r="U124" s="143">
        <v>0.99999999999999556</v>
      </c>
      <c r="V124" s="141"/>
      <c r="W124" s="141"/>
      <c r="X124" s="141"/>
      <c r="Y124" s="141"/>
      <c r="Z124" s="141"/>
      <c r="AA124" s="141"/>
      <c r="AB124" s="144">
        <v>41894</v>
      </c>
      <c r="AC124" s="141"/>
      <c r="AD124" s="141"/>
      <c r="AE124" s="141"/>
      <c r="AF124" s="143">
        <v>1</v>
      </c>
      <c r="AG124" s="141"/>
      <c r="AH124" s="141"/>
      <c r="AI124" s="141"/>
      <c r="AJ124" s="141"/>
    </row>
    <row r="125" spans="2:36" ht="9" customHeight="1" x14ac:dyDescent="0.25">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row>
    <row r="126" spans="2:36" ht="18.75" customHeight="1" x14ac:dyDescent="0.25">
      <c r="B126" s="69" t="s">
        <v>1038</v>
      </c>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1"/>
    </row>
    <row r="127" spans="2:36" ht="8.25" customHeight="1" x14ac:dyDescent="0.25">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row>
    <row r="128" spans="2:36" ht="12.75" customHeight="1" x14ac:dyDescent="0.25">
      <c r="B128" s="64" t="s">
        <v>1086</v>
      </c>
      <c r="C128" s="65"/>
      <c r="D128" s="65"/>
      <c r="E128" s="65"/>
      <c r="F128" s="65"/>
      <c r="G128" s="65"/>
      <c r="H128" s="65"/>
      <c r="I128" s="64" t="s">
        <v>1049</v>
      </c>
      <c r="J128" s="65"/>
      <c r="K128" s="65"/>
      <c r="L128" s="65"/>
      <c r="M128" s="65"/>
      <c r="N128" s="65"/>
      <c r="O128" s="65"/>
      <c r="P128" s="65"/>
      <c r="Q128" s="65"/>
      <c r="R128" s="65"/>
      <c r="S128" s="64" t="s">
        <v>1050</v>
      </c>
      <c r="T128" s="65"/>
      <c r="U128" s="65"/>
      <c r="V128" s="65"/>
      <c r="W128" s="65"/>
      <c r="X128" s="65"/>
      <c r="Y128" s="65"/>
      <c r="Z128" s="65"/>
      <c r="AA128" s="64" t="s">
        <v>1051</v>
      </c>
      <c r="AB128" s="65"/>
      <c r="AC128" s="65"/>
      <c r="AD128" s="65"/>
      <c r="AE128" s="64" t="s">
        <v>1050</v>
      </c>
      <c r="AF128" s="65"/>
      <c r="AG128" s="65"/>
      <c r="AH128" s="65"/>
      <c r="AI128" s="65"/>
      <c r="AJ128" s="1"/>
    </row>
    <row r="129" spans="2:36" ht="12" customHeight="1" x14ac:dyDescent="0.25">
      <c r="B129" s="146">
        <v>1999</v>
      </c>
      <c r="C129" s="57"/>
      <c r="D129" s="57"/>
      <c r="E129" s="57"/>
      <c r="F129" s="57"/>
      <c r="G129" s="57"/>
      <c r="H129" s="57"/>
      <c r="I129" s="145">
        <v>6188.78</v>
      </c>
      <c r="J129" s="57"/>
      <c r="K129" s="57"/>
      <c r="L129" s="57"/>
      <c r="M129" s="57"/>
      <c r="N129" s="57"/>
      <c r="O129" s="57"/>
      <c r="P129" s="57"/>
      <c r="Q129" s="57"/>
      <c r="R129" s="57"/>
      <c r="S129" s="119">
        <v>2.1195283670912228E-6</v>
      </c>
      <c r="T129" s="57"/>
      <c r="U129" s="57"/>
      <c r="V129" s="57"/>
      <c r="W129" s="57"/>
      <c r="X129" s="57"/>
      <c r="Y129" s="57"/>
      <c r="Z129" s="57"/>
      <c r="AA129" s="58">
        <v>1</v>
      </c>
      <c r="AB129" s="57"/>
      <c r="AC129" s="57"/>
      <c r="AD129" s="57"/>
      <c r="AE129" s="119">
        <v>2.3869766553683106E-5</v>
      </c>
      <c r="AF129" s="57"/>
      <c r="AG129" s="57"/>
      <c r="AH129" s="57"/>
      <c r="AI129" s="57"/>
      <c r="AJ129" s="1"/>
    </row>
    <row r="130" spans="2:36" ht="12" customHeight="1" x14ac:dyDescent="0.25">
      <c r="B130" s="146">
        <v>2000</v>
      </c>
      <c r="C130" s="57"/>
      <c r="D130" s="57"/>
      <c r="E130" s="57"/>
      <c r="F130" s="57"/>
      <c r="G130" s="57"/>
      <c r="H130" s="57"/>
      <c r="I130" s="145">
        <v>39706.699999999997</v>
      </c>
      <c r="J130" s="57"/>
      <c r="K130" s="57"/>
      <c r="L130" s="57"/>
      <c r="M130" s="57"/>
      <c r="N130" s="57"/>
      <c r="O130" s="57"/>
      <c r="P130" s="57"/>
      <c r="Q130" s="57"/>
      <c r="R130" s="57"/>
      <c r="S130" s="119">
        <v>1.3598718489521531E-5</v>
      </c>
      <c r="T130" s="57"/>
      <c r="U130" s="57"/>
      <c r="V130" s="57"/>
      <c r="W130" s="57"/>
      <c r="X130" s="57"/>
      <c r="Y130" s="57"/>
      <c r="Z130" s="57"/>
      <c r="AA130" s="58">
        <v>2</v>
      </c>
      <c r="AB130" s="57"/>
      <c r="AC130" s="57"/>
      <c r="AD130" s="57"/>
      <c r="AE130" s="119">
        <v>4.7739533107366213E-5</v>
      </c>
      <c r="AF130" s="57"/>
      <c r="AG130" s="57"/>
      <c r="AH130" s="57"/>
      <c r="AI130" s="57"/>
      <c r="AJ130" s="1"/>
    </row>
    <row r="131" spans="2:36" ht="12" customHeight="1" x14ac:dyDescent="0.25">
      <c r="B131" s="146">
        <v>2001</v>
      </c>
      <c r="C131" s="57"/>
      <c r="D131" s="57"/>
      <c r="E131" s="57"/>
      <c r="F131" s="57"/>
      <c r="G131" s="57"/>
      <c r="H131" s="57"/>
      <c r="I131" s="145">
        <v>2079.9299999999998</v>
      </c>
      <c r="J131" s="57"/>
      <c r="K131" s="57"/>
      <c r="L131" s="57"/>
      <c r="M131" s="57"/>
      <c r="N131" s="57"/>
      <c r="O131" s="57"/>
      <c r="P131" s="57"/>
      <c r="Q131" s="57"/>
      <c r="R131" s="57"/>
      <c r="S131" s="119">
        <v>7.1233274353976828E-7</v>
      </c>
      <c r="T131" s="57"/>
      <c r="U131" s="57"/>
      <c r="V131" s="57"/>
      <c r="W131" s="57"/>
      <c r="X131" s="57"/>
      <c r="Y131" s="57"/>
      <c r="Z131" s="57"/>
      <c r="AA131" s="58">
        <v>1</v>
      </c>
      <c r="AB131" s="57"/>
      <c r="AC131" s="57"/>
      <c r="AD131" s="57"/>
      <c r="AE131" s="119">
        <v>2.3869766553683106E-5</v>
      </c>
      <c r="AF131" s="57"/>
      <c r="AG131" s="57"/>
      <c r="AH131" s="57"/>
      <c r="AI131" s="57"/>
      <c r="AJ131" s="1"/>
    </row>
    <row r="132" spans="2:36" ht="12" customHeight="1" x14ac:dyDescent="0.25">
      <c r="B132" s="146">
        <v>2002</v>
      </c>
      <c r="C132" s="57"/>
      <c r="D132" s="57"/>
      <c r="E132" s="57"/>
      <c r="F132" s="57"/>
      <c r="G132" s="57"/>
      <c r="H132" s="57"/>
      <c r="I132" s="145">
        <v>283213.54000000004</v>
      </c>
      <c r="J132" s="57"/>
      <c r="K132" s="57"/>
      <c r="L132" s="57"/>
      <c r="M132" s="57"/>
      <c r="N132" s="57"/>
      <c r="O132" s="57"/>
      <c r="P132" s="57"/>
      <c r="Q132" s="57"/>
      <c r="R132" s="57"/>
      <c r="S132" s="119">
        <v>9.6994744032640498E-5</v>
      </c>
      <c r="T132" s="57"/>
      <c r="U132" s="57"/>
      <c r="V132" s="57"/>
      <c r="W132" s="57"/>
      <c r="X132" s="57"/>
      <c r="Y132" s="57"/>
      <c r="Z132" s="57"/>
      <c r="AA132" s="58">
        <v>6</v>
      </c>
      <c r="AB132" s="57"/>
      <c r="AC132" s="57"/>
      <c r="AD132" s="57"/>
      <c r="AE132" s="119">
        <v>1.4321859932209862E-4</v>
      </c>
      <c r="AF132" s="57"/>
      <c r="AG132" s="57"/>
      <c r="AH132" s="57"/>
      <c r="AI132" s="57"/>
      <c r="AJ132" s="1"/>
    </row>
    <row r="133" spans="2:36" ht="12" customHeight="1" x14ac:dyDescent="0.25">
      <c r="B133" s="146">
        <v>2003</v>
      </c>
      <c r="C133" s="57"/>
      <c r="D133" s="57"/>
      <c r="E133" s="57"/>
      <c r="F133" s="57"/>
      <c r="G133" s="57"/>
      <c r="H133" s="57"/>
      <c r="I133" s="145">
        <v>315125.67</v>
      </c>
      <c r="J133" s="57"/>
      <c r="K133" s="57"/>
      <c r="L133" s="57"/>
      <c r="M133" s="57"/>
      <c r="N133" s="57"/>
      <c r="O133" s="57"/>
      <c r="P133" s="57"/>
      <c r="Q133" s="57"/>
      <c r="R133" s="57"/>
      <c r="S133" s="119">
        <v>1.0792398449510689E-4</v>
      </c>
      <c r="T133" s="57"/>
      <c r="U133" s="57"/>
      <c r="V133" s="57"/>
      <c r="W133" s="57"/>
      <c r="X133" s="57"/>
      <c r="Y133" s="57"/>
      <c r="Z133" s="57"/>
      <c r="AA133" s="58">
        <v>32</v>
      </c>
      <c r="AB133" s="57"/>
      <c r="AC133" s="57"/>
      <c r="AD133" s="57"/>
      <c r="AE133" s="119">
        <v>7.6383252971785941E-4</v>
      </c>
      <c r="AF133" s="57"/>
      <c r="AG133" s="57"/>
      <c r="AH133" s="57"/>
      <c r="AI133" s="57"/>
      <c r="AJ133" s="1"/>
    </row>
    <row r="134" spans="2:36" ht="12" customHeight="1" x14ac:dyDescent="0.25">
      <c r="B134" s="146">
        <v>2004</v>
      </c>
      <c r="C134" s="57"/>
      <c r="D134" s="57"/>
      <c r="E134" s="57"/>
      <c r="F134" s="57"/>
      <c r="G134" s="57"/>
      <c r="H134" s="57"/>
      <c r="I134" s="145">
        <v>1085385.3400000001</v>
      </c>
      <c r="J134" s="57"/>
      <c r="K134" s="57"/>
      <c r="L134" s="57"/>
      <c r="M134" s="57"/>
      <c r="N134" s="57"/>
      <c r="O134" s="57"/>
      <c r="P134" s="57"/>
      <c r="Q134" s="57"/>
      <c r="R134" s="57"/>
      <c r="S134" s="119">
        <v>3.7172189306373016E-4</v>
      </c>
      <c r="T134" s="57"/>
      <c r="U134" s="57"/>
      <c r="V134" s="57"/>
      <c r="W134" s="57"/>
      <c r="X134" s="57"/>
      <c r="Y134" s="57"/>
      <c r="Z134" s="57"/>
      <c r="AA134" s="58">
        <v>50</v>
      </c>
      <c r="AB134" s="57"/>
      <c r="AC134" s="57"/>
      <c r="AD134" s="57"/>
      <c r="AE134" s="119">
        <v>1.1934883276841553E-3</v>
      </c>
      <c r="AF134" s="57"/>
      <c r="AG134" s="57"/>
      <c r="AH134" s="57"/>
      <c r="AI134" s="57"/>
      <c r="AJ134" s="1"/>
    </row>
    <row r="135" spans="2:36" ht="12" customHeight="1" x14ac:dyDescent="0.25">
      <c r="B135" s="146">
        <v>2005</v>
      </c>
      <c r="C135" s="57"/>
      <c r="D135" s="57"/>
      <c r="E135" s="57"/>
      <c r="F135" s="57"/>
      <c r="G135" s="57"/>
      <c r="H135" s="57"/>
      <c r="I135" s="145">
        <v>2949940.0600000005</v>
      </c>
      <c r="J135" s="57"/>
      <c r="K135" s="57"/>
      <c r="L135" s="57"/>
      <c r="M135" s="57"/>
      <c r="N135" s="57"/>
      <c r="O135" s="57"/>
      <c r="P135" s="57"/>
      <c r="Q135" s="57"/>
      <c r="R135" s="57"/>
      <c r="S135" s="119">
        <v>1.0102930849680851E-3</v>
      </c>
      <c r="T135" s="57"/>
      <c r="U135" s="57"/>
      <c r="V135" s="57"/>
      <c r="W135" s="57"/>
      <c r="X135" s="57"/>
      <c r="Y135" s="57"/>
      <c r="Z135" s="57"/>
      <c r="AA135" s="58">
        <v>120</v>
      </c>
      <c r="AB135" s="57"/>
      <c r="AC135" s="57"/>
      <c r="AD135" s="57"/>
      <c r="AE135" s="119">
        <v>2.8643719864419725E-3</v>
      </c>
      <c r="AF135" s="57"/>
      <c r="AG135" s="57"/>
      <c r="AH135" s="57"/>
      <c r="AI135" s="57"/>
      <c r="AJ135" s="1"/>
    </row>
    <row r="136" spans="2:36" ht="12" customHeight="1" x14ac:dyDescent="0.25">
      <c r="B136" s="146">
        <v>2006</v>
      </c>
      <c r="C136" s="57"/>
      <c r="D136" s="57"/>
      <c r="E136" s="57"/>
      <c r="F136" s="57"/>
      <c r="G136" s="57"/>
      <c r="H136" s="57"/>
      <c r="I136" s="145">
        <v>2230190.84</v>
      </c>
      <c r="J136" s="57"/>
      <c r="K136" s="57"/>
      <c r="L136" s="57"/>
      <c r="M136" s="57"/>
      <c r="N136" s="57"/>
      <c r="O136" s="57"/>
      <c r="P136" s="57"/>
      <c r="Q136" s="57"/>
      <c r="R136" s="57"/>
      <c r="S136" s="119">
        <v>7.6379395444772682E-4</v>
      </c>
      <c r="T136" s="57"/>
      <c r="U136" s="57"/>
      <c r="V136" s="57"/>
      <c r="W136" s="57"/>
      <c r="X136" s="57"/>
      <c r="Y136" s="57"/>
      <c r="Z136" s="57"/>
      <c r="AA136" s="58">
        <v>50</v>
      </c>
      <c r="AB136" s="57"/>
      <c r="AC136" s="57"/>
      <c r="AD136" s="57"/>
      <c r="AE136" s="119">
        <v>1.1934883276841553E-3</v>
      </c>
      <c r="AF136" s="57"/>
      <c r="AG136" s="57"/>
      <c r="AH136" s="57"/>
      <c r="AI136" s="57"/>
      <c r="AJ136" s="1"/>
    </row>
    <row r="137" spans="2:36" ht="12" customHeight="1" x14ac:dyDescent="0.25">
      <c r="B137" s="146">
        <v>2007</v>
      </c>
      <c r="C137" s="57"/>
      <c r="D137" s="57"/>
      <c r="E137" s="57"/>
      <c r="F137" s="57"/>
      <c r="G137" s="57"/>
      <c r="H137" s="57"/>
      <c r="I137" s="145">
        <v>4650447.4300000006</v>
      </c>
      <c r="J137" s="57"/>
      <c r="K137" s="57"/>
      <c r="L137" s="57"/>
      <c r="M137" s="57"/>
      <c r="N137" s="57"/>
      <c r="O137" s="57"/>
      <c r="P137" s="57"/>
      <c r="Q137" s="57"/>
      <c r="R137" s="57"/>
      <c r="S137" s="119">
        <v>1.5926814731742729E-3</v>
      </c>
      <c r="T137" s="57"/>
      <c r="U137" s="57"/>
      <c r="V137" s="57"/>
      <c r="W137" s="57"/>
      <c r="X137" s="57"/>
      <c r="Y137" s="57"/>
      <c r="Z137" s="57"/>
      <c r="AA137" s="58">
        <v>18</v>
      </c>
      <c r="AB137" s="57"/>
      <c r="AC137" s="57"/>
      <c r="AD137" s="57"/>
      <c r="AE137" s="119">
        <v>4.2965579796629588E-4</v>
      </c>
      <c r="AF137" s="57"/>
      <c r="AG137" s="57"/>
      <c r="AH137" s="57"/>
      <c r="AI137" s="57"/>
      <c r="AJ137" s="1"/>
    </row>
    <row r="138" spans="2:36" ht="12" customHeight="1" x14ac:dyDescent="0.25">
      <c r="B138" s="146">
        <v>2008</v>
      </c>
      <c r="C138" s="57"/>
      <c r="D138" s="57"/>
      <c r="E138" s="57"/>
      <c r="F138" s="57"/>
      <c r="G138" s="57"/>
      <c r="H138" s="57"/>
      <c r="I138" s="145">
        <v>2450684.4900000002</v>
      </c>
      <c r="J138" s="57"/>
      <c r="K138" s="57"/>
      <c r="L138" s="57"/>
      <c r="M138" s="57"/>
      <c r="N138" s="57"/>
      <c r="O138" s="57"/>
      <c r="P138" s="57"/>
      <c r="Q138" s="57"/>
      <c r="R138" s="57"/>
      <c r="S138" s="119">
        <v>8.3930844129949476E-4</v>
      </c>
      <c r="T138" s="57"/>
      <c r="U138" s="57"/>
      <c r="V138" s="57"/>
      <c r="W138" s="57"/>
      <c r="X138" s="57"/>
      <c r="Y138" s="57"/>
      <c r="Z138" s="57"/>
      <c r="AA138" s="58">
        <v>31</v>
      </c>
      <c r="AB138" s="57"/>
      <c r="AC138" s="57"/>
      <c r="AD138" s="57"/>
      <c r="AE138" s="119">
        <v>7.3996276316417621E-4</v>
      </c>
      <c r="AF138" s="57"/>
      <c r="AG138" s="57"/>
      <c r="AH138" s="57"/>
      <c r="AI138" s="57"/>
      <c r="AJ138" s="1"/>
    </row>
    <row r="139" spans="2:36" ht="12" customHeight="1" x14ac:dyDescent="0.25">
      <c r="B139" s="146">
        <v>2009</v>
      </c>
      <c r="C139" s="57"/>
      <c r="D139" s="57"/>
      <c r="E139" s="57"/>
      <c r="F139" s="57"/>
      <c r="G139" s="57"/>
      <c r="H139" s="57"/>
      <c r="I139" s="145">
        <v>7818525.9200000046</v>
      </c>
      <c r="J139" s="57"/>
      <c r="K139" s="57"/>
      <c r="L139" s="57"/>
      <c r="M139" s="57"/>
      <c r="N139" s="57"/>
      <c r="O139" s="57"/>
      <c r="P139" s="57"/>
      <c r="Q139" s="57"/>
      <c r="R139" s="57"/>
      <c r="S139" s="119">
        <v>2.6776824311541226E-3</v>
      </c>
      <c r="T139" s="57"/>
      <c r="U139" s="57"/>
      <c r="V139" s="57"/>
      <c r="W139" s="57"/>
      <c r="X139" s="57"/>
      <c r="Y139" s="57"/>
      <c r="Z139" s="57"/>
      <c r="AA139" s="58">
        <v>178</v>
      </c>
      <c r="AB139" s="57"/>
      <c r="AC139" s="57"/>
      <c r="AD139" s="57"/>
      <c r="AE139" s="119">
        <v>4.2488184465555925E-3</v>
      </c>
      <c r="AF139" s="57"/>
      <c r="AG139" s="57"/>
      <c r="AH139" s="57"/>
      <c r="AI139" s="57"/>
      <c r="AJ139" s="1"/>
    </row>
    <row r="140" spans="2:36" ht="12" customHeight="1" x14ac:dyDescent="0.25">
      <c r="B140" s="146">
        <v>2010</v>
      </c>
      <c r="C140" s="57"/>
      <c r="D140" s="57"/>
      <c r="E140" s="57"/>
      <c r="F140" s="57"/>
      <c r="G140" s="57"/>
      <c r="H140" s="57"/>
      <c r="I140" s="145">
        <v>13593019.860000012</v>
      </c>
      <c r="J140" s="57"/>
      <c r="K140" s="57"/>
      <c r="L140" s="57"/>
      <c r="M140" s="57"/>
      <c r="N140" s="57"/>
      <c r="O140" s="57"/>
      <c r="P140" s="57"/>
      <c r="Q140" s="57"/>
      <c r="R140" s="57"/>
      <c r="S140" s="119">
        <v>4.6553264436131822E-3</v>
      </c>
      <c r="T140" s="57"/>
      <c r="U140" s="57"/>
      <c r="V140" s="57"/>
      <c r="W140" s="57"/>
      <c r="X140" s="57"/>
      <c r="Y140" s="57"/>
      <c r="Z140" s="57"/>
      <c r="AA140" s="58">
        <v>316</v>
      </c>
      <c r="AB140" s="57"/>
      <c r="AC140" s="57"/>
      <c r="AD140" s="57"/>
      <c r="AE140" s="119">
        <v>7.5428462309638615E-3</v>
      </c>
      <c r="AF140" s="57"/>
      <c r="AG140" s="57"/>
      <c r="AH140" s="57"/>
      <c r="AI140" s="57"/>
      <c r="AJ140" s="1"/>
    </row>
    <row r="141" spans="2:36" ht="12" customHeight="1" x14ac:dyDescent="0.25">
      <c r="B141" s="146">
        <v>2011</v>
      </c>
      <c r="C141" s="57"/>
      <c r="D141" s="57"/>
      <c r="E141" s="57"/>
      <c r="F141" s="57"/>
      <c r="G141" s="57"/>
      <c r="H141" s="57"/>
      <c r="I141" s="145">
        <v>5808847.919999999</v>
      </c>
      <c r="J141" s="57"/>
      <c r="K141" s="57"/>
      <c r="L141" s="57"/>
      <c r="M141" s="57"/>
      <c r="N141" s="57"/>
      <c r="O141" s="57"/>
      <c r="P141" s="57"/>
      <c r="Q141" s="57"/>
      <c r="R141" s="57"/>
      <c r="S141" s="119">
        <v>1.9894095357338355E-3</v>
      </c>
      <c r="T141" s="57"/>
      <c r="U141" s="57"/>
      <c r="V141" s="57"/>
      <c r="W141" s="57"/>
      <c r="X141" s="57"/>
      <c r="Y141" s="57"/>
      <c r="Z141" s="57"/>
      <c r="AA141" s="58">
        <v>394</v>
      </c>
      <c r="AB141" s="57"/>
      <c r="AC141" s="57"/>
      <c r="AD141" s="57"/>
      <c r="AE141" s="119">
        <v>9.4046880221511434E-3</v>
      </c>
      <c r="AF141" s="57"/>
      <c r="AG141" s="57"/>
      <c r="AH141" s="57"/>
      <c r="AI141" s="57"/>
      <c r="AJ141" s="1"/>
    </row>
    <row r="142" spans="2:36" ht="12" customHeight="1" x14ac:dyDescent="0.25">
      <c r="B142" s="146">
        <v>2012</v>
      </c>
      <c r="C142" s="57"/>
      <c r="D142" s="57"/>
      <c r="E142" s="57"/>
      <c r="F142" s="57"/>
      <c r="G142" s="57"/>
      <c r="H142" s="57"/>
      <c r="I142" s="145">
        <v>2055232.2099999995</v>
      </c>
      <c r="J142" s="57"/>
      <c r="K142" s="57"/>
      <c r="L142" s="57"/>
      <c r="M142" s="57"/>
      <c r="N142" s="57"/>
      <c r="O142" s="57"/>
      <c r="P142" s="57"/>
      <c r="Q142" s="57"/>
      <c r="R142" s="57"/>
      <c r="S142" s="119">
        <v>7.0387426440341784E-4</v>
      </c>
      <c r="T142" s="57"/>
      <c r="U142" s="57"/>
      <c r="V142" s="57"/>
      <c r="W142" s="57"/>
      <c r="X142" s="57"/>
      <c r="Y142" s="57"/>
      <c r="Z142" s="57"/>
      <c r="AA142" s="58">
        <v>88</v>
      </c>
      <c r="AB142" s="57"/>
      <c r="AC142" s="57"/>
      <c r="AD142" s="57"/>
      <c r="AE142" s="119">
        <v>2.1005394567241132E-3</v>
      </c>
      <c r="AF142" s="57"/>
      <c r="AG142" s="57"/>
      <c r="AH142" s="57"/>
      <c r="AI142" s="57"/>
      <c r="AJ142" s="1"/>
    </row>
    <row r="143" spans="2:36" ht="12" customHeight="1" x14ac:dyDescent="0.25">
      <c r="B143" s="146">
        <v>2013</v>
      </c>
      <c r="C143" s="57"/>
      <c r="D143" s="57"/>
      <c r="E143" s="57"/>
      <c r="F143" s="57"/>
      <c r="G143" s="57"/>
      <c r="H143" s="57"/>
      <c r="I143" s="145">
        <v>7020145.5799999973</v>
      </c>
      <c r="J143" s="57"/>
      <c r="K143" s="57"/>
      <c r="L143" s="57"/>
      <c r="M143" s="57"/>
      <c r="N143" s="57"/>
      <c r="O143" s="57"/>
      <c r="P143" s="57"/>
      <c r="Q143" s="57"/>
      <c r="R143" s="57"/>
      <c r="S143" s="119">
        <v>2.4042537782761808E-3</v>
      </c>
      <c r="T143" s="57"/>
      <c r="U143" s="57"/>
      <c r="V143" s="57"/>
      <c r="W143" s="57"/>
      <c r="X143" s="57"/>
      <c r="Y143" s="57"/>
      <c r="Z143" s="57"/>
      <c r="AA143" s="58">
        <v>181</v>
      </c>
      <c r="AB143" s="57"/>
      <c r="AC143" s="57"/>
      <c r="AD143" s="57"/>
      <c r="AE143" s="119">
        <v>4.3204277462166422E-3</v>
      </c>
      <c r="AF143" s="57"/>
      <c r="AG143" s="57"/>
      <c r="AH143" s="57"/>
      <c r="AI143" s="57"/>
      <c r="AJ143" s="1"/>
    </row>
    <row r="144" spans="2:36" ht="12" customHeight="1" x14ac:dyDescent="0.25">
      <c r="B144" s="146">
        <v>2014</v>
      </c>
      <c r="C144" s="57"/>
      <c r="D144" s="57"/>
      <c r="E144" s="57"/>
      <c r="F144" s="57"/>
      <c r="G144" s="57"/>
      <c r="H144" s="57"/>
      <c r="I144" s="145">
        <v>47600795.849999987</v>
      </c>
      <c r="J144" s="57"/>
      <c r="K144" s="57"/>
      <c r="L144" s="57"/>
      <c r="M144" s="57"/>
      <c r="N144" s="57"/>
      <c r="O144" s="57"/>
      <c r="P144" s="57"/>
      <c r="Q144" s="57"/>
      <c r="R144" s="57"/>
      <c r="S144" s="119">
        <v>1.6302282049158821E-2</v>
      </c>
      <c r="T144" s="57"/>
      <c r="U144" s="57"/>
      <c r="V144" s="57"/>
      <c r="W144" s="57"/>
      <c r="X144" s="57"/>
      <c r="Y144" s="57"/>
      <c r="Z144" s="57"/>
      <c r="AA144" s="58">
        <v>1095</v>
      </c>
      <c r="AB144" s="57"/>
      <c r="AC144" s="57"/>
      <c r="AD144" s="57"/>
      <c r="AE144" s="119">
        <v>2.6137394376282999E-2</v>
      </c>
      <c r="AF144" s="57"/>
      <c r="AG144" s="57"/>
      <c r="AH144" s="57"/>
      <c r="AI144" s="57"/>
      <c r="AJ144" s="1"/>
    </row>
    <row r="145" spans="2:36" ht="12" customHeight="1" x14ac:dyDescent="0.25">
      <c r="B145" s="146">
        <v>2015</v>
      </c>
      <c r="C145" s="57"/>
      <c r="D145" s="57"/>
      <c r="E145" s="57"/>
      <c r="F145" s="57"/>
      <c r="G145" s="57"/>
      <c r="H145" s="57"/>
      <c r="I145" s="145">
        <v>472276186.24000084</v>
      </c>
      <c r="J145" s="57"/>
      <c r="K145" s="57"/>
      <c r="L145" s="57"/>
      <c r="M145" s="57"/>
      <c r="N145" s="57"/>
      <c r="O145" s="57"/>
      <c r="P145" s="57"/>
      <c r="Q145" s="57"/>
      <c r="R145" s="57"/>
      <c r="S145" s="119">
        <v>0.16174476614734071</v>
      </c>
      <c r="T145" s="57"/>
      <c r="U145" s="57"/>
      <c r="V145" s="57"/>
      <c r="W145" s="57"/>
      <c r="X145" s="57"/>
      <c r="Y145" s="57"/>
      <c r="Z145" s="57"/>
      <c r="AA145" s="58">
        <v>8205</v>
      </c>
      <c r="AB145" s="57"/>
      <c r="AC145" s="57"/>
      <c r="AD145" s="57"/>
      <c r="AE145" s="119">
        <v>0.19585143457296988</v>
      </c>
      <c r="AF145" s="57"/>
      <c r="AG145" s="57"/>
      <c r="AH145" s="57"/>
      <c r="AI145" s="57"/>
      <c r="AJ145" s="1"/>
    </row>
    <row r="146" spans="2:36" ht="12" customHeight="1" x14ac:dyDescent="0.25">
      <c r="B146" s="146">
        <v>2016</v>
      </c>
      <c r="C146" s="57"/>
      <c r="D146" s="57"/>
      <c r="E146" s="57"/>
      <c r="F146" s="57"/>
      <c r="G146" s="57"/>
      <c r="H146" s="57"/>
      <c r="I146" s="145">
        <v>744235282.98999691</v>
      </c>
      <c r="J146" s="57"/>
      <c r="K146" s="57"/>
      <c r="L146" s="57"/>
      <c r="M146" s="57"/>
      <c r="N146" s="57"/>
      <c r="O146" s="57"/>
      <c r="P146" s="57"/>
      <c r="Q146" s="57"/>
      <c r="R146" s="57"/>
      <c r="S146" s="119">
        <v>0.25488509756162964</v>
      </c>
      <c r="T146" s="57"/>
      <c r="U146" s="57"/>
      <c r="V146" s="57"/>
      <c r="W146" s="57"/>
      <c r="X146" s="57"/>
      <c r="Y146" s="57"/>
      <c r="Z146" s="57"/>
      <c r="AA146" s="58">
        <v>12151</v>
      </c>
      <c r="AB146" s="57"/>
      <c r="AC146" s="57"/>
      <c r="AD146" s="57"/>
      <c r="AE146" s="119">
        <v>0.2900415333938034</v>
      </c>
      <c r="AF146" s="57"/>
      <c r="AG146" s="57"/>
      <c r="AH146" s="57"/>
      <c r="AI146" s="57"/>
      <c r="AJ146" s="1"/>
    </row>
    <row r="147" spans="2:36" ht="12" customHeight="1" x14ac:dyDescent="0.25">
      <c r="B147" s="146">
        <v>2017</v>
      </c>
      <c r="C147" s="57"/>
      <c r="D147" s="57"/>
      <c r="E147" s="57"/>
      <c r="F147" s="57"/>
      <c r="G147" s="57"/>
      <c r="H147" s="57"/>
      <c r="I147" s="145">
        <v>425975484.94000119</v>
      </c>
      <c r="J147" s="57"/>
      <c r="K147" s="57"/>
      <c r="L147" s="57"/>
      <c r="M147" s="57"/>
      <c r="N147" s="57"/>
      <c r="O147" s="57"/>
      <c r="P147" s="57"/>
      <c r="Q147" s="57"/>
      <c r="R147" s="57"/>
      <c r="S147" s="119">
        <v>0.14588773942776648</v>
      </c>
      <c r="T147" s="57"/>
      <c r="U147" s="57"/>
      <c r="V147" s="57"/>
      <c r="W147" s="57"/>
      <c r="X147" s="57"/>
      <c r="Y147" s="57"/>
      <c r="Z147" s="57"/>
      <c r="AA147" s="58">
        <v>5701</v>
      </c>
      <c r="AB147" s="57"/>
      <c r="AC147" s="57"/>
      <c r="AD147" s="57"/>
      <c r="AE147" s="119">
        <v>0.13608153912254739</v>
      </c>
      <c r="AF147" s="57"/>
      <c r="AG147" s="57"/>
      <c r="AH147" s="57"/>
      <c r="AI147" s="57"/>
      <c r="AJ147" s="1"/>
    </row>
    <row r="148" spans="2:36" ht="12" customHeight="1" x14ac:dyDescent="0.25">
      <c r="B148" s="146">
        <v>2018</v>
      </c>
      <c r="C148" s="57"/>
      <c r="D148" s="57"/>
      <c r="E148" s="57"/>
      <c r="F148" s="57"/>
      <c r="G148" s="57"/>
      <c r="H148" s="57"/>
      <c r="I148" s="145">
        <v>350460938.6699996</v>
      </c>
      <c r="J148" s="57"/>
      <c r="K148" s="57"/>
      <c r="L148" s="57"/>
      <c r="M148" s="57"/>
      <c r="N148" s="57"/>
      <c r="O148" s="57"/>
      <c r="P148" s="57"/>
      <c r="Q148" s="57"/>
      <c r="R148" s="57"/>
      <c r="S148" s="119">
        <v>0.12002557871963157</v>
      </c>
      <c r="T148" s="57"/>
      <c r="U148" s="57"/>
      <c r="V148" s="57"/>
      <c r="W148" s="57"/>
      <c r="X148" s="57"/>
      <c r="Y148" s="57"/>
      <c r="Z148" s="57"/>
      <c r="AA148" s="58">
        <v>4072</v>
      </c>
      <c r="AB148" s="57"/>
      <c r="AC148" s="57"/>
      <c r="AD148" s="57"/>
      <c r="AE148" s="119">
        <v>9.7197689406597607E-2</v>
      </c>
      <c r="AF148" s="57"/>
      <c r="AG148" s="57"/>
      <c r="AH148" s="57"/>
      <c r="AI148" s="57"/>
      <c r="AJ148" s="1"/>
    </row>
    <row r="149" spans="2:36" ht="12" customHeight="1" x14ac:dyDescent="0.25">
      <c r="B149" s="146">
        <v>2019</v>
      </c>
      <c r="C149" s="57"/>
      <c r="D149" s="57"/>
      <c r="E149" s="57"/>
      <c r="F149" s="57"/>
      <c r="G149" s="57"/>
      <c r="H149" s="57"/>
      <c r="I149" s="145">
        <v>528375731.03999949</v>
      </c>
      <c r="J149" s="57"/>
      <c r="K149" s="57"/>
      <c r="L149" s="57"/>
      <c r="M149" s="57"/>
      <c r="N149" s="57"/>
      <c r="O149" s="57"/>
      <c r="P149" s="57"/>
      <c r="Q149" s="57"/>
      <c r="R149" s="57"/>
      <c r="S149" s="119">
        <v>0.18095769286060279</v>
      </c>
      <c r="T149" s="57"/>
      <c r="U149" s="57"/>
      <c r="V149" s="57"/>
      <c r="W149" s="57"/>
      <c r="X149" s="57"/>
      <c r="Y149" s="57"/>
      <c r="Z149" s="57"/>
      <c r="AA149" s="58">
        <v>6129</v>
      </c>
      <c r="AB149" s="57"/>
      <c r="AC149" s="57"/>
      <c r="AD149" s="57"/>
      <c r="AE149" s="119">
        <v>0.14629779920752375</v>
      </c>
      <c r="AF149" s="57"/>
      <c r="AG149" s="57"/>
      <c r="AH149" s="57"/>
      <c r="AI149" s="57"/>
      <c r="AJ149" s="1"/>
    </row>
    <row r="150" spans="2:36" ht="12" customHeight="1" x14ac:dyDescent="0.25">
      <c r="B150" s="146">
        <v>2020</v>
      </c>
      <c r="C150" s="57"/>
      <c r="D150" s="57"/>
      <c r="E150" s="57"/>
      <c r="F150" s="57"/>
      <c r="G150" s="57"/>
      <c r="H150" s="57"/>
      <c r="I150" s="145">
        <v>269816554.40999913</v>
      </c>
      <c r="J150" s="57"/>
      <c r="K150" s="57"/>
      <c r="L150" s="57"/>
      <c r="M150" s="57"/>
      <c r="N150" s="57"/>
      <c r="O150" s="57"/>
      <c r="P150" s="57"/>
      <c r="Q150" s="57"/>
      <c r="R150" s="57"/>
      <c r="S150" s="119">
        <v>9.2406555247206326E-2</v>
      </c>
      <c r="T150" s="57"/>
      <c r="U150" s="57"/>
      <c r="V150" s="57"/>
      <c r="W150" s="57"/>
      <c r="X150" s="57"/>
      <c r="Y150" s="57"/>
      <c r="Z150" s="57"/>
      <c r="AA150" s="58">
        <v>2785</v>
      </c>
      <c r="AB150" s="57"/>
      <c r="AC150" s="57"/>
      <c r="AD150" s="57"/>
      <c r="AE150" s="119">
        <v>6.6477299852007454E-2</v>
      </c>
      <c r="AF150" s="57"/>
      <c r="AG150" s="57"/>
      <c r="AH150" s="57"/>
      <c r="AI150" s="57"/>
      <c r="AJ150" s="1"/>
    </row>
    <row r="151" spans="2:36" ht="12" customHeight="1" x14ac:dyDescent="0.25">
      <c r="B151" s="146">
        <v>2021</v>
      </c>
      <c r="C151" s="57"/>
      <c r="D151" s="57"/>
      <c r="E151" s="57"/>
      <c r="F151" s="57"/>
      <c r="G151" s="57"/>
      <c r="H151" s="57"/>
      <c r="I151" s="145">
        <v>30835722.75</v>
      </c>
      <c r="J151" s="57"/>
      <c r="K151" s="57"/>
      <c r="L151" s="57"/>
      <c r="M151" s="57"/>
      <c r="N151" s="57"/>
      <c r="O151" s="57"/>
      <c r="P151" s="57"/>
      <c r="Q151" s="57"/>
      <c r="R151" s="57"/>
      <c r="S151" s="119">
        <v>1.0560593378401749E-2</v>
      </c>
      <c r="T151" s="57"/>
      <c r="U151" s="57"/>
      <c r="V151" s="57"/>
      <c r="W151" s="57"/>
      <c r="X151" s="57"/>
      <c r="Y151" s="57"/>
      <c r="Z151" s="57"/>
      <c r="AA151" s="58">
        <v>288</v>
      </c>
      <c r="AB151" s="57"/>
      <c r="AC151" s="57"/>
      <c r="AD151" s="57"/>
      <c r="AE151" s="119">
        <v>6.8744927674607341E-3</v>
      </c>
      <c r="AF151" s="57"/>
      <c r="AG151" s="57"/>
      <c r="AH151" s="57"/>
      <c r="AI151" s="57"/>
      <c r="AJ151" s="1"/>
    </row>
    <row r="152" spans="2:36" ht="12" customHeight="1" x14ac:dyDescent="0.25">
      <c r="B152" s="140"/>
      <c r="C152" s="141"/>
      <c r="D152" s="141"/>
      <c r="E152" s="141"/>
      <c r="F152" s="141"/>
      <c r="G152" s="141"/>
      <c r="H152" s="141"/>
      <c r="I152" s="142">
        <v>2919885431.159997</v>
      </c>
      <c r="J152" s="141"/>
      <c r="K152" s="141"/>
      <c r="L152" s="141"/>
      <c r="M152" s="141"/>
      <c r="N152" s="141"/>
      <c r="O152" s="141"/>
      <c r="P152" s="141"/>
      <c r="Q152" s="141"/>
      <c r="R152" s="141"/>
      <c r="S152" s="143">
        <v>0.999999999999998</v>
      </c>
      <c r="T152" s="141"/>
      <c r="U152" s="141"/>
      <c r="V152" s="141"/>
      <c r="W152" s="141"/>
      <c r="X152" s="141"/>
      <c r="Y152" s="141"/>
      <c r="Z152" s="141"/>
      <c r="AA152" s="144">
        <v>41894</v>
      </c>
      <c r="AB152" s="141"/>
      <c r="AC152" s="141"/>
      <c r="AD152" s="141"/>
      <c r="AE152" s="143">
        <v>1</v>
      </c>
      <c r="AF152" s="141"/>
      <c r="AG152" s="141"/>
      <c r="AH152" s="141"/>
      <c r="AI152" s="141"/>
      <c r="AJ152" s="1"/>
    </row>
    <row r="153" spans="2:36" ht="9" customHeight="1" x14ac:dyDescent="0.25">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row>
    <row r="154" spans="2:36" ht="18.75" customHeight="1" x14ac:dyDescent="0.25">
      <c r="B154" s="69" t="s">
        <v>1039</v>
      </c>
      <c r="C154" s="70"/>
      <c r="D154" s="70"/>
      <c r="E154" s="70"/>
      <c r="F154" s="70"/>
      <c r="G154" s="70"/>
      <c r="H154" s="70"/>
      <c r="I154" s="70"/>
      <c r="J154" s="70"/>
      <c r="K154" s="70"/>
      <c r="L154" s="70"/>
      <c r="M154" s="70"/>
      <c r="N154" s="70"/>
      <c r="O154" s="70"/>
      <c r="P154" s="70"/>
      <c r="Q154" s="70"/>
      <c r="R154" s="70"/>
      <c r="S154" s="70"/>
      <c r="T154" s="70"/>
      <c r="U154" s="70"/>
      <c r="V154" s="70"/>
      <c r="W154" s="70"/>
      <c r="X154" s="70"/>
      <c r="Y154" s="70"/>
      <c r="Z154" s="70"/>
      <c r="AA154" s="70"/>
      <c r="AB154" s="70"/>
      <c r="AC154" s="70"/>
      <c r="AD154" s="70"/>
      <c r="AE154" s="70"/>
      <c r="AF154" s="70"/>
      <c r="AG154" s="70"/>
      <c r="AH154" s="70"/>
      <c r="AI154" s="70"/>
      <c r="AJ154" s="71"/>
    </row>
    <row r="155" spans="2:36" ht="8.25" customHeight="1" x14ac:dyDescent="0.25">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row>
    <row r="156" spans="2:36" ht="11.25" customHeight="1" x14ac:dyDescent="0.25">
      <c r="B156" s="64" t="s">
        <v>1087</v>
      </c>
      <c r="C156" s="65"/>
      <c r="D156" s="65"/>
      <c r="E156" s="65"/>
      <c r="F156" s="65"/>
      <c r="G156" s="65"/>
      <c r="H156" s="64" t="s">
        <v>1049</v>
      </c>
      <c r="I156" s="65"/>
      <c r="J156" s="65"/>
      <c r="K156" s="65"/>
      <c r="L156" s="65"/>
      <c r="M156" s="65"/>
      <c r="N156" s="65"/>
      <c r="O156" s="65"/>
      <c r="P156" s="65"/>
      <c r="Q156" s="65"/>
      <c r="R156" s="65"/>
      <c r="S156" s="65"/>
      <c r="T156" s="64" t="s">
        <v>1050</v>
      </c>
      <c r="U156" s="65"/>
      <c r="V156" s="65"/>
      <c r="W156" s="65"/>
      <c r="X156" s="65"/>
      <c r="Y156" s="65"/>
      <c r="Z156" s="65"/>
      <c r="AA156" s="64" t="s">
        <v>1088</v>
      </c>
      <c r="AB156" s="65"/>
      <c r="AC156" s="65"/>
      <c r="AD156" s="65"/>
      <c r="AE156" s="65"/>
      <c r="AF156" s="64" t="s">
        <v>1050</v>
      </c>
      <c r="AG156" s="65"/>
      <c r="AH156" s="65"/>
      <c r="AI156" s="65"/>
      <c r="AJ156" s="1"/>
    </row>
    <row r="157" spans="2:36" ht="10.5" customHeight="1" x14ac:dyDescent="0.25">
      <c r="B157" s="56" t="s">
        <v>1089</v>
      </c>
      <c r="C157" s="57"/>
      <c r="D157" s="57"/>
      <c r="E157" s="57"/>
      <c r="F157" s="57"/>
      <c r="G157" s="57"/>
      <c r="H157" s="145">
        <v>614158091.43999839</v>
      </c>
      <c r="I157" s="57"/>
      <c r="J157" s="57"/>
      <c r="K157" s="57"/>
      <c r="L157" s="57"/>
      <c r="M157" s="57"/>
      <c r="N157" s="57"/>
      <c r="O157" s="57"/>
      <c r="P157" s="57"/>
      <c r="Q157" s="57"/>
      <c r="R157" s="57"/>
      <c r="S157" s="57"/>
      <c r="T157" s="119">
        <v>0.21033636624434562</v>
      </c>
      <c r="U157" s="57"/>
      <c r="V157" s="57"/>
      <c r="W157" s="57"/>
      <c r="X157" s="57"/>
      <c r="Y157" s="57"/>
      <c r="Z157" s="57"/>
      <c r="AA157" s="58">
        <v>12690</v>
      </c>
      <c r="AB157" s="57"/>
      <c r="AC157" s="57"/>
      <c r="AD157" s="57"/>
      <c r="AE157" s="57"/>
      <c r="AF157" s="119">
        <v>0.53196394885768183</v>
      </c>
      <c r="AG157" s="57"/>
      <c r="AH157" s="57"/>
      <c r="AI157" s="57"/>
      <c r="AJ157" s="1"/>
    </row>
    <row r="158" spans="2:36" ht="10.5" customHeight="1" x14ac:dyDescent="0.25">
      <c r="B158" s="56" t="s">
        <v>1090</v>
      </c>
      <c r="C158" s="57"/>
      <c r="D158" s="57"/>
      <c r="E158" s="57"/>
      <c r="F158" s="57"/>
      <c r="G158" s="57"/>
      <c r="H158" s="145">
        <v>1018470606.7400004</v>
      </c>
      <c r="I158" s="57"/>
      <c r="J158" s="57"/>
      <c r="K158" s="57"/>
      <c r="L158" s="57"/>
      <c r="M158" s="57"/>
      <c r="N158" s="57"/>
      <c r="O158" s="57"/>
      <c r="P158" s="57"/>
      <c r="Q158" s="57"/>
      <c r="R158" s="57"/>
      <c r="S158" s="57"/>
      <c r="T158" s="119">
        <v>0.34880498935719795</v>
      </c>
      <c r="U158" s="57"/>
      <c r="V158" s="57"/>
      <c r="W158" s="57"/>
      <c r="X158" s="57"/>
      <c r="Y158" s="57"/>
      <c r="Z158" s="57"/>
      <c r="AA158" s="58">
        <v>7063</v>
      </c>
      <c r="AB158" s="57"/>
      <c r="AC158" s="57"/>
      <c r="AD158" s="57"/>
      <c r="AE158" s="57"/>
      <c r="AF158" s="119">
        <v>0.29608048627122197</v>
      </c>
      <c r="AG158" s="57"/>
      <c r="AH158" s="57"/>
      <c r="AI158" s="57"/>
      <c r="AJ158" s="1"/>
    </row>
    <row r="159" spans="2:36" ht="10.5" customHeight="1" x14ac:dyDescent="0.25">
      <c r="B159" s="56" t="s">
        <v>1091</v>
      </c>
      <c r="C159" s="57"/>
      <c r="D159" s="57"/>
      <c r="E159" s="57"/>
      <c r="F159" s="57"/>
      <c r="G159" s="57"/>
      <c r="H159" s="145">
        <v>663695228.10999894</v>
      </c>
      <c r="I159" s="57"/>
      <c r="J159" s="57"/>
      <c r="K159" s="57"/>
      <c r="L159" s="57"/>
      <c r="M159" s="57"/>
      <c r="N159" s="57"/>
      <c r="O159" s="57"/>
      <c r="P159" s="57"/>
      <c r="Q159" s="57"/>
      <c r="R159" s="57"/>
      <c r="S159" s="57"/>
      <c r="T159" s="119">
        <v>0.22730180473085526</v>
      </c>
      <c r="U159" s="57"/>
      <c r="V159" s="57"/>
      <c r="W159" s="57"/>
      <c r="X159" s="57"/>
      <c r="Y159" s="57"/>
      <c r="Z159" s="57"/>
      <c r="AA159" s="58">
        <v>2763</v>
      </c>
      <c r="AB159" s="57"/>
      <c r="AC159" s="57"/>
      <c r="AD159" s="57"/>
      <c r="AE159" s="57"/>
      <c r="AF159" s="119">
        <v>0.11582477468036051</v>
      </c>
      <c r="AG159" s="57"/>
      <c r="AH159" s="57"/>
      <c r="AI159" s="57"/>
      <c r="AJ159" s="1"/>
    </row>
    <row r="160" spans="2:36" ht="10.5" customHeight="1" x14ac:dyDescent="0.25">
      <c r="B160" s="56" t="s">
        <v>1092</v>
      </c>
      <c r="C160" s="57"/>
      <c r="D160" s="57"/>
      <c r="E160" s="57"/>
      <c r="F160" s="57"/>
      <c r="G160" s="57"/>
      <c r="H160" s="145">
        <v>263369813.92000014</v>
      </c>
      <c r="I160" s="57"/>
      <c r="J160" s="57"/>
      <c r="K160" s="57"/>
      <c r="L160" s="57"/>
      <c r="M160" s="57"/>
      <c r="N160" s="57"/>
      <c r="O160" s="57"/>
      <c r="P160" s="57"/>
      <c r="Q160" s="57"/>
      <c r="R160" s="57"/>
      <c r="S160" s="57"/>
      <c r="T160" s="119">
        <v>9.0198680780214674E-2</v>
      </c>
      <c r="U160" s="57"/>
      <c r="V160" s="57"/>
      <c r="W160" s="57"/>
      <c r="X160" s="57"/>
      <c r="Y160" s="57"/>
      <c r="Z160" s="57"/>
      <c r="AA160" s="58">
        <v>775</v>
      </c>
      <c r="AB160" s="57"/>
      <c r="AC160" s="57"/>
      <c r="AD160" s="57"/>
      <c r="AE160" s="57"/>
      <c r="AF160" s="119">
        <v>3.2487948019283168E-2</v>
      </c>
      <c r="AG160" s="57"/>
      <c r="AH160" s="57"/>
      <c r="AI160" s="57"/>
      <c r="AJ160" s="1"/>
    </row>
    <row r="161" spans="2:36" ht="10.5" customHeight="1" x14ac:dyDescent="0.25">
      <c r="B161" s="56" t="s">
        <v>1093</v>
      </c>
      <c r="C161" s="57"/>
      <c r="D161" s="57"/>
      <c r="E161" s="57"/>
      <c r="F161" s="57"/>
      <c r="G161" s="57"/>
      <c r="H161" s="145">
        <v>360191690.94999969</v>
      </c>
      <c r="I161" s="57"/>
      <c r="J161" s="57"/>
      <c r="K161" s="57"/>
      <c r="L161" s="57"/>
      <c r="M161" s="57"/>
      <c r="N161" s="57"/>
      <c r="O161" s="57"/>
      <c r="P161" s="57"/>
      <c r="Q161" s="57"/>
      <c r="R161" s="57"/>
      <c r="S161" s="57"/>
      <c r="T161" s="119">
        <v>0.12335815888738637</v>
      </c>
      <c r="U161" s="57"/>
      <c r="V161" s="57"/>
      <c r="W161" s="57"/>
      <c r="X161" s="57"/>
      <c r="Y161" s="57"/>
      <c r="Z161" s="57"/>
      <c r="AA161" s="58">
        <v>564</v>
      </c>
      <c r="AB161" s="57"/>
      <c r="AC161" s="57"/>
      <c r="AD161" s="57"/>
      <c r="AE161" s="57"/>
      <c r="AF161" s="119">
        <v>2.3642842171452527E-2</v>
      </c>
      <c r="AG161" s="57"/>
      <c r="AH161" s="57"/>
      <c r="AI161" s="57"/>
      <c r="AJ161" s="1"/>
    </row>
    <row r="162" spans="2:36" ht="12" customHeight="1" x14ac:dyDescent="0.25">
      <c r="B162" s="140"/>
      <c r="C162" s="141"/>
      <c r="D162" s="141"/>
      <c r="E162" s="141"/>
      <c r="F162" s="141"/>
      <c r="G162" s="141"/>
      <c r="H162" s="142">
        <v>2919885431.1599979</v>
      </c>
      <c r="I162" s="141"/>
      <c r="J162" s="141"/>
      <c r="K162" s="141"/>
      <c r="L162" s="141"/>
      <c r="M162" s="141"/>
      <c r="N162" s="141"/>
      <c r="O162" s="141"/>
      <c r="P162" s="141"/>
      <c r="Q162" s="141"/>
      <c r="R162" s="141"/>
      <c r="S162" s="141"/>
      <c r="T162" s="143">
        <v>0.99999999999999933</v>
      </c>
      <c r="U162" s="141"/>
      <c r="V162" s="141"/>
      <c r="W162" s="141"/>
      <c r="X162" s="141"/>
      <c r="Y162" s="141"/>
      <c r="Z162" s="141"/>
      <c r="AA162" s="144">
        <v>23855</v>
      </c>
      <c r="AB162" s="141"/>
      <c r="AC162" s="141"/>
      <c r="AD162" s="141"/>
      <c r="AE162" s="141"/>
      <c r="AF162" s="143">
        <v>1</v>
      </c>
      <c r="AG162" s="141"/>
      <c r="AH162" s="141"/>
      <c r="AI162" s="141"/>
      <c r="AJ162" s="1"/>
    </row>
    <row r="163" spans="2:36" ht="9" customHeight="1" x14ac:dyDescent="0.25">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row>
    <row r="164" spans="2:36" ht="18.75" customHeight="1" x14ac:dyDescent="0.25">
      <c r="B164" s="69" t="s">
        <v>1040</v>
      </c>
      <c r="C164" s="70"/>
      <c r="D164" s="70"/>
      <c r="E164" s="70"/>
      <c r="F164" s="70"/>
      <c r="G164" s="70"/>
      <c r="H164" s="70"/>
      <c r="I164" s="70"/>
      <c r="J164" s="70"/>
      <c r="K164" s="70"/>
      <c r="L164" s="70"/>
      <c r="M164" s="70"/>
      <c r="N164" s="70"/>
      <c r="O164" s="70"/>
      <c r="P164" s="70"/>
      <c r="Q164" s="70"/>
      <c r="R164" s="70"/>
      <c r="S164" s="70"/>
      <c r="T164" s="70"/>
      <c r="U164" s="70"/>
      <c r="V164" s="70"/>
      <c r="W164" s="70"/>
      <c r="X164" s="70"/>
      <c r="Y164" s="70"/>
      <c r="Z164" s="70"/>
      <c r="AA164" s="70"/>
      <c r="AB164" s="70"/>
      <c r="AC164" s="70"/>
      <c r="AD164" s="70"/>
      <c r="AE164" s="70"/>
      <c r="AF164" s="70"/>
      <c r="AG164" s="70"/>
      <c r="AH164" s="70"/>
      <c r="AI164" s="70"/>
      <c r="AJ164" s="71"/>
    </row>
    <row r="165" spans="2:36" ht="8.25" customHeight="1" x14ac:dyDescent="0.25">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row>
    <row r="166" spans="2:36" ht="11.25" customHeight="1" x14ac:dyDescent="0.25">
      <c r="B166" s="64"/>
      <c r="C166" s="65"/>
      <c r="D166" s="65"/>
      <c r="E166" s="65"/>
      <c r="F166" s="65"/>
      <c r="G166" s="64" t="s">
        <v>1049</v>
      </c>
      <c r="H166" s="65"/>
      <c r="I166" s="65"/>
      <c r="J166" s="65"/>
      <c r="K166" s="65"/>
      <c r="L166" s="65"/>
      <c r="M166" s="65"/>
      <c r="N166" s="65"/>
      <c r="O166" s="65"/>
      <c r="P166" s="65"/>
      <c r="Q166" s="65"/>
      <c r="R166" s="65"/>
      <c r="S166" s="64" t="s">
        <v>1050</v>
      </c>
      <c r="T166" s="65"/>
      <c r="U166" s="65"/>
      <c r="V166" s="65"/>
      <c r="W166" s="65"/>
      <c r="X166" s="65"/>
      <c r="Y166" s="65"/>
      <c r="Z166" s="64" t="s">
        <v>1051</v>
      </c>
      <c r="AA166" s="65"/>
      <c r="AB166" s="65"/>
      <c r="AC166" s="65"/>
      <c r="AD166" s="65"/>
      <c r="AE166" s="65"/>
      <c r="AF166" s="64" t="s">
        <v>1050</v>
      </c>
      <c r="AG166" s="65"/>
      <c r="AH166" s="65"/>
      <c r="AI166" s="65"/>
      <c r="AJ166" s="1"/>
    </row>
    <row r="167" spans="2:36" ht="11.25" customHeight="1" x14ac:dyDescent="0.25">
      <c r="B167" s="56" t="s">
        <v>1094</v>
      </c>
      <c r="C167" s="57"/>
      <c r="D167" s="57"/>
      <c r="E167" s="57"/>
      <c r="F167" s="57"/>
      <c r="G167" s="145">
        <v>2914791.7</v>
      </c>
      <c r="H167" s="57"/>
      <c r="I167" s="57"/>
      <c r="J167" s="57"/>
      <c r="K167" s="57"/>
      <c r="L167" s="57"/>
      <c r="M167" s="57"/>
      <c r="N167" s="57"/>
      <c r="O167" s="57"/>
      <c r="P167" s="57"/>
      <c r="Q167" s="57"/>
      <c r="R167" s="57"/>
      <c r="S167" s="119">
        <v>9.9825550307363698E-4</v>
      </c>
      <c r="T167" s="57"/>
      <c r="U167" s="57"/>
      <c r="V167" s="57"/>
      <c r="W167" s="57"/>
      <c r="X167" s="57"/>
      <c r="Y167" s="57"/>
      <c r="Z167" s="58">
        <v>65</v>
      </c>
      <c r="AA167" s="57"/>
      <c r="AB167" s="57"/>
      <c r="AC167" s="57"/>
      <c r="AD167" s="57"/>
      <c r="AE167" s="57"/>
      <c r="AF167" s="119">
        <v>1.5515348259894019E-3</v>
      </c>
      <c r="AG167" s="57"/>
      <c r="AH167" s="57"/>
      <c r="AI167" s="57"/>
      <c r="AJ167" s="1"/>
    </row>
    <row r="168" spans="2:36" ht="11.25" customHeight="1" x14ac:dyDescent="0.25">
      <c r="B168" s="56" t="s">
        <v>1095</v>
      </c>
      <c r="C168" s="57"/>
      <c r="D168" s="57"/>
      <c r="E168" s="57"/>
      <c r="F168" s="57"/>
      <c r="G168" s="145">
        <v>62025578.750000089</v>
      </c>
      <c r="H168" s="57"/>
      <c r="I168" s="57"/>
      <c r="J168" s="57"/>
      <c r="K168" s="57"/>
      <c r="L168" s="57"/>
      <c r="M168" s="57"/>
      <c r="N168" s="57"/>
      <c r="O168" s="57"/>
      <c r="P168" s="57"/>
      <c r="Q168" s="57"/>
      <c r="R168" s="57"/>
      <c r="S168" s="119">
        <v>2.1242470025736256E-2</v>
      </c>
      <c r="T168" s="57"/>
      <c r="U168" s="57"/>
      <c r="V168" s="57"/>
      <c r="W168" s="57"/>
      <c r="X168" s="57"/>
      <c r="Y168" s="57"/>
      <c r="Z168" s="58">
        <v>772</v>
      </c>
      <c r="AA168" s="57"/>
      <c r="AB168" s="57"/>
      <c r="AC168" s="57"/>
      <c r="AD168" s="57"/>
      <c r="AE168" s="57"/>
      <c r="AF168" s="119">
        <v>1.8427459779443357E-2</v>
      </c>
      <c r="AG168" s="57"/>
      <c r="AH168" s="57"/>
      <c r="AI168" s="57"/>
      <c r="AJ168" s="1"/>
    </row>
    <row r="169" spans="2:36" ht="11.25" customHeight="1" x14ac:dyDescent="0.25">
      <c r="B169" s="56" t="s">
        <v>1096</v>
      </c>
      <c r="C169" s="57"/>
      <c r="D169" s="57"/>
      <c r="E169" s="57"/>
      <c r="F169" s="57"/>
      <c r="G169" s="145">
        <v>631614588.16999876</v>
      </c>
      <c r="H169" s="57"/>
      <c r="I169" s="57"/>
      <c r="J169" s="57"/>
      <c r="K169" s="57"/>
      <c r="L169" s="57"/>
      <c r="M169" s="57"/>
      <c r="N169" s="57"/>
      <c r="O169" s="57"/>
      <c r="P169" s="57"/>
      <c r="Q169" s="57"/>
      <c r="R169" s="57"/>
      <c r="S169" s="119">
        <v>0.2163148531204786</v>
      </c>
      <c r="T169" s="57"/>
      <c r="U169" s="57"/>
      <c r="V169" s="57"/>
      <c r="W169" s="57"/>
      <c r="X169" s="57"/>
      <c r="Y169" s="57"/>
      <c r="Z169" s="58">
        <v>8569</v>
      </c>
      <c r="AA169" s="57"/>
      <c r="AB169" s="57"/>
      <c r="AC169" s="57"/>
      <c r="AD169" s="57"/>
      <c r="AE169" s="57"/>
      <c r="AF169" s="119">
        <v>0.20454002959851053</v>
      </c>
      <c r="AG169" s="57"/>
      <c r="AH169" s="57"/>
      <c r="AI169" s="57"/>
      <c r="AJ169" s="1"/>
    </row>
    <row r="170" spans="2:36" ht="11.25" customHeight="1" x14ac:dyDescent="0.25">
      <c r="B170" s="56" t="s">
        <v>1097</v>
      </c>
      <c r="C170" s="57"/>
      <c r="D170" s="57"/>
      <c r="E170" s="57"/>
      <c r="F170" s="57"/>
      <c r="G170" s="145">
        <v>1846449097.9599912</v>
      </c>
      <c r="H170" s="57"/>
      <c r="I170" s="57"/>
      <c r="J170" s="57"/>
      <c r="K170" s="57"/>
      <c r="L170" s="57"/>
      <c r="M170" s="57"/>
      <c r="N170" s="57"/>
      <c r="O170" s="57"/>
      <c r="P170" s="57"/>
      <c r="Q170" s="57"/>
      <c r="R170" s="57"/>
      <c r="S170" s="119">
        <v>0.63237039311725574</v>
      </c>
      <c r="T170" s="57"/>
      <c r="U170" s="57"/>
      <c r="V170" s="57"/>
      <c r="W170" s="57"/>
      <c r="X170" s="57"/>
      <c r="Y170" s="57"/>
      <c r="Z170" s="58">
        <v>26430</v>
      </c>
      <c r="AA170" s="57"/>
      <c r="AB170" s="57"/>
      <c r="AC170" s="57"/>
      <c r="AD170" s="57"/>
      <c r="AE170" s="57"/>
      <c r="AF170" s="119">
        <v>0.63087793001384451</v>
      </c>
      <c r="AG170" s="57"/>
      <c r="AH170" s="57"/>
      <c r="AI170" s="57"/>
      <c r="AJ170" s="1"/>
    </row>
    <row r="171" spans="2:36" ht="11.25" customHeight="1" x14ac:dyDescent="0.25">
      <c r="B171" s="56" t="s">
        <v>1098</v>
      </c>
      <c r="C171" s="57"/>
      <c r="D171" s="57"/>
      <c r="E171" s="57"/>
      <c r="F171" s="57"/>
      <c r="G171" s="145">
        <v>240426371.08000055</v>
      </c>
      <c r="H171" s="57"/>
      <c r="I171" s="57"/>
      <c r="J171" s="57"/>
      <c r="K171" s="57"/>
      <c r="L171" s="57"/>
      <c r="M171" s="57"/>
      <c r="N171" s="57"/>
      <c r="O171" s="57"/>
      <c r="P171" s="57"/>
      <c r="Q171" s="57"/>
      <c r="R171" s="57"/>
      <c r="S171" s="119">
        <v>8.2341029039788627E-2</v>
      </c>
      <c r="T171" s="57"/>
      <c r="U171" s="57"/>
      <c r="V171" s="57"/>
      <c r="W171" s="57"/>
      <c r="X171" s="57"/>
      <c r="Y171" s="57"/>
      <c r="Z171" s="58">
        <v>3532</v>
      </c>
      <c r="AA171" s="57"/>
      <c r="AB171" s="57"/>
      <c r="AC171" s="57"/>
      <c r="AD171" s="57"/>
      <c r="AE171" s="57"/>
      <c r="AF171" s="119">
        <v>8.430801546760873E-2</v>
      </c>
      <c r="AG171" s="57"/>
      <c r="AH171" s="57"/>
      <c r="AI171" s="57"/>
      <c r="AJ171" s="1"/>
    </row>
    <row r="172" spans="2:36" ht="11.25" customHeight="1" x14ac:dyDescent="0.25">
      <c r="B172" s="56" t="s">
        <v>1099</v>
      </c>
      <c r="C172" s="57"/>
      <c r="D172" s="57"/>
      <c r="E172" s="57"/>
      <c r="F172" s="57"/>
      <c r="G172" s="145">
        <v>106714235.35999997</v>
      </c>
      <c r="H172" s="57"/>
      <c r="I172" s="57"/>
      <c r="J172" s="57"/>
      <c r="K172" s="57"/>
      <c r="L172" s="57"/>
      <c r="M172" s="57"/>
      <c r="N172" s="57"/>
      <c r="O172" s="57"/>
      <c r="P172" s="57"/>
      <c r="Q172" s="57"/>
      <c r="R172" s="57"/>
      <c r="S172" s="119">
        <v>3.6547404984176149E-2</v>
      </c>
      <c r="T172" s="57"/>
      <c r="U172" s="57"/>
      <c r="V172" s="57"/>
      <c r="W172" s="57"/>
      <c r="X172" s="57"/>
      <c r="Y172" s="57"/>
      <c r="Z172" s="58">
        <v>1723</v>
      </c>
      <c r="AA172" s="57"/>
      <c r="AB172" s="57"/>
      <c r="AC172" s="57"/>
      <c r="AD172" s="57"/>
      <c r="AE172" s="57"/>
      <c r="AF172" s="119">
        <v>4.1127607771995991E-2</v>
      </c>
      <c r="AG172" s="57"/>
      <c r="AH172" s="57"/>
      <c r="AI172" s="57"/>
      <c r="AJ172" s="1"/>
    </row>
    <row r="173" spans="2:36" ht="11.25" customHeight="1" x14ac:dyDescent="0.25">
      <c r="B173" s="56" t="s">
        <v>1100</v>
      </c>
      <c r="C173" s="57"/>
      <c r="D173" s="57"/>
      <c r="E173" s="57"/>
      <c r="F173" s="57"/>
      <c r="G173" s="145">
        <v>19171093.950000003</v>
      </c>
      <c r="H173" s="57"/>
      <c r="I173" s="57"/>
      <c r="J173" s="57"/>
      <c r="K173" s="57"/>
      <c r="L173" s="57"/>
      <c r="M173" s="57"/>
      <c r="N173" s="57"/>
      <c r="O173" s="57"/>
      <c r="P173" s="57"/>
      <c r="Q173" s="57"/>
      <c r="R173" s="57"/>
      <c r="S173" s="119">
        <v>6.5657007447664992E-3</v>
      </c>
      <c r="T173" s="57"/>
      <c r="U173" s="57"/>
      <c r="V173" s="57"/>
      <c r="W173" s="57"/>
      <c r="X173" s="57"/>
      <c r="Y173" s="57"/>
      <c r="Z173" s="58">
        <v>417</v>
      </c>
      <c r="AA173" s="57"/>
      <c r="AB173" s="57"/>
      <c r="AC173" s="57"/>
      <c r="AD173" s="57"/>
      <c r="AE173" s="57"/>
      <c r="AF173" s="119">
        <v>9.9536926528858548E-3</v>
      </c>
      <c r="AG173" s="57"/>
      <c r="AH173" s="57"/>
      <c r="AI173" s="57"/>
      <c r="AJ173" s="1"/>
    </row>
    <row r="174" spans="2:36" ht="11.25" customHeight="1" x14ac:dyDescent="0.25">
      <c r="B174" s="56" t="s">
        <v>1101</v>
      </c>
      <c r="C174" s="57"/>
      <c r="D174" s="57"/>
      <c r="E174" s="57"/>
      <c r="F174" s="57"/>
      <c r="G174" s="145">
        <v>6616987.75</v>
      </c>
      <c r="H174" s="57"/>
      <c r="I174" s="57"/>
      <c r="J174" s="57"/>
      <c r="K174" s="57"/>
      <c r="L174" s="57"/>
      <c r="M174" s="57"/>
      <c r="N174" s="57"/>
      <c r="O174" s="57"/>
      <c r="P174" s="57"/>
      <c r="Q174" s="57"/>
      <c r="R174" s="57"/>
      <c r="S174" s="119">
        <v>2.2661806108506288E-3</v>
      </c>
      <c r="T174" s="57"/>
      <c r="U174" s="57"/>
      <c r="V174" s="57"/>
      <c r="W174" s="57"/>
      <c r="X174" s="57"/>
      <c r="Y174" s="57"/>
      <c r="Z174" s="58">
        <v>215</v>
      </c>
      <c r="AA174" s="57"/>
      <c r="AB174" s="57"/>
      <c r="AC174" s="57"/>
      <c r="AD174" s="57"/>
      <c r="AE174" s="57"/>
      <c r="AF174" s="119">
        <v>5.1319998090418673E-3</v>
      </c>
      <c r="AG174" s="57"/>
      <c r="AH174" s="57"/>
      <c r="AI174" s="57"/>
      <c r="AJ174" s="1"/>
    </row>
    <row r="175" spans="2:36" ht="11.25" customHeight="1" x14ac:dyDescent="0.25">
      <c r="B175" s="56" t="s">
        <v>1102</v>
      </c>
      <c r="C175" s="57"/>
      <c r="D175" s="57"/>
      <c r="E175" s="57"/>
      <c r="F175" s="57"/>
      <c r="G175" s="145">
        <v>2951533.8600000003</v>
      </c>
      <c r="H175" s="57"/>
      <c r="I175" s="57"/>
      <c r="J175" s="57"/>
      <c r="K175" s="57"/>
      <c r="L175" s="57"/>
      <c r="M175" s="57"/>
      <c r="N175" s="57"/>
      <c r="O175" s="57"/>
      <c r="P175" s="57"/>
      <c r="Q175" s="57"/>
      <c r="R175" s="57"/>
      <c r="S175" s="119">
        <v>1.010838928302552E-3</v>
      </c>
      <c r="T175" s="57"/>
      <c r="U175" s="57"/>
      <c r="V175" s="57"/>
      <c r="W175" s="57"/>
      <c r="X175" s="57"/>
      <c r="Y175" s="57"/>
      <c r="Z175" s="58">
        <v>99</v>
      </c>
      <c r="AA175" s="57"/>
      <c r="AB175" s="57"/>
      <c r="AC175" s="57"/>
      <c r="AD175" s="57"/>
      <c r="AE175" s="57"/>
      <c r="AF175" s="119">
        <v>2.3631068888146276E-3</v>
      </c>
      <c r="AG175" s="57"/>
      <c r="AH175" s="57"/>
      <c r="AI175" s="57"/>
      <c r="AJ175" s="1"/>
    </row>
    <row r="176" spans="2:36" ht="11.25" customHeight="1" x14ac:dyDescent="0.25">
      <c r="B176" s="56" t="s">
        <v>1103</v>
      </c>
      <c r="C176" s="57"/>
      <c r="D176" s="57"/>
      <c r="E176" s="57"/>
      <c r="F176" s="57"/>
      <c r="G176" s="145">
        <v>727742.89999999979</v>
      </c>
      <c r="H176" s="57"/>
      <c r="I176" s="57"/>
      <c r="J176" s="57"/>
      <c r="K176" s="57"/>
      <c r="L176" s="57"/>
      <c r="M176" s="57"/>
      <c r="N176" s="57"/>
      <c r="O176" s="57"/>
      <c r="P176" s="57"/>
      <c r="Q176" s="57"/>
      <c r="R176" s="57"/>
      <c r="S176" s="119">
        <v>2.4923679957911479E-4</v>
      </c>
      <c r="T176" s="57"/>
      <c r="U176" s="57"/>
      <c r="V176" s="57"/>
      <c r="W176" s="57"/>
      <c r="X176" s="57"/>
      <c r="Y176" s="57"/>
      <c r="Z176" s="58">
        <v>46</v>
      </c>
      <c r="AA176" s="57"/>
      <c r="AB176" s="57"/>
      <c r="AC176" s="57"/>
      <c r="AD176" s="57"/>
      <c r="AE176" s="57"/>
      <c r="AF176" s="119">
        <v>1.0980092614694228E-3</v>
      </c>
      <c r="AG176" s="57"/>
      <c r="AH176" s="57"/>
      <c r="AI176" s="57"/>
      <c r="AJ176" s="1"/>
    </row>
    <row r="177" spans="2:36" ht="11.25" customHeight="1" x14ac:dyDescent="0.25">
      <c r="B177" s="56" t="s">
        <v>1104</v>
      </c>
      <c r="C177" s="57"/>
      <c r="D177" s="57"/>
      <c r="E177" s="57"/>
      <c r="F177" s="57"/>
      <c r="G177" s="145">
        <v>187059.73</v>
      </c>
      <c r="H177" s="57"/>
      <c r="I177" s="57"/>
      <c r="J177" s="57"/>
      <c r="K177" s="57"/>
      <c r="L177" s="57"/>
      <c r="M177" s="57"/>
      <c r="N177" s="57"/>
      <c r="O177" s="57"/>
      <c r="P177" s="57"/>
      <c r="Q177" s="57"/>
      <c r="R177" s="57"/>
      <c r="S177" s="119">
        <v>6.4064064981373705E-5</v>
      </c>
      <c r="T177" s="57"/>
      <c r="U177" s="57"/>
      <c r="V177" s="57"/>
      <c r="W177" s="57"/>
      <c r="X177" s="57"/>
      <c r="Y177" s="57"/>
      <c r="Z177" s="58">
        <v>14</v>
      </c>
      <c r="AA177" s="57"/>
      <c r="AB177" s="57"/>
      <c r="AC177" s="57"/>
      <c r="AD177" s="57"/>
      <c r="AE177" s="57"/>
      <c r="AF177" s="119">
        <v>3.3417673175156347E-4</v>
      </c>
      <c r="AG177" s="57"/>
      <c r="AH177" s="57"/>
      <c r="AI177" s="57"/>
      <c r="AJ177" s="1"/>
    </row>
    <row r="178" spans="2:36" ht="11.25" customHeight="1" x14ac:dyDescent="0.25">
      <c r="B178" s="56" t="s">
        <v>1105</v>
      </c>
      <c r="C178" s="57"/>
      <c r="D178" s="57"/>
      <c r="E178" s="57"/>
      <c r="F178" s="57"/>
      <c r="G178" s="145">
        <v>83351.779999999984</v>
      </c>
      <c r="H178" s="57"/>
      <c r="I178" s="57"/>
      <c r="J178" s="57"/>
      <c r="K178" s="57"/>
      <c r="L178" s="57"/>
      <c r="M178" s="57"/>
      <c r="N178" s="57"/>
      <c r="O178" s="57"/>
      <c r="P178" s="57"/>
      <c r="Q178" s="57"/>
      <c r="R178" s="57"/>
      <c r="S178" s="119">
        <v>2.8546250174920938E-5</v>
      </c>
      <c r="T178" s="57"/>
      <c r="U178" s="57"/>
      <c r="V178" s="57"/>
      <c r="W178" s="57"/>
      <c r="X178" s="57"/>
      <c r="Y178" s="57"/>
      <c r="Z178" s="58">
        <v>11</v>
      </c>
      <c r="AA178" s="57"/>
      <c r="AB178" s="57"/>
      <c r="AC178" s="57"/>
      <c r="AD178" s="57"/>
      <c r="AE178" s="57"/>
      <c r="AF178" s="119">
        <v>2.6256743209051415E-4</v>
      </c>
      <c r="AG178" s="57"/>
      <c r="AH178" s="57"/>
      <c r="AI178" s="57"/>
      <c r="AJ178" s="1"/>
    </row>
    <row r="179" spans="2:36" ht="11.25" customHeight="1" x14ac:dyDescent="0.25">
      <c r="B179" s="56" t="s">
        <v>1106</v>
      </c>
      <c r="C179" s="57"/>
      <c r="D179" s="57"/>
      <c r="E179" s="57"/>
      <c r="F179" s="57"/>
      <c r="G179" s="145">
        <v>2998.17</v>
      </c>
      <c r="H179" s="57"/>
      <c r="I179" s="57"/>
      <c r="J179" s="57"/>
      <c r="K179" s="57"/>
      <c r="L179" s="57"/>
      <c r="M179" s="57"/>
      <c r="N179" s="57"/>
      <c r="O179" s="57"/>
      <c r="P179" s="57"/>
      <c r="Q179" s="57"/>
      <c r="R179" s="57"/>
      <c r="S179" s="119">
        <v>1.0268108357967009E-6</v>
      </c>
      <c r="T179" s="57"/>
      <c r="U179" s="57"/>
      <c r="V179" s="57"/>
      <c r="W179" s="57"/>
      <c r="X179" s="57"/>
      <c r="Y179" s="57"/>
      <c r="Z179" s="58">
        <v>1</v>
      </c>
      <c r="AA179" s="57"/>
      <c r="AB179" s="57"/>
      <c r="AC179" s="57"/>
      <c r="AD179" s="57"/>
      <c r="AE179" s="57"/>
      <c r="AF179" s="119">
        <v>2.3869766553683106E-5</v>
      </c>
      <c r="AG179" s="57"/>
      <c r="AH179" s="57"/>
      <c r="AI179" s="57"/>
      <c r="AJ179" s="1"/>
    </row>
    <row r="180" spans="2:36" ht="11.25" customHeight="1" x14ac:dyDescent="0.25">
      <c r="B180" s="140"/>
      <c r="C180" s="141"/>
      <c r="D180" s="141"/>
      <c r="E180" s="141"/>
      <c r="F180" s="141"/>
      <c r="G180" s="142">
        <v>2919885431.1599908</v>
      </c>
      <c r="H180" s="141"/>
      <c r="I180" s="141"/>
      <c r="J180" s="141"/>
      <c r="K180" s="141"/>
      <c r="L180" s="141"/>
      <c r="M180" s="141"/>
      <c r="N180" s="141"/>
      <c r="O180" s="141"/>
      <c r="P180" s="141"/>
      <c r="Q180" s="141"/>
      <c r="R180" s="141"/>
      <c r="S180" s="143">
        <v>1.0000000000000002</v>
      </c>
      <c r="T180" s="141"/>
      <c r="U180" s="141"/>
      <c r="V180" s="141"/>
      <c r="W180" s="141"/>
      <c r="X180" s="141"/>
      <c r="Y180" s="141"/>
      <c r="Z180" s="144">
        <v>41894</v>
      </c>
      <c r="AA180" s="141"/>
      <c r="AB180" s="141"/>
      <c r="AC180" s="141"/>
      <c r="AD180" s="141"/>
      <c r="AE180" s="141"/>
      <c r="AF180" s="143">
        <v>1</v>
      </c>
      <c r="AG180" s="141"/>
      <c r="AH180" s="141"/>
      <c r="AI180" s="141"/>
      <c r="AJ180" s="1"/>
    </row>
    <row r="181" spans="2:36" ht="9" customHeight="1" x14ac:dyDescent="0.25">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row>
    <row r="182" spans="2:36" ht="18.75" customHeight="1" x14ac:dyDescent="0.25">
      <c r="B182" s="69" t="s">
        <v>1041</v>
      </c>
      <c r="C182" s="70"/>
      <c r="D182" s="70"/>
      <c r="E182" s="70"/>
      <c r="F182" s="70"/>
      <c r="G182" s="70"/>
      <c r="H182" s="70"/>
      <c r="I182" s="70"/>
      <c r="J182" s="70"/>
      <c r="K182" s="70"/>
      <c r="L182" s="70"/>
      <c r="M182" s="70"/>
      <c r="N182" s="70"/>
      <c r="O182" s="70"/>
      <c r="P182" s="70"/>
      <c r="Q182" s="70"/>
      <c r="R182" s="70"/>
      <c r="S182" s="70"/>
      <c r="T182" s="70"/>
      <c r="U182" s="70"/>
      <c r="V182" s="70"/>
      <c r="W182" s="70"/>
      <c r="X182" s="70"/>
      <c r="Y182" s="70"/>
      <c r="Z182" s="70"/>
      <c r="AA182" s="70"/>
      <c r="AB182" s="70"/>
      <c r="AC182" s="70"/>
      <c r="AD182" s="70"/>
      <c r="AE182" s="70"/>
      <c r="AF182" s="70"/>
      <c r="AG182" s="70"/>
      <c r="AH182" s="70"/>
      <c r="AI182" s="70"/>
      <c r="AJ182" s="71"/>
    </row>
    <row r="183" spans="2:36" ht="8.25" customHeight="1" x14ac:dyDescent="0.25">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row>
    <row r="184" spans="2:36" ht="12.75" customHeight="1" x14ac:dyDescent="0.25">
      <c r="B184" s="64"/>
      <c r="C184" s="65"/>
      <c r="D184" s="65"/>
      <c r="E184" s="65"/>
      <c r="F184" s="64" t="s">
        <v>1049</v>
      </c>
      <c r="G184" s="65"/>
      <c r="H184" s="65"/>
      <c r="I184" s="65"/>
      <c r="J184" s="65"/>
      <c r="K184" s="65"/>
      <c r="L184" s="65"/>
      <c r="M184" s="65"/>
      <c r="N184" s="65"/>
      <c r="O184" s="65"/>
      <c r="P184" s="65"/>
      <c r="Q184" s="65"/>
      <c r="R184" s="64" t="s">
        <v>1050</v>
      </c>
      <c r="S184" s="65"/>
      <c r="T184" s="65"/>
      <c r="U184" s="65"/>
      <c r="V184" s="65"/>
      <c r="W184" s="65"/>
      <c r="X184" s="65"/>
      <c r="Y184" s="64" t="s">
        <v>1051</v>
      </c>
      <c r="Z184" s="65"/>
      <c r="AA184" s="65"/>
      <c r="AB184" s="65"/>
      <c r="AC184" s="65"/>
      <c r="AD184" s="65"/>
      <c r="AE184" s="65"/>
      <c r="AF184" s="64" t="s">
        <v>1050</v>
      </c>
      <c r="AG184" s="65"/>
      <c r="AH184" s="65"/>
      <c r="AI184" s="65"/>
      <c r="AJ184" s="1"/>
    </row>
    <row r="185" spans="2:36" ht="11.25" customHeight="1" x14ac:dyDescent="0.25">
      <c r="B185" s="56" t="s">
        <v>897</v>
      </c>
      <c r="C185" s="57"/>
      <c r="D185" s="57"/>
      <c r="E185" s="57"/>
      <c r="F185" s="145">
        <v>2737468020.1300101</v>
      </c>
      <c r="G185" s="57"/>
      <c r="H185" s="57"/>
      <c r="I185" s="57"/>
      <c r="J185" s="57"/>
      <c r="K185" s="57"/>
      <c r="L185" s="57"/>
      <c r="M185" s="57"/>
      <c r="N185" s="57"/>
      <c r="O185" s="57"/>
      <c r="P185" s="57"/>
      <c r="Q185" s="57"/>
      <c r="R185" s="119">
        <v>0.93752583266339684</v>
      </c>
      <c r="S185" s="57"/>
      <c r="T185" s="57"/>
      <c r="U185" s="57"/>
      <c r="V185" s="57"/>
      <c r="W185" s="57"/>
      <c r="X185" s="57"/>
      <c r="Y185" s="58">
        <v>39668</v>
      </c>
      <c r="Z185" s="57"/>
      <c r="AA185" s="57"/>
      <c r="AB185" s="57"/>
      <c r="AC185" s="57"/>
      <c r="AD185" s="57"/>
      <c r="AE185" s="57"/>
      <c r="AF185" s="119">
        <v>0.94686589965150136</v>
      </c>
      <c r="AG185" s="57"/>
      <c r="AH185" s="57"/>
      <c r="AI185" s="57"/>
      <c r="AJ185" s="1"/>
    </row>
    <row r="186" spans="2:36" ht="11.25" customHeight="1" x14ac:dyDescent="0.25">
      <c r="B186" s="56" t="s">
        <v>1107</v>
      </c>
      <c r="C186" s="57"/>
      <c r="D186" s="57"/>
      <c r="E186" s="57"/>
      <c r="F186" s="145">
        <v>3817022.4700000007</v>
      </c>
      <c r="G186" s="57"/>
      <c r="H186" s="57"/>
      <c r="I186" s="57"/>
      <c r="J186" s="57"/>
      <c r="K186" s="57"/>
      <c r="L186" s="57"/>
      <c r="M186" s="57"/>
      <c r="N186" s="57"/>
      <c r="O186" s="57"/>
      <c r="P186" s="57"/>
      <c r="Q186" s="57"/>
      <c r="R186" s="119">
        <v>1.3072507671931417E-3</v>
      </c>
      <c r="S186" s="57"/>
      <c r="T186" s="57"/>
      <c r="U186" s="57"/>
      <c r="V186" s="57"/>
      <c r="W186" s="57"/>
      <c r="X186" s="57"/>
      <c r="Y186" s="58">
        <v>58</v>
      </c>
      <c r="Z186" s="57"/>
      <c r="AA186" s="57"/>
      <c r="AB186" s="57"/>
      <c r="AC186" s="57"/>
      <c r="AD186" s="57"/>
      <c r="AE186" s="57"/>
      <c r="AF186" s="119">
        <v>1.3844464601136201E-3</v>
      </c>
      <c r="AG186" s="57"/>
      <c r="AH186" s="57"/>
      <c r="AI186" s="57"/>
      <c r="AJ186" s="1"/>
    </row>
    <row r="187" spans="2:36" ht="11.25" customHeight="1" x14ac:dyDescent="0.25">
      <c r="B187" s="56" t="s">
        <v>1108</v>
      </c>
      <c r="C187" s="57"/>
      <c r="D187" s="57"/>
      <c r="E187" s="57"/>
      <c r="F187" s="145">
        <v>178600388.56000033</v>
      </c>
      <c r="G187" s="57"/>
      <c r="H187" s="57"/>
      <c r="I187" s="57"/>
      <c r="J187" s="57"/>
      <c r="K187" s="57"/>
      <c r="L187" s="57"/>
      <c r="M187" s="57"/>
      <c r="N187" s="57"/>
      <c r="O187" s="57"/>
      <c r="P187" s="57"/>
      <c r="Q187" s="57"/>
      <c r="R187" s="119">
        <v>6.1166916569410076E-2</v>
      </c>
      <c r="S187" s="57"/>
      <c r="T187" s="57"/>
      <c r="U187" s="57"/>
      <c r="V187" s="57"/>
      <c r="W187" s="57"/>
      <c r="X187" s="57"/>
      <c r="Y187" s="58">
        <v>2168</v>
      </c>
      <c r="Z187" s="57"/>
      <c r="AA187" s="57"/>
      <c r="AB187" s="57"/>
      <c r="AC187" s="57"/>
      <c r="AD187" s="57"/>
      <c r="AE187" s="57"/>
      <c r="AF187" s="119">
        <v>5.1749653888384969E-2</v>
      </c>
      <c r="AG187" s="57"/>
      <c r="AH187" s="57"/>
      <c r="AI187" s="57"/>
      <c r="AJ187" s="1"/>
    </row>
    <row r="188" spans="2:36" ht="12.75" customHeight="1" x14ac:dyDescent="0.25">
      <c r="B188" s="140"/>
      <c r="C188" s="141"/>
      <c r="D188" s="141"/>
      <c r="E188" s="141"/>
      <c r="F188" s="142">
        <v>2919885431.1600103</v>
      </c>
      <c r="G188" s="141"/>
      <c r="H188" s="141"/>
      <c r="I188" s="141"/>
      <c r="J188" s="141"/>
      <c r="K188" s="141"/>
      <c r="L188" s="141"/>
      <c r="M188" s="141"/>
      <c r="N188" s="141"/>
      <c r="O188" s="141"/>
      <c r="P188" s="141"/>
      <c r="Q188" s="141"/>
      <c r="R188" s="143">
        <v>0.99999999999999345</v>
      </c>
      <c r="S188" s="141"/>
      <c r="T188" s="141"/>
      <c r="U188" s="141"/>
      <c r="V188" s="141"/>
      <c r="W188" s="141"/>
      <c r="X188" s="141"/>
      <c r="Y188" s="144">
        <v>41894</v>
      </c>
      <c r="Z188" s="141"/>
      <c r="AA188" s="141"/>
      <c r="AB188" s="141"/>
      <c r="AC188" s="141"/>
      <c r="AD188" s="141"/>
      <c r="AE188" s="141"/>
      <c r="AF188" s="143">
        <v>1</v>
      </c>
      <c r="AG188" s="141"/>
      <c r="AH188" s="141"/>
      <c r="AI188" s="141"/>
      <c r="AJ188" s="1"/>
    </row>
    <row r="189" spans="2:36" ht="9" customHeight="1" x14ac:dyDescent="0.25">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c r="AE189" s="1"/>
      <c r="AF189" s="1"/>
      <c r="AG189" s="1"/>
      <c r="AH189" s="1"/>
      <c r="AI189" s="1"/>
      <c r="AJ189" s="1"/>
    </row>
    <row r="190" spans="2:36" ht="18.75" customHeight="1" x14ac:dyDescent="0.25">
      <c r="B190" s="69" t="s">
        <v>1042</v>
      </c>
      <c r="C190" s="70"/>
      <c r="D190" s="70"/>
      <c r="E190" s="70"/>
      <c r="F190" s="70"/>
      <c r="G190" s="70"/>
      <c r="H190" s="70"/>
      <c r="I190" s="70"/>
      <c r="J190" s="70"/>
      <c r="K190" s="70"/>
      <c r="L190" s="70"/>
      <c r="M190" s="70"/>
      <c r="N190" s="70"/>
      <c r="O190" s="70"/>
      <c r="P190" s="70"/>
      <c r="Q190" s="70"/>
      <c r="R190" s="70"/>
      <c r="S190" s="70"/>
      <c r="T190" s="70"/>
      <c r="U190" s="70"/>
      <c r="V190" s="70"/>
      <c r="W190" s="70"/>
      <c r="X190" s="70"/>
      <c r="Y190" s="70"/>
      <c r="Z190" s="70"/>
      <c r="AA190" s="70"/>
      <c r="AB190" s="70"/>
      <c r="AC190" s="70"/>
      <c r="AD190" s="70"/>
      <c r="AE190" s="70"/>
      <c r="AF190" s="70"/>
      <c r="AG190" s="70"/>
      <c r="AH190" s="70"/>
      <c r="AI190" s="70"/>
      <c r="AJ190" s="71"/>
    </row>
    <row r="191" spans="2:36" ht="8.25" customHeight="1" x14ac:dyDescent="0.25">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row>
    <row r="192" spans="2:36" ht="12.75" customHeight="1" x14ac:dyDescent="0.25">
      <c r="B192" s="64"/>
      <c r="C192" s="65"/>
      <c r="D192" s="65"/>
      <c r="E192" s="65"/>
      <c r="F192" s="64" t="s">
        <v>1049</v>
      </c>
      <c r="G192" s="65"/>
      <c r="H192" s="65"/>
      <c r="I192" s="65"/>
      <c r="J192" s="65"/>
      <c r="K192" s="65"/>
      <c r="L192" s="65"/>
      <c r="M192" s="65"/>
      <c r="N192" s="65"/>
      <c r="O192" s="65"/>
      <c r="P192" s="65"/>
      <c r="Q192" s="65"/>
      <c r="R192" s="64" t="s">
        <v>1050</v>
      </c>
      <c r="S192" s="65"/>
      <c r="T192" s="65"/>
      <c r="U192" s="65"/>
      <c r="V192" s="65"/>
      <c r="W192" s="65"/>
      <c r="X192" s="65"/>
      <c r="Y192" s="64" t="s">
        <v>1051</v>
      </c>
      <c r="Z192" s="65"/>
      <c r="AA192" s="65"/>
      <c r="AB192" s="65"/>
      <c r="AC192" s="65"/>
      <c r="AD192" s="65"/>
      <c r="AE192" s="65"/>
      <c r="AF192" s="64" t="s">
        <v>1050</v>
      </c>
      <c r="AG192" s="65"/>
      <c r="AH192" s="65"/>
      <c r="AI192" s="65"/>
      <c r="AJ192" s="65"/>
    </row>
    <row r="193" spans="2:36" ht="12" customHeight="1" x14ac:dyDescent="0.25">
      <c r="B193" s="56" t="s">
        <v>1109</v>
      </c>
      <c r="C193" s="57"/>
      <c r="D193" s="57"/>
      <c r="E193" s="57"/>
      <c r="F193" s="145">
        <v>27543063.460000027</v>
      </c>
      <c r="G193" s="57"/>
      <c r="H193" s="57"/>
      <c r="I193" s="57"/>
      <c r="J193" s="57"/>
      <c r="K193" s="57"/>
      <c r="L193" s="57"/>
      <c r="M193" s="57"/>
      <c r="N193" s="57"/>
      <c r="O193" s="57"/>
      <c r="P193" s="57"/>
      <c r="Q193" s="57"/>
      <c r="R193" s="119">
        <v>9.4329260888355269E-3</v>
      </c>
      <c r="S193" s="57"/>
      <c r="T193" s="57"/>
      <c r="U193" s="57"/>
      <c r="V193" s="57"/>
      <c r="W193" s="57"/>
      <c r="X193" s="57"/>
      <c r="Y193" s="58">
        <v>543</v>
      </c>
      <c r="Z193" s="57"/>
      <c r="AA193" s="57"/>
      <c r="AB193" s="57"/>
      <c r="AC193" s="57"/>
      <c r="AD193" s="57"/>
      <c r="AE193" s="57"/>
      <c r="AF193" s="119">
        <v>1.2961283238649927E-2</v>
      </c>
      <c r="AG193" s="57"/>
      <c r="AH193" s="57"/>
      <c r="AI193" s="57"/>
      <c r="AJ193" s="57"/>
    </row>
    <row r="194" spans="2:36" ht="12" customHeight="1" x14ac:dyDescent="0.25">
      <c r="B194" s="56" t="s">
        <v>1110</v>
      </c>
      <c r="C194" s="57"/>
      <c r="D194" s="57"/>
      <c r="E194" s="57"/>
      <c r="F194" s="145">
        <v>27657245.950000007</v>
      </c>
      <c r="G194" s="57"/>
      <c r="H194" s="57"/>
      <c r="I194" s="57"/>
      <c r="J194" s="57"/>
      <c r="K194" s="57"/>
      <c r="L194" s="57"/>
      <c r="M194" s="57"/>
      <c r="N194" s="57"/>
      <c r="O194" s="57"/>
      <c r="P194" s="57"/>
      <c r="Q194" s="57"/>
      <c r="R194" s="119">
        <v>9.4720312156262778E-3</v>
      </c>
      <c r="S194" s="57"/>
      <c r="T194" s="57"/>
      <c r="U194" s="57"/>
      <c r="V194" s="57"/>
      <c r="W194" s="57"/>
      <c r="X194" s="57"/>
      <c r="Y194" s="58">
        <v>384</v>
      </c>
      <c r="Z194" s="57"/>
      <c r="AA194" s="57"/>
      <c r="AB194" s="57"/>
      <c r="AC194" s="57"/>
      <c r="AD194" s="57"/>
      <c r="AE194" s="57"/>
      <c r="AF194" s="119">
        <v>9.1659903566143116E-3</v>
      </c>
      <c r="AG194" s="57"/>
      <c r="AH194" s="57"/>
      <c r="AI194" s="57"/>
      <c r="AJ194" s="57"/>
    </row>
    <row r="195" spans="2:36" ht="12" customHeight="1" x14ac:dyDescent="0.25">
      <c r="B195" s="56" t="s">
        <v>1111</v>
      </c>
      <c r="C195" s="57"/>
      <c r="D195" s="57"/>
      <c r="E195" s="57"/>
      <c r="F195" s="145">
        <v>21065556.459999993</v>
      </c>
      <c r="G195" s="57"/>
      <c r="H195" s="57"/>
      <c r="I195" s="57"/>
      <c r="J195" s="57"/>
      <c r="K195" s="57"/>
      <c r="L195" s="57"/>
      <c r="M195" s="57"/>
      <c r="N195" s="57"/>
      <c r="O195" s="57"/>
      <c r="P195" s="57"/>
      <c r="Q195" s="57"/>
      <c r="R195" s="119">
        <v>7.2145147323917722E-3</v>
      </c>
      <c r="S195" s="57"/>
      <c r="T195" s="57"/>
      <c r="U195" s="57"/>
      <c r="V195" s="57"/>
      <c r="W195" s="57"/>
      <c r="X195" s="57"/>
      <c r="Y195" s="58">
        <v>195</v>
      </c>
      <c r="Z195" s="57"/>
      <c r="AA195" s="57"/>
      <c r="AB195" s="57"/>
      <c r="AC195" s="57"/>
      <c r="AD195" s="57"/>
      <c r="AE195" s="57"/>
      <c r="AF195" s="119">
        <v>4.6546044779682055E-3</v>
      </c>
      <c r="AG195" s="57"/>
      <c r="AH195" s="57"/>
      <c r="AI195" s="57"/>
      <c r="AJ195" s="57"/>
    </row>
    <row r="196" spans="2:36" ht="12" customHeight="1" x14ac:dyDescent="0.25">
      <c r="B196" s="56" t="s">
        <v>1112</v>
      </c>
      <c r="C196" s="57"/>
      <c r="D196" s="57"/>
      <c r="E196" s="57"/>
      <c r="F196" s="145">
        <v>31394003.529999983</v>
      </c>
      <c r="G196" s="57"/>
      <c r="H196" s="57"/>
      <c r="I196" s="57"/>
      <c r="J196" s="57"/>
      <c r="K196" s="57"/>
      <c r="L196" s="57"/>
      <c r="M196" s="57"/>
      <c r="N196" s="57"/>
      <c r="O196" s="57"/>
      <c r="P196" s="57"/>
      <c r="Q196" s="57"/>
      <c r="R196" s="119">
        <v>1.0751792928234104E-2</v>
      </c>
      <c r="S196" s="57"/>
      <c r="T196" s="57"/>
      <c r="U196" s="57"/>
      <c r="V196" s="57"/>
      <c r="W196" s="57"/>
      <c r="X196" s="57"/>
      <c r="Y196" s="58">
        <v>307</v>
      </c>
      <c r="Z196" s="57"/>
      <c r="AA196" s="57"/>
      <c r="AB196" s="57"/>
      <c r="AC196" s="57"/>
      <c r="AD196" s="57"/>
      <c r="AE196" s="57"/>
      <c r="AF196" s="119">
        <v>7.3280183319807133E-3</v>
      </c>
      <c r="AG196" s="57"/>
      <c r="AH196" s="57"/>
      <c r="AI196" s="57"/>
      <c r="AJ196" s="57"/>
    </row>
    <row r="197" spans="2:36" ht="12" customHeight="1" x14ac:dyDescent="0.25">
      <c r="B197" s="56" t="s">
        <v>1113</v>
      </c>
      <c r="C197" s="57"/>
      <c r="D197" s="57"/>
      <c r="E197" s="57"/>
      <c r="F197" s="145">
        <v>12602359.729999995</v>
      </c>
      <c r="G197" s="57"/>
      <c r="H197" s="57"/>
      <c r="I197" s="57"/>
      <c r="J197" s="57"/>
      <c r="K197" s="57"/>
      <c r="L197" s="57"/>
      <c r="M197" s="57"/>
      <c r="N197" s="57"/>
      <c r="O197" s="57"/>
      <c r="P197" s="57"/>
      <c r="Q197" s="57"/>
      <c r="R197" s="119">
        <v>4.3160459638285666E-3</v>
      </c>
      <c r="S197" s="57"/>
      <c r="T197" s="57"/>
      <c r="U197" s="57"/>
      <c r="V197" s="57"/>
      <c r="W197" s="57"/>
      <c r="X197" s="57"/>
      <c r="Y197" s="58">
        <v>135</v>
      </c>
      <c r="Z197" s="57"/>
      <c r="AA197" s="57"/>
      <c r="AB197" s="57"/>
      <c r="AC197" s="57"/>
      <c r="AD197" s="57"/>
      <c r="AE197" s="57"/>
      <c r="AF197" s="119">
        <v>3.2224184847472193E-3</v>
      </c>
      <c r="AG197" s="57"/>
      <c r="AH197" s="57"/>
      <c r="AI197" s="57"/>
      <c r="AJ197" s="57"/>
    </row>
    <row r="198" spans="2:36" ht="12" customHeight="1" x14ac:dyDescent="0.25">
      <c r="B198" s="56" t="s">
        <v>1114</v>
      </c>
      <c r="C198" s="57"/>
      <c r="D198" s="57"/>
      <c r="E198" s="57"/>
      <c r="F198" s="145">
        <v>9028442.120000001</v>
      </c>
      <c r="G198" s="57"/>
      <c r="H198" s="57"/>
      <c r="I198" s="57"/>
      <c r="J198" s="57"/>
      <c r="K198" s="57"/>
      <c r="L198" s="57"/>
      <c r="M198" s="57"/>
      <c r="N198" s="57"/>
      <c r="O198" s="57"/>
      <c r="P198" s="57"/>
      <c r="Q198" s="57"/>
      <c r="R198" s="119">
        <v>3.0920535523933858E-3</v>
      </c>
      <c r="S198" s="57"/>
      <c r="T198" s="57"/>
      <c r="U198" s="57"/>
      <c r="V198" s="57"/>
      <c r="W198" s="57"/>
      <c r="X198" s="57"/>
      <c r="Y198" s="58">
        <v>85</v>
      </c>
      <c r="Z198" s="57"/>
      <c r="AA198" s="57"/>
      <c r="AB198" s="57"/>
      <c r="AC198" s="57"/>
      <c r="AD198" s="57"/>
      <c r="AE198" s="57"/>
      <c r="AF198" s="119">
        <v>2.0289301570630639E-3</v>
      </c>
      <c r="AG198" s="57"/>
      <c r="AH198" s="57"/>
      <c r="AI198" s="57"/>
      <c r="AJ198" s="57"/>
    </row>
    <row r="199" spans="2:36" ht="12" customHeight="1" x14ac:dyDescent="0.25">
      <c r="B199" s="56" t="s">
        <v>1115</v>
      </c>
      <c r="C199" s="57"/>
      <c r="D199" s="57"/>
      <c r="E199" s="57"/>
      <c r="F199" s="145">
        <v>3676075.7100000009</v>
      </c>
      <c r="G199" s="57"/>
      <c r="H199" s="57"/>
      <c r="I199" s="57"/>
      <c r="J199" s="57"/>
      <c r="K199" s="57"/>
      <c r="L199" s="57"/>
      <c r="M199" s="57"/>
      <c r="N199" s="57"/>
      <c r="O199" s="57"/>
      <c r="P199" s="57"/>
      <c r="Q199" s="57"/>
      <c r="R199" s="119">
        <v>1.2589794348676112E-3</v>
      </c>
      <c r="S199" s="57"/>
      <c r="T199" s="57"/>
      <c r="U199" s="57"/>
      <c r="V199" s="57"/>
      <c r="W199" s="57"/>
      <c r="X199" s="57"/>
      <c r="Y199" s="58">
        <v>39</v>
      </c>
      <c r="Z199" s="57"/>
      <c r="AA199" s="57"/>
      <c r="AB199" s="57"/>
      <c r="AC199" s="57"/>
      <c r="AD199" s="57"/>
      <c r="AE199" s="57"/>
      <c r="AF199" s="119">
        <v>9.3092089559364114E-4</v>
      </c>
      <c r="AG199" s="57"/>
      <c r="AH199" s="57"/>
      <c r="AI199" s="57"/>
      <c r="AJ199" s="57"/>
    </row>
    <row r="200" spans="2:36" ht="12" customHeight="1" x14ac:dyDescent="0.25">
      <c r="B200" s="56" t="s">
        <v>1116</v>
      </c>
      <c r="C200" s="57"/>
      <c r="D200" s="57"/>
      <c r="E200" s="57"/>
      <c r="F200" s="145">
        <v>3203825.7500000005</v>
      </c>
      <c r="G200" s="57"/>
      <c r="H200" s="57"/>
      <c r="I200" s="57"/>
      <c r="J200" s="57"/>
      <c r="K200" s="57"/>
      <c r="L200" s="57"/>
      <c r="M200" s="57"/>
      <c r="N200" s="57"/>
      <c r="O200" s="57"/>
      <c r="P200" s="57"/>
      <c r="Q200" s="57"/>
      <c r="R200" s="119">
        <v>1.0972436506617271E-3</v>
      </c>
      <c r="S200" s="57"/>
      <c r="T200" s="57"/>
      <c r="U200" s="57"/>
      <c r="V200" s="57"/>
      <c r="W200" s="57"/>
      <c r="X200" s="57"/>
      <c r="Y200" s="58">
        <v>34</v>
      </c>
      <c r="Z200" s="57"/>
      <c r="AA200" s="57"/>
      <c r="AB200" s="57"/>
      <c r="AC200" s="57"/>
      <c r="AD200" s="57"/>
      <c r="AE200" s="57"/>
      <c r="AF200" s="119">
        <v>8.1157206282522559E-4</v>
      </c>
      <c r="AG200" s="57"/>
      <c r="AH200" s="57"/>
      <c r="AI200" s="57"/>
      <c r="AJ200" s="57"/>
    </row>
    <row r="201" spans="2:36" ht="12" customHeight="1" x14ac:dyDescent="0.25">
      <c r="B201" s="56" t="s">
        <v>1117</v>
      </c>
      <c r="C201" s="57"/>
      <c r="D201" s="57"/>
      <c r="E201" s="57"/>
      <c r="F201" s="145">
        <v>6464517.5600000005</v>
      </c>
      <c r="G201" s="57"/>
      <c r="H201" s="57"/>
      <c r="I201" s="57"/>
      <c r="J201" s="57"/>
      <c r="K201" s="57"/>
      <c r="L201" s="57"/>
      <c r="M201" s="57"/>
      <c r="N201" s="57"/>
      <c r="O201" s="57"/>
      <c r="P201" s="57"/>
      <c r="Q201" s="57"/>
      <c r="R201" s="119">
        <v>2.2139627435422294E-3</v>
      </c>
      <c r="S201" s="57"/>
      <c r="T201" s="57"/>
      <c r="U201" s="57"/>
      <c r="V201" s="57"/>
      <c r="W201" s="57"/>
      <c r="X201" s="57"/>
      <c r="Y201" s="58">
        <v>69</v>
      </c>
      <c r="Z201" s="57"/>
      <c r="AA201" s="57"/>
      <c r="AB201" s="57"/>
      <c r="AC201" s="57"/>
      <c r="AD201" s="57"/>
      <c r="AE201" s="57"/>
      <c r="AF201" s="119">
        <v>1.6470138922041343E-3</v>
      </c>
      <c r="AG201" s="57"/>
      <c r="AH201" s="57"/>
      <c r="AI201" s="57"/>
      <c r="AJ201" s="57"/>
    </row>
    <row r="202" spans="2:36" ht="12" customHeight="1" x14ac:dyDescent="0.25">
      <c r="B202" s="56" t="s">
        <v>1118</v>
      </c>
      <c r="C202" s="57"/>
      <c r="D202" s="57"/>
      <c r="E202" s="57"/>
      <c r="F202" s="145">
        <v>156104.51</v>
      </c>
      <c r="G202" s="57"/>
      <c r="H202" s="57"/>
      <c r="I202" s="57"/>
      <c r="J202" s="57"/>
      <c r="K202" s="57"/>
      <c r="L202" s="57"/>
      <c r="M202" s="57"/>
      <c r="N202" s="57"/>
      <c r="O202" s="57"/>
      <c r="P202" s="57"/>
      <c r="Q202" s="57"/>
      <c r="R202" s="119">
        <v>5.3462546281476161E-5</v>
      </c>
      <c r="S202" s="57"/>
      <c r="T202" s="57"/>
      <c r="U202" s="57"/>
      <c r="V202" s="57"/>
      <c r="W202" s="57"/>
      <c r="X202" s="57"/>
      <c r="Y202" s="58">
        <v>5</v>
      </c>
      <c r="Z202" s="57"/>
      <c r="AA202" s="57"/>
      <c r="AB202" s="57"/>
      <c r="AC202" s="57"/>
      <c r="AD202" s="57"/>
      <c r="AE202" s="57"/>
      <c r="AF202" s="119">
        <v>1.1934883276841553E-4</v>
      </c>
      <c r="AG202" s="57"/>
      <c r="AH202" s="57"/>
      <c r="AI202" s="57"/>
      <c r="AJ202" s="57"/>
    </row>
    <row r="203" spans="2:36" ht="12" customHeight="1" x14ac:dyDescent="0.25">
      <c r="B203" s="56" t="s">
        <v>1119</v>
      </c>
      <c r="C203" s="57"/>
      <c r="D203" s="57"/>
      <c r="E203" s="57"/>
      <c r="F203" s="145">
        <v>4306650.0599999987</v>
      </c>
      <c r="G203" s="57"/>
      <c r="H203" s="57"/>
      <c r="I203" s="57"/>
      <c r="J203" s="57"/>
      <c r="K203" s="57"/>
      <c r="L203" s="57"/>
      <c r="M203" s="57"/>
      <c r="N203" s="57"/>
      <c r="O203" s="57"/>
      <c r="P203" s="57"/>
      <c r="Q203" s="57"/>
      <c r="R203" s="119">
        <v>1.4749380280612778E-3</v>
      </c>
      <c r="S203" s="57"/>
      <c r="T203" s="57"/>
      <c r="U203" s="57"/>
      <c r="V203" s="57"/>
      <c r="W203" s="57"/>
      <c r="X203" s="57"/>
      <c r="Y203" s="58">
        <v>48</v>
      </c>
      <c r="Z203" s="57"/>
      <c r="AA203" s="57"/>
      <c r="AB203" s="57"/>
      <c r="AC203" s="57"/>
      <c r="AD203" s="57"/>
      <c r="AE203" s="57"/>
      <c r="AF203" s="119">
        <v>1.1457487945767889E-3</v>
      </c>
      <c r="AG203" s="57"/>
      <c r="AH203" s="57"/>
      <c r="AI203" s="57"/>
      <c r="AJ203" s="57"/>
    </row>
    <row r="204" spans="2:36" ht="12" customHeight="1" x14ac:dyDescent="0.25">
      <c r="B204" s="56" t="s">
        <v>1120</v>
      </c>
      <c r="C204" s="57"/>
      <c r="D204" s="57"/>
      <c r="E204" s="57"/>
      <c r="F204" s="145">
        <v>21915400.990000002</v>
      </c>
      <c r="G204" s="57"/>
      <c r="H204" s="57"/>
      <c r="I204" s="57"/>
      <c r="J204" s="57"/>
      <c r="K204" s="57"/>
      <c r="L204" s="57"/>
      <c r="M204" s="57"/>
      <c r="N204" s="57"/>
      <c r="O204" s="57"/>
      <c r="P204" s="57"/>
      <c r="Q204" s="57"/>
      <c r="R204" s="119">
        <v>7.5055687994215132E-3</v>
      </c>
      <c r="S204" s="57"/>
      <c r="T204" s="57"/>
      <c r="U204" s="57"/>
      <c r="V204" s="57"/>
      <c r="W204" s="57"/>
      <c r="X204" s="57"/>
      <c r="Y204" s="58">
        <v>227</v>
      </c>
      <c r="Z204" s="57"/>
      <c r="AA204" s="57"/>
      <c r="AB204" s="57"/>
      <c r="AC204" s="57"/>
      <c r="AD204" s="57"/>
      <c r="AE204" s="57"/>
      <c r="AF204" s="119">
        <v>5.4184370076860652E-3</v>
      </c>
      <c r="AG204" s="57"/>
      <c r="AH204" s="57"/>
      <c r="AI204" s="57"/>
      <c r="AJ204" s="57"/>
    </row>
    <row r="205" spans="2:36" ht="12" customHeight="1" x14ac:dyDescent="0.25">
      <c r="B205" s="56" t="s">
        <v>1121</v>
      </c>
      <c r="C205" s="57"/>
      <c r="D205" s="57"/>
      <c r="E205" s="57"/>
      <c r="F205" s="145">
        <v>3589682.7</v>
      </c>
      <c r="G205" s="57"/>
      <c r="H205" s="57"/>
      <c r="I205" s="57"/>
      <c r="J205" s="57"/>
      <c r="K205" s="57"/>
      <c r="L205" s="57"/>
      <c r="M205" s="57"/>
      <c r="N205" s="57"/>
      <c r="O205" s="57"/>
      <c r="P205" s="57"/>
      <c r="Q205" s="57"/>
      <c r="R205" s="119">
        <v>1.2293916267029331E-3</v>
      </c>
      <c r="S205" s="57"/>
      <c r="T205" s="57"/>
      <c r="U205" s="57"/>
      <c r="V205" s="57"/>
      <c r="W205" s="57"/>
      <c r="X205" s="57"/>
      <c r="Y205" s="58">
        <v>23</v>
      </c>
      <c r="Z205" s="57"/>
      <c r="AA205" s="57"/>
      <c r="AB205" s="57"/>
      <c r="AC205" s="57"/>
      <c r="AD205" s="57"/>
      <c r="AE205" s="57"/>
      <c r="AF205" s="119">
        <v>5.4900463073471139E-4</v>
      </c>
      <c r="AG205" s="57"/>
      <c r="AH205" s="57"/>
      <c r="AI205" s="57"/>
      <c r="AJ205" s="57"/>
    </row>
    <row r="206" spans="2:36" ht="12" customHeight="1" x14ac:dyDescent="0.25">
      <c r="B206" s="56" t="s">
        <v>1122</v>
      </c>
      <c r="C206" s="57"/>
      <c r="D206" s="57"/>
      <c r="E206" s="57"/>
      <c r="F206" s="145">
        <v>303509.95</v>
      </c>
      <c r="G206" s="57"/>
      <c r="H206" s="57"/>
      <c r="I206" s="57"/>
      <c r="J206" s="57"/>
      <c r="K206" s="57"/>
      <c r="L206" s="57"/>
      <c r="M206" s="57"/>
      <c r="N206" s="57"/>
      <c r="O206" s="57"/>
      <c r="P206" s="57"/>
      <c r="Q206" s="57"/>
      <c r="R206" s="119">
        <v>1.0394584210772332E-4</v>
      </c>
      <c r="S206" s="57"/>
      <c r="T206" s="57"/>
      <c r="U206" s="57"/>
      <c r="V206" s="57"/>
      <c r="W206" s="57"/>
      <c r="X206" s="57"/>
      <c r="Y206" s="58">
        <v>3</v>
      </c>
      <c r="Z206" s="57"/>
      <c r="AA206" s="57"/>
      <c r="AB206" s="57"/>
      <c r="AC206" s="57"/>
      <c r="AD206" s="57"/>
      <c r="AE206" s="57"/>
      <c r="AF206" s="119">
        <v>7.1609299661049309E-5</v>
      </c>
      <c r="AG206" s="57"/>
      <c r="AH206" s="57"/>
      <c r="AI206" s="57"/>
      <c r="AJ206" s="57"/>
    </row>
    <row r="207" spans="2:36" ht="12" customHeight="1" x14ac:dyDescent="0.25">
      <c r="B207" s="56" t="s">
        <v>1123</v>
      </c>
      <c r="C207" s="57"/>
      <c r="D207" s="57"/>
      <c r="E207" s="57"/>
      <c r="F207" s="145">
        <v>2746978992.6800098</v>
      </c>
      <c r="G207" s="57"/>
      <c r="H207" s="57"/>
      <c r="I207" s="57"/>
      <c r="J207" s="57"/>
      <c r="K207" s="57"/>
      <c r="L207" s="57"/>
      <c r="M207" s="57"/>
      <c r="N207" s="57"/>
      <c r="O207" s="57"/>
      <c r="P207" s="57"/>
      <c r="Q207" s="57"/>
      <c r="R207" s="119">
        <v>0.9407831428470439</v>
      </c>
      <c r="S207" s="57"/>
      <c r="T207" s="57"/>
      <c r="U207" s="57"/>
      <c r="V207" s="57"/>
      <c r="W207" s="57"/>
      <c r="X207" s="57"/>
      <c r="Y207" s="58">
        <v>39797</v>
      </c>
      <c r="Z207" s="57"/>
      <c r="AA207" s="57"/>
      <c r="AB207" s="57"/>
      <c r="AC207" s="57"/>
      <c r="AD207" s="57"/>
      <c r="AE207" s="57"/>
      <c r="AF207" s="119">
        <v>0.94994509953692652</v>
      </c>
      <c r="AG207" s="57"/>
      <c r="AH207" s="57"/>
      <c r="AI207" s="57"/>
      <c r="AJ207" s="57"/>
    </row>
    <row r="208" spans="2:36" ht="12.75" customHeight="1" x14ac:dyDescent="0.25">
      <c r="B208" s="140"/>
      <c r="C208" s="141"/>
      <c r="D208" s="141"/>
      <c r="E208" s="141"/>
      <c r="F208" s="142">
        <v>2919885431.1600099</v>
      </c>
      <c r="G208" s="141"/>
      <c r="H208" s="141"/>
      <c r="I208" s="141"/>
      <c r="J208" s="141"/>
      <c r="K208" s="141"/>
      <c r="L208" s="141"/>
      <c r="M208" s="141"/>
      <c r="N208" s="141"/>
      <c r="O208" s="141"/>
      <c r="P208" s="141"/>
      <c r="Q208" s="141"/>
      <c r="R208" s="143">
        <v>0.99999999999999367</v>
      </c>
      <c r="S208" s="141"/>
      <c r="T208" s="141"/>
      <c r="U208" s="141"/>
      <c r="V208" s="141"/>
      <c r="W208" s="141"/>
      <c r="X208" s="141"/>
      <c r="Y208" s="144">
        <v>41894</v>
      </c>
      <c r="Z208" s="141"/>
      <c r="AA208" s="141"/>
      <c r="AB208" s="141"/>
      <c r="AC208" s="141"/>
      <c r="AD208" s="141"/>
      <c r="AE208" s="141"/>
      <c r="AF208" s="143">
        <v>1</v>
      </c>
      <c r="AG208" s="141"/>
      <c r="AH208" s="141"/>
      <c r="AI208" s="141"/>
      <c r="AJ208" s="141"/>
    </row>
    <row r="209" spans="2:36" ht="9" customHeight="1" x14ac:dyDescent="0.25">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row>
    <row r="210" spans="2:36" ht="18.75" customHeight="1" x14ac:dyDescent="0.25">
      <c r="B210" s="69" t="s">
        <v>1043</v>
      </c>
      <c r="C210" s="70"/>
      <c r="D210" s="70"/>
      <c r="E210" s="70"/>
      <c r="F210" s="70"/>
      <c r="G210" s="70"/>
      <c r="H210" s="70"/>
      <c r="I210" s="70"/>
      <c r="J210" s="70"/>
      <c r="K210" s="70"/>
      <c r="L210" s="70"/>
      <c r="M210" s="70"/>
      <c r="N210" s="70"/>
      <c r="O210" s="70"/>
      <c r="P210" s="70"/>
      <c r="Q210" s="70"/>
      <c r="R210" s="70"/>
      <c r="S210" s="70"/>
      <c r="T210" s="70"/>
      <c r="U210" s="70"/>
      <c r="V210" s="70"/>
      <c r="W210" s="70"/>
      <c r="X210" s="70"/>
      <c r="Y210" s="70"/>
      <c r="Z210" s="70"/>
      <c r="AA210" s="70"/>
      <c r="AB210" s="70"/>
      <c r="AC210" s="70"/>
      <c r="AD210" s="70"/>
      <c r="AE210" s="70"/>
      <c r="AF210" s="70"/>
      <c r="AG210" s="70"/>
      <c r="AH210" s="70"/>
      <c r="AI210" s="70"/>
      <c r="AJ210" s="71"/>
    </row>
    <row r="211" spans="2:36" ht="8.25" customHeight="1" x14ac:dyDescent="0.25">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row>
    <row r="212" spans="2:36" ht="12" customHeight="1" x14ac:dyDescent="0.25">
      <c r="B212" s="64"/>
      <c r="C212" s="65"/>
      <c r="D212" s="65"/>
      <c r="E212" s="64" t="s">
        <v>1049</v>
      </c>
      <c r="F212" s="65"/>
      <c r="G212" s="65"/>
      <c r="H212" s="65"/>
      <c r="I212" s="65"/>
      <c r="J212" s="65"/>
      <c r="K212" s="65"/>
      <c r="L212" s="65"/>
      <c r="M212" s="65"/>
      <c r="N212" s="65"/>
      <c r="O212" s="65"/>
      <c r="P212" s="65"/>
      <c r="Q212" s="64" t="s">
        <v>1050</v>
      </c>
      <c r="R212" s="65"/>
      <c r="S212" s="65"/>
      <c r="T212" s="65"/>
      <c r="U212" s="65"/>
      <c r="V212" s="65"/>
      <c r="W212" s="65"/>
      <c r="X212" s="64" t="s">
        <v>1051</v>
      </c>
      <c r="Y212" s="65"/>
      <c r="Z212" s="65"/>
      <c r="AA212" s="65"/>
      <c r="AB212" s="65"/>
      <c r="AC212" s="65"/>
      <c r="AD212" s="65"/>
      <c r="AE212" s="64" t="s">
        <v>1050</v>
      </c>
      <c r="AF212" s="65"/>
      <c r="AG212" s="65"/>
      <c r="AH212" s="65"/>
      <c r="AI212" s="65"/>
      <c r="AJ212" s="1"/>
    </row>
    <row r="213" spans="2:36" ht="12" customHeight="1" x14ac:dyDescent="0.25">
      <c r="B213" s="56" t="s">
        <v>1124</v>
      </c>
      <c r="C213" s="57"/>
      <c r="D213" s="57"/>
      <c r="E213" s="145">
        <v>2919885431.1600199</v>
      </c>
      <c r="F213" s="57"/>
      <c r="G213" s="57"/>
      <c r="H213" s="57"/>
      <c r="I213" s="57"/>
      <c r="J213" s="57"/>
      <c r="K213" s="57"/>
      <c r="L213" s="57"/>
      <c r="M213" s="57"/>
      <c r="N213" s="57"/>
      <c r="O213" s="57"/>
      <c r="P213" s="57"/>
      <c r="Q213" s="119">
        <v>1</v>
      </c>
      <c r="R213" s="57"/>
      <c r="S213" s="57"/>
      <c r="T213" s="57"/>
      <c r="U213" s="57"/>
      <c r="V213" s="57"/>
      <c r="W213" s="57"/>
      <c r="X213" s="58">
        <v>41894</v>
      </c>
      <c r="Y213" s="57"/>
      <c r="Z213" s="57"/>
      <c r="AA213" s="57"/>
      <c r="AB213" s="57"/>
      <c r="AC213" s="57"/>
      <c r="AD213" s="57"/>
      <c r="AE213" s="119">
        <v>1</v>
      </c>
      <c r="AF213" s="57"/>
      <c r="AG213" s="57"/>
      <c r="AH213" s="57"/>
      <c r="AI213" s="57"/>
      <c r="AJ213" s="1"/>
    </row>
    <row r="214" spans="2:36" ht="12" customHeight="1" x14ac:dyDescent="0.25">
      <c r="B214" s="140"/>
      <c r="C214" s="141"/>
      <c r="D214" s="141"/>
      <c r="E214" s="142">
        <v>2919885431.1600199</v>
      </c>
      <c r="F214" s="141"/>
      <c r="G214" s="141"/>
      <c r="H214" s="141"/>
      <c r="I214" s="141"/>
      <c r="J214" s="141"/>
      <c r="K214" s="141"/>
      <c r="L214" s="141"/>
      <c r="M214" s="141"/>
      <c r="N214" s="141"/>
      <c r="O214" s="141"/>
      <c r="P214" s="141"/>
      <c r="Q214" s="143">
        <v>0.99999999999999023</v>
      </c>
      <c r="R214" s="141"/>
      <c r="S214" s="141"/>
      <c r="T214" s="141"/>
      <c r="U214" s="141"/>
      <c r="V214" s="141"/>
      <c r="W214" s="141"/>
      <c r="X214" s="144">
        <v>41894</v>
      </c>
      <c r="Y214" s="141"/>
      <c r="Z214" s="141"/>
      <c r="AA214" s="141"/>
      <c r="AB214" s="141"/>
      <c r="AC214" s="141"/>
      <c r="AD214" s="141"/>
      <c r="AE214" s="143">
        <v>1</v>
      </c>
      <c r="AF214" s="141"/>
      <c r="AG214" s="141"/>
      <c r="AH214" s="141"/>
      <c r="AI214" s="141"/>
      <c r="AJ214" s="1"/>
    </row>
    <row r="215" spans="2:36" ht="17" customHeight="1" x14ac:dyDescent="0.25">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row>
    <row r="216" spans="2:36" ht="18.75" customHeight="1" x14ac:dyDescent="0.25">
      <c r="B216" s="69" t="s">
        <v>1044</v>
      </c>
      <c r="C216" s="70"/>
      <c r="D216" s="70"/>
      <c r="E216" s="70"/>
      <c r="F216" s="70"/>
      <c r="G216" s="70"/>
      <c r="H216" s="70"/>
      <c r="I216" s="70"/>
      <c r="J216" s="70"/>
      <c r="K216" s="70"/>
      <c r="L216" s="70"/>
      <c r="M216" s="70"/>
      <c r="N216" s="70"/>
      <c r="O216" s="70"/>
      <c r="P216" s="70"/>
      <c r="Q216" s="70"/>
      <c r="R216" s="70"/>
      <c r="S216" s="70"/>
      <c r="T216" s="70"/>
      <c r="U216" s="70"/>
      <c r="V216" s="70"/>
      <c r="W216" s="70"/>
      <c r="X216" s="70"/>
      <c r="Y216" s="70"/>
      <c r="Z216" s="70"/>
      <c r="AA216" s="70"/>
      <c r="AB216" s="70"/>
      <c r="AC216" s="70"/>
      <c r="AD216" s="70"/>
      <c r="AE216" s="70"/>
      <c r="AF216" s="70"/>
      <c r="AG216" s="70"/>
      <c r="AH216" s="70"/>
      <c r="AI216" s="70"/>
      <c r="AJ216" s="71"/>
    </row>
    <row r="217" spans="2:36" ht="6.75" customHeight="1" x14ac:dyDescent="0.25">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row>
    <row r="218" spans="2:36" ht="13.5" customHeight="1" x14ac:dyDescent="0.25">
      <c r="B218" s="64"/>
      <c r="C218" s="65"/>
      <c r="D218" s="64" t="s">
        <v>1049</v>
      </c>
      <c r="E218" s="65"/>
      <c r="F218" s="65"/>
      <c r="G218" s="65"/>
      <c r="H218" s="65"/>
      <c r="I218" s="65"/>
      <c r="J218" s="65"/>
      <c r="K218" s="65"/>
      <c r="L218" s="65"/>
      <c r="M218" s="65"/>
      <c r="N218" s="65"/>
      <c r="O218" s="65"/>
      <c r="P218" s="64" t="s">
        <v>1050</v>
      </c>
      <c r="Q218" s="65"/>
      <c r="R218" s="65"/>
      <c r="S218" s="65"/>
      <c r="T218" s="65"/>
      <c r="U218" s="65"/>
      <c r="V218" s="65"/>
      <c r="W218" s="64" t="s">
        <v>1051</v>
      </c>
      <c r="X218" s="65"/>
      <c r="Y218" s="65"/>
      <c r="Z218" s="65"/>
      <c r="AA218" s="65"/>
      <c r="AB218" s="65"/>
      <c r="AC218" s="65"/>
      <c r="AD218" s="64" t="s">
        <v>1050</v>
      </c>
      <c r="AE218" s="65"/>
      <c r="AF218" s="65"/>
      <c r="AG218" s="65"/>
      <c r="AH218" s="65"/>
      <c r="AI218" s="65"/>
      <c r="AJ218" s="1"/>
    </row>
    <row r="219" spans="2:36" ht="12" customHeight="1" x14ac:dyDescent="0.25">
      <c r="B219" s="56" t="s">
        <v>1125</v>
      </c>
      <c r="C219" s="57"/>
      <c r="D219" s="145">
        <v>2774829099.9900169</v>
      </c>
      <c r="E219" s="57"/>
      <c r="F219" s="57"/>
      <c r="G219" s="57"/>
      <c r="H219" s="57"/>
      <c r="I219" s="57"/>
      <c r="J219" s="57"/>
      <c r="K219" s="57"/>
      <c r="L219" s="57"/>
      <c r="M219" s="57"/>
      <c r="N219" s="57"/>
      <c r="O219" s="57"/>
      <c r="P219" s="119">
        <v>0.9503212250652</v>
      </c>
      <c r="Q219" s="57"/>
      <c r="R219" s="57"/>
      <c r="S219" s="57"/>
      <c r="T219" s="57"/>
      <c r="U219" s="57"/>
      <c r="V219" s="57"/>
      <c r="W219" s="58">
        <v>40274</v>
      </c>
      <c r="X219" s="57"/>
      <c r="Y219" s="57"/>
      <c r="Z219" s="57"/>
      <c r="AA219" s="57"/>
      <c r="AB219" s="57"/>
      <c r="AC219" s="57"/>
      <c r="AD219" s="119">
        <v>0.96133097818303337</v>
      </c>
      <c r="AE219" s="57"/>
      <c r="AF219" s="57"/>
      <c r="AG219" s="57"/>
      <c r="AH219" s="57"/>
      <c r="AI219" s="57"/>
      <c r="AJ219" s="1"/>
    </row>
    <row r="220" spans="2:36" ht="12" customHeight="1" x14ac:dyDescent="0.25">
      <c r="B220" s="56" t="s">
        <v>1126</v>
      </c>
      <c r="C220" s="57"/>
      <c r="D220" s="145">
        <v>99638352.879999995</v>
      </c>
      <c r="E220" s="57"/>
      <c r="F220" s="57"/>
      <c r="G220" s="57"/>
      <c r="H220" s="57"/>
      <c r="I220" s="57"/>
      <c r="J220" s="57"/>
      <c r="K220" s="57"/>
      <c r="L220" s="57"/>
      <c r="M220" s="57"/>
      <c r="N220" s="57"/>
      <c r="O220" s="57"/>
      <c r="P220" s="119">
        <v>3.4124062477484091E-2</v>
      </c>
      <c r="Q220" s="57"/>
      <c r="R220" s="57"/>
      <c r="S220" s="57"/>
      <c r="T220" s="57"/>
      <c r="U220" s="57"/>
      <c r="V220" s="57"/>
      <c r="W220" s="58">
        <v>608</v>
      </c>
      <c r="X220" s="57"/>
      <c r="Y220" s="57"/>
      <c r="Z220" s="57"/>
      <c r="AA220" s="57"/>
      <c r="AB220" s="57"/>
      <c r="AC220" s="57"/>
      <c r="AD220" s="119">
        <v>1.4512818064639327E-2</v>
      </c>
      <c r="AE220" s="57"/>
      <c r="AF220" s="57"/>
      <c r="AG220" s="57"/>
      <c r="AH220" s="57"/>
      <c r="AI220" s="57"/>
      <c r="AJ220" s="1"/>
    </row>
    <row r="221" spans="2:36" ht="12" customHeight="1" x14ac:dyDescent="0.25">
      <c r="B221" s="56" t="s">
        <v>1127</v>
      </c>
      <c r="C221" s="57"/>
      <c r="D221" s="145">
        <v>45417978.289999962</v>
      </c>
      <c r="E221" s="57"/>
      <c r="F221" s="57"/>
      <c r="G221" s="57"/>
      <c r="H221" s="57"/>
      <c r="I221" s="57"/>
      <c r="J221" s="57"/>
      <c r="K221" s="57"/>
      <c r="L221" s="57"/>
      <c r="M221" s="57"/>
      <c r="N221" s="57"/>
      <c r="O221" s="57"/>
      <c r="P221" s="119">
        <v>1.5554712457315913E-2</v>
      </c>
      <c r="Q221" s="57"/>
      <c r="R221" s="57"/>
      <c r="S221" s="57"/>
      <c r="T221" s="57"/>
      <c r="U221" s="57"/>
      <c r="V221" s="57"/>
      <c r="W221" s="58">
        <v>1012</v>
      </c>
      <c r="X221" s="57"/>
      <c r="Y221" s="57"/>
      <c r="Z221" s="57"/>
      <c r="AA221" s="57"/>
      <c r="AB221" s="57"/>
      <c r="AC221" s="57"/>
      <c r="AD221" s="119">
        <v>2.4156203752327302E-2</v>
      </c>
      <c r="AE221" s="57"/>
      <c r="AF221" s="57"/>
      <c r="AG221" s="57"/>
      <c r="AH221" s="57"/>
      <c r="AI221" s="57"/>
      <c r="AJ221" s="1"/>
    </row>
    <row r="222" spans="2:36" ht="12" customHeight="1" x14ac:dyDescent="0.25">
      <c r="B222" s="140"/>
      <c r="C222" s="141"/>
      <c r="D222" s="142">
        <v>2919885431.160017</v>
      </c>
      <c r="E222" s="141"/>
      <c r="F222" s="141"/>
      <c r="G222" s="141"/>
      <c r="H222" s="141"/>
      <c r="I222" s="141"/>
      <c r="J222" s="141"/>
      <c r="K222" s="141"/>
      <c r="L222" s="141"/>
      <c r="M222" s="141"/>
      <c r="N222" s="141"/>
      <c r="O222" s="141"/>
      <c r="P222" s="143">
        <v>0.99999999999999123</v>
      </c>
      <c r="Q222" s="141"/>
      <c r="R222" s="141"/>
      <c r="S222" s="141"/>
      <c r="T222" s="141"/>
      <c r="U222" s="141"/>
      <c r="V222" s="141"/>
      <c r="W222" s="144">
        <v>41894</v>
      </c>
      <c r="X222" s="141"/>
      <c r="Y222" s="141"/>
      <c r="Z222" s="141"/>
      <c r="AA222" s="141"/>
      <c r="AB222" s="141"/>
      <c r="AC222" s="141"/>
      <c r="AD222" s="143">
        <v>1</v>
      </c>
      <c r="AE222" s="141"/>
      <c r="AF222" s="141"/>
      <c r="AG222" s="141"/>
      <c r="AH222" s="141"/>
      <c r="AI222" s="141"/>
      <c r="AJ222" s="1"/>
    </row>
    <row r="223" spans="2:36" ht="9" customHeight="1" x14ac:dyDescent="0.25">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row>
    <row r="224" spans="2:36" ht="18.75" customHeight="1" x14ac:dyDescent="0.25">
      <c r="B224" s="69" t="s">
        <v>1045</v>
      </c>
      <c r="C224" s="70"/>
      <c r="D224" s="70"/>
      <c r="E224" s="70"/>
      <c r="F224" s="70"/>
      <c r="G224" s="70"/>
      <c r="H224" s="70"/>
      <c r="I224" s="70"/>
      <c r="J224" s="70"/>
      <c r="K224" s="70"/>
      <c r="L224" s="70"/>
      <c r="M224" s="70"/>
      <c r="N224" s="70"/>
      <c r="O224" s="70"/>
      <c r="P224" s="70"/>
      <c r="Q224" s="70"/>
      <c r="R224" s="70"/>
      <c r="S224" s="70"/>
      <c r="T224" s="70"/>
      <c r="U224" s="70"/>
      <c r="V224" s="70"/>
      <c r="W224" s="70"/>
      <c r="X224" s="70"/>
      <c r="Y224" s="70"/>
      <c r="Z224" s="70"/>
      <c r="AA224" s="70"/>
      <c r="AB224" s="70"/>
      <c r="AC224" s="70"/>
      <c r="AD224" s="70"/>
      <c r="AE224" s="70"/>
      <c r="AF224" s="70"/>
      <c r="AG224" s="70"/>
      <c r="AH224" s="70"/>
      <c r="AI224" s="70"/>
      <c r="AJ224" s="71"/>
    </row>
    <row r="225" spans="2:36" ht="8.25" customHeight="1" x14ac:dyDescent="0.25">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row>
    <row r="226" spans="2:36" ht="12.75" customHeight="1" x14ac:dyDescent="0.25">
      <c r="B226" s="6"/>
      <c r="C226" s="64" t="s">
        <v>1049</v>
      </c>
      <c r="D226" s="65"/>
      <c r="E226" s="65"/>
      <c r="F226" s="65"/>
      <c r="G226" s="65"/>
      <c r="H226" s="65"/>
      <c r="I226" s="65"/>
      <c r="J226" s="65"/>
      <c r="K226" s="65"/>
      <c r="L226" s="65"/>
      <c r="M226" s="65"/>
      <c r="N226" s="65"/>
      <c r="O226" s="64" t="s">
        <v>1050</v>
      </c>
      <c r="P226" s="65"/>
      <c r="Q226" s="65"/>
      <c r="R226" s="65"/>
      <c r="S226" s="65"/>
      <c r="T226" s="65"/>
      <c r="U226" s="65"/>
      <c r="V226" s="64" t="s">
        <v>1051</v>
      </c>
      <c r="W226" s="65"/>
      <c r="X226" s="65"/>
      <c r="Y226" s="65"/>
      <c r="Z226" s="65"/>
      <c r="AA226" s="65"/>
      <c r="AB226" s="65"/>
      <c r="AC226" s="64" t="s">
        <v>1050</v>
      </c>
      <c r="AD226" s="65"/>
      <c r="AE226" s="65"/>
      <c r="AF226" s="65"/>
      <c r="AG226" s="65"/>
      <c r="AH226" s="65"/>
      <c r="AI226" s="1"/>
      <c r="AJ226" s="1"/>
    </row>
    <row r="227" spans="2:36" ht="12" customHeight="1" x14ac:dyDescent="0.25">
      <c r="B227" s="9" t="s">
        <v>86</v>
      </c>
      <c r="C227" s="145">
        <v>55809.14</v>
      </c>
      <c r="D227" s="57"/>
      <c r="E227" s="57"/>
      <c r="F227" s="57"/>
      <c r="G227" s="57"/>
      <c r="H227" s="57"/>
      <c r="I227" s="57"/>
      <c r="J227" s="57"/>
      <c r="K227" s="57"/>
      <c r="L227" s="57"/>
      <c r="M227" s="57"/>
      <c r="N227" s="57"/>
      <c r="O227" s="119">
        <v>1.9113469112323468E-5</v>
      </c>
      <c r="P227" s="57"/>
      <c r="Q227" s="57"/>
      <c r="R227" s="57"/>
      <c r="S227" s="57"/>
      <c r="T227" s="57"/>
      <c r="U227" s="57"/>
      <c r="V227" s="58">
        <v>156</v>
      </c>
      <c r="W227" s="57"/>
      <c r="X227" s="57"/>
      <c r="Y227" s="57"/>
      <c r="Z227" s="57"/>
      <c r="AA227" s="57"/>
      <c r="AB227" s="57"/>
      <c r="AC227" s="119">
        <v>3.7236835823745646E-3</v>
      </c>
      <c r="AD227" s="57"/>
      <c r="AE227" s="57"/>
      <c r="AF227" s="57"/>
      <c r="AG227" s="57"/>
      <c r="AH227" s="57"/>
      <c r="AI227" s="1"/>
      <c r="AJ227" s="1"/>
    </row>
    <row r="228" spans="2:36" ht="12" customHeight="1" x14ac:dyDescent="0.25">
      <c r="B228" s="9" t="s">
        <v>1128</v>
      </c>
      <c r="C228" s="145">
        <v>51125988.829999991</v>
      </c>
      <c r="D228" s="57"/>
      <c r="E228" s="57"/>
      <c r="F228" s="57"/>
      <c r="G228" s="57"/>
      <c r="H228" s="57"/>
      <c r="I228" s="57"/>
      <c r="J228" s="57"/>
      <c r="K228" s="57"/>
      <c r="L228" s="57"/>
      <c r="M228" s="57"/>
      <c r="N228" s="57"/>
      <c r="O228" s="119">
        <v>1.7509587288734418E-2</v>
      </c>
      <c r="P228" s="57"/>
      <c r="Q228" s="57"/>
      <c r="R228" s="57"/>
      <c r="S228" s="57"/>
      <c r="T228" s="57"/>
      <c r="U228" s="57"/>
      <c r="V228" s="58">
        <v>2666</v>
      </c>
      <c r="W228" s="57"/>
      <c r="X228" s="57"/>
      <c r="Y228" s="57"/>
      <c r="Z228" s="57"/>
      <c r="AA228" s="57"/>
      <c r="AB228" s="57"/>
      <c r="AC228" s="119">
        <v>6.3636797632119158E-2</v>
      </c>
      <c r="AD228" s="57"/>
      <c r="AE228" s="57"/>
      <c r="AF228" s="57"/>
      <c r="AG228" s="57"/>
      <c r="AH228" s="57"/>
      <c r="AI228" s="1"/>
      <c r="AJ228" s="1"/>
    </row>
    <row r="229" spans="2:36" ht="12" customHeight="1" x14ac:dyDescent="0.25">
      <c r="B229" s="9" t="s">
        <v>1129</v>
      </c>
      <c r="C229" s="145">
        <v>181044797.34000003</v>
      </c>
      <c r="D229" s="57"/>
      <c r="E229" s="57"/>
      <c r="F229" s="57"/>
      <c r="G229" s="57"/>
      <c r="H229" s="57"/>
      <c r="I229" s="57"/>
      <c r="J229" s="57"/>
      <c r="K229" s="57"/>
      <c r="L229" s="57"/>
      <c r="M229" s="57"/>
      <c r="N229" s="57"/>
      <c r="O229" s="119">
        <v>6.2004075710626487E-2</v>
      </c>
      <c r="P229" s="57"/>
      <c r="Q229" s="57"/>
      <c r="R229" s="57"/>
      <c r="S229" s="57"/>
      <c r="T229" s="57"/>
      <c r="U229" s="57"/>
      <c r="V229" s="58">
        <v>5200</v>
      </c>
      <c r="W229" s="57"/>
      <c r="X229" s="57"/>
      <c r="Y229" s="57"/>
      <c r="Z229" s="57"/>
      <c r="AA229" s="57"/>
      <c r="AB229" s="57"/>
      <c r="AC229" s="119">
        <v>0.12412278607915214</v>
      </c>
      <c r="AD229" s="57"/>
      <c r="AE229" s="57"/>
      <c r="AF229" s="57"/>
      <c r="AG229" s="57"/>
      <c r="AH229" s="57"/>
      <c r="AI229" s="1"/>
      <c r="AJ229" s="1"/>
    </row>
    <row r="230" spans="2:36" ht="12" customHeight="1" x14ac:dyDescent="0.25">
      <c r="B230" s="9" t="s">
        <v>1130</v>
      </c>
      <c r="C230" s="145">
        <v>284435568.96000093</v>
      </c>
      <c r="D230" s="57"/>
      <c r="E230" s="57"/>
      <c r="F230" s="57"/>
      <c r="G230" s="57"/>
      <c r="H230" s="57"/>
      <c r="I230" s="57"/>
      <c r="J230" s="57"/>
      <c r="K230" s="57"/>
      <c r="L230" s="57"/>
      <c r="M230" s="57"/>
      <c r="N230" s="57"/>
      <c r="O230" s="119">
        <v>9.741326352212433E-2</v>
      </c>
      <c r="P230" s="57"/>
      <c r="Q230" s="57"/>
      <c r="R230" s="57"/>
      <c r="S230" s="57"/>
      <c r="T230" s="57"/>
      <c r="U230" s="57"/>
      <c r="V230" s="58">
        <v>5685</v>
      </c>
      <c r="W230" s="57"/>
      <c r="X230" s="57"/>
      <c r="Y230" s="57"/>
      <c r="Z230" s="57"/>
      <c r="AA230" s="57"/>
      <c r="AB230" s="57"/>
      <c r="AC230" s="119">
        <v>0.13569962285768844</v>
      </c>
      <c r="AD230" s="57"/>
      <c r="AE230" s="57"/>
      <c r="AF230" s="57"/>
      <c r="AG230" s="57"/>
      <c r="AH230" s="57"/>
      <c r="AI230" s="1"/>
      <c r="AJ230" s="1"/>
    </row>
    <row r="231" spans="2:36" ht="12" customHeight="1" x14ac:dyDescent="0.25">
      <c r="B231" s="9" t="s">
        <v>1131</v>
      </c>
      <c r="C231" s="145">
        <v>316002559.60999978</v>
      </c>
      <c r="D231" s="57"/>
      <c r="E231" s="57"/>
      <c r="F231" s="57"/>
      <c r="G231" s="57"/>
      <c r="H231" s="57"/>
      <c r="I231" s="57"/>
      <c r="J231" s="57"/>
      <c r="K231" s="57"/>
      <c r="L231" s="57"/>
      <c r="M231" s="57"/>
      <c r="N231" s="57"/>
      <c r="O231" s="119">
        <v>0.10822430093925273</v>
      </c>
      <c r="P231" s="57"/>
      <c r="Q231" s="57"/>
      <c r="R231" s="57"/>
      <c r="S231" s="57"/>
      <c r="T231" s="57"/>
      <c r="U231" s="57"/>
      <c r="V231" s="58">
        <v>5259</v>
      </c>
      <c r="W231" s="57"/>
      <c r="X231" s="57"/>
      <c r="Y231" s="57"/>
      <c r="Z231" s="57"/>
      <c r="AA231" s="57"/>
      <c r="AB231" s="57"/>
      <c r="AC231" s="119">
        <v>0.12553110230581946</v>
      </c>
      <c r="AD231" s="57"/>
      <c r="AE231" s="57"/>
      <c r="AF231" s="57"/>
      <c r="AG231" s="57"/>
      <c r="AH231" s="57"/>
      <c r="AI231" s="1"/>
      <c r="AJ231" s="1"/>
    </row>
    <row r="232" spans="2:36" ht="12" customHeight="1" x14ac:dyDescent="0.25">
      <c r="B232" s="9" t="s">
        <v>1132</v>
      </c>
      <c r="C232" s="145">
        <v>373995914.06000113</v>
      </c>
      <c r="D232" s="57"/>
      <c r="E232" s="57"/>
      <c r="F232" s="57"/>
      <c r="G232" s="57"/>
      <c r="H232" s="57"/>
      <c r="I232" s="57"/>
      <c r="J232" s="57"/>
      <c r="K232" s="57"/>
      <c r="L232" s="57"/>
      <c r="M232" s="57"/>
      <c r="N232" s="57"/>
      <c r="O232" s="119">
        <v>0.12808581804917643</v>
      </c>
      <c r="P232" s="57"/>
      <c r="Q232" s="57"/>
      <c r="R232" s="57"/>
      <c r="S232" s="57"/>
      <c r="T232" s="57"/>
      <c r="U232" s="57"/>
      <c r="V232" s="58">
        <v>5260</v>
      </c>
      <c r="W232" s="57"/>
      <c r="X232" s="57"/>
      <c r="Y232" s="57"/>
      <c r="Z232" s="57"/>
      <c r="AA232" s="57"/>
      <c r="AB232" s="57"/>
      <c r="AC232" s="119">
        <v>0.12555497207237312</v>
      </c>
      <c r="AD232" s="57"/>
      <c r="AE232" s="57"/>
      <c r="AF232" s="57"/>
      <c r="AG232" s="57"/>
      <c r="AH232" s="57"/>
      <c r="AI232" s="1"/>
      <c r="AJ232" s="1"/>
    </row>
    <row r="233" spans="2:36" ht="12" customHeight="1" x14ac:dyDescent="0.25">
      <c r="B233" s="9" t="s">
        <v>1133</v>
      </c>
      <c r="C233" s="145">
        <v>386809316.9199996</v>
      </c>
      <c r="D233" s="57"/>
      <c r="E233" s="57"/>
      <c r="F233" s="57"/>
      <c r="G233" s="57"/>
      <c r="H233" s="57"/>
      <c r="I233" s="57"/>
      <c r="J233" s="57"/>
      <c r="K233" s="57"/>
      <c r="L233" s="57"/>
      <c r="M233" s="57"/>
      <c r="N233" s="57"/>
      <c r="O233" s="119">
        <v>0.13247414189341303</v>
      </c>
      <c r="P233" s="57"/>
      <c r="Q233" s="57"/>
      <c r="R233" s="57"/>
      <c r="S233" s="57"/>
      <c r="T233" s="57"/>
      <c r="U233" s="57"/>
      <c r="V233" s="58">
        <v>4762</v>
      </c>
      <c r="W233" s="57"/>
      <c r="X233" s="57"/>
      <c r="Y233" s="57"/>
      <c r="Z233" s="57"/>
      <c r="AA233" s="57"/>
      <c r="AB233" s="57"/>
      <c r="AC233" s="119">
        <v>0.11366782832863895</v>
      </c>
      <c r="AD233" s="57"/>
      <c r="AE233" s="57"/>
      <c r="AF233" s="57"/>
      <c r="AG233" s="57"/>
      <c r="AH233" s="57"/>
      <c r="AI233" s="1"/>
      <c r="AJ233" s="1"/>
    </row>
    <row r="234" spans="2:36" ht="12" customHeight="1" x14ac:dyDescent="0.25">
      <c r="B234" s="9" t="s">
        <v>1134</v>
      </c>
      <c r="C234" s="145">
        <v>385936172.86999983</v>
      </c>
      <c r="D234" s="57"/>
      <c r="E234" s="57"/>
      <c r="F234" s="57"/>
      <c r="G234" s="57"/>
      <c r="H234" s="57"/>
      <c r="I234" s="57"/>
      <c r="J234" s="57"/>
      <c r="K234" s="57"/>
      <c r="L234" s="57"/>
      <c r="M234" s="57"/>
      <c r="N234" s="57"/>
      <c r="O234" s="119">
        <v>0.13217510822562528</v>
      </c>
      <c r="P234" s="57"/>
      <c r="Q234" s="57"/>
      <c r="R234" s="57"/>
      <c r="S234" s="57"/>
      <c r="T234" s="57"/>
      <c r="U234" s="57"/>
      <c r="V234" s="58">
        <v>4353</v>
      </c>
      <c r="W234" s="57"/>
      <c r="X234" s="57"/>
      <c r="Y234" s="57"/>
      <c r="Z234" s="57"/>
      <c r="AA234" s="57"/>
      <c r="AB234" s="57"/>
      <c r="AC234" s="119">
        <v>0.10390509380818255</v>
      </c>
      <c r="AD234" s="57"/>
      <c r="AE234" s="57"/>
      <c r="AF234" s="57"/>
      <c r="AG234" s="57"/>
      <c r="AH234" s="57"/>
      <c r="AI234" s="1"/>
      <c r="AJ234" s="1"/>
    </row>
    <row r="235" spans="2:36" ht="12" customHeight="1" x14ac:dyDescent="0.25">
      <c r="B235" s="9" t="s">
        <v>1135</v>
      </c>
      <c r="C235" s="145">
        <v>395361705.2099995</v>
      </c>
      <c r="D235" s="57"/>
      <c r="E235" s="57"/>
      <c r="F235" s="57"/>
      <c r="G235" s="57"/>
      <c r="H235" s="57"/>
      <c r="I235" s="57"/>
      <c r="J235" s="57"/>
      <c r="K235" s="57"/>
      <c r="L235" s="57"/>
      <c r="M235" s="57"/>
      <c r="N235" s="57"/>
      <c r="O235" s="119">
        <v>0.1354031569152806</v>
      </c>
      <c r="P235" s="57"/>
      <c r="Q235" s="57"/>
      <c r="R235" s="57"/>
      <c r="S235" s="57"/>
      <c r="T235" s="57"/>
      <c r="U235" s="57"/>
      <c r="V235" s="58">
        <v>3836</v>
      </c>
      <c r="W235" s="57"/>
      <c r="X235" s="57"/>
      <c r="Y235" s="57"/>
      <c r="Z235" s="57"/>
      <c r="AA235" s="57"/>
      <c r="AB235" s="57"/>
      <c r="AC235" s="119">
        <v>9.1564424499928396E-2</v>
      </c>
      <c r="AD235" s="57"/>
      <c r="AE235" s="57"/>
      <c r="AF235" s="57"/>
      <c r="AG235" s="57"/>
      <c r="AH235" s="57"/>
      <c r="AI235" s="1"/>
      <c r="AJ235" s="1"/>
    </row>
    <row r="236" spans="2:36" ht="12" customHeight="1" x14ac:dyDescent="0.25">
      <c r="B236" s="9" t="s">
        <v>1136</v>
      </c>
      <c r="C236" s="145">
        <v>369503146.52000076</v>
      </c>
      <c r="D236" s="57"/>
      <c r="E236" s="57"/>
      <c r="F236" s="57"/>
      <c r="G236" s="57"/>
      <c r="H236" s="57"/>
      <c r="I236" s="57"/>
      <c r="J236" s="57"/>
      <c r="K236" s="57"/>
      <c r="L236" s="57"/>
      <c r="M236" s="57"/>
      <c r="N236" s="57"/>
      <c r="O236" s="119">
        <v>0.12654713865715128</v>
      </c>
      <c r="P236" s="57"/>
      <c r="Q236" s="57"/>
      <c r="R236" s="57"/>
      <c r="S236" s="57"/>
      <c r="T236" s="57"/>
      <c r="U236" s="57"/>
      <c r="V236" s="58">
        <v>3283</v>
      </c>
      <c r="W236" s="57"/>
      <c r="X236" s="57"/>
      <c r="Y236" s="57"/>
      <c r="Z236" s="57"/>
      <c r="AA236" s="57"/>
      <c r="AB236" s="57"/>
      <c r="AC236" s="119">
        <v>7.8364443595741629E-2</v>
      </c>
      <c r="AD236" s="57"/>
      <c r="AE236" s="57"/>
      <c r="AF236" s="57"/>
      <c r="AG236" s="57"/>
      <c r="AH236" s="57"/>
      <c r="AI236" s="1"/>
      <c r="AJ236" s="1"/>
    </row>
    <row r="237" spans="2:36" ht="12" customHeight="1" x14ac:dyDescent="0.25">
      <c r="B237" s="9" t="s">
        <v>1137</v>
      </c>
      <c r="C237" s="145">
        <v>146329310.8699998</v>
      </c>
      <c r="D237" s="57"/>
      <c r="E237" s="57"/>
      <c r="F237" s="57"/>
      <c r="G237" s="57"/>
      <c r="H237" s="57"/>
      <c r="I237" s="57"/>
      <c r="J237" s="57"/>
      <c r="K237" s="57"/>
      <c r="L237" s="57"/>
      <c r="M237" s="57"/>
      <c r="N237" s="57"/>
      <c r="O237" s="119">
        <v>5.0114743992495138E-2</v>
      </c>
      <c r="P237" s="57"/>
      <c r="Q237" s="57"/>
      <c r="R237" s="57"/>
      <c r="S237" s="57"/>
      <c r="T237" s="57"/>
      <c r="U237" s="57"/>
      <c r="V237" s="58">
        <v>1132</v>
      </c>
      <c r="W237" s="57"/>
      <c r="X237" s="57"/>
      <c r="Y237" s="57"/>
      <c r="Z237" s="57"/>
      <c r="AA237" s="57"/>
      <c r="AB237" s="57"/>
      <c r="AC237" s="119">
        <v>2.7020575738769276E-2</v>
      </c>
      <c r="AD237" s="57"/>
      <c r="AE237" s="57"/>
      <c r="AF237" s="57"/>
      <c r="AG237" s="57"/>
      <c r="AH237" s="57"/>
      <c r="AI237" s="1"/>
      <c r="AJ237" s="1"/>
    </row>
    <row r="238" spans="2:36" ht="12" customHeight="1" x14ac:dyDescent="0.25">
      <c r="B238" s="9" t="s">
        <v>1138</v>
      </c>
      <c r="C238" s="145">
        <v>9402747.6899999995</v>
      </c>
      <c r="D238" s="57"/>
      <c r="E238" s="57"/>
      <c r="F238" s="57"/>
      <c r="G238" s="57"/>
      <c r="H238" s="57"/>
      <c r="I238" s="57"/>
      <c r="J238" s="57"/>
      <c r="K238" s="57"/>
      <c r="L238" s="57"/>
      <c r="M238" s="57"/>
      <c r="N238" s="57"/>
      <c r="O238" s="119">
        <v>3.2202454211583595E-3</v>
      </c>
      <c r="P238" s="57"/>
      <c r="Q238" s="57"/>
      <c r="R238" s="57"/>
      <c r="S238" s="57"/>
      <c r="T238" s="57"/>
      <c r="U238" s="57"/>
      <c r="V238" s="58">
        <v>91</v>
      </c>
      <c r="W238" s="57"/>
      <c r="X238" s="57"/>
      <c r="Y238" s="57"/>
      <c r="Z238" s="57"/>
      <c r="AA238" s="57"/>
      <c r="AB238" s="57"/>
      <c r="AC238" s="119">
        <v>2.1721487563851625E-3</v>
      </c>
      <c r="AD238" s="57"/>
      <c r="AE238" s="57"/>
      <c r="AF238" s="57"/>
      <c r="AG238" s="57"/>
      <c r="AH238" s="57"/>
      <c r="AI238" s="1"/>
      <c r="AJ238" s="1"/>
    </row>
    <row r="239" spans="2:36" ht="12" customHeight="1" x14ac:dyDescent="0.25">
      <c r="B239" s="9" t="s">
        <v>1139</v>
      </c>
      <c r="C239" s="145">
        <v>5736985.3799999999</v>
      </c>
      <c r="D239" s="57"/>
      <c r="E239" s="57"/>
      <c r="F239" s="57"/>
      <c r="G239" s="57"/>
      <c r="H239" s="57"/>
      <c r="I239" s="57"/>
      <c r="J239" s="57"/>
      <c r="K239" s="57"/>
      <c r="L239" s="57"/>
      <c r="M239" s="57"/>
      <c r="N239" s="57"/>
      <c r="O239" s="119">
        <v>1.9647981111782288E-3</v>
      </c>
      <c r="P239" s="57"/>
      <c r="Q239" s="57"/>
      <c r="R239" s="57"/>
      <c r="S239" s="57"/>
      <c r="T239" s="57"/>
      <c r="U239" s="57"/>
      <c r="V239" s="58">
        <v>53</v>
      </c>
      <c r="W239" s="57"/>
      <c r="X239" s="57"/>
      <c r="Y239" s="57"/>
      <c r="Z239" s="57"/>
      <c r="AA239" s="57"/>
      <c r="AB239" s="57"/>
      <c r="AC239" s="119">
        <v>1.2650976273452046E-3</v>
      </c>
      <c r="AD239" s="57"/>
      <c r="AE239" s="57"/>
      <c r="AF239" s="57"/>
      <c r="AG239" s="57"/>
      <c r="AH239" s="57"/>
      <c r="AI239" s="1"/>
      <c r="AJ239" s="1"/>
    </row>
    <row r="240" spans="2:36" ht="12" customHeight="1" x14ac:dyDescent="0.25">
      <c r="B240" s="9" t="s">
        <v>1140</v>
      </c>
      <c r="C240" s="145">
        <v>14145407.760000002</v>
      </c>
      <c r="D240" s="57"/>
      <c r="E240" s="57"/>
      <c r="F240" s="57"/>
      <c r="G240" s="57"/>
      <c r="H240" s="57"/>
      <c r="I240" s="57"/>
      <c r="J240" s="57"/>
      <c r="K240" s="57"/>
      <c r="L240" s="57"/>
      <c r="M240" s="57"/>
      <c r="N240" s="57"/>
      <c r="O240" s="119">
        <v>4.8445078046710759E-3</v>
      </c>
      <c r="P240" s="57"/>
      <c r="Q240" s="57"/>
      <c r="R240" s="57"/>
      <c r="S240" s="57"/>
      <c r="T240" s="57"/>
      <c r="U240" s="57"/>
      <c r="V240" s="58">
        <v>158</v>
      </c>
      <c r="W240" s="57"/>
      <c r="X240" s="57"/>
      <c r="Y240" s="57"/>
      <c r="Z240" s="57"/>
      <c r="AA240" s="57"/>
      <c r="AB240" s="57"/>
      <c r="AC240" s="119">
        <v>3.7714231154819308E-3</v>
      </c>
      <c r="AD240" s="57"/>
      <c r="AE240" s="57"/>
      <c r="AF240" s="57"/>
      <c r="AG240" s="57"/>
      <c r="AH240" s="57"/>
      <c r="AI240" s="1"/>
      <c r="AJ240" s="1"/>
    </row>
    <row r="241" spans="2:36" ht="12.75" customHeight="1" x14ac:dyDescent="0.25">
      <c r="B241" s="20"/>
      <c r="C241" s="142">
        <v>2919885431.1600022</v>
      </c>
      <c r="D241" s="141"/>
      <c r="E241" s="141"/>
      <c r="F241" s="141"/>
      <c r="G241" s="141"/>
      <c r="H241" s="141"/>
      <c r="I241" s="141"/>
      <c r="J241" s="141"/>
      <c r="K241" s="141"/>
      <c r="L241" s="141"/>
      <c r="M241" s="141"/>
      <c r="N241" s="141"/>
      <c r="O241" s="143">
        <v>0.99999999999999623</v>
      </c>
      <c r="P241" s="141"/>
      <c r="Q241" s="141"/>
      <c r="R241" s="141"/>
      <c r="S241" s="141"/>
      <c r="T241" s="141"/>
      <c r="U241" s="141"/>
      <c r="V241" s="144">
        <v>41894</v>
      </c>
      <c r="W241" s="141"/>
      <c r="X241" s="141"/>
      <c r="Y241" s="141"/>
      <c r="Z241" s="141"/>
      <c r="AA241" s="141"/>
      <c r="AB241" s="141"/>
      <c r="AC241" s="143">
        <v>1</v>
      </c>
      <c r="AD241" s="141"/>
      <c r="AE241" s="141"/>
      <c r="AF241" s="141"/>
      <c r="AG241" s="141"/>
      <c r="AH241" s="141"/>
      <c r="AI241" s="1"/>
      <c r="AJ241" s="1"/>
    </row>
    <row r="242" spans="2:36" ht="9" customHeight="1" x14ac:dyDescent="0.25">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row>
    <row r="243" spans="2:36" ht="18.75" customHeight="1" x14ac:dyDescent="0.25">
      <c r="B243" s="69" t="s">
        <v>1046</v>
      </c>
      <c r="C243" s="70"/>
      <c r="D243" s="70"/>
      <c r="E243" s="70"/>
      <c r="F243" s="70"/>
      <c r="G243" s="70"/>
      <c r="H243" s="70"/>
      <c r="I243" s="70"/>
      <c r="J243" s="70"/>
      <c r="K243" s="70"/>
      <c r="L243" s="70"/>
      <c r="M243" s="70"/>
      <c r="N243" s="70"/>
      <c r="O243" s="70"/>
      <c r="P243" s="70"/>
      <c r="Q243" s="70"/>
      <c r="R243" s="70"/>
      <c r="S243" s="70"/>
      <c r="T243" s="70"/>
      <c r="U243" s="70"/>
      <c r="V243" s="70"/>
      <c r="W243" s="70"/>
      <c r="X243" s="70"/>
      <c r="Y243" s="70"/>
      <c r="Z243" s="70"/>
      <c r="AA243" s="70"/>
      <c r="AB243" s="70"/>
      <c r="AC243" s="70"/>
      <c r="AD243" s="70"/>
      <c r="AE243" s="70"/>
      <c r="AF243" s="70"/>
      <c r="AG243" s="70"/>
      <c r="AH243" s="70"/>
      <c r="AI243" s="70"/>
      <c r="AJ243" s="71"/>
    </row>
    <row r="244" spans="2:36" ht="8.25" customHeight="1" x14ac:dyDescent="0.25">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c r="AE244" s="1"/>
      <c r="AF244" s="1"/>
      <c r="AG244" s="1"/>
      <c r="AH244" s="1"/>
      <c r="AI244" s="1"/>
      <c r="AJ244" s="1"/>
    </row>
    <row r="245" spans="2:36" ht="13.5" customHeight="1" x14ac:dyDescent="0.25">
      <c r="B245" s="64"/>
      <c r="C245" s="65"/>
      <c r="D245" s="64" t="s">
        <v>1049</v>
      </c>
      <c r="E245" s="65"/>
      <c r="F245" s="65"/>
      <c r="G245" s="65"/>
      <c r="H245" s="65"/>
      <c r="I245" s="65"/>
      <c r="J245" s="65"/>
      <c r="K245" s="65"/>
      <c r="L245" s="65"/>
      <c r="M245" s="65"/>
      <c r="N245" s="65"/>
      <c r="O245" s="65"/>
      <c r="P245" s="64" t="s">
        <v>1050</v>
      </c>
      <c r="Q245" s="65"/>
      <c r="R245" s="65"/>
      <c r="S245" s="65"/>
      <c r="T245" s="65"/>
      <c r="U245" s="65"/>
      <c r="V245" s="65"/>
      <c r="W245" s="64" t="s">
        <v>1051</v>
      </c>
      <c r="X245" s="65"/>
      <c r="Y245" s="65"/>
      <c r="Z245" s="65"/>
      <c r="AA245" s="65"/>
      <c r="AB245" s="65"/>
      <c r="AC245" s="65"/>
      <c r="AD245" s="64" t="s">
        <v>1050</v>
      </c>
      <c r="AE245" s="65"/>
      <c r="AF245" s="65"/>
      <c r="AG245" s="65"/>
      <c r="AH245" s="65"/>
      <c r="AI245" s="65"/>
      <c r="AJ245" s="1"/>
    </row>
    <row r="246" spans="2:36" ht="11.25" customHeight="1" x14ac:dyDescent="0.25">
      <c r="B246" s="56" t="s">
        <v>1141</v>
      </c>
      <c r="C246" s="57"/>
      <c r="D246" s="145">
        <v>14478111.679999996</v>
      </c>
      <c r="E246" s="57"/>
      <c r="F246" s="57"/>
      <c r="G246" s="57"/>
      <c r="H246" s="57"/>
      <c r="I246" s="57"/>
      <c r="J246" s="57"/>
      <c r="K246" s="57"/>
      <c r="L246" s="57"/>
      <c r="M246" s="57"/>
      <c r="N246" s="57"/>
      <c r="O246" s="57"/>
      <c r="P246" s="119">
        <v>4.9584519740037154E-3</v>
      </c>
      <c r="Q246" s="57"/>
      <c r="R246" s="57"/>
      <c r="S246" s="57"/>
      <c r="T246" s="57"/>
      <c r="U246" s="57"/>
      <c r="V246" s="57"/>
      <c r="W246" s="58">
        <v>1391</v>
      </c>
      <c r="X246" s="57"/>
      <c r="Y246" s="57"/>
      <c r="Z246" s="57"/>
      <c r="AA246" s="57"/>
      <c r="AB246" s="57"/>
      <c r="AC246" s="57"/>
      <c r="AD246" s="119">
        <v>3.3202845276173197E-2</v>
      </c>
      <c r="AE246" s="57"/>
      <c r="AF246" s="57"/>
      <c r="AG246" s="57"/>
      <c r="AH246" s="57"/>
      <c r="AI246" s="57"/>
      <c r="AJ246" s="1"/>
    </row>
    <row r="247" spans="2:36" ht="11.25" customHeight="1" x14ac:dyDescent="0.25">
      <c r="B247" s="56" t="s">
        <v>1142</v>
      </c>
      <c r="C247" s="57"/>
      <c r="D247" s="145">
        <v>77855150.549999967</v>
      </c>
      <c r="E247" s="57"/>
      <c r="F247" s="57"/>
      <c r="G247" s="57"/>
      <c r="H247" s="57"/>
      <c r="I247" s="57"/>
      <c r="J247" s="57"/>
      <c r="K247" s="57"/>
      <c r="L247" s="57"/>
      <c r="M247" s="57"/>
      <c r="N247" s="57"/>
      <c r="O247" s="57"/>
      <c r="P247" s="119">
        <v>2.6663768968178309E-2</v>
      </c>
      <c r="Q247" s="57"/>
      <c r="R247" s="57"/>
      <c r="S247" s="57"/>
      <c r="T247" s="57"/>
      <c r="U247" s="57"/>
      <c r="V247" s="57"/>
      <c r="W247" s="58">
        <v>2924</v>
      </c>
      <c r="X247" s="57"/>
      <c r="Y247" s="57"/>
      <c r="Z247" s="57"/>
      <c r="AA247" s="57"/>
      <c r="AB247" s="57"/>
      <c r="AC247" s="57"/>
      <c r="AD247" s="119">
        <v>6.9795197402969397E-2</v>
      </c>
      <c r="AE247" s="57"/>
      <c r="AF247" s="57"/>
      <c r="AG247" s="57"/>
      <c r="AH247" s="57"/>
      <c r="AI247" s="57"/>
      <c r="AJ247" s="1"/>
    </row>
    <row r="248" spans="2:36" ht="11.25" customHeight="1" x14ac:dyDescent="0.25">
      <c r="B248" s="56" t="s">
        <v>1143</v>
      </c>
      <c r="C248" s="57"/>
      <c r="D248" s="145">
        <v>212038289.58999965</v>
      </c>
      <c r="E248" s="57"/>
      <c r="F248" s="57"/>
      <c r="G248" s="57"/>
      <c r="H248" s="57"/>
      <c r="I248" s="57"/>
      <c r="J248" s="57"/>
      <c r="K248" s="57"/>
      <c r="L248" s="57"/>
      <c r="M248" s="57"/>
      <c r="N248" s="57"/>
      <c r="O248" s="57"/>
      <c r="P248" s="119">
        <v>7.2618701859737664E-2</v>
      </c>
      <c r="Q248" s="57"/>
      <c r="R248" s="57"/>
      <c r="S248" s="57"/>
      <c r="T248" s="57"/>
      <c r="U248" s="57"/>
      <c r="V248" s="57"/>
      <c r="W248" s="58">
        <v>5512</v>
      </c>
      <c r="X248" s="57"/>
      <c r="Y248" s="57"/>
      <c r="Z248" s="57"/>
      <c r="AA248" s="57"/>
      <c r="AB248" s="57"/>
      <c r="AC248" s="57"/>
      <c r="AD248" s="119">
        <v>0.13157015324390128</v>
      </c>
      <c r="AE248" s="57"/>
      <c r="AF248" s="57"/>
      <c r="AG248" s="57"/>
      <c r="AH248" s="57"/>
      <c r="AI248" s="57"/>
      <c r="AJ248" s="1"/>
    </row>
    <row r="249" spans="2:36" ht="11.25" customHeight="1" x14ac:dyDescent="0.25">
      <c r="B249" s="56" t="s">
        <v>1144</v>
      </c>
      <c r="C249" s="57"/>
      <c r="D249" s="145">
        <v>427874113.72000045</v>
      </c>
      <c r="E249" s="57"/>
      <c r="F249" s="57"/>
      <c r="G249" s="57"/>
      <c r="H249" s="57"/>
      <c r="I249" s="57"/>
      <c r="J249" s="57"/>
      <c r="K249" s="57"/>
      <c r="L249" s="57"/>
      <c r="M249" s="57"/>
      <c r="N249" s="57"/>
      <c r="O249" s="57"/>
      <c r="P249" s="119">
        <v>0.14653798027617004</v>
      </c>
      <c r="Q249" s="57"/>
      <c r="R249" s="57"/>
      <c r="S249" s="57"/>
      <c r="T249" s="57"/>
      <c r="U249" s="57"/>
      <c r="V249" s="57"/>
      <c r="W249" s="58">
        <v>6892</v>
      </c>
      <c r="X249" s="57"/>
      <c r="Y249" s="57"/>
      <c r="Z249" s="57"/>
      <c r="AA249" s="57"/>
      <c r="AB249" s="57"/>
      <c r="AC249" s="57"/>
      <c r="AD249" s="119">
        <v>0.16451043108798397</v>
      </c>
      <c r="AE249" s="57"/>
      <c r="AF249" s="57"/>
      <c r="AG249" s="57"/>
      <c r="AH249" s="57"/>
      <c r="AI249" s="57"/>
      <c r="AJ249" s="1"/>
    </row>
    <row r="250" spans="2:36" ht="11.25" customHeight="1" x14ac:dyDescent="0.25">
      <c r="B250" s="56" t="s">
        <v>1145</v>
      </c>
      <c r="C250" s="57"/>
      <c r="D250" s="145">
        <v>535957419.98000073</v>
      </c>
      <c r="E250" s="57"/>
      <c r="F250" s="57"/>
      <c r="G250" s="57"/>
      <c r="H250" s="57"/>
      <c r="I250" s="57"/>
      <c r="J250" s="57"/>
      <c r="K250" s="57"/>
      <c r="L250" s="57"/>
      <c r="M250" s="57"/>
      <c r="N250" s="57"/>
      <c r="O250" s="57"/>
      <c r="P250" s="119">
        <v>0.18355426355447024</v>
      </c>
      <c r="Q250" s="57"/>
      <c r="R250" s="57"/>
      <c r="S250" s="57"/>
      <c r="T250" s="57"/>
      <c r="U250" s="57"/>
      <c r="V250" s="57"/>
      <c r="W250" s="58">
        <v>5926</v>
      </c>
      <c r="X250" s="57"/>
      <c r="Y250" s="57"/>
      <c r="Z250" s="57"/>
      <c r="AA250" s="57"/>
      <c r="AB250" s="57"/>
      <c r="AC250" s="57"/>
      <c r="AD250" s="119">
        <v>0.14145223659712608</v>
      </c>
      <c r="AE250" s="57"/>
      <c r="AF250" s="57"/>
      <c r="AG250" s="57"/>
      <c r="AH250" s="57"/>
      <c r="AI250" s="57"/>
      <c r="AJ250" s="1"/>
    </row>
    <row r="251" spans="2:36" ht="11.25" customHeight="1" x14ac:dyDescent="0.25">
      <c r="B251" s="56" t="s">
        <v>1146</v>
      </c>
      <c r="C251" s="57"/>
      <c r="D251" s="145">
        <v>86275500.910000041</v>
      </c>
      <c r="E251" s="57"/>
      <c r="F251" s="57"/>
      <c r="G251" s="57"/>
      <c r="H251" s="57"/>
      <c r="I251" s="57"/>
      <c r="J251" s="57"/>
      <c r="K251" s="57"/>
      <c r="L251" s="57"/>
      <c r="M251" s="57"/>
      <c r="N251" s="57"/>
      <c r="O251" s="57"/>
      <c r="P251" s="119">
        <v>2.9547563746610717E-2</v>
      </c>
      <c r="Q251" s="57"/>
      <c r="R251" s="57"/>
      <c r="S251" s="57"/>
      <c r="T251" s="57"/>
      <c r="U251" s="57"/>
      <c r="V251" s="57"/>
      <c r="W251" s="58">
        <v>1721</v>
      </c>
      <c r="X251" s="57"/>
      <c r="Y251" s="57"/>
      <c r="Z251" s="57"/>
      <c r="AA251" s="57"/>
      <c r="AB251" s="57"/>
      <c r="AC251" s="57"/>
      <c r="AD251" s="119">
        <v>4.1079868238888623E-2</v>
      </c>
      <c r="AE251" s="57"/>
      <c r="AF251" s="57"/>
      <c r="AG251" s="57"/>
      <c r="AH251" s="57"/>
      <c r="AI251" s="57"/>
      <c r="AJ251" s="1"/>
    </row>
    <row r="252" spans="2:36" ht="11.25" customHeight="1" x14ac:dyDescent="0.25">
      <c r="B252" s="56" t="s">
        <v>1147</v>
      </c>
      <c r="C252" s="57"/>
      <c r="D252" s="145">
        <v>127836954.30000009</v>
      </c>
      <c r="E252" s="57"/>
      <c r="F252" s="57"/>
      <c r="G252" s="57"/>
      <c r="H252" s="57"/>
      <c r="I252" s="57"/>
      <c r="J252" s="57"/>
      <c r="K252" s="57"/>
      <c r="L252" s="57"/>
      <c r="M252" s="57"/>
      <c r="N252" s="57"/>
      <c r="O252" s="57"/>
      <c r="P252" s="119">
        <v>4.3781496676468405E-2</v>
      </c>
      <c r="Q252" s="57"/>
      <c r="R252" s="57"/>
      <c r="S252" s="57"/>
      <c r="T252" s="57"/>
      <c r="U252" s="57"/>
      <c r="V252" s="57"/>
      <c r="W252" s="58">
        <v>1998</v>
      </c>
      <c r="X252" s="57"/>
      <c r="Y252" s="57"/>
      <c r="Z252" s="57"/>
      <c r="AA252" s="57"/>
      <c r="AB252" s="57"/>
      <c r="AC252" s="57"/>
      <c r="AD252" s="119">
        <v>4.7691793574258845E-2</v>
      </c>
      <c r="AE252" s="57"/>
      <c r="AF252" s="57"/>
      <c r="AG252" s="57"/>
      <c r="AH252" s="57"/>
      <c r="AI252" s="57"/>
      <c r="AJ252" s="1"/>
    </row>
    <row r="253" spans="2:36" ht="11.25" customHeight="1" x14ac:dyDescent="0.25">
      <c r="B253" s="56" t="s">
        <v>1148</v>
      </c>
      <c r="C253" s="57"/>
      <c r="D253" s="145">
        <v>140694887.88000005</v>
      </c>
      <c r="E253" s="57"/>
      <c r="F253" s="57"/>
      <c r="G253" s="57"/>
      <c r="H253" s="57"/>
      <c r="I253" s="57"/>
      <c r="J253" s="57"/>
      <c r="K253" s="57"/>
      <c r="L253" s="57"/>
      <c r="M253" s="57"/>
      <c r="N253" s="57"/>
      <c r="O253" s="57"/>
      <c r="P253" s="119">
        <v>4.8185071365661539E-2</v>
      </c>
      <c r="Q253" s="57"/>
      <c r="R253" s="57"/>
      <c r="S253" s="57"/>
      <c r="T253" s="57"/>
      <c r="U253" s="57"/>
      <c r="V253" s="57"/>
      <c r="W253" s="58">
        <v>2032</v>
      </c>
      <c r="X253" s="57"/>
      <c r="Y253" s="57"/>
      <c r="Z253" s="57"/>
      <c r="AA253" s="57"/>
      <c r="AB253" s="57"/>
      <c r="AC253" s="57"/>
      <c r="AD253" s="119">
        <v>4.8503365637084073E-2</v>
      </c>
      <c r="AE253" s="57"/>
      <c r="AF253" s="57"/>
      <c r="AG253" s="57"/>
      <c r="AH253" s="57"/>
      <c r="AI253" s="57"/>
      <c r="AJ253" s="1"/>
    </row>
    <row r="254" spans="2:36" ht="11.25" customHeight="1" x14ac:dyDescent="0.25">
      <c r="B254" s="56" t="s">
        <v>1149</v>
      </c>
      <c r="C254" s="57"/>
      <c r="D254" s="145">
        <v>164899880.18999997</v>
      </c>
      <c r="E254" s="57"/>
      <c r="F254" s="57"/>
      <c r="G254" s="57"/>
      <c r="H254" s="57"/>
      <c r="I254" s="57"/>
      <c r="J254" s="57"/>
      <c r="K254" s="57"/>
      <c r="L254" s="57"/>
      <c r="M254" s="57"/>
      <c r="N254" s="57"/>
      <c r="O254" s="57"/>
      <c r="P254" s="119">
        <v>5.6474777547860559E-2</v>
      </c>
      <c r="Q254" s="57"/>
      <c r="R254" s="57"/>
      <c r="S254" s="57"/>
      <c r="T254" s="57"/>
      <c r="U254" s="57"/>
      <c r="V254" s="57"/>
      <c r="W254" s="58">
        <v>2187</v>
      </c>
      <c r="X254" s="57"/>
      <c r="Y254" s="57"/>
      <c r="Z254" s="57"/>
      <c r="AA254" s="57"/>
      <c r="AB254" s="57"/>
      <c r="AC254" s="57"/>
      <c r="AD254" s="119">
        <v>5.2203179452904952E-2</v>
      </c>
      <c r="AE254" s="57"/>
      <c r="AF254" s="57"/>
      <c r="AG254" s="57"/>
      <c r="AH254" s="57"/>
      <c r="AI254" s="57"/>
      <c r="AJ254" s="1"/>
    </row>
    <row r="255" spans="2:36" ht="11.25" customHeight="1" x14ac:dyDescent="0.25">
      <c r="B255" s="56" t="s">
        <v>1150</v>
      </c>
      <c r="C255" s="57"/>
      <c r="D255" s="145">
        <v>150218535.32000002</v>
      </c>
      <c r="E255" s="57"/>
      <c r="F255" s="57"/>
      <c r="G255" s="57"/>
      <c r="H255" s="57"/>
      <c r="I255" s="57"/>
      <c r="J255" s="57"/>
      <c r="K255" s="57"/>
      <c r="L255" s="57"/>
      <c r="M255" s="57"/>
      <c r="N255" s="57"/>
      <c r="O255" s="57"/>
      <c r="P255" s="119">
        <v>5.1446722435380551E-2</v>
      </c>
      <c r="Q255" s="57"/>
      <c r="R255" s="57"/>
      <c r="S255" s="57"/>
      <c r="T255" s="57"/>
      <c r="U255" s="57"/>
      <c r="V255" s="57"/>
      <c r="W255" s="58">
        <v>1816</v>
      </c>
      <c r="X255" s="57"/>
      <c r="Y255" s="57"/>
      <c r="Z255" s="57"/>
      <c r="AA255" s="57"/>
      <c r="AB255" s="57"/>
      <c r="AC255" s="57"/>
      <c r="AD255" s="119">
        <v>4.3347496061488522E-2</v>
      </c>
      <c r="AE255" s="57"/>
      <c r="AF255" s="57"/>
      <c r="AG255" s="57"/>
      <c r="AH255" s="57"/>
      <c r="AI255" s="57"/>
      <c r="AJ255" s="1"/>
    </row>
    <row r="256" spans="2:36" ht="11.25" customHeight="1" x14ac:dyDescent="0.25">
      <c r="B256" s="56" t="s">
        <v>1151</v>
      </c>
      <c r="C256" s="57"/>
      <c r="D256" s="145">
        <v>462336652.38999969</v>
      </c>
      <c r="E256" s="57"/>
      <c r="F256" s="57"/>
      <c r="G256" s="57"/>
      <c r="H256" s="57"/>
      <c r="I256" s="57"/>
      <c r="J256" s="57"/>
      <c r="K256" s="57"/>
      <c r="L256" s="57"/>
      <c r="M256" s="57"/>
      <c r="N256" s="57"/>
      <c r="O256" s="57"/>
      <c r="P256" s="119">
        <v>0.15834068263641576</v>
      </c>
      <c r="Q256" s="57"/>
      <c r="R256" s="57"/>
      <c r="S256" s="57"/>
      <c r="T256" s="57"/>
      <c r="U256" s="57"/>
      <c r="V256" s="57"/>
      <c r="W256" s="58">
        <v>5124</v>
      </c>
      <c r="X256" s="57"/>
      <c r="Y256" s="57"/>
      <c r="Z256" s="57"/>
      <c r="AA256" s="57"/>
      <c r="AB256" s="57"/>
      <c r="AC256" s="57"/>
      <c r="AD256" s="119">
        <v>0.12230868382107223</v>
      </c>
      <c r="AE256" s="57"/>
      <c r="AF256" s="57"/>
      <c r="AG256" s="57"/>
      <c r="AH256" s="57"/>
      <c r="AI256" s="57"/>
      <c r="AJ256" s="1"/>
    </row>
    <row r="257" spans="2:36" ht="11.25" customHeight="1" x14ac:dyDescent="0.25">
      <c r="B257" s="56" t="s">
        <v>1152</v>
      </c>
      <c r="C257" s="57"/>
      <c r="D257" s="145">
        <v>202861926.39999992</v>
      </c>
      <c r="E257" s="57"/>
      <c r="F257" s="57"/>
      <c r="G257" s="57"/>
      <c r="H257" s="57"/>
      <c r="I257" s="57"/>
      <c r="J257" s="57"/>
      <c r="K257" s="57"/>
      <c r="L257" s="57"/>
      <c r="M257" s="57"/>
      <c r="N257" s="57"/>
      <c r="O257" s="57"/>
      <c r="P257" s="119">
        <v>6.94759884189729E-2</v>
      </c>
      <c r="Q257" s="57"/>
      <c r="R257" s="57"/>
      <c r="S257" s="57"/>
      <c r="T257" s="57"/>
      <c r="U257" s="57"/>
      <c r="V257" s="57"/>
      <c r="W257" s="58">
        <v>1975</v>
      </c>
      <c r="X257" s="57"/>
      <c r="Y257" s="57"/>
      <c r="Z257" s="57"/>
      <c r="AA257" s="57"/>
      <c r="AB257" s="57"/>
      <c r="AC257" s="57"/>
      <c r="AD257" s="119">
        <v>4.7142788943524132E-2</v>
      </c>
      <c r="AE257" s="57"/>
      <c r="AF257" s="57"/>
      <c r="AG257" s="57"/>
      <c r="AH257" s="57"/>
      <c r="AI257" s="57"/>
      <c r="AJ257" s="1"/>
    </row>
    <row r="258" spans="2:36" ht="11.25" customHeight="1" x14ac:dyDescent="0.25">
      <c r="B258" s="56" t="s">
        <v>1153</v>
      </c>
      <c r="C258" s="57"/>
      <c r="D258" s="145">
        <v>79901651.179999977</v>
      </c>
      <c r="E258" s="57"/>
      <c r="F258" s="57"/>
      <c r="G258" s="57"/>
      <c r="H258" s="57"/>
      <c r="I258" s="57"/>
      <c r="J258" s="57"/>
      <c r="K258" s="57"/>
      <c r="L258" s="57"/>
      <c r="M258" s="57"/>
      <c r="N258" s="57"/>
      <c r="O258" s="57"/>
      <c r="P258" s="119">
        <v>2.7364652848128002E-2</v>
      </c>
      <c r="Q258" s="57"/>
      <c r="R258" s="57"/>
      <c r="S258" s="57"/>
      <c r="T258" s="57"/>
      <c r="U258" s="57"/>
      <c r="V258" s="57"/>
      <c r="W258" s="58">
        <v>697</v>
      </c>
      <c r="X258" s="57"/>
      <c r="Y258" s="57"/>
      <c r="Z258" s="57"/>
      <c r="AA258" s="57"/>
      <c r="AB258" s="57"/>
      <c r="AC258" s="57"/>
      <c r="AD258" s="119">
        <v>1.6637227287917125E-2</v>
      </c>
      <c r="AE258" s="57"/>
      <c r="AF258" s="57"/>
      <c r="AG258" s="57"/>
      <c r="AH258" s="57"/>
      <c r="AI258" s="57"/>
      <c r="AJ258" s="1"/>
    </row>
    <row r="259" spans="2:36" ht="11.25" customHeight="1" x14ac:dyDescent="0.25">
      <c r="B259" s="56" t="s">
        <v>1154</v>
      </c>
      <c r="C259" s="57"/>
      <c r="D259" s="145">
        <v>236656357.07000011</v>
      </c>
      <c r="E259" s="57"/>
      <c r="F259" s="57"/>
      <c r="G259" s="57"/>
      <c r="H259" s="57"/>
      <c r="I259" s="57"/>
      <c r="J259" s="57"/>
      <c r="K259" s="57"/>
      <c r="L259" s="57"/>
      <c r="M259" s="57"/>
      <c r="N259" s="57"/>
      <c r="O259" s="57"/>
      <c r="P259" s="119">
        <v>8.1049877691941566E-2</v>
      </c>
      <c r="Q259" s="57"/>
      <c r="R259" s="57"/>
      <c r="S259" s="57"/>
      <c r="T259" s="57"/>
      <c r="U259" s="57"/>
      <c r="V259" s="57"/>
      <c r="W259" s="58">
        <v>1699</v>
      </c>
      <c r="X259" s="57"/>
      <c r="Y259" s="57"/>
      <c r="Z259" s="57"/>
      <c r="AA259" s="57"/>
      <c r="AB259" s="57"/>
      <c r="AC259" s="57"/>
      <c r="AD259" s="119">
        <v>4.0554733374707594E-2</v>
      </c>
      <c r="AE259" s="57"/>
      <c r="AF259" s="57"/>
      <c r="AG259" s="57"/>
      <c r="AH259" s="57"/>
      <c r="AI259" s="57"/>
      <c r="AJ259" s="1"/>
    </row>
    <row r="260" spans="2:36" ht="11.25" customHeight="1" x14ac:dyDescent="0.25">
      <c r="B260" s="140"/>
      <c r="C260" s="141"/>
      <c r="D260" s="142">
        <v>2919885431.1600008</v>
      </c>
      <c r="E260" s="141"/>
      <c r="F260" s="141"/>
      <c r="G260" s="141"/>
      <c r="H260" s="141"/>
      <c r="I260" s="141"/>
      <c r="J260" s="141"/>
      <c r="K260" s="141"/>
      <c r="L260" s="141"/>
      <c r="M260" s="141"/>
      <c r="N260" s="141"/>
      <c r="O260" s="141"/>
      <c r="P260" s="143">
        <v>0.99999999999999833</v>
      </c>
      <c r="Q260" s="141"/>
      <c r="R260" s="141"/>
      <c r="S260" s="141"/>
      <c r="T260" s="141"/>
      <c r="U260" s="141"/>
      <c r="V260" s="141"/>
      <c r="W260" s="144">
        <v>41894</v>
      </c>
      <c r="X260" s="141"/>
      <c r="Y260" s="141"/>
      <c r="Z260" s="141"/>
      <c r="AA260" s="141"/>
      <c r="AB260" s="141"/>
      <c r="AC260" s="141"/>
      <c r="AD260" s="143">
        <v>1</v>
      </c>
      <c r="AE260" s="141"/>
      <c r="AF260" s="141"/>
      <c r="AG260" s="141"/>
      <c r="AH260" s="141"/>
      <c r="AI260" s="141"/>
      <c r="AJ260" s="1"/>
    </row>
    <row r="261" spans="2:36" ht="9" customHeight="1" x14ac:dyDescent="0.25">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c r="AE261" s="1"/>
      <c r="AF261" s="1"/>
      <c r="AG261" s="1"/>
      <c r="AH261" s="1"/>
      <c r="AI261" s="1"/>
      <c r="AJ261" s="1"/>
    </row>
    <row r="262" spans="2:36" ht="18.75" customHeight="1" x14ac:dyDescent="0.25">
      <c r="B262" s="69" t="s">
        <v>1047</v>
      </c>
      <c r="C262" s="70"/>
      <c r="D262" s="70"/>
      <c r="E262" s="70"/>
      <c r="F262" s="70"/>
      <c r="G262" s="70"/>
      <c r="H262" s="70"/>
      <c r="I262" s="70"/>
      <c r="J262" s="70"/>
      <c r="K262" s="70"/>
      <c r="L262" s="70"/>
      <c r="M262" s="70"/>
      <c r="N262" s="70"/>
      <c r="O262" s="70"/>
      <c r="P262" s="70"/>
      <c r="Q262" s="70"/>
      <c r="R262" s="70"/>
      <c r="S262" s="70"/>
      <c r="T262" s="70"/>
      <c r="U262" s="70"/>
      <c r="V262" s="70"/>
      <c r="W262" s="70"/>
      <c r="X262" s="70"/>
      <c r="Y262" s="70"/>
      <c r="Z262" s="70"/>
      <c r="AA262" s="70"/>
      <c r="AB262" s="70"/>
      <c r="AC262" s="70"/>
      <c r="AD262" s="70"/>
      <c r="AE262" s="70"/>
      <c r="AF262" s="70"/>
      <c r="AG262" s="70"/>
      <c r="AH262" s="70"/>
      <c r="AI262" s="70"/>
      <c r="AJ262" s="71"/>
    </row>
    <row r="263" spans="2:36" ht="8.25" customHeight="1" x14ac:dyDescent="0.25">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c r="AE263" s="1"/>
      <c r="AF263" s="1"/>
      <c r="AG263" s="1"/>
      <c r="AH263" s="1"/>
      <c r="AI263" s="1"/>
      <c r="AJ263" s="1"/>
    </row>
    <row r="264" spans="2:36" ht="10.5" customHeight="1" x14ac:dyDescent="0.25">
      <c r="B264" s="64" t="s">
        <v>1052</v>
      </c>
      <c r="C264" s="65"/>
      <c r="D264" s="64" t="s">
        <v>1049</v>
      </c>
      <c r="E264" s="65"/>
      <c r="F264" s="65"/>
      <c r="G264" s="65"/>
      <c r="H264" s="65"/>
      <c r="I264" s="65"/>
      <c r="J264" s="65"/>
      <c r="K264" s="65"/>
      <c r="L264" s="65"/>
      <c r="M264" s="65"/>
      <c r="N264" s="65"/>
      <c r="O264" s="65"/>
      <c r="P264" s="64" t="s">
        <v>1050</v>
      </c>
      <c r="Q264" s="65"/>
      <c r="R264" s="65"/>
      <c r="S264" s="65"/>
      <c r="T264" s="65"/>
      <c r="U264" s="65"/>
      <c r="V264" s="65"/>
      <c r="W264" s="64" t="s">
        <v>1051</v>
      </c>
      <c r="X264" s="65"/>
      <c r="Y264" s="65"/>
      <c r="Z264" s="65"/>
      <c r="AA264" s="65"/>
      <c r="AB264" s="65"/>
      <c r="AC264" s="65"/>
      <c r="AD264" s="64" t="s">
        <v>1050</v>
      </c>
      <c r="AE264" s="65"/>
      <c r="AF264" s="65"/>
      <c r="AG264" s="65"/>
      <c r="AH264" s="65"/>
      <c r="AI264" s="65"/>
      <c r="AJ264" s="1"/>
    </row>
    <row r="265" spans="2:36" ht="10.5" customHeight="1" x14ac:dyDescent="0.25">
      <c r="B265" s="56" t="s">
        <v>1155</v>
      </c>
      <c r="C265" s="57"/>
      <c r="D265" s="145">
        <v>36350763.119999982</v>
      </c>
      <c r="E265" s="57"/>
      <c r="F265" s="57"/>
      <c r="G265" s="57"/>
      <c r="H265" s="57"/>
      <c r="I265" s="57"/>
      <c r="J265" s="57"/>
      <c r="K265" s="57"/>
      <c r="L265" s="57"/>
      <c r="M265" s="57"/>
      <c r="N265" s="57"/>
      <c r="O265" s="57"/>
      <c r="P265" s="119">
        <v>1.244937994212968E-2</v>
      </c>
      <c r="Q265" s="57"/>
      <c r="R265" s="57"/>
      <c r="S265" s="57"/>
      <c r="T265" s="57"/>
      <c r="U265" s="57"/>
      <c r="V265" s="57"/>
      <c r="W265" s="58">
        <v>1537</v>
      </c>
      <c r="X265" s="57"/>
      <c r="Y265" s="57"/>
      <c r="Z265" s="57"/>
      <c r="AA265" s="57"/>
      <c r="AB265" s="57"/>
      <c r="AC265" s="57"/>
      <c r="AD265" s="119">
        <v>3.6687831193010931E-2</v>
      </c>
      <c r="AE265" s="57"/>
      <c r="AF265" s="57"/>
      <c r="AG265" s="57"/>
      <c r="AH265" s="57"/>
      <c r="AI265" s="57"/>
      <c r="AJ265" s="1"/>
    </row>
    <row r="266" spans="2:36" ht="10.5" customHeight="1" x14ac:dyDescent="0.25">
      <c r="B266" s="56" t="s">
        <v>1054</v>
      </c>
      <c r="C266" s="57"/>
      <c r="D266" s="145">
        <v>85444254.740000144</v>
      </c>
      <c r="E266" s="57"/>
      <c r="F266" s="57"/>
      <c r="G266" s="57"/>
      <c r="H266" s="57"/>
      <c r="I266" s="57"/>
      <c r="J266" s="57"/>
      <c r="K266" s="57"/>
      <c r="L266" s="57"/>
      <c r="M266" s="57"/>
      <c r="N266" s="57"/>
      <c r="O266" s="57"/>
      <c r="P266" s="119">
        <v>2.9262879230865985E-2</v>
      </c>
      <c r="Q266" s="57"/>
      <c r="R266" s="57"/>
      <c r="S266" s="57"/>
      <c r="T266" s="57"/>
      <c r="U266" s="57"/>
      <c r="V266" s="57"/>
      <c r="W266" s="58">
        <v>2778</v>
      </c>
      <c r="X266" s="57"/>
      <c r="Y266" s="57"/>
      <c r="Z266" s="57"/>
      <c r="AA266" s="57"/>
      <c r="AB266" s="57"/>
      <c r="AC266" s="57"/>
      <c r="AD266" s="119">
        <v>6.631021148613167E-2</v>
      </c>
      <c r="AE266" s="57"/>
      <c r="AF266" s="57"/>
      <c r="AG266" s="57"/>
      <c r="AH266" s="57"/>
      <c r="AI266" s="57"/>
      <c r="AJ266" s="1"/>
    </row>
    <row r="267" spans="2:36" ht="10.5" customHeight="1" x14ac:dyDescent="0.25">
      <c r="B267" s="56" t="s">
        <v>1055</v>
      </c>
      <c r="C267" s="57"/>
      <c r="D267" s="145">
        <v>235831568.71999985</v>
      </c>
      <c r="E267" s="57"/>
      <c r="F267" s="57"/>
      <c r="G267" s="57"/>
      <c r="H267" s="57"/>
      <c r="I267" s="57"/>
      <c r="J267" s="57"/>
      <c r="K267" s="57"/>
      <c r="L267" s="57"/>
      <c r="M267" s="57"/>
      <c r="N267" s="57"/>
      <c r="O267" s="57"/>
      <c r="P267" s="119">
        <v>8.0767404845165328E-2</v>
      </c>
      <c r="Q267" s="57"/>
      <c r="R267" s="57"/>
      <c r="S267" s="57"/>
      <c r="T267" s="57"/>
      <c r="U267" s="57"/>
      <c r="V267" s="57"/>
      <c r="W267" s="58">
        <v>6759</v>
      </c>
      <c r="X267" s="57"/>
      <c r="Y267" s="57"/>
      <c r="Z267" s="57"/>
      <c r="AA267" s="57"/>
      <c r="AB267" s="57"/>
      <c r="AC267" s="57"/>
      <c r="AD267" s="119">
        <v>0.1613357521363441</v>
      </c>
      <c r="AE267" s="57"/>
      <c r="AF267" s="57"/>
      <c r="AG267" s="57"/>
      <c r="AH267" s="57"/>
      <c r="AI267" s="57"/>
      <c r="AJ267" s="1"/>
    </row>
    <row r="268" spans="2:36" ht="10.5" customHeight="1" x14ac:dyDescent="0.25">
      <c r="B268" s="56" t="s">
        <v>1056</v>
      </c>
      <c r="C268" s="57"/>
      <c r="D268" s="145">
        <v>215817025.11000034</v>
      </c>
      <c r="E268" s="57"/>
      <c r="F268" s="57"/>
      <c r="G268" s="57"/>
      <c r="H268" s="57"/>
      <c r="I268" s="57"/>
      <c r="J268" s="57"/>
      <c r="K268" s="57"/>
      <c r="L268" s="57"/>
      <c r="M268" s="57"/>
      <c r="N268" s="57"/>
      <c r="O268" s="57"/>
      <c r="P268" s="119">
        <v>7.3912840143272818E-2</v>
      </c>
      <c r="Q268" s="57"/>
      <c r="R268" s="57"/>
      <c r="S268" s="57"/>
      <c r="T268" s="57"/>
      <c r="U268" s="57"/>
      <c r="V268" s="57"/>
      <c r="W268" s="58">
        <v>4289</v>
      </c>
      <c r="X268" s="57"/>
      <c r="Y268" s="57"/>
      <c r="Z268" s="57"/>
      <c r="AA268" s="57"/>
      <c r="AB268" s="57"/>
      <c r="AC268" s="57"/>
      <c r="AD268" s="119">
        <v>0.10237742874874683</v>
      </c>
      <c r="AE268" s="57"/>
      <c r="AF268" s="57"/>
      <c r="AG268" s="57"/>
      <c r="AH268" s="57"/>
      <c r="AI268" s="57"/>
      <c r="AJ268" s="1"/>
    </row>
    <row r="269" spans="2:36" ht="10.5" customHeight="1" x14ac:dyDescent="0.25">
      <c r="B269" s="56" t="s">
        <v>1057</v>
      </c>
      <c r="C269" s="57"/>
      <c r="D269" s="145">
        <v>269386669.4399994</v>
      </c>
      <c r="E269" s="57"/>
      <c r="F269" s="57"/>
      <c r="G269" s="57"/>
      <c r="H269" s="57"/>
      <c r="I269" s="57"/>
      <c r="J269" s="57"/>
      <c r="K269" s="57"/>
      <c r="L269" s="57"/>
      <c r="M269" s="57"/>
      <c r="N269" s="57"/>
      <c r="O269" s="57"/>
      <c r="P269" s="119">
        <v>9.2259328590498346E-2</v>
      </c>
      <c r="Q269" s="57"/>
      <c r="R269" s="57"/>
      <c r="S269" s="57"/>
      <c r="T269" s="57"/>
      <c r="U269" s="57"/>
      <c r="V269" s="57"/>
      <c r="W269" s="58">
        <v>4583</v>
      </c>
      <c r="X269" s="57"/>
      <c r="Y269" s="57"/>
      <c r="Z269" s="57"/>
      <c r="AA269" s="57"/>
      <c r="AB269" s="57"/>
      <c r="AC269" s="57"/>
      <c r="AD269" s="119">
        <v>0.10939514011552967</v>
      </c>
      <c r="AE269" s="57"/>
      <c r="AF269" s="57"/>
      <c r="AG269" s="57"/>
      <c r="AH269" s="57"/>
      <c r="AI269" s="57"/>
      <c r="AJ269" s="1"/>
    </row>
    <row r="270" spans="2:36" ht="10.5" customHeight="1" x14ac:dyDescent="0.25">
      <c r="B270" s="56" t="s">
        <v>1058</v>
      </c>
      <c r="C270" s="57"/>
      <c r="D270" s="145">
        <v>248437707.18000019</v>
      </c>
      <c r="E270" s="57"/>
      <c r="F270" s="57"/>
      <c r="G270" s="57"/>
      <c r="H270" s="57"/>
      <c r="I270" s="57"/>
      <c r="J270" s="57"/>
      <c r="K270" s="57"/>
      <c r="L270" s="57"/>
      <c r="M270" s="57"/>
      <c r="N270" s="57"/>
      <c r="O270" s="57"/>
      <c r="P270" s="119">
        <v>8.5084744945387064E-2</v>
      </c>
      <c r="Q270" s="57"/>
      <c r="R270" s="57"/>
      <c r="S270" s="57"/>
      <c r="T270" s="57"/>
      <c r="U270" s="57"/>
      <c r="V270" s="57"/>
      <c r="W270" s="58">
        <v>3457</v>
      </c>
      <c r="X270" s="57"/>
      <c r="Y270" s="57"/>
      <c r="Z270" s="57"/>
      <c r="AA270" s="57"/>
      <c r="AB270" s="57"/>
      <c r="AC270" s="57"/>
      <c r="AD270" s="119">
        <v>8.251778297608249E-2</v>
      </c>
      <c r="AE270" s="57"/>
      <c r="AF270" s="57"/>
      <c r="AG270" s="57"/>
      <c r="AH270" s="57"/>
      <c r="AI270" s="57"/>
      <c r="AJ270" s="1"/>
    </row>
    <row r="271" spans="2:36" ht="10.5" customHeight="1" x14ac:dyDescent="0.25">
      <c r="B271" s="56" t="s">
        <v>1059</v>
      </c>
      <c r="C271" s="57"/>
      <c r="D271" s="145">
        <v>272805490.74000007</v>
      </c>
      <c r="E271" s="57"/>
      <c r="F271" s="57"/>
      <c r="G271" s="57"/>
      <c r="H271" s="57"/>
      <c r="I271" s="57"/>
      <c r="J271" s="57"/>
      <c r="K271" s="57"/>
      <c r="L271" s="57"/>
      <c r="M271" s="57"/>
      <c r="N271" s="57"/>
      <c r="O271" s="57"/>
      <c r="P271" s="119">
        <v>9.3430203743172555E-2</v>
      </c>
      <c r="Q271" s="57"/>
      <c r="R271" s="57"/>
      <c r="S271" s="57"/>
      <c r="T271" s="57"/>
      <c r="U271" s="57"/>
      <c r="V271" s="57"/>
      <c r="W271" s="58">
        <v>3433</v>
      </c>
      <c r="X271" s="57"/>
      <c r="Y271" s="57"/>
      <c r="Z271" s="57"/>
      <c r="AA271" s="57"/>
      <c r="AB271" s="57"/>
      <c r="AC271" s="57"/>
      <c r="AD271" s="119">
        <v>8.1944908578794093E-2</v>
      </c>
      <c r="AE271" s="57"/>
      <c r="AF271" s="57"/>
      <c r="AG271" s="57"/>
      <c r="AH271" s="57"/>
      <c r="AI271" s="57"/>
      <c r="AJ271" s="1"/>
    </row>
    <row r="272" spans="2:36" ht="10.5" customHeight="1" x14ac:dyDescent="0.25">
      <c r="B272" s="56" t="s">
        <v>1060</v>
      </c>
      <c r="C272" s="57"/>
      <c r="D272" s="145">
        <v>326163591.90000051</v>
      </c>
      <c r="E272" s="57"/>
      <c r="F272" s="57"/>
      <c r="G272" s="57"/>
      <c r="H272" s="57"/>
      <c r="I272" s="57"/>
      <c r="J272" s="57"/>
      <c r="K272" s="57"/>
      <c r="L272" s="57"/>
      <c r="M272" s="57"/>
      <c r="N272" s="57"/>
      <c r="O272" s="57"/>
      <c r="P272" s="119">
        <v>0.11170424305669539</v>
      </c>
      <c r="Q272" s="57"/>
      <c r="R272" s="57"/>
      <c r="S272" s="57"/>
      <c r="T272" s="57"/>
      <c r="U272" s="57"/>
      <c r="V272" s="57"/>
      <c r="W272" s="58">
        <v>3641</v>
      </c>
      <c r="X272" s="57"/>
      <c r="Y272" s="57"/>
      <c r="Z272" s="57"/>
      <c r="AA272" s="57"/>
      <c r="AB272" s="57"/>
      <c r="AC272" s="57"/>
      <c r="AD272" s="119">
        <v>8.6909820021960182E-2</v>
      </c>
      <c r="AE272" s="57"/>
      <c r="AF272" s="57"/>
      <c r="AG272" s="57"/>
      <c r="AH272" s="57"/>
      <c r="AI272" s="57"/>
      <c r="AJ272" s="1"/>
    </row>
    <row r="273" spans="2:36" ht="10.5" customHeight="1" x14ac:dyDescent="0.25">
      <c r="B273" s="56" t="s">
        <v>1061</v>
      </c>
      <c r="C273" s="57"/>
      <c r="D273" s="145">
        <v>308832410.38</v>
      </c>
      <c r="E273" s="57"/>
      <c r="F273" s="57"/>
      <c r="G273" s="57"/>
      <c r="H273" s="57"/>
      <c r="I273" s="57"/>
      <c r="J273" s="57"/>
      <c r="K273" s="57"/>
      <c r="L273" s="57"/>
      <c r="M273" s="57"/>
      <c r="N273" s="57"/>
      <c r="O273" s="57"/>
      <c r="P273" s="119">
        <v>0.10576867403229184</v>
      </c>
      <c r="Q273" s="57"/>
      <c r="R273" s="57"/>
      <c r="S273" s="57"/>
      <c r="T273" s="57"/>
      <c r="U273" s="57"/>
      <c r="V273" s="57"/>
      <c r="W273" s="58">
        <v>3042</v>
      </c>
      <c r="X273" s="57"/>
      <c r="Y273" s="57"/>
      <c r="Z273" s="57"/>
      <c r="AA273" s="57"/>
      <c r="AB273" s="57"/>
      <c r="AC273" s="57"/>
      <c r="AD273" s="119">
        <v>7.2611829856304003E-2</v>
      </c>
      <c r="AE273" s="57"/>
      <c r="AF273" s="57"/>
      <c r="AG273" s="57"/>
      <c r="AH273" s="57"/>
      <c r="AI273" s="57"/>
      <c r="AJ273" s="1"/>
    </row>
    <row r="274" spans="2:36" ht="10.5" customHeight="1" x14ac:dyDescent="0.25">
      <c r="B274" s="56" t="s">
        <v>1062</v>
      </c>
      <c r="C274" s="57"/>
      <c r="D274" s="145">
        <v>265932329.35999995</v>
      </c>
      <c r="E274" s="57"/>
      <c r="F274" s="57"/>
      <c r="G274" s="57"/>
      <c r="H274" s="57"/>
      <c r="I274" s="57"/>
      <c r="J274" s="57"/>
      <c r="K274" s="57"/>
      <c r="L274" s="57"/>
      <c r="M274" s="57"/>
      <c r="N274" s="57"/>
      <c r="O274" s="57"/>
      <c r="P274" s="119">
        <v>9.1076288994788202E-2</v>
      </c>
      <c r="Q274" s="57"/>
      <c r="R274" s="57"/>
      <c r="S274" s="57"/>
      <c r="T274" s="57"/>
      <c r="U274" s="57"/>
      <c r="V274" s="57"/>
      <c r="W274" s="58">
        <v>2713</v>
      </c>
      <c r="X274" s="57"/>
      <c r="Y274" s="57"/>
      <c r="Z274" s="57"/>
      <c r="AA274" s="57"/>
      <c r="AB274" s="57"/>
      <c r="AC274" s="57"/>
      <c r="AD274" s="119">
        <v>6.4758676660142261E-2</v>
      </c>
      <c r="AE274" s="57"/>
      <c r="AF274" s="57"/>
      <c r="AG274" s="57"/>
      <c r="AH274" s="57"/>
      <c r="AI274" s="57"/>
      <c r="AJ274" s="1"/>
    </row>
    <row r="275" spans="2:36" ht="10.5" customHeight="1" x14ac:dyDescent="0.25">
      <c r="B275" s="56" t="s">
        <v>1063</v>
      </c>
      <c r="C275" s="57"/>
      <c r="D275" s="145">
        <v>296209891.20000017</v>
      </c>
      <c r="E275" s="57"/>
      <c r="F275" s="57"/>
      <c r="G275" s="57"/>
      <c r="H275" s="57"/>
      <c r="I275" s="57"/>
      <c r="J275" s="57"/>
      <c r="K275" s="57"/>
      <c r="L275" s="57"/>
      <c r="M275" s="57"/>
      <c r="N275" s="57"/>
      <c r="O275" s="57"/>
      <c r="P275" s="119">
        <v>0.10144572387633823</v>
      </c>
      <c r="Q275" s="57"/>
      <c r="R275" s="57"/>
      <c r="S275" s="57"/>
      <c r="T275" s="57"/>
      <c r="U275" s="57"/>
      <c r="V275" s="57"/>
      <c r="W275" s="58">
        <v>2779</v>
      </c>
      <c r="X275" s="57"/>
      <c r="Y275" s="57"/>
      <c r="Z275" s="57"/>
      <c r="AA275" s="57"/>
      <c r="AB275" s="57"/>
      <c r="AC275" s="57"/>
      <c r="AD275" s="119">
        <v>6.6334081252685348E-2</v>
      </c>
      <c r="AE275" s="57"/>
      <c r="AF275" s="57"/>
      <c r="AG275" s="57"/>
      <c r="AH275" s="57"/>
      <c r="AI275" s="57"/>
      <c r="AJ275" s="1"/>
    </row>
    <row r="276" spans="2:36" ht="10.5" customHeight="1" x14ac:dyDescent="0.25">
      <c r="B276" s="56" t="s">
        <v>1064</v>
      </c>
      <c r="C276" s="57"/>
      <c r="D276" s="145">
        <v>130870060.38999994</v>
      </c>
      <c r="E276" s="57"/>
      <c r="F276" s="57"/>
      <c r="G276" s="57"/>
      <c r="H276" s="57"/>
      <c r="I276" s="57"/>
      <c r="J276" s="57"/>
      <c r="K276" s="57"/>
      <c r="L276" s="57"/>
      <c r="M276" s="57"/>
      <c r="N276" s="57"/>
      <c r="O276" s="57"/>
      <c r="P276" s="119">
        <v>4.4820272396101653E-2</v>
      </c>
      <c r="Q276" s="57"/>
      <c r="R276" s="57"/>
      <c r="S276" s="57"/>
      <c r="T276" s="57"/>
      <c r="U276" s="57"/>
      <c r="V276" s="57"/>
      <c r="W276" s="58">
        <v>1152</v>
      </c>
      <c r="X276" s="57"/>
      <c r="Y276" s="57"/>
      <c r="Z276" s="57"/>
      <c r="AA276" s="57"/>
      <c r="AB276" s="57"/>
      <c r="AC276" s="57"/>
      <c r="AD276" s="119">
        <v>2.7497971069842937E-2</v>
      </c>
      <c r="AE276" s="57"/>
      <c r="AF276" s="57"/>
      <c r="AG276" s="57"/>
      <c r="AH276" s="57"/>
      <c r="AI276" s="57"/>
      <c r="AJ276" s="1"/>
    </row>
    <row r="277" spans="2:36" ht="10.5" customHeight="1" x14ac:dyDescent="0.25">
      <c r="B277" s="56" t="s">
        <v>1065</v>
      </c>
      <c r="C277" s="57"/>
      <c r="D277" s="145">
        <v>217379609.75999945</v>
      </c>
      <c r="E277" s="57"/>
      <c r="F277" s="57"/>
      <c r="G277" s="57"/>
      <c r="H277" s="57"/>
      <c r="I277" s="57"/>
      <c r="J277" s="57"/>
      <c r="K277" s="57"/>
      <c r="L277" s="57"/>
      <c r="M277" s="57"/>
      <c r="N277" s="57"/>
      <c r="O277" s="57"/>
      <c r="P277" s="119">
        <v>7.4447992869925636E-2</v>
      </c>
      <c r="Q277" s="57"/>
      <c r="R277" s="57"/>
      <c r="S277" s="57"/>
      <c r="T277" s="57"/>
      <c r="U277" s="57"/>
      <c r="V277" s="57"/>
      <c r="W277" s="58">
        <v>1656</v>
      </c>
      <c r="X277" s="57"/>
      <c r="Y277" s="57"/>
      <c r="Z277" s="57"/>
      <c r="AA277" s="57"/>
      <c r="AB277" s="57"/>
      <c r="AC277" s="57"/>
      <c r="AD277" s="119">
        <v>3.9528333412899221E-2</v>
      </c>
      <c r="AE277" s="57"/>
      <c r="AF277" s="57"/>
      <c r="AG277" s="57"/>
      <c r="AH277" s="57"/>
      <c r="AI277" s="57"/>
      <c r="AJ277" s="1"/>
    </row>
    <row r="278" spans="2:36" ht="10.5" customHeight="1" x14ac:dyDescent="0.25">
      <c r="B278" s="56" t="s">
        <v>1066</v>
      </c>
      <c r="C278" s="57"/>
      <c r="D278" s="145">
        <v>8140738.0700000003</v>
      </c>
      <c r="E278" s="57"/>
      <c r="F278" s="57"/>
      <c r="G278" s="57"/>
      <c r="H278" s="57"/>
      <c r="I278" s="57"/>
      <c r="J278" s="57"/>
      <c r="K278" s="57"/>
      <c r="L278" s="57"/>
      <c r="M278" s="57"/>
      <c r="N278" s="57"/>
      <c r="O278" s="57"/>
      <c r="P278" s="119">
        <v>2.788033387585992E-3</v>
      </c>
      <c r="Q278" s="57"/>
      <c r="R278" s="57"/>
      <c r="S278" s="57"/>
      <c r="T278" s="57"/>
      <c r="U278" s="57"/>
      <c r="V278" s="57"/>
      <c r="W278" s="58">
        <v>52</v>
      </c>
      <c r="X278" s="57"/>
      <c r="Y278" s="57"/>
      <c r="Z278" s="57"/>
      <c r="AA278" s="57"/>
      <c r="AB278" s="57"/>
      <c r="AC278" s="57"/>
      <c r="AD278" s="119">
        <v>1.2412278607915215E-3</v>
      </c>
      <c r="AE278" s="57"/>
      <c r="AF278" s="57"/>
      <c r="AG278" s="57"/>
      <c r="AH278" s="57"/>
      <c r="AI278" s="57"/>
      <c r="AJ278" s="1"/>
    </row>
    <row r="279" spans="2:36" ht="10.5" customHeight="1" x14ac:dyDescent="0.25">
      <c r="B279" s="56" t="s">
        <v>1067</v>
      </c>
      <c r="C279" s="57"/>
      <c r="D279" s="145">
        <v>1265094.3999999999</v>
      </c>
      <c r="E279" s="57"/>
      <c r="F279" s="57"/>
      <c r="G279" s="57"/>
      <c r="H279" s="57"/>
      <c r="I279" s="57"/>
      <c r="J279" s="57"/>
      <c r="K279" s="57"/>
      <c r="L279" s="57"/>
      <c r="M279" s="57"/>
      <c r="N279" s="57"/>
      <c r="O279" s="57"/>
      <c r="P279" s="119">
        <v>4.3326850653089096E-4</v>
      </c>
      <c r="Q279" s="57"/>
      <c r="R279" s="57"/>
      <c r="S279" s="57"/>
      <c r="T279" s="57"/>
      <c r="U279" s="57"/>
      <c r="V279" s="57"/>
      <c r="W279" s="58">
        <v>12</v>
      </c>
      <c r="X279" s="57"/>
      <c r="Y279" s="57"/>
      <c r="Z279" s="57"/>
      <c r="AA279" s="57"/>
      <c r="AB279" s="57"/>
      <c r="AC279" s="57"/>
      <c r="AD279" s="119">
        <v>2.8643719864419724E-4</v>
      </c>
      <c r="AE279" s="57"/>
      <c r="AF279" s="57"/>
      <c r="AG279" s="57"/>
      <c r="AH279" s="57"/>
      <c r="AI279" s="57"/>
      <c r="AJ279" s="1"/>
    </row>
    <row r="280" spans="2:36" ht="10.5" customHeight="1" x14ac:dyDescent="0.25">
      <c r="B280" s="56" t="s">
        <v>1068</v>
      </c>
      <c r="C280" s="57"/>
      <c r="D280" s="145">
        <v>792985.9</v>
      </c>
      <c r="E280" s="57"/>
      <c r="F280" s="57"/>
      <c r="G280" s="57"/>
      <c r="H280" s="57"/>
      <c r="I280" s="57"/>
      <c r="J280" s="57"/>
      <c r="K280" s="57"/>
      <c r="L280" s="57"/>
      <c r="M280" s="57"/>
      <c r="N280" s="57"/>
      <c r="O280" s="57"/>
      <c r="P280" s="119">
        <v>2.7158116943135188E-4</v>
      </c>
      <c r="Q280" s="57"/>
      <c r="R280" s="57"/>
      <c r="S280" s="57"/>
      <c r="T280" s="57"/>
      <c r="U280" s="57"/>
      <c r="V280" s="57"/>
      <c r="W280" s="58">
        <v>7</v>
      </c>
      <c r="X280" s="57"/>
      <c r="Y280" s="57"/>
      <c r="Z280" s="57"/>
      <c r="AA280" s="57"/>
      <c r="AB280" s="57"/>
      <c r="AC280" s="57"/>
      <c r="AD280" s="119">
        <v>1.6708836587578174E-4</v>
      </c>
      <c r="AE280" s="57"/>
      <c r="AF280" s="57"/>
      <c r="AG280" s="57"/>
      <c r="AH280" s="57"/>
      <c r="AI280" s="57"/>
      <c r="AJ280" s="1"/>
    </row>
    <row r="281" spans="2:36" ht="10.5" customHeight="1" x14ac:dyDescent="0.25">
      <c r="B281" s="56" t="s">
        <v>1070</v>
      </c>
      <c r="C281" s="57"/>
      <c r="D281" s="145">
        <v>225240.75</v>
      </c>
      <c r="E281" s="57"/>
      <c r="F281" s="57"/>
      <c r="G281" s="57"/>
      <c r="H281" s="57"/>
      <c r="I281" s="57"/>
      <c r="J281" s="57"/>
      <c r="K281" s="57"/>
      <c r="L281" s="57"/>
      <c r="M281" s="57"/>
      <c r="N281" s="57"/>
      <c r="O281" s="57"/>
      <c r="P281" s="119">
        <v>7.7140269818914522E-5</v>
      </c>
      <c r="Q281" s="57"/>
      <c r="R281" s="57"/>
      <c r="S281" s="57"/>
      <c r="T281" s="57"/>
      <c r="U281" s="57"/>
      <c r="V281" s="57"/>
      <c r="W281" s="58">
        <v>4</v>
      </c>
      <c r="X281" s="57"/>
      <c r="Y281" s="57"/>
      <c r="Z281" s="57"/>
      <c r="AA281" s="57"/>
      <c r="AB281" s="57"/>
      <c r="AC281" s="57"/>
      <c r="AD281" s="119">
        <v>9.5479066214732426E-5</v>
      </c>
      <c r="AE281" s="57"/>
      <c r="AF281" s="57"/>
      <c r="AG281" s="57"/>
      <c r="AH281" s="57"/>
      <c r="AI281" s="57"/>
      <c r="AJ281" s="1"/>
    </row>
    <row r="282" spans="2:36" ht="9.75" customHeight="1" x14ac:dyDescent="0.25">
      <c r="B282" s="140"/>
      <c r="C282" s="141"/>
      <c r="D282" s="142">
        <v>2919885431.1600003</v>
      </c>
      <c r="E282" s="141"/>
      <c r="F282" s="141"/>
      <c r="G282" s="141"/>
      <c r="H282" s="141"/>
      <c r="I282" s="141"/>
      <c r="J282" s="141"/>
      <c r="K282" s="141"/>
      <c r="L282" s="141"/>
      <c r="M282" s="141"/>
      <c r="N282" s="141"/>
      <c r="O282" s="141"/>
      <c r="P282" s="143">
        <v>0.99999999999999689</v>
      </c>
      <c r="Q282" s="141"/>
      <c r="R282" s="141"/>
      <c r="S282" s="141"/>
      <c r="T282" s="141"/>
      <c r="U282" s="141"/>
      <c r="V282" s="141"/>
      <c r="W282" s="144">
        <v>41894</v>
      </c>
      <c r="X282" s="141"/>
      <c r="Y282" s="141"/>
      <c r="Z282" s="141"/>
      <c r="AA282" s="141"/>
      <c r="AB282" s="141"/>
      <c r="AC282" s="141"/>
      <c r="AD282" s="143">
        <v>1</v>
      </c>
      <c r="AE282" s="141"/>
      <c r="AF282" s="141"/>
      <c r="AG282" s="141"/>
      <c r="AH282" s="141"/>
      <c r="AI282" s="141"/>
      <c r="AJ282" s="1"/>
    </row>
    <row r="283" spans="2:36" ht="9" customHeight="1" x14ac:dyDescent="0.25">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c r="AE283" s="1"/>
      <c r="AF283" s="1"/>
      <c r="AG283" s="1"/>
      <c r="AH283" s="1"/>
      <c r="AI283" s="1"/>
      <c r="AJ283" s="1"/>
    </row>
    <row r="284" spans="2:36" ht="18.75" customHeight="1" x14ac:dyDescent="0.25">
      <c r="B284" s="69" t="s">
        <v>1048</v>
      </c>
      <c r="C284" s="70"/>
      <c r="D284" s="70"/>
      <c r="E284" s="70"/>
      <c r="F284" s="70"/>
      <c r="G284" s="70"/>
      <c r="H284" s="70"/>
      <c r="I284" s="70"/>
      <c r="J284" s="70"/>
      <c r="K284" s="70"/>
      <c r="L284" s="70"/>
      <c r="M284" s="70"/>
      <c r="N284" s="70"/>
      <c r="O284" s="70"/>
      <c r="P284" s="70"/>
      <c r="Q284" s="70"/>
      <c r="R284" s="70"/>
      <c r="S284" s="70"/>
      <c r="T284" s="70"/>
      <c r="U284" s="70"/>
      <c r="V284" s="70"/>
      <c r="W284" s="70"/>
      <c r="X284" s="70"/>
      <c r="Y284" s="70"/>
      <c r="Z284" s="70"/>
      <c r="AA284" s="70"/>
      <c r="AB284" s="70"/>
      <c r="AC284" s="70"/>
      <c r="AD284" s="70"/>
      <c r="AE284" s="70"/>
      <c r="AF284" s="70"/>
      <c r="AG284" s="70"/>
      <c r="AH284" s="70"/>
      <c r="AI284" s="70"/>
      <c r="AJ284" s="71"/>
    </row>
    <row r="285" spans="2:36" ht="8.25" customHeight="1" x14ac:dyDescent="0.25">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row>
    <row r="286" spans="2:36" ht="12" customHeight="1" x14ac:dyDescent="0.25">
      <c r="B286" s="64" t="s">
        <v>1052</v>
      </c>
      <c r="C286" s="65"/>
      <c r="D286" s="64" t="s">
        <v>1049</v>
      </c>
      <c r="E286" s="65"/>
      <c r="F286" s="65"/>
      <c r="G286" s="65"/>
      <c r="H286" s="65"/>
      <c r="I286" s="65"/>
      <c r="J286" s="65"/>
      <c r="K286" s="65"/>
      <c r="L286" s="65"/>
      <c r="M286" s="65"/>
      <c r="N286" s="65"/>
      <c r="O286" s="65"/>
      <c r="P286" s="64" t="s">
        <v>1050</v>
      </c>
      <c r="Q286" s="65"/>
      <c r="R286" s="65"/>
      <c r="S286" s="65"/>
      <c r="T286" s="65"/>
      <c r="U286" s="65"/>
      <c r="V286" s="65"/>
      <c r="W286" s="64" t="s">
        <v>1051</v>
      </c>
      <c r="X286" s="65"/>
      <c r="Y286" s="65"/>
      <c r="Z286" s="65"/>
      <c r="AA286" s="65"/>
      <c r="AB286" s="65"/>
      <c r="AC286" s="65"/>
      <c r="AD286" s="65"/>
      <c r="AE286" s="64" t="s">
        <v>1050</v>
      </c>
      <c r="AF286" s="65"/>
      <c r="AG286" s="65"/>
      <c r="AH286" s="65"/>
      <c r="AI286" s="65"/>
      <c r="AJ286" s="1"/>
    </row>
    <row r="287" spans="2:36" ht="12" customHeight="1" x14ac:dyDescent="0.25">
      <c r="B287" s="56" t="s">
        <v>1123</v>
      </c>
      <c r="C287" s="57"/>
      <c r="D287" s="145">
        <v>2746978992.6800098</v>
      </c>
      <c r="E287" s="57"/>
      <c r="F287" s="57"/>
      <c r="G287" s="57"/>
      <c r="H287" s="57"/>
      <c r="I287" s="57"/>
      <c r="J287" s="57"/>
      <c r="K287" s="57"/>
      <c r="L287" s="57"/>
      <c r="M287" s="57"/>
      <c r="N287" s="57"/>
      <c r="O287" s="57"/>
      <c r="P287" s="119">
        <v>0.94078314284704356</v>
      </c>
      <c r="Q287" s="57"/>
      <c r="R287" s="57"/>
      <c r="S287" s="57"/>
      <c r="T287" s="57"/>
      <c r="U287" s="57"/>
      <c r="V287" s="57"/>
      <c r="W287" s="58">
        <v>39797</v>
      </c>
      <c r="X287" s="57"/>
      <c r="Y287" s="57"/>
      <c r="Z287" s="57"/>
      <c r="AA287" s="57"/>
      <c r="AB287" s="57"/>
      <c r="AC287" s="57"/>
      <c r="AD287" s="57"/>
      <c r="AE287" s="119">
        <v>0.94994509953692652</v>
      </c>
      <c r="AF287" s="57"/>
      <c r="AG287" s="57"/>
      <c r="AH287" s="57"/>
      <c r="AI287" s="57"/>
      <c r="AJ287" s="1"/>
    </row>
    <row r="288" spans="2:36" ht="12" customHeight="1" x14ac:dyDescent="0.25">
      <c r="B288" s="56" t="s">
        <v>1155</v>
      </c>
      <c r="C288" s="57"/>
      <c r="D288" s="145">
        <v>62077145.400000051</v>
      </c>
      <c r="E288" s="57"/>
      <c r="F288" s="57"/>
      <c r="G288" s="57"/>
      <c r="H288" s="57"/>
      <c r="I288" s="57"/>
      <c r="J288" s="57"/>
      <c r="K288" s="57"/>
      <c r="L288" s="57"/>
      <c r="M288" s="57"/>
      <c r="N288" s="57"/>
      <c r="O288" s="57"/>
      <c r="P288" s="119">
        <v>2.1260130530305798E-2</v>
      </c>
      <c r="Q288" s="57"/>
      <c r="R288" s="57"/>
      <c r="S288" s="57"/>
      <c r="T288" s="57"/>
      <c r="U288" s="57"/>
      <c r="V288" s="57"/>
      <c r="W288" s="58">
        <v>990</v>
      </c>
      <c r="X288" s="57"/>
      <c r="Y288" s="57"/>
      <c r="Z288" s="57"/>
      <c r="AA288" s="57"/>
      <c r="AB288" s="57"/>
      <c r="AC288" s="57"/>
      <c r="AD288" s="57"/>
      <c r="AE288" s="119">
        <v>2.3631068888146273E-2</v>
      </c>
      <c r="AF288" s="57"/>
      <c r="AG288" s="57"/>
      <c r="AH288" s="57"/>
      <c r="AI288" s="57"/>
      <c r="AJ288" s="1"/>
    </row>
    <row r="289" spans="2:36" ht="12" customHeight="1" x14ac:dyDescent="0.25">
      <c r="B289" s="56" t="s">
        <v>1054</v>
      </c>
      <c r="C289" s="57"/>
      <c r="D289" s="145">
        <v>51790027.220000073</v>
      </c>
      <c r="E289" s="57"/>
      <c r="F289" s="57"/>
      <c r="G289" s="57"/>
      <c r="H289" s="57"/>
      <c r="I289" s="57"/>
      <c r="J289" s="57"/>
      <c r="K289" s="57"/>
      <c r="L289" s="57"/>
      <c r="M289" s="57"/>
      <c r="N289" s="57"/>
      <c r="O289" s="57"/>
      <c r="P289" s="119">
        <v>1.7737006619271686E-2</v>
      </c>
      <c r="Q289" s="57"/>
      <c r="R289" s="57"/>
      <c r="S289" s="57"/>
      <c r="T289" s="57"/>
      <c r="U289" s="57"/>
      <c r="V289" s="57"/>
      <c r="W289" s="58">
        <v>507</v>
      </c>
      <c r="X289" s="57"/>
      <c r="Y289" s="57"/>
      <c r="Z289" s="57"/>
      <c r="AA289" s="57"/>
      <c r="AB289" s="57"/>
      <c r="AC289" s="57"/>
      <c r="AD289" s="57"/>
      <c r="AE289" s="119">
        <v>1.2101971642717334E-2</v>
      </c>
      <c r="AF289" s="57"/>
      <c r="AG289" s="57"/>
      <c r="AH289" s="57"/>
      <c r="AI289" s="57"/>
      <c r="AJ289" s="1"/>
    </row>
    <row r="290" spans="2:36" ht="12" customHeight="1" x14ac:dyDescent="0.25">
      <c r="B290" s="56" t="s">
        <v>1055</v>
      </c>
      <c r="C290" s="57"/>
      <c r="D290" s="145">
        <v>17228000.530000012</v>
      </c>
      <c r="E290" s="57"/>
      <c r="F290" s="57"/>
      <c r="G290" s="57"/>
      <c r="H290" s="57"/>
      <c r="I290" s="57"/>
      <c r="J290" s="57"/>
      <c r="K290" s="57"/>
      <c r="L290" s="57"/>
      <c r="M290" s="57"/>
      <c r="N290" s="57"/>
      <c r="O290" s="57"/>
      <c r="P290" s="119">
        <v>5.9002316824313481E-3</v>
      </c>
      <c r="Q290" s="57"/>
      <c r="R290" s="57"/>
      <c r="S290" s="57"/>
      <c r="T290" s="57"/>
      <c r="U290" s="57"/>
      <c r="V290" s="57"/>
      <c r="W290" s="58">
        <v>172</v>
      </c>
      <c r="X290" s="57"/>
      <c r="Y290" s="57"/>
      <c r="Z290" s="57"/>
      <c r="AA290" s="57"/>
      <c r="AB290" s="57"/>
      <c r="AC290" s="57"/>
      <c r="AD290" s="57"/>
      <c r="AE290" s="119">
        <v>4.105599847233494E-3</v>
      </c>
      <c r="AF290" s="57"/>
      <c r="AG290" s="57"/>
      <c r="AH290" s="57"/>
      <c r="AI290" s="57"/>
      <c r="AJ290" s="1"/>
    </row>
    <row r="291" spans="2:36" ht="12" customHeight="1" x14ac:dyDescent="0.25">
      <c r="B291" s="56" t="s">
        <v>1056</v>
      </c>
      <c r="C291" s="57"/>
      <c r="D291" s="145">
        <v>5426060.8599999975</v>
      </c>
      <c r="E291" s="57"/>
      <c r="F291" s="57"/>
      <c r="G291" s="57"/>
      <c r="H291" s="57"/>
      <c r="I291" s="57"/>
      <c r="J291" s="57"/>
      <c r="K291" s="57"/>
      <c r="L291" s="57"/>
      <c r="M291" s="57"/>
      <c r="N291" s="57"/>
      <c r="O291" s="57"/>
      <c r="P291" s="119">
        <v>1.8583129331359875E-3</v>
      </c>
      <c r="Q291" s="57"/>
      <c r="R291" s="57"/>
      <c r="S291" s="57"/>
      <c r="T291" s="57"/>
      <c r="U291" s="57"/>
      <c r="V291" s="57"/>
      <c r="W291" s="58">
        <v>59</v>
      </c>
      <c r="X291" s="57"/>
      <c r="Y291" s="57"/>
      <c r="Z291" s="57"/>
      <c r="AA291" s="57"/>
      <c r="AB291" s="57"/>
      <c r="AC291" s="57"/>
      <c r="AD291" s="57"/>
      <c r="AE291" s="119">
        <v>1.4083162266673032E-3</v>
      </c>
      <c r="AF291" s="57"/>
      <c r="AG291" s="57"/>
      <c r="AH291" s="57"/>
      <c r="AI291" s="57"/>
      <c r="AJ291" s="1"/>
    </row>
    <row r="292" spans="2:36" ht="12" customHeight="1" x14ac:dyDescent="0.25">
      <c r="B292" s="56" t="s">
        <v>1057</v>
      </c>
      <c r="C292" s="57"/>
      <c r="D292" s="145">
        <v>6269960.7699999996</v>
      </c>
      <c r="E292" s="57"/>
      <c r="F292" s="57"/>
      <c r="G292" s="57"/>
      <c r="H292" s="57"/>
      <c r="I292" s="57"/>
      <c r="J292" s="57"/>
      <c r="K292" s="57"/>
      <c r="L292" s="57"/>
      <c r="M292" s="57"/>
      <c r="N292" s="57"/>
      <c r="O292" s="57"/>
      <c r="P292" s="119">
        <v>2.1473310915178863E-3</v>
      </c>
      <c r="Q292" s="57"/>
      <c r="R292" s="57"/>
      <c r="S292" s="57"/>
      <c r="T292" s="57"/>
      <c r="U292" s="57"/>
      <c r="V292" s="57"/>
      <c r="W292" s="58">
        <v>68</v>
      </c>
      <c r="X292" s="57"/>
      <c r="Y292" s="57"/>
      <c r="Z292" s="57"/>
      <c r="AA292" s="57"/>
      <c r="AB292" s="57"/>
      <c r="AC292" s="57"/>
      <c r="AD292" s="57"/>
      <c r="AE292" s="119">
        <v>1.6231441256504512E-3</v>
      </c>
      <c r="AF292" s="57"/>
      <c r="AG292" s="57"/>
      <c r="AH292" s="57"/>
      <c r="AI292" s="57"/>
      <c r="AJ292" s="1"/>
    </row>
    <row r="293" spans="2:36" ht="12" customHeight="1" x14ac:dyDescent="0.25">
      <c r="B293" s="56" t="s">
        <v>1060</v>
      </c>
      <c r="C293" s="57"/>
      <c r="D293" s="145">
        <v>3928792.65</v>
      </c>
      <c r="E293" s="57"/>
      <c r="F293" s="57"/>
      <c r="G293" s="57"/>
      <c r="H293" s="57"/>
      <c r="I293" s="57"/>
      <c r="J293" s="57"/>
      <c r="K293" s="57"/>
      <c r="L293" s="57"/>
      <c r="M293" s="57"/>
      <c r="N293" s="57"/>
      <c r="O293" s="57"/>
      <c r="P293" s="119">
        <v>1.3455297280068866E-3</v>
      </c>
      <c r="Q293" s="57"/>
      <c r="R293" s="57"/>
      <c r="S293" s="57"/>
      <c r="T293" s="57"/>
      <c r="U293" s="57"/>
      <c r="V293" s="57"/>
      <c r="W293" s="58">
        <v>27</v>
      </c>
      <c r="X293" s="57"/>
      <c r="Y293" s="57"/>
      <c r="Z293" s="57"/>
      <c r="AA293" s="57"/>
      <c r="AB293" s="57"/>
      <c r="AC293" s="57"/>
      <c r="AD293" s="57"/>
      <c r="AE293" s="119">
        <v>6.4448369694944385E-4</v>
      </c>
      <c r="AF293" s="57"/>
      <c r="AG293" s="57"/>
      <c r="AH293" s="57"/>
      <c r="AI293" s="57"/>
      <c r="AJ293" s="1"/>
    </row>
    <row r="294" spans="2:36" ht="12" customHeight="1" x14ac:dyDescent="0.25">
      <c r="B294" s="56" t="s">
        <v>1059</v>
      </c>
      <c r="C294" s="57"/>
      <c r="D294" s="145">
        <v>26186451.050000004</v>
      </c>
      <c r="E294" s="57"/>
      <c r="F294" s="57"/>
      <c r="G294" s="57"/>
      <c r="H294" s="57"/>
      <c r="I294" s="57"/>
      <c r="J294" s="57"/>
      <c r="K294" s="57"/>
      <c r="L294" s="57"/>
      <c r="M294" s="57"/>
      <c r="N294" s="57"/>
      <c r="O294" s="57"/>
      <c r="P294" s="119">
        <v>8.9683145682865582E-3</v>
      </c>
      <c r="Q294" s="57"/>
      <c r="R294" s="57"/>
      <c r="S294" s="57"/>
      <c r="T294" s="57"/>
      <c r="U294" s="57"/>
      <c r="V294" s="57"/>
      <c r="W294" s="58">
        <v>274</v>
      </c>
      <c r="X294" s="57"/>
      <c r="Y294" s="57"/>
      <c r="Z294" s="57"/>
      <c r="AA294" s="57"/>
      <c r="AB294" s="57"/>
      <c r="AC294" s="57"/>
      <c r="AD294" s="57"/>
      <c r="AE294" s="119">
        <v>6.5403160357091709E-3</v>
      </c>
      <c r="AF294" s="57"/>
      <c r="AG294" s="57"/>
      <c r="AH294" s="57"/>
      <c r="AI294" s="57"/>
      <c r="AJ294" s="1"/>
    </row>
    <row r="295" spans="2:36" ht="9.75" customHeight="1" x14ac:dyDescent="0.25">
      <c r="B295" s="140"/>
      <c r="C295" s="141"/>
      <c r="D295" s="142">
        <v>2919885431.1600108</v>
      </c>
      <c r="E295" s="141"/>
      <c r="F295" s="141"/>
      <c r="G295" s="141"/>
      <c r="H295" s="141"/>
      <c r="I295" s="141"/>
      <c r="J295" s="141"/>
      <c r="K295" s="141"/>
      <c r="L295" s="141"/>
      <c r="M295" s="141"/>
      <c r="N295" s="141"/>
      <c r="O295" s="141"/>
      <c r="P295" s="143">
        <v>0.99999999999999334</v>
      </c>
      <c r="Q295" s="141"/>
      <c r="R295" s="141"/>
      <c r="S295" s="141"/>
      <c r="T295" s="141"/>
      <c r="U295" s="141"/>
      <c r="V295" s="141"/>
      <c r="W295" s="144">
        <v>41894</v>
      </c>
      <c r="X295" s="141"/>
      <c r="Y295" s="141"/>
      <c r="Z295" s="141"/>
      <c r="AA295" s="141"/>
      <c r="AB295" s="141"/>
      <c r="AC295" s="141"/>
      <c r="AD295" s="141"/>
      <c r="AE295" s="143">
        <v>1</v>
      </c>
      <c r="AF295" s="141"/>
      <c r="AG295" s="141"/>
      <c r="AH295" s="141"/>
      <c r="AI295" s="141"/>
    </row>
  </sheetData>
  <mergeCells count="1218">
    <mergeCell ref="N3:AJ3"/>
    <mergeCell ref="B5:AJ5"/>
    <mergeCell ref="B7:J8"/>
    <mergeCell ref="B9:AJ9"/>
    <mergeCell ref="B26:AJ26"/>
    <mergeCell ref="B53:AJ53"/>
    <mergeCell ref="L7:T7"/>
    <mergeCell ref="B11:H11"/>
    <mergeCell ref="I11:T11"/>
    <mergeCell ref="U11:AA11"/>
    <mergeCell ref="B243:AJ243"/>
    <mergeCell ref="B262:AJ262"/>
    <mergeCell ref="B284:AJ284"/>
    <mergeCell ref="B212:D212"/>
    <mergeCell ref="E212:P212"/>
    <mergeCell ref="Q212:W212"/>
    <mergeCell ref="X212:AD212"/>
    <mergeCell ref="B89:AJ89"/>
    <mergeCell ref="B126:AJ126"/>
    <mergeCell ref="B154:AJ154"/>
    <mergeCell ref="B164:AJ164"/>
    <mergeCell ref="B182:AJ182"/>
    <mergeCell ref="B190:AJ190"/>
    <mergeCell ref="B92:H92"/>
    <mergeCell ref="I92:T92"/>
    <mergeCell ref="U92:AA92"/>
    <mergeCell ref="AB92:AE92"/>
    <mergeCell ref="B13:H13"/>
    <mergeCell ref="I13:T13"/>
    <mergeCell ref="U13:AA13"/>
    <mergeCell ref="AB13:AG13"/>
    <mergeCell ref="AH13:AI13"/>
    <mergeCell ref="B14:H14"/>
    <mergeCell ref="I14:T14"/>
    <mergeCell ref="U14:AA14"/>
    <mergeCell ref="AB14:AG14"/>
    <mergeCell ref="AH14:AI14"/>
    <mergeCell ref="AB11:AG11"/>
    <mergeCell ref="AH11:AI11"/>
    <mergeCell ref="B12:H12"/>
    <mergeCell ref="I12:T12"/>
    <mergeCell ref="U12:AA12"/>
    <mergeCell ref="AB12:AG12"/>
    <mergeCell ref="AH12:AI12"/>
    <mergeCell ref="B17:H17"/>
    <mergeCell ref="I17:T17"/>
    <mergeCell ref="U17:AA17"/>
    <mergeCell ref="AB17:AG17"/>
    <mergeCell ref="AH17:AI17"/>
    <mergeCell ref="B18:H18"/>
    <mergeCell ref="I18:T18"/>
    <mergeCell ref="U18:AA18"/>
    <mergeCell ref="AB18:AG18"/>
    <mergeCell ref="AH18:AI18"/>
    <mergeCell ref="B15:H15"/>
    <mergeCell ref="I15:T15"/>
    <mergeCell ref="U15:AA15"/>
    <mergeCell ref="AB15:AG15"/>
    <mergeCell ref="AH15:AI15"/>
    <mergeCell ref="B16:H16"/>
    <mergeCell ref="I16:T16"/>
    <mergeCell ref="U16:AA16"/>
    <mergeCell ref="AB16:AG16"/>
    <mergeCell ref="AH16:AI16"/>
    <mergeCell ref="B21:H21"/>
    <mergeCell ref="I21:T21"/>
    <mergeCell ref="U21:AA21"/>
    <mergeCell ref="AB21:AG21"/>
    <mergeCell ref="AH21:AI21"/>
    <mergeCell ref="B22:H22"/>
    <mergeCell ref="I22:T22"/>
    <mergeCell ref="U22:AA22"/>
    <mergeCell ref="AB22:AG22"/>
    <mergeCell ref="AH22:AI22"/>
    <mergeCell ref="B19:H19"/>
    <mergeCell ref="I19:T19"/>
    <mergeCell ref="U19:AA19"/>
    <mergeCell ref="AB19:AG19"/>
    <mergeCell ref="AH19:AI19"/>
    <mergeCell ref="B20:H20"/>
    <mergeCell ref="I20:T20"/>
    <mergeCell ref="U20:AA20"/>
    <mergeCell ref="AB20:AG20"/>
    <mergeCell ref="AH20:AI20"/>
    <mergeCell ref="B28:I28"/>
    <mergeCell ref="J28:T28"/>
    <mergeCell ref="U28:AA28"/>
    <mergeCell ref="AB28:AF28"/>
    <mergeCell ref="AG28:AI28"/>
    <mergeCell ref="B29:I29"/>
    <mergeCell ref="J29:T29"/>
    <mergeCell ref="U29:AA29"/>
    <mergeCell ref="AB29:AF29"/>
    <mergeCell ref="AG29:AI29"/>
    <mergeCell ref="B23:H23"/>
    <mergeCell ref="I23:T23"/>
    <mergeCell ref="U23:AA23"/>
    <mergeCell ref="AB23:AG23"/>
    <mergeCell ref="AH23:AI23"/>
    <mergeCell ref="B24:H24"/>
    <mergeCell ref="I24:T24"/>
    <mergeCell ref="U24:AA24"/>
    <mergeCell ref="AB24:AG24"/>
    <mergeCell ref="AH24:AI24"/>
    <mergeCell ref="B32:I32"/>
    <mergeCell ref="J32:T32"/>
    <mergeCell ref="U32:AA32"/>
    <mergeCell ref="AB32:AF32"/>
    <mergeCell ref="AG32:AI32"/>
    <mergeCell ref="B33:I33"/>
    <mergeCell ref="J33:T33"/>
    <mergeCell ref="U33:AA33"/>
    <mergeCell ref="AB33:AF33"/>
    <mergeCell ref="AG33:AI33"/>
    <mergeCell ref="B30:I30"/>
    <mergeCell ref="J30:T30"/>
    <mergeCell ref="U30:AA30"/>
    <mergeCell ref="AB30:AF30"/>
    <mergeCell ref="AG30:AI30"/>
    <mergeCell ref="B31:I31"/>
    <mergeCell ref="J31:T31"/>
    <mergeCell ref="U31:AA31"/>
    <mergeCell ref="AB31:AF31"/>
    <mergeCell ref="AG31:AI31"/>
    <mergeCell ref="B36:I36"/>
    <mergeCell ref="J36:T36"/>
    <mergeCell ref="U36:AA36"/>
    <mergeCell ref="AB36:AF36"/>
    <mergeCell ref="AG36:AI36"/>
    <mergeCell ref="B37:I37"/>
    <mergeCell ref="J37:T37"/>
    <mergeCell ref="U37:AA37"/>
    <mergeCell ref="AB37:AF37"/>
    <mergeCell ref="AG37:AI37"/>
    <mergeCell ref="B34:I34"/>
    <mergeCell ref="J34:T34"/>
    <mergeCell ref="U34:AA34"/>
    <mergeCell ref="AB34:AF34"/>
    <mergeCell ref="AG34:AI34"/>
    <mergeCell ref="B35:I35"/>
    <mergeCell ref="J35:T35"/>
    <mergeCell ref="U35:AA35"/>
    <mergeCell ref="AB35:AF35"/>
    <mergeCell ref="AG35:AI35"/>
    <mergeCell ref="B40:I40"/>
    <mergeCell ref="J40:T40"/>
    <mergeCell ref="U40:AA40"/>
    <mergeCell ref="AB40:AF40"/>
    <mergeCell ref="AG40:AI40"/>
    <mergeCell ref="B41:I41"/>
    <mergeCell ref="J41:T41"/>
    <mergeCell ref="U41:AA41"/>
    <mergeCell ref="AB41:AF41"/>
    <mergeCell ref="AG41:AI41"/>
    <mergeCell ref="B38:I38"/>
    <mergeCell ref="J38:T38"/>
    <mergeCell ref="U38:AA38"/>
    <mergeCell ref="AB38:AF38"/>
    <mergeCell ref="AG38:AI38"/>
    <mergeCell ref="B39:I39"/>
    <mergeCell ref="J39:T39"/>
    <mergeCell ref="U39:AA39"/>
    <mergeCell ref="AB39:AF39"/>
    <mergeCell ref="AG39:AI39"/>
    <mergeCell ref="B44:I44"/>
    <mergeCell ref="J44:T44"/>
    <mergeCell ref="U44:AA44"/>
    <mergeCell ref="AB44:AF44"/>
    <mergeCell ref="AG44:AI44"/>
    <mergeCell ref="B45:I45"/>
    <mergeCell ref="J45:T45"/>
    <mergeCell ref="U45:AA45"/>
    <mergeCell ref="AB45:AF45"/>
    <mergeCell ref="AG45:AI45"/>
    <mergeCell ref="B42:I42"/>
    <mergeCell ref="J42:T42"/>
    <mergeCell ref="U42:AA42"/>
    <mergeCell ref="AB42:AF42"/>
    <mergeCell ref="AG42:AI42"/>
    <mergeCell ref="B43:I43"/>
    <mergeCell ref="J43:T43"/>
    <mergeCell ref="U43:AA43"/>
    <mergeCell ref="AB43:AF43"/>
    <mergeCell ref="AG43:AI43"/>
    <mergeCell ref="B48:I48"/>
    <mergeCell ref="J48:T48"/>
    <mergeCell ref="U48:AA48"/>
    <mergeCell ref="AB48:AF48"/>
    <mergeCell ref="AG48:AI48"/>
    <mergeCell ref="B49:I49"/>
    <mergeCell ref="J49:T49"/>
    <mergeCell ref="U49:AA49"/>
    <mergeCell ref="AB49:AF49"/>
    <mergeCell ref="AG49:AI49"/>
    <mergeCell ref="B46:I46"/>
    <mergeCell ref="J46:T46"/>
    <mergeCell ref="U46:AA46"/>
    <mergeCell ref="AB46:AF46"/>
    <mergeCell ref="AG46:AI46"/>
    <mergeCell ref="B47:I47"/>
    <mergeCell ref="J47:T47"/>
    <mergeCell ref="U47:AA47"/>
    <mergeCell ref="AB47:AF47"/>
    <mergeCell ref="AG47:AI47"/>
    <mergeCell ref="B55:I55"/>
    <mergeCell ref="J55:T55"/>
    <mergeCell ref="U55:AA55"/>
    <mergeCell ref="AB55:AE55"/>
    <mergeCell ref="AF55:AJ55"/>
    <mergeCell ref="B56:I56"/>
    <mergeCell ref="J56:T56"/>
    <mergeCell ref="U56:AA56"/>
    <mergeCell ref="AB56:AE56"/>
    <mergeCell ref="AF56:AJ56"/>
    <mergeCell ref="B50:I50"/>
    <mergeCell ref="J50:T50"/>
    <mergeCell ref="U50:AA50"/>
    <mergeCell ref="AB50:AF50"/>
    <mergeCell ref="AG50:AI50"/>
    <mergeCell ref="B51:I51"/>
    <mergeCell ref="J51:T51"/>
    <mergeCell ref="U51:AA51"/>
    <mergeCell ref="AB51:AF51"/>
    <mergeCell ref="AG51:AI51"/>
    <mergeCell ref="B59:I59"/>
    <mergeCell ref="J59:T59"/>
    <mergeCell ref="U59:AA59"/>
    <mergeCell ref="AB59:AE59"/>
    <mergeCell ref="AF59:AJ59"/>
    <mergeCell ref="B60:I60"/>
    <mergeCell ref="J60:T60"/>
    <mergeCell ref="U60:AA60"/>
    <mergeCell ref="AB60:AE60"/>
    <mergeCell ref="AF60:AJ60"/>
    <mergeCell ref="B57:I57"/>
    <mergeCell ref="J57:T57"/>
    <mergeCell ref="U57:AA57"/>
    <mergeCell ref="AB57:AE57"/>
    <mergeCell ref="AF57:AJ57"/>
    <mergeCell ref="B58:I58"/>
    <mergeCell ref="J58:T58"/>
    <mergeCell ref="U58:AA58"/>
    <mergeCell ref="AB58:AE58"/>
    <mergeCell ref="AF58:AJ58"/>
    <mergeCell ref="B63:I63"/>
    <mergeCell ref="J63:T63"/>
    <mergeCell ref="U63:AA63"/>
    <mergeCell ref="AB63:AE63"/>
    <mergeCell ref="AF63:AJ63"/>
    <mergeCell ref="B64:I64"/>
    <mergeCell ref="J64:T64"/>
    <mergeCell ref="U64:AA64"/>
    <mergeCell ref="AB64:AE64"/>
    <mergeCell ref="AF64:AJ64"/>
    <mergeCell ref="B61:I61"/>
    <mergeCell ref="J61:T61"/>
    <mergeCell ref="U61:AA61"/>
    <mergeCell ref="AB61:AE61"/>
    <mergeCell ref="AF61:AJ61"/>
    <mergeCell ref="B62:I62"/>
    <mergeCell ref="J62:T62"/>
    <mergeCell ref="U62:AA62"/>
    <mergeCell ref="AB62:AE62"/>
    <mergeCell ref="AF62:AJ62"/>
    <mergeCell ref="B67:I67"/>
    <mergeCell ref="J67:T67"/>
    <mergeCell ref="U67:AA67"/>
    <mergeCell ref="AB67:AE67"/>
    <mergeCell ref="AF67:AJ67"/>
    <mergeCell ref="B68:I68"/>
    <mergeCell ref="J68:T68"/>
    <mergeCell ref="U68:AA68"/>
    <mergeCell ref="AB68:AE68"/>
    <mergeCell ref="AF68:AJ68"/>
    <mergeCell ref="B65:I65"/>
    <mergeCell ref="J65:T65"/>
    <mergeCell ref="U65:AA65"/>
    <mergeCell ref="AB65:AE65"/>
    <mergeCell ref="AF65:AJ65"/>
    <mergeCell ref="B66:I66"/>
    <mergeCell ref="J66:T66"/>
    <mergeCell ref="U66:AA66"/>
    <mergeCell ref="AB66:AE66"/>
    <mergeCell ref="AF66:AJ66"/>
    <mergeCell ref="B71:I71"/>
    <mergeCell ref="J71:T71"/>
    <mergeCell ref="U71:AA71"/>
    <mergeCell ref="AB71:AE71"/>
    <mergeCell ref="AF71:AJ71"/>
    <mergeCell ref="B72:I72"/>
    <mergeCell ref="J72:T72"/>
    <mergeCell ref="U72:AA72"/>
    <mergeCell ref="AB72:AE72"/>
    <mergeCell ref="AF72:AJ72"/>
    <mergeCell ref="B69:I69"/>
    <mergeCell ref="J69:T69"/>
    <mergeCell ref="U69:AA69"/>
    <mergeCell ref="AB69:AE69"/>
    <mergeCell ref="AF69:AJ69"/>
    <mergeCell ref="B70:I70"/>
    <mergeCell ref="J70:T70"/>
    <mergeCell ref="U70:AA70"/>
    <mergeCell ref="AB70:AE70"/>
    <mergeCell ref="AF70:AJ70"/>
    <mergeCell ref="B75:I75"/>
    <mergeCell ref="J75:T75"/>
    <mergeCell ref="U75:AA75"/>
    <mergeCell ref="AB75:AE75"/>
    <mergeCell ref="AF75:AJ75"/>
    <mergeCell ref="B76:I76"/>
    <mergeCell ref="J76:T76"/>
    <mergeCell ref="U76:AA76"/>
    <mergeCell ref="AB76:AE76"/>
    <mergeCell ref="AF76:AJ76"/>
    <mergeCell ref="B73:I73"/>
    <mergeCell ref="J73:T73"/>
    <mergeCell ref="U73:AA73"/>
    <mergeCell ref="AB73:AE73"/>
    <mergeCell ref="AF73:AJ73"/>
    <mergeCell ref="B74:I74"/>
    <mergeCell ref="J74:T74"/>
    <mergeCell ref="U74:AA74"/>
    <mergeCell ref="AB74:AE74"/>
    <mergeCell ref="AF74:AJ74"/>
    <mergeCell ref="B79:I79"/>
    <mergeCell ref="J79:T79"/>
    <mergeCell ref="U79:AA79"/>
    <mergeCell ref="AB79:AE79"/>
    <mergeCell ref="AF79:AJ79"/>
    <mergeCell ref="B80:I80"/>
    <mergeCell ref="J80:T80"/>
    <mergeCell ref="U80:AA80"/>
    <mergeCell ref="AB80:AE80"/>
    <mergeCell ref="AF80:AJ80"/>
    <mergeCell ref="B77:I77"/>
    <mergeCell ref="J77:T77"/>
    <mergeCell ref="U77:AA77"/>
    <mergeCell ref="AB77:AE77"/>
    <mergeCell ref="AF77:AJ77"/>
    <mergeCell ref="B78:I78"/>
    <mergeCell ref="J78:T78"/>
    <mergeCell ref="U78:AA78"/>
    <mergeCell ref="AB78:AE78"/>
    <mergeCell ref="AF78:AJ78"/>
    <mergeCell ref="B83:I83"/>
    <mergeCell ref="J83:T83"/>
    <mergeCell ref="U83:AA83"/>
    <mergeCell ref="AB83:AE83"/>
    <mergeCell ref="AF83:AJ83"/>
    <mergeCell ref="B84:I84"/>
    <mergeCell ref="J84:T84"/>
    <mergeCell ref="U84:AA84"/>
    <mergeCell ref="AB84:AE84"/>
    <mergeCell ref="AF84:AJ84"/>
    <mergeCell ref="B81:I81"/>
    <mergeCell ref="J81:T81"/>
    <mergeCell ref="U81:AA81"/>
    <mergeCell ref="AB81:AE81"/>
    <mergeCell ref="AF81:AJ81"/>
    <mergeCell ref="B82:I82"/>
    <mergeCell ref="J82:T82"/>
    <mergeCell ref="U82:AA82"/>
    <mergeCell ref="AB82:AE82"/>
    <mergeCell ref="AF82:AJ82"/>
    <mergeCell ref="AF92:AJ92"/>
    <mergeCell ref="B93:H93"/>
    <mergeCell ref="I93:T93"/>
    <mergeCell ref="U93:AA93"/>
    <mergeCell ref="AB93:AE93"/>
    <mergeCell ref="AF93:AJ93"/>
    <mergeCell ref="B87:I87"/>
    <mergeCell ref="J87:T87"/>
    <mergeCell ref="U87:AA87"/>
    <mergeCell ref="AB87:AE87"/>
    <mergeCell ref="AF87:AJ87"/>
    <mergeCell ref="B91:H91"/>
    <mergeCell ref="I91:T91"/>
    <mergeCell ref="U91:AA91"/>
    <mergeCell ref="AB91:AE91"/>
    <mergeCell ref="AF91:AJ91"/>
    <mergeCell ref="B85:I85"/>
    <mergeCell ref="J85:T85"/>
    <mergeCell ref="U85:AA85"/>
    <mergeCell ref="AB85:AE85"/>
    <mergeCell ref="AF85:AJ85"/>
    <mergeCell ref="B86:I86"/>
    <mergeCell ref="J86:T86"/>
    <mergeCell ref="U86:AA86"/>
    <mergeCell ref="AB86:AE86"/>
    <mergeCell ref="AF86:AJ86"/>
    <mergeCell ref="B96:H96"/>
    <mergeCell ref="I96:T96"/>
    <mergeCell ref="U96:AA96"/>
    <mergeCell ref="AB96:AE96"/>
    <mergeCell ref="AF96:AJ96"/>
    <mergeCell ref="B97:H97"/>
    <mergeCell ref="I97:T97"/>
    <mergeCell ref="U97:AA97"/>
    <mergeCell ref="AB97:AE97"/>
    <mergeCell ref="AF97:AJ97"/>
    <mergeCell ref="B94:H94"/>
    <mergeCell ref="I94:T94"/>
    <mergeCell ref="U94:AA94"/>
    <mergeCell ref="AB94:AE94"/>
    <mergeCell ref="AF94:AJ94"/>
    <mergeCell ref="B95:H95"/>
    <mergeCell ref="I95:T95"/>
    <mergeCell ref="U95:AA95"/>
    <mergeCell ref="AB95:AE95"/>
    <mergeCell ref="AF95:AJ95"/>
    <mergeCell ref="B100:H100"/>
    <mergeCell ref="I100:T100"/>
    <mergeCell ref="U100:AA100"/>
    <mergeCell ref="AB100:AE100"/>
    <mergeCell ref="AF100:AJ100"/>
    <mergeCell ref="B101:H101"/>
    <mergeCell ref="I101:T101"/>
    <mergeCell ref="U101:AA101"/>
    <mergeCell ref="AB101:AE101"/>
    <mergeCell ref="AF101:AJ101"/>
    <mergeCell ref="B98:H98"/>
    <mergeCell ref="I98:T98"/>
    <mergeCell ref="U98:AA98"/>
    <mergeCell ref="AB98:AE98"/>
    <mergeCell ref="AF98:AJ98"/>
    <mergeCell ref="B99:H99"/>
    <mergeCell ref="I99:T99"/>
    <mergeCell ref="U99:AA99"/>
    <mergeCell ref="AB99:AE99"/>
    <mergeCell ref="AF99:AJ99"/>
    <mergeCell ref="B104:H104"/>
    <mergeCell ref="I104:T104"/>
    <mergeCell ref="U104:AA104"/>
    <mergeCell ref="AB104:AE104"/>
    <mergeCell ref="AF104:AJ104"/>
    <mergeCell ref="B105:H105"/>
    <mergeCell ref="I105:T105"/>
    <mergeCell ref="U105:AA105"/>
    <mergeCell ref="AB105:AE105"/>
    <mergeCell ref="AF105:AJ105"/>
    <mergeCell ref="B102:H102"/>
    <mergeCell ref="I102:T102"/>
    <mergeCell ref="U102:AA102"/>
    <mergeCell ref="AB102:AE102"/>
    <mergeCell ref="AF102:AJ102"/>
    <mergeCell ref="B103:H103"/>
    <mergeCell ref="I103:T103"/>
    <mergeCell ref="U103:AA103"/>
    <mergeCell ref="AB103:AE103"/>
    <mergeCell ref="AF103:AJ103"/>
    <mergeCell ref="B108:H108"/>
    <mergeCell ref="I108:T108"/>
    <mergeCell ref="U108:AA108"/>
    <mergeCell ref="AB108:AE108"/>
    <mergeCell ref="AF108:AJ108"/>
    <mergeCell ref="B109:H109"/>
    <mergeCell ref="I109:T109"/>
    <mergeCell ref="U109:AA109"/>
    <mergeCell ref="AB109:AE109"/>
    <mergeCell ref="AF109:AJ109"/>
    <mergeCell ref="B106:H106"/>
    <mergeCell ref="I106:T106"/>
    <mergeCell ref="U106:AA106"/>
    <mergeCell ref="AB106:AE106"/>
    <mergeCell ref="AF106:AJ106"/>
    <mergeCell ref="B107:H107"/>
    <mergeCell ref="I107:T107"/>
    <mergeCell ref="U107:AA107"/>
    <mergeCell ref="AB107:AE107"/>
    <mergeCell ref="AF107:AJ107"/>
    <mergeCell ref="B112:H112"/>
    <mergeCell ref="I112:T112"/>
    <mergeCell ref="U112:AA112"/>
    <mergeCell ref="AB112:AE112"/>
    <mergeCell ref="AF112:AJ112"/>
    <mergeCell ref="B113:H113"/>
    <mergeCell ref="I113:T113"/>
    <mergeCell ref="U113:AA113"/>
    <mergeCell ref="AB113:AE113"/>
    <mergeCell ref="AF113:AJ113"/>
    <mergeCell ref="B110:H110"/>
    <mergeCell ref="I110:T110"/>
    <mergeCell ref="U110:AA110"/>
    <mergeCell ref="AB110:AE110"/>
    <mergeCell ref="AF110:AJ110"/>
    <mergeCell ref="B111:H111"/>
    <mergeCell ref="I111:T111"/>
    <mergeCell ref="U111:AA111"/>
    <mergeCell ref="AB111:AE111"/>
    <mergeCell ref="AF111:AJ111"/>
    <mergeCell ref="B116:H116"/>
    <mergeCell ref="I116:T116"/>
    <mergeCell ref="U116:AA116"/>
    <mergeCell ref="AB116:AE116"/>
    <mergeCell ref="AF116:AJ116"/>
    <mergeCell ref="B117:H117"/>
    <mergeCell ref="I117:T117"/>
    <mergeCell ref="U117:AA117"/>
    <mergeCell ref="AB117:AE117"/>
    <mergeCell ref="AF117:AJ117"/>
    <mergeCell ref="B114:H114"/>
    <mergeCell ref="I114:T114"/>
    <mergeCell ref="U114:AA114"/>
    <mergeCell ref="AB114:AE114"/>
    <mergeCell ref="AF114:AJ114"/>
    <mergeCell ref="B115:H115"/>
    <mergeCell ref="I115:T115"/>
    <mergeCell ref="U115:AA115"/>
    <mergeCell ref="AB115:AE115"/>
    <mergeCell ref="AF115:AJ115"/>
    <mergeCell ref="B120:H120"/>
    <mergeCell ref="I120:T120"/>
    <mergeCell ref="U120:AA120"/>
    <mergeCell ref="AB120:AE120"/>
    <mergeCell ref="AF120:AJ120"/>
    <mergeCell ref="B121:H121"/>
    <mergeCell ref="I121:T121"/>
    <mergeCell ref="U121:AA121"/>
    <mergeCell ref="AB121:AE121"/>
    <mergeCell ref="AF121:AJ121"/>
    <mergeCell ref="B118:H118"/>
    <mergeCell ref="I118:T118"/>
    <mergeCell ref="U118:AA118"/>
    <mergeCell ref="AB118:AE118"/>
    <mergeCell ref="AF118:AJ118"/>
    <mergeCell ref="B119:H119"/>
    <mergeCell ref="I119:T119"/>
    <mergeCell ref="U119:AA119"/>
    <mergeCell ref="AB119:AE119"/>
    <mergeCell ref="AF119:AJ119"/>
    <mergeCell ref="B124:H124"/>
    <mergeCell ref="I124:T124"/>
    <mergeCell ref="U124:AA124"/>
    <mergeCell ref="AB124:AE124"/>
    <mergeCell ref="AF124:AJ124"/>
    <mergeCell ref="B128:H128"/>
    <mergeCell ref="I128:R128"/>
    <mergeCell ref="S128:Z128"/>
    <mergeCell ref="AA128:AD128"/>
    <mergeCell ref="AE128:AI128"/>
    <mergeCell ref="B122:H122"/>
    <mergeCell ref="I122:T122"/>
    <mergeCell ref="U122:AA122"/>
    <mergeCell ref="AB122:AE122"/>
    <mergeCell ref="AF122:AJ122"/>
    <mergeCell ref="B123:H123"/>
    <mergeCell ref="I123:T123"/>
    <mergeCell ref="U123:AA123"/>
    <mergeCell ref="AB123:AE123"/>
    <mergeCell ref="AF123:AJ123"/>
    <mergeCell ref="B131:H131"/>
    <mergeCell ref="I131:R131"/>
    <mergeCell ref="S131:Z131"/>
    <mergeCell ref="AA131:AD131"/>
    <mergeCell ref="AE131:AI131"/>
    <mergeCell ref="B132:H132"/>
    <mergeCell ref="I132:R132"/>
    <mergeCell ref="S132:Z132"/>
    <mergeCell ref="AA132:AD132"/>
    <mergeCell ref="AE132:AI132"/>
    <mergeCell ref="B129:H129"/>
    <mergeCell ref="I129:R129"/>
    <mergeCell ref="S129:Z129"/>
    <mergeCell ref="AA129:AD129"/>
    <mergeCell ref="AE129:AI129"/>
    <mergeCell ref="B130:H130"/>
    <mergeCell ref="I130:R130"/>
    <mergeCell ref="S130:Z130"/>
    <mergeCell ref="AA130:AD130"/>
    <mergeCell ref="AE130:AI130"/>
    <mergeCell ref="B135:H135"/>
    <mergeCell ref="I135:R135"/>
    <mergeCell ref="S135:Z135"/>
    <mergeCell ref="AA135:AD135"/>
    <mergeCell ref="AE135:AI135"/>
    <mergeCell ref="B136:H136"/>
    <mergeCell ref="I136:R136"/>
    <mergeCell ref="S136:Z136"/>
    <mergeCell ref="AA136:AD136"/>
    <mergeCell ref="AE136:AI136"/>
    <mergeCell ref="B133:H133"/>
    <mergeCell ref="I133:R133"/>
    <mergeCell ref="S133:Z133"/>
    <mergeCell ref="AA133:AD133"/>
    <mergeCell ref="AE133:AI133"/>
    <mergeCell ref="B134:H134"/>
    <mergeCell ref="I134:R134"/>
    <mergeCell ref="S134:Z134"/>
    <mergeCell ref="AA134:AD134"/>
    <mergeCell ref="AE134:AI134"/>
    <mergeCell ref="B139:H139"/>
    <mergeCell ref="I139:R139"/>
    <mergeCell ref="S139:Z139"/>
    <mergeCell ref="AA139:AD139"/>
    <mergeCell ref="AE139:AI139"/>
    <mergeCell ref="B140:H140"/>
    <mergeCell ref="I140:R140"/>
    <mergeCell ref="S140:Z140"/>
    <mergeCell ref="AA140:AD140"/>
    <mergeCell ref="AE140:AI140"/>
    <mergeCell ref="B137:H137"/>
    <mergeCell ref="I137:R137"/>
    <mergeCell ref="S137:Z137"/>
    <mergeCell ref="AA137:AD137"/>
    <mergeCell ref="AE137:AI137"/>
    <mergeCell ref="B138:H138"/>
    <mergeCell ref="I138:R138"/>
    <mergeCell ref="S138:Z138"/>
    <mergeCell ref="AA138:AD138"/>
    <mergeCell ref="AE138:AI138"/>
    <mergeCell ref="B143:H143"/>
    <mergeCell ref="I143:R143"/>
    <mergeCell ref="S143:Z143"/>
    <mergeCell ref="AA143:AD143"/>
    <mergeCell ref="AE143:AI143"/>
    <mergeCell ref="B144:H144"/>
    <mergeCell ref="I144:R144"/>
    <mergeCell ref="S144:Z144"/>
    <mergeCell ref="AA144:AD144"/>
    <mergeCell ref="AE144:AI144"/>
    <mergeCell ref="B141:H141"/>
    <mergeCell ref="I141:R141"/>
    <mergeCell ref="S141:Z141"/>
    <mergeCell ref="AA141:AD141"/>
    <mergeCell ref="AE141:AI141"/>
    <mergeCell ref="B142:H142"/>
    <mergeCell ref="I142:R142"/>
    <mergeCell ref="S142:Z142"/>
    <mergeCell ref="AA142:AD142"/>
    <mergeCell ref="AE142:AI142"/>
    <mergeCell ref="B147:H147"/>
    <mergeCell ref="I147:R147"/>
    <mergeCell ref="S147:Z147"/>
    <mergeCell ref="AA147:AD147"/>
    <mergeCell ref="AE147:AI147"/>
    <mergeCell ref="B148:H148"/>
    <mergeCell ref="I148:R148"/>
    <mergeCell ref="S148:Z148"/>
    <mergeCell ref="AA148:AD148"/>
    <mergeCell ref="AE148:AI148"/>
    <mergeCell ref="B145:H145"/>
    <mergeCell ref="I145:R145"/>
    <mergeCell ref="S145:Z145"/>
    <mergeCell ref="AA145:AD145"/>
    <mergeCell ref="AE145:AI145"/>
    <mergeCell ref="B146:H146"/>
    <mergeCell ref="I146:R146"/>
    <mergeCell ref="S146:Z146"/>
    <mergeCell ref="AA146:AD146"/>
    <mergeCell ref="AE146:AI146"/>
    <mergeCell ref="B151:H151"/>
    <mergeCell ref="I151:R151"/>
    <mergeCell ref="S151:Z151"/>
    <mergeCell ref="AA151:AD151"/>
    <mergeCell ref="AE151:AI151"/>
    <mergeCell ref="B152:H152"/>
    <mergeCell ref="I152:R152"/>
    <mergeCell ref="S152:Z152"/>
    <mergeCell ref="AA152:AD152"/>
    <mergeCell ref="AE152:AI152"/>
    <mergeCell ref="B149:H149"/>
    <mergeCell ref="I149:R149"/>
    <mergeCell ref="S149:Z149"/>
    <mergeCell ref="AA149:AD149"/>
    <mergeCell ref="AE149:AI149"/>
    <mergeCell ref="B150:H150"/>
    <mergeCell ref="I150:R150"/>
    <mergeCell ref="S150:Z150"/>
    <mergeCell ref="AA150:AD150"/>
    <mergeCell ref="AE150:AI150"/>
    <mergeCell ref="B158:G158"/>
    <mergeCell ref="H158:S158"/>
    <mergeCell ref="T158:Z158"/>
    <mergeCell ref="AA158:AE158"/>
    <mergeCell ref="AF158:AI158"/>
    <mergeCell ref="B159:G159"/>
    <mergeCell ref="H159:S159"/>
    <mergeCell ref="T159:Z159"/>
    <mergeCell ref="AA159:AE159"/>
    <mergeCell ref="AF159:AI159"/>
    <mergeCell ref="B156:G156"/>
    <mergeCell ref="H156:S156"/>
    <mergeCell ref="T156:Z156"/>
    <mergeCell ref="AA156:AE156"/>
    <mergeCell ref="AF156:AI156"/>
    <mergeCell ref="B157:G157"/>
    <mergeCell ref="H157:S157"/>
    <mergeCell ref="T157:Z157"/>
    <mergeCell ref="AA157:AE157"/>
    <mergeCell ref="AF157:AI157"/>
    <mergeCell ref="B162:G162"/>
    <mergeCell ref="H162:S162"/>
    <mergeCell ref="T162:Z162"/>
    <mergeCell ref="AA162:AE162"/>
    <mergeCell ref="AF162:AI162"/>
    <mergeCell ref="B166:F166"/>
    <mergeCell ref="G166:R166"/>
    <mergeCell ref="S166:Y166"/>
    <mergeCell ref="Z166:AE166"/>
    <mergeCell ref="AF166:AI166"/>
    <mergeCell ref="B160:G160"/>
    <mergeCell ref="H160:S160"/>
    <mergeCell ref="T160:Z160"/>
    <mergeCell ref="AA160:AE160"/>
    <mergeCell ref="AF160:AI160"/>
    <mergeCell ref="B161:G161"/>
    <mergeCell ref="H161:S161"/>
    <mergeCell ref="T161:Z161"/>
    <mergeCell ref="AA161:AE161"/>
    <mergeCell ref="AF161:AI161"/>
    <mergeCell ref="B169:F169"/>
    <mergeCell ref="G169:R169"/>
    <mergeCell ref="S169:Y169"/>
    <mergeCell ref="Z169:AE169"/>
    <mergeCell ref="AF169:AI169"/>
    <mergeCell ref="B170:F170"/>
    <mergeCell ref="G170:R170"/>
    <mergeCell ref="S170:Y170"/>
    <mergeCell ref="Z170:AE170"/>
    <mergeCell ref="AF170:AI170"/>
    <mergeCell ref="B167:F167"/>
    <mergeCell ref="G167:R167"/>
    <mergeCell ref="S167:Y167"/>
    <mergeCell ref="Z167:AE167"/>
    <mergeCell ref="AF167:AI167"/>
    <mergeCell ref="B168:F168"/>
    <mergeCell ref="G168:R168"/>
    <mergeCell ref="S168:Y168"/>
    <mergeCell ref="Z168:AE168"/>
    <mergeCell ref="AF168:AI168"/>
    <mergeCell ref="B173:F173"/>
    <mergeCell ref="G173:R173"/>
    <mergeCell ref="S173:Y173"/>
    <mergeCell ref="Z173:AE173"/>
    <mergeCell ref="AF173:AI173"/>
    <mergeCell ref="B174:F174"/>
    <mergeCell ref="G174:R174"/>
    <mergeCell ref="S174:Y174"/>
    <mergeCell ref="Z174:AE174"/>
    <mergeCell ref="AF174:AI174"/>
    <mergeCell ref="B171:F171"/>
    <mergeCell ref="G171:R171"/>
    <mergeCell ref="S171:Y171"/>
    <mergeCell ref="Z171:AE171"/>
    <mergeCell ref="AF171:AI171"/>
    <mergeCell ref="B172:F172"/>
    <mergeCell ref="G172:R172"/>
    <mergeCell ref="S172:Y172"/>
    <mergeCell ref="Z172:AE172"/>
    <mergeCell ref="AF172:AI172"/>
    <mergeCell ref="B177:F177"/>
    <mergeCell ref="G177:R177"/>
    <mergeCell ref="S177:Y177"/>
    <mergeCell ref="Z177:AE177"/>
    <mergeCell ref="AF177:AI177"/>
    <mergeCell ref="B178:F178"/>
    <mergeCell ref="G178:R178"/>
    <mergeCell ref="S178:Y178"/>
    <mergeCell ref="Z178:AE178"/>
    <mergeCell ref="AF178:AI178"/>
    <mergeCell ref="B175:F175"/>
    <mergeCell ref="G175:R175"/>
    <mergeCell ref="S175:Y175"/>
    <mergeCell ref="Z175:AE175"/>
    <mergeCell ref="AF175:AI175"/>
    <mergeCell ref="B176:F176"/>
    <mergeCell ref="G176:R176"/>
    <mergeCell ref="S176:Y176"/>
    <mergeCell ref="Z176:AE176"/>
    <mergeCell ref="AF176:AI176"/>
    <mergeCell ref="B184:E184"/>
    <mergeCell ref="F184:Q184"/>
    <mergeCell ref="R184:X184"/>
    <mergeCell ref="Y184:AE184"/>
    <mergeCell ref="AF184:AI184"/>
    <mergeCell ref="B185:E185"/>
    <mergeCell ref="F185:Q185"/>
    <mergeCell ref="R185:X185"/>
    <mergeCell ref="Y185:AE185"/>
    <mergeCell ref="AF185:AI185"/>
    <mergeCell ref="B179:F179"/>
    <mergeCell ref="G179:R179"/>
    <mergeCell ref="S179:Y179"/>
    <mergeCell ref="Z179:AE179"/>
    <mergeCell ref="AF179:AI179"/>
    <mergeCell ref="B180:F180"/>
    <mergeCell ref="G180:R180"/>
    <mergeCell ref="S180:Y180"/>
    <mergeCell ref="Z180:AE180"/>
    <mergeCell ref="AF180:AI180"/>
    <mergeCell ref="B188:E188"/>
    <mergeCell ref="F188:Q188"/>
    <mergeCell ref="R188:X188"/>
    <mergeCell ref="Y188:AE188"/>
    <mergeCell ref="AF188:AI188"/>
    <mergeCell ref="B192:E192"/>
    <mergeCell ref="F192:Q192"/>
    <mergeCell ref="R192:X192"/>
    <mergeCell ref="Y192:AE192"/>
    <mergeCell ref="AF192:AJ192"/>
    <mergeCell ref="B186:E186"/>
    <mergeCell ref="F186:Q186"/>
    <mergeCell ref="R186:X186"/>
    <mergeCell ref="Y186:AE186"/>
    <mergeCell ref="AF186:AI186"/>
    <mergeCell ref="B187:E187"/>
    <mergeCell ref="F187:Q187"/>
    <mergeCell ref="R187:X187"/>
    <mergeCell ref="Y187:AE187"/>
    <mergeCell ref="AF187:AI187"/>
    <mergeCell ref="B195:E195"/>
    <mergeCell ref="F195:Q195"/>
    <mergeCell ref="R195:X195"/>
    <mergeCell ref="Y195:AE195"/>
    <mergeCell ref="AF195:AJ195"/>
    <mergeCell ref="B196:E196"/>
    <mergeCell ref="F196:Q196"/>
    <mergeCell ref="R196:X196"/>
    <mergeCell ref="Y196:AE196"/>
    <mergeCell ref="AF196:AJ196"/>
    <mergeCell ref="B193:E193"/>
    <mergeCell ref="F193:Q193"/>
    <mergeCell ref="R193:X193"/>
    <mergeCell ref="Y193:AE193"/>
    <mergeCell ref="AF193:AJ193"/>
    <mergeCell ref="B194:E194"/>
    <mergeCell ref="F194:Q194"/>
    <mergeCell ref="R194:X194"/>
    <mergeCell ref="Y194:AE194"/>
    <mergeCell ref="AF194:AJ194"/>
    <mergeCell ref="B199:E199"/>
    <mergeCell ref="F199:Q199"/>
    <mergeCell ref="R199:X199"/>
    <mergeCell ref="Y199:AE199"/>
    <mergeCell ref="AF199:AJ199"/>
    <mergeCell ref="B200:E200"/>
    <mergeCell ref="F200:Q200"/>
    <mergeCell ref="R200:X200"/>
    <mergeCell ref="Y200:AE200"/>
    <mergeCell ref="AF200:AJ200"/>
    <mergeCell ref="B197:E197"/>
    <mergeCell ref="F197:Q197"/>
    <mergeCell ref="R197:X197"/>
    <mergeCell ref="Y197:AE197"/>
    <mergeCell ref="AF197:AJ197"/>
    <mergeCell ref="B198:E198"/>
    <mergeCell ref="F198:Q198"/>
    <mergeCell ref="R198:X198"/>
    <mergeCell ref="Y198:AE198"/>
    <mergeCell ref="AF198:AJ198"/>
    <mergeCell ref="B203:E203"/>
    <mergeCell ref="F203:Q203"/>
    <mergeCell ref="R203:X203"/>
    <mergeCell ref="Y203:AE203"/>
    <mergeCell ref="AF203:AJ203"/>
    <mergeCell ref="B204:E204"/>
    <mergeCell ref="F204:Q204"/>
    <mergeCell ref="R204:X204"/>
    <mergeCell ref="Y204:AE204"/>
    <mergeCell ref="AF204:AJ204"/>
    <mergeCell ref="B201:E201"/>
    <mergeCell ref="F201:Q201"/>
    <mergeCell ref="R201:X201"/>
    <mergeCell ref="Y201:AE201"/>
    <mergeCell ref="AF201:AJ201"/>
    <mergeCell ref="B202:E202"/>
    <mergeCell ref="F202:Q202"/>
    <mergeCell ref="R202:X202"/>
    <mergeCell ref="Y202:AE202"/>
    <mergeCell ref="AF202:AJ202"/>
    <mergeCell ref="AE212:AI212"/>
    <mergeCell ref="B213:D213"/>
    <mergeCell ref="E213:P213"/>
    <mergeCell ref="Q213:W213"/>
    <mergeCell ref="X213:AD213"/>
    <mergeCell ref="AE213:AI213"/>
    <mergeCell ref="B207:E207"/>
    <mergeCell ref="F207:Q207"/>
    <mergeCell ref="R207:X207"/>
    <mergeCell ref="Y207:AE207"/>
    <mergeCell ref="AF207:AJ207"/>
    <mergeCell ref="B208:E208"/>
    <mergeCell ref="F208:Q208"/>
    <mergeCell ref="R208:X208"/>
    <mergeCell ref="Y208:AE208"/>
    <mergeCell ref="AF208:AJ208"/>
    <mergeCell ref="B205:E205"/>
    <mergeCell ref="F205:Q205"/>
    <mergeCell ref="R205:X205"/>
    <mergeCell ref="Y205:AE205"/>
    <mergeCell ref="AF205:AJ205"/>
    <mergeCell ref="B206:E206"/>
    <mergeCell ref="F206:Q206"/>
    <mergeCell ref="R206:X206"/>
    <mergeCell ref="Y206:AE206"/>
    <mergeCell ref="AF206:AJ206"/>
    <mergeCell ref="B210:AJ210"/>
    <mergeCell ref="B219:C219"/>
    <mergeCell ref="D219:O219"/>
    <mergeCell ref="P219:V219"/>
    <mergeCell ref="W219:AC219"/>
    <mergeCell ref="AD219:AI219"/>
    <mergeCell ref="B220:C220"/>
    <mergeCell ref="D220:O220"/>
    <mergeCell ref="P220:V220"/>
    <mergeCell ref="W220:AC220"/>
    <mergeCell ref="AD220:AI220"/>
    <mergeCell ref="B214:D214"/>
    <mergeCell ref="E214:P214"/>
    <mergeCell ref="Q214:W214"/>
    <mergeCell ref="X214:AD214"/>
    <mergeCell ref="AE214:AI214"/>
    <mergeCell ref="B218:C218"/>
    <mergeCell ref="D218:O218"/>
    <mergeCell ref="P218:V218"/>
    <mergeCell ref="W218:AC218"/>
    <mergeCell ref="AD218:AI218"/>
    <mergeCell ref="B216:AJ216"/>
    <mergeCell ref="C228:N228"/>
    <mergeCell ref="O228:U228"/>
    <mergeCell ref="V228:AB228"/>
    <mergeCell ref="AC228:AH228"/>
    <mergeCell ref="C229:N229"/>
    <mergeCell ref="O229:U229"/>
    <mergeCell ref="V229:AB229"/>
    <mergeCell ref="AC229:AH229"/>
    <mergeCell ref="C226:N226"/>
    <mergeCell ref="O226:U226"/>
    <mergeCell ref="V226:AB226"/>
    <mergeCell ref="AC226:AH226"/>
    <mergeCell ref="C227:N227"/>
    <mergeCell ref="O227:U227"/>
    <mergeCell ref="V227:AB227"/>
    <mergeCell ref="AC227:AH227"/>
    <mergeCell ref="B221:C221"/>
    <mergeCell ref="D221:O221"/>
    <mergeCell ref="P221:V221"/>
    <mergeCell ref="W221:AC221"/>
    <mergeCell ref="AD221:AI221"/>
    <mergeCell ref="B222:C222"/>
    <mergeCell ref="D222:O222"/>
    <mergeCell ref="P222:V222"/>
    <mergeCell ref="W222:AC222"/>
    <mergeCell ref="AD222:AI222"/>
    <mergeCell ref="B224:AJ224"/>
    <mergeCell ref="C234:N234"/>
    <mergeCell ref="O234:U234"/>
    <mergeCell ref="V234:AB234"/>
    <mergeCell ref="AC234:AH234"/>
    <mergeCell ref="C235:N235"/>
    <mergeCell ref="O235:U235"/>
    <mergeCell ref="V235:AB235"/>
    <mergeCell ref="AC235:AH235"/>
    <mergeCell ref="C232:N232"/>
    <mergeCell ref="O232:U232"/>
    <mergeCell ref="V232:AB232"/>
    <mergeCell ref="AC232:AH232"/>
    <mergeCell ref="C233:N233"/>
    <mergeCell ref="O233:U233"/>
    <mergeCell ref="V233:AB233"/>
    <mergeCell ref="AC233:AH233"/>
    <mergeCell ref="C230:N230"/>
    <mergeCell ref="O230:U230"/>
    <mergeCell ref="V230:AB230"/>
    <mergeCell ref="AC230:AH230"/>
    <mergeCell ref="C231:N231"/>
    <mergeCell ref="O231:U231"/>
    <mergeCell ref="V231:AB231"/>
    <mergeCell ref="AC231:AH231"/>
    <mergeCell ref="C240:N240"/>
    <mergeCell ref="O240:U240"/>
    <mergeCell ref="V240:AB240"/>
    <mergeCell ref="AC240:AH240"/>
    <mergeCell ref="C241:N241"/>
    <mergeCell ref="O241:U241"/>
    <mergeCell ref="V241:AB241"/>
    <mergeCell ref="AC241:AH241"/>
    <mergeCell ref="C238:N238"/>
    <mergeCell ref="O238:U238"/>
    <mergeCell ref="V238:AB238"/>
    <mergeCell ref="AC238:AH238"/>
    <mergeCell ref="C239:N239"/>
    <mergeCell ref="O239:U239"/>
    <mergeCell ref="V239:AB239"/>
    <mergeCell ref="AC239:AH239"/>
    <mergeCell ref="C236:N236"/>
    <mergeCell ref="O236:U236"/>
    <mergeCell ref="V236:AB236"/>
    <mergeCell ref="AC236:AH236"/>
    <mergeCell ref="C237:N237"/>
    <mergeCell ref="O237:U237"/>
    <mergeCell ref="V237:AB237"/>
    <mergeCell ref="AC237:AH237"/>
    <mergeCell ref="B247:C247"/>
    <mergeCell ref="D247:O247"/>
    <mergeCell ref="P247:V247"/>
    <mergeCell ref="W247:AC247"/>
    <mergeCell ref="AD247:AI247"/>
    <mergeCell ref="B248:C248"/>
    <mergeCell ref="D248:O248"/>
    <mergeCell ref="P248:V248"/>
    <mergeCell ref="W248:AC248"/>
    <mergeCell ref="AD248:AI248"/>
    <mergeCell ref="B245:C245"/>
    <mergeCell ref="D245:O245"/>
    <mergeCell ref="P245:V245"/>
    <mergeCell ref="W245:AC245"/>
    <mergeCell ref="AD245:AI245"/>
    <mergeCell ref="B246:C246"/>
    <mergeCell ref="D246:O246"/>
    <mergeCell ref="P246:V246"/>
    <mergeCell ref="W246:AC246"/>
    <mergeCell ref="AD246:AI246"/>
    <mergeCell ref="B251:C251"/>
    <mergeCell ref="D251:O251"/>
    <mergeCell ref="P251:V251"/>
    <mergeCell ref="W251:AC251"/>
    <mergeCell ref="AD251:AI251"/>
    <mergeCell ref="B252:C252"/>
    <mergeCell ref="D252:O252"/>
    <mergeCell ref="P252:V252"/>
    <mergeCell ref="W252:AC252"/>
    <mergeCell ref="AD252:AI252"/>
    <mergeCell ref="B249:C249"/>
    <mergeCell ref="D249:O249"/>
    <mergeCell ref="P249:V249"/>
    <mergeCell ref="W249:AC249"/>
    <mergeCell ref="AD249:AI249"/>
    <mergeCell ref="B250:C250"/>
    <mergeCell ref="D250:O250"/>
    <mergeCell ref="P250:V250"/>
    <mergeCell ref="W250:AC250"/>
    <mergeCell ref="AD250:AI250"/>
    <mergeCell ref="B255:C255"/>
    <mergeCell ref="D255:O255"/>
    <mergeCell ref="P255:V255"/>
    <mergeCell ref="W255:AC255"/>
    <mergeCell ref="AD255:AI255"/>
    <mergeCell ref="B256:C256"/>
    <mergeCell ref="D256:O256"/>
    <mergeCell ref="P256:V256"/>
    <mergeCell ref="W256:AC256"/>
    <mergeCell ref="AD256:AI256"/>
    <mergeCell ref="B253:C253"/>
    <mergeCell ref="D253:O253"/>
    <mergeCell ref="P253:V253"/>
    <mergeCell ref="W253:AC253"/>
    <mergeCell ref="AD253:AI253"/>
    <mergeCell ref="B254:C254"/>
    <mergeCell ref="D254:O254"/>
    <mergeCell ref="P254:V254"/>
    <mergeCell ref="W254:AC254"/>
    <mergeCell ref="AD254:AI254"/>
    <mergeCell ref="B259:C259"/>
    <mergeCell ref="D259:O259"/>
    <mergeCell ref="P259:V259"/>
    <mergeCell ref="W259:AC259"/>
    <mergeCell ref="AD259:AI259"/>
    <mergeCell ref="B260:C260"/>
    <mergeCell ref="D260:O260"/>
    <mergeCell ref="P260:V260"/>
    <mergeCell ref="W260:AC260"/>
    <mergeCell ref="AD260:AI260"/>
    <mergeCell ref="B257:C257"/>
    <mergeCell ref="D257:O257"/>
    <mergeCell ref="P257:V257"/>
    <mergeCell ref="W257:AC257"/>
    <mergeCell ref="AD257:AI257"/>
    <mergeCell ref="B258:C258"/>
    <mergeCell ref="D258:O258"/>
    <mergeCell ref="P258:V258"/>
    <mergeCell ref="W258:AC258"/>
    <mergeCell ref="AD258:AI258"/>
    <mergeCell ref="B266:C266"/>
    <mergeCell ref="D266:O266"/>
    <mergeCell ref="P266:V266"/>
    <mergeCell ref="W266:AC266"/>
    <mergeCell ref="AD266:AI266"/>
    <mergeCell ref="B267:C267"/>
    <mergeCell ref="D267:O267"/>
    <mergeCell ref="P267:V267"/>
    <mergeCell ref="W267:AC267"/>
    <mergeCell ref="AD267:AI267"/>
    <mergeCell ref="B264:C264"/>
    <mergeCell ref="D264:O264"/>
    <mergeCell ref="P264:V264"/>
    <mergeCell ref="W264:AC264"/>
    <mergeCell ref="AD264:AI264"/>
    <mergeCell ref="B265:C265"/>
    <mergeCell ref="D265:O265"/>
    <mergeCell ref="P265:V265"/>
    <mergeCell ref="W265:AC265"/>
    <mergeCell ref="AD265:AI265"/>
    <mergeCell ref="B270:C270"/>
    <mergeCell ref="D270:O270"/>
    <mergeCell ref="P270:V270"/>
    <mergeCell ref="W270:AC270"/>
    <mergeCell ref="AD270:AI270"/>
    <mergeCell ref="B271:C271"/>
    <mergeCell ref="D271:O271"/>
    <mergeCell ref="P271:V271"/>
    <mergeCell ref="W271:AC271"/>
    <mergeCell ref="AD271:AI271"/>
    <mergeCell ref="B268:C268"/>
    <mergeCell ref="D268:O268"/>
    <mergeCell ref="P268:V268"/>
    <mergeCell ref="W268:AC268"/>
    <mergeCell ref="AD268:AI268"/>
    <mergeCell ref="B269:C269"/>
    <mergeCell ref="D269:O269"/>
    <mergeCell ref="P269:V269"/>
    <mergeCell ref="W269:AC269"/>
    <mergeCell ref="AD269:AI269"/>
    <mergeCell ref="B274:C274"/>
    <mergeCell ref="D274:O274"/>
    <mergeCell ref="P274:V274"/>
    <mergeCell ref="W274:AC274"/>
    <mergeCell ref="AD274:AI274"/>
    <mergeCell ref="B275:C275"/>
    <mergeCell ref="D275:O275"/>
    <mergeCell ref="P275:V275"/>
    <mergeCell ref="W275:AC275"/>
    <mergeCell ref="AD275:AI275"/>
    <mergeCell ref="B272:C272"/>
    <mergeCell ref="D272:O272"/>
    <mergeCell ref="P272:V272"/>
    <mergeCell ref="W272:AC272"/>
    <mergeCell ref="AD272:AI272"/>
    <mergeCell ref="B273:C273"/>
    <mergeCell ref="D273:O273"/>
    <mergeCell ref="P273:V273"/>
    <mergeCell ref="W273:AC273"/>
    <mergeCell ref="AD273:AI273"/>
    <mergeCell ref="B278:C278"/>
    <mergeCell ref="D278:O278"/>
    <mergeCell ref="P278:V278"/>
    <mergeCell ref="W278:AC278"/>
    <mergeCell ref="AD278:AI278"/>
    <mergeCell ref="B279:C279"/>
    <mergeCell ref="D279:O279"/>
    <mergeCell ref="P279:V279"/>
    <mergeCell ref="W279:AC279"/>
    <mergeCell ref="AD279:AI279"/>
    <mergeCell ref="B276:C276"/>
    <mergeCell ref="D276:O276"/>
    <mergeCell ref="P276:V276"/>
    <mergeCell ref="W276:AC276"/>
    <mergeCell ref="AD276:AI276"/>
    <mergeCell ref="B277:C277"/>
    <mergeCell ref="D277:O277"/>
    <mergeCell ref="P277:V277"/>
    <mergeCell ref="W277:AC277"/>
    <mergeCell ref="AD277:AI277"/>
    <mergeCell ref="B282:C282"/>
    <mergeCell ref="D282:O282"/>
    <mergeCell ref="P282:V282"/>
    <mergeCell ref="W282:AC282"/>
    <mergeCell ref="AD282:AI282"/>
    <mergeCell ref="B286:C286"/>
    <mergeCell ref="D286:O286"/>
    <mergeCell ref="P286:V286"/>
    <mergeCell ref="W286:AD286"/>
    <mergeCell ref="AE286:AI286"/>
    <mergeCell ref="B280:C280"/>
    <mergeCell ref="D280:O280"/>
    <mergeCell ref="P280:V280"/>
    <mergeCell ref="W280:AC280"/>
    <mergeCell ref="AD280:AI280"/>
    <mergeCell ref="B281:C281"/>
    <mergeCell ref="D281:O281"/>
    <mergeCell ref="P281:V281"/>
    <mergeCell ref="W281:AC281"/>
    <mergeCell ref="AD281:AI281"/>
    <mergeCell ref="B289:C289"/>
    <mergeCell ref="D289:O289"/>
    <mergeCell ref="P289:V289"/>
    <mergeCell ref="W289:AD289"/>
    <mergeCell ref="AE289:AI289"/>
    <mergeCell ref="B290:C290"/>
    <mergeCell ref="D290:O290"/>
    <mergeCell ref="P290:V290"/>
    <mergeCell ref="W290:AD290"/>
    <mergeCell ref="AE290:AI290"/>
    <mergeCell ref="B287:C287"/>
    <mergeCell ref="D287:O287"/>
    <mergeCell ref="P287:V287"/>
    <mergeCell ref="W287:AD287"/>
    <mergeCell ref="AE287:AI287"/>
    <mergeCell ref="B288:C288"/>
    <mergeCell ref="D288:O288"/>
    <mergeCell ref="P288:V288"/>
    <mergeCell ref="W288:AD288"/>
    <mergeCell ref="AE288:AI288"/>
    <mergeCell ref="B295:C295"/>
    <mergeCell ref="D295:O295"/>
    <mergeCell ref="P295:V295"/>
    <mergeCell ref="W295:AD295"/>
    <mergeCell ref="AE295:AI295"/>
    <mergeCell ref="B293:C293"/>
    <mergeCell ref="D293:O293"/>
    <mergeCell ref="P293:V293"/>
    <mergeCell ref="W293:AD293"/>
    <mergeCell ref="AE293:AI293"/>
    <mergeCell ref="B294:C294"/>
    <mergeCell ref="D294:O294"/>
    <mergeCell ref="P294:V294"/>
    <mergeCell ref="W294:AD294"/>
    <mergeCell ref="AE294:AI294"/>
    <mergeCell ref="B291:C291"/>
    <mergeCell ref="D291:O291"/>
    <mergeCell ref="P291:V291"/>
    <mergeCell ref="W291:AD291"/>
    <mergeCell ref="AE291:AI291"/>
    <mergeCell ref="B292:C292"/>
    <mergeCell ref="D292:O292"/>
    <mergeCell ref="P292:V292"/>
    <mergeCell ref="W292:AD292"/>
    <mergeCell ref="AE292:AI292"/>
  </mergeCells>
  <pageMargins left="0.44352941176470595" right="0.35529411764705887" top="0.44352941176470595" bottom="0.33764705882352947" header="0.50980392156862753" footer="0.50980392156862753"/>
  <pageSetup paperSize="9" orientation="portrait" r:id="rId1"/>
  <headerFooter alignWithMargins="0">
    <oddFooter>&amp;R&amp;1#&amp;"Calibri"&amp;10&amp;K0000FFClassification : Internal</oddFooter>
  </headerFooter>
  <rowBreaks count="3" manualBreakCount="3">
    <brk id="52" max="16383" man="1"/>
    <brk id="189" max="16383" man="1"/>
    <brk id="242"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R56"/>
  <sheetViews>
    <sheetView showGridLines="0" zoomScaleNormal="100" workbookViewId="0"/>
  </sheetViews>
  <sheetFormatPr defaultRowHeight="12.5" x14ac:dyDescent="0.25"/>
  <cols>
    <col min="1" max="5" width="1" customWidth="1"/>
    <col min="6" max="6" width="2" customWidth="1"/>
    <col min="7" max="7" width="17" customWidth="1"/>
    <col min="8" max="8" width="1" customWidth="1"/>
    <col min="9" max="9" width="9" customWidth="1"/>
    <col min="10" max="10" width="1" customWidth="1"/>
    <col min="11" max="11" width="7" customWidth="1"/>
    <col min="12" max="12" width="37" customWidth="1"/>
    <col min="13" max="13" width="4" customWidth="1"/>
    <col min="14" max="14" width="1" customWidth="1"/>
    <col min="15" max="15" width="9" customWidth="1"/>
    <col min="16" max="17" width="2" customWidth="1"/>
    <col min="18" max="18" width="1" customWidth="1"/>
  </cols>
  <sheetData>
    <row r="1" spans="1:18" ht="0.75" customHeight="1" x14ac:dyDescent="0.25"/>
    <row r="2" spans="1:18" ht="8.25" customHeight="1" x14ac:dyDescent="0.25">
      <c r="A2" s="1"/>
      <c r="B2" s="1"/>
      <c r="C2" s="1"/>
      <c r="D2" s="1"/>
      <c r="E2" s="1"/>
      <c r="F2" s="1"/>
      <c r="G2" s="1"/>
      <c r="H2" s="1"/>
      <c r="I2" s="1"/>
      <c r="J2" s="1"/>
      <c r="K2" s="1"/>
      <c r="L2" s="1"/>
      <c r="M2" s="1"/>
      <c r="N2" s="1"/>
      <c r="O2" s="1"/>
      <c r="P2" s="1"/>
      <c r="Q2" s="1"/>
      <c r="R2" s="1"/>
    </row>
    <row r="3" spans="1:18" ht="22.5" customHeight="1" x14ac:dyDescent="0.25">
      <c r="A3" s="1"/>
      <c r="B3" s="1"/>
      <c r="C3" s="1"/>
      <c r="D3" s="1"/>
      <c r="E3" s="1"/>
      <c r="F3" s="1"/>
      <c r="G3" s="1"/>
      <c r="H3" s="1"/>
      <c r="I3" s="1"/>
      <c r="J3" s="1"/>
      <c r="K3" s="40" t="s">
        <v>855</v>
      </c>
      <c r="L3" s="41"/>
      <c r="M3" s="41"/>
      <c r="N3" s="41"/>
      <c r="O3" s="41"/>
      <c r="P3" s="41"/>
      <c r="Q3" s="41"/>
      <c r="R3" s="41"/>
    </row>
    <row r="4" spans="1:18" ht="7" customHeight="1" x14ac:dyDescent="0.25">
      <c r="A4" s="1"/>
      <c r="B4" s="1"/>
      <c r="C4" s="1"/>
      <c r="D4" s="1"/>
      <c r="E4" s="1"/>
      <c r="F4" s="1"/>
      <c r="G4" s="1"/>
      <c r="H4" s="1"/>
      <c r="I4" s="1"/>
      <c r="J4" s="1"/>
      <c r="K4" s="1"/>
      <c r="L4" s="1"/>
      <c r="M4" s="1"/>
      <c r="N4" s="1"/>
      <c r="O4" s="1"/>
      <c r="P4" s="1"/>
      <c r="Q4" s="1"/>
      <c r="R4" s="1"/>
    </row>
    <row r="5" spans="1:18" ht="9.5" customHeight="1" x14ac:dyDescent="0.25">
      <c r="A5" s="1"/>
      <c r="B5" s="1"/>
      <c r="C5" s="1"/>
      <c r="D5" s="1"/>
      <c r="E5" s="1"/>
      <c r="F5" s="1"/>
      <c r="G5" s="1"/>
      <c r="H5" s="1"/>
      <c r="I5" s="1"/>
      <c r="J5" s="1"/>
      <c r="K5" s="1"/>
      <c r="L5" s="1"/>
      <c r="M5" s="1"/>
      <c r="N5" s="1"/>
      <c r="O5" s="1"/>
      <c r="P5" s="1"/>
      <c r="Q5" s="1"/>
      <c r="R5" s="1"/>
    </row>
    <row r="6" spans="1:18" ht="32.25" customHeight="1" x14ac:dyDescent="0.25">
      <c r="A6" s="1"/>
      <c r="B6" s="42" t="s">
        <v>1033</v>
      </c>
      <c r="C6" s="43"/>
      <c r="D6" s="43"/>
      <c r="E6" s="43"/>
      <c r="F6" s="43"/>
      <c r="G6" s="43"/>
      <c r="H6" s="43"/>
      <c r="I6" s="43"/>
      <c r="J6" s="43"/>
      <c r="K6" s="43"/>
      <c r="L6" s="43"/>
      <c r="M6" s="43"/>
      <c r="N6" s="43"/>
      <c r="O6" s="43"/>
      <c r="P6" s="43"/>
      <c r="Q6" s="43"/>
      <c r="R6" s="43"/>
    </row>
    <row r="7" spans="1:18" ht="6.75" customHeight="1" x14ac:dyDescent="0.25">
      <c r="A7" s="1"/>
      <c r="B7" s="1"/>
      <c r="C7" s="1"/>
      <c r="D7" s="1"/>
      <c r="E7" s="1"/>
      <c r="F7" s="1"/>
      <c r="G7" s="1"/>
      <c r="H7" s="1"/>
      <c r="I7" s="1"/>
      <c r="J7" s="1"/>
      <c r="K7" s="1"/>
      <c r="L7" s="1"/>
      <c r="M7" s="1"/>
      <c r="N7" s="1"/>
      <c r="O7" s="1"/>
      <c r="P7" s="1"/>
      <c r="Q7" s="1"/>
      <c r="R7" s="1"/>
    </row>
    <row r="8" spans="1:18" ht="5.25" customHeight="1" x14ac:dyDescent="0.25">
      <c r="A8" s="1"/>
      <c r="B8" s="47" t="s">
        <v>990</v>
      </c>
      <c r="C8" s="48"/>
      <c r="D8" s="48"/>
      <c r="E8" s="48"/>
      <c r="F8" s="48"/>
      <c r="G8" s="48"/>
      <c r="H8" s="1"/>
      <c r="I8" s="1"/>
      <c r="J8" s="1"/>
      <c r="K8" s="1"/>
      <c r="L8" s="1"/>
      <c r="M8" s="1"/>
      <c r="N8" s="1"/>
      <c r="O8" s="1"/>
      <c r="P8" s="1"/>
      <c r="Q8" s="1"/>
      <c r="R8" s="1"/>
    </row>
    <row r="9" spans="1:18" ht="24" customHeight="1" x14ac:dyDescent="0.25">
      <c r="A9" s="1"/>
      <c r="B9" s="48"/>
      <c r="C9" s="48"/>
      <c r="D9" s="48"/>
      <c r="E9" s="48"/>
      <c r="F9" s="48"/>
      <c r="G9" s="48"/>
      <c r="H9" s="1"/>
      <c r="I9" s="49">
        <v>44347</v>
      </c>
      <c r="J9" s="34"/>
      <c r="K9" s="34"/>
      <c r="L9" s="1"/>
      <c r="M9" s="1"/>
      <c r="N9" s="1"/>
      <c r="O9" s="1"/>
      <c r="P9" s="1"/>
      <c r="Q9" s="1"/>
      <c r="R9" s="1"/>
    </row>
    <row r="10" spans="1:18" ht="21" customHeight="1" x14ac:dyDescent="0.25">
      <c r="A10" s="1"/>
      <c r="B10" s="69" t="s">
        <v>1034</v>
      </c>
      <c r="C10" s="70"/>
      <c r="D10" s="70"/>
      <c r="E10" s="70"/>
      <c r="F10" s="70"/>
      <c r="G10" s="70"/>
      <c r="H10" s="70"/>
      <c r="I10" s="70"/>
      <c r="J10" s="70"/>
      <c r="K10" s="70"/>
      <c r="L10" s="70"/>
      <c r="M10" s="70"/>
      <c r="N10" s="70"/>
      <c r="O10" s="70"/>
      <c r="P10" s="70"/>
      <c r="Q10" s="70"/>
      <c r="R10" s="71"/>
    </row>
    <row r="11" spans="1:18" ht="7.5" customHeight="1" x14ac:dyDescent="0.25">
      <c r="A11" s="1"/>
      <c r="B11" s="1"/>
      <c r="C11" s="1"/>
      <c r="D11" s="1"/>
      <c r="E11" s="1"/>
      <c r="F11" s="1"/>
      <c r="G11" s="1"/>
      <c r="H11" s="1"/>
      <c r="I11" s="1"/>
      <c r="J11" s="1"/>
      <c r="K11" s="1"/>
      <c r="L11" s="1"/>
      <c r="M11" s="1"/>
      <c r="N11" s="1"/>
      <c r="O11" s="1"/>
      <c r="P11" s="1"/>
      <c r="Q11" s="1"/>
      <c r="R11" s="1"/>
    </row>
    <row r="12" spans="1:18" ht="216" customHeight="1" x14ac:dyDescent="0.25">
      <c r="A12" s="1"/>
      <c r="B12" s="1"/>
      <c r="C12" s="1"/>
      <c r="D12" s="1"/>
      <c r="E12" s="1"/>
      <c r="F12" s="1"/>
      <c r="G12" s="1"/>
      <c r="H12" s="1"/>
      <c r="I12" s="1"/>
      <c r="J12" s="1"/>
      <c r="K12" s="1"/>
      <c r="L12" s="1"/>
      <c r="M12" s="1"/>
      <c r="N12" s="1"/>
      <c r="O12" s="1"/>
      <c r="P12" s="1"/>
      <c r="Q12" s="1"/>
      <c r="R12" s="1"/>
    </row>
    <row r="13" spans="1:18" ht="9" customHeight="1" x14ac:dyDescent="0.25">
      <c r="A13" s="1"/>
      <c r="B13" s="1"/>
      <c r="C13" s="1"/>
      <c r="D13" s="1"/>
      <c r="E13" s="1"/>
      <c r="F13" s="1"/>
      <c r="G13" s="1"/>
      <c r="H13" s="1"/>
      <c r="I13" s="1"/>
      <c r="J13" s="1"/>
      <c r="K13" s="1"/>
      <c r="L13" s="1"/>
      <c r="M13" s="1"/>
      <c r="N13" s="1"/>
      <c r="O13" s="1"/>
      <c r="P13" s="1"/>
      <c r="Q13" s="1"/>
      <c r="R13" s="1"/>
    </row>
    <row r="14" spans="1:18" ht="18.75" customHeight="1" x14ac:dyDescent="0.25">
      <c r="A14" s="1"/>
      <c r="B14" s="69" t="s">
        <v>1035</v>
      </c>
      <c r="C14" s="70"/>
      <c r="D14" s="70"/>
      <c r="E14" s="70"/>
      <c r="F14" s="70"/>
      <c r="G14" s="70"/>
      <c r="H14" s="70"/>
      <c r="I14" s="70"/>
      <c r="J14" s="70"/>
      <c r="K14" s="70"/>
      <c r="L14" s="70"/>
      <c r="M14" s="70"/>
      <c r="N14" s="70"/>
      <c r="O14" s="70"/>
      <c r="P14" s="70"/>
      <c r="Q14" s="70"/>
      <c r="R14" s="71"/>
    </row>
    <row r="15" spans="1:18" ht="342.4" customHeight="1" x14ac:dyDescent="0.25">
      <c r="A15" s="1"/>
      <c r="B15" s="1"/>
      <c r="C15" s="1"/>
      <c r="D15" s="1"/>
      <c r="E15" s="1"/>
      <c r="F15" s="1"/>
      <c r="G15" s="1"/>
      <c r="H15" s="1"/>
      <c r="I15" s="1"/>
      <c r="J15" s="1"/>
      <c r="K15" s="1"/>
      <c r="L15" s="1"/>
      <c r="M15" s="1"/>
      <c r="N15" s="1"/>
      <c r="O15" s="1"/>
      <c r="P15" s="1"/>
      <c r="Q15" s="1"/>
      <c r="R15" s="1"/>
    </row>
    <row r="16" spans="1:18" ht="13.4" customHeight="1" x14ac:dyDescent="0.25">
      <c r="A16" s="1"/>
      <c r="B16" s="1"/>
      <c r="C16" s="1"/>
      <c r="D16" s="1"/>
      <c r="E16" s="1"/>
      <c r="F16" s="1"/>
      <c r="G16" s="1"/>
      <c r="H16" s="1"/>
      <c r="I16" s="1"/>
      <c r="J16" s="1"/>
      <c r="K16" s="1"/>
      <c r="L16" s="1"/>
      <c r="M16" s="1"/>
      <c r="N16" s="1"/>
      <c r="O16" s="1"/>
      <c r="P16" s="1"/>
      <c r="Q16" s="1"/>
      <c r="R16" s="1"/>
    </row>
    <row r="17" spans="1:18" ht="18.75" customHeight="1" x14ac:dyDescent="0.25">
      <c r="A17" s="1"/>
      <c r="B17" s="69" t="s">
        <v>1036</v>
      </c>
      <c r="C17" s="70"/>
      <c r="D17" s="70"/>
      <c r="E17" s="70"/>
      <c r="F17" s="70"/>
      <c r="G17" s="70"/>
      <c r="H17" s="70"/>
      <c r="I17" s="70"/>
      <c r="J17" s="70"/>
      <c r="K17" s="70"/>
      <c r="L17" s="70"/>
      <c r="M17" s="70"/>
      <c r="N17" s="70"/>
      <c r="O17" s="70"/>
      <c r="P17" s="70"/>
      <c r="Q17" s="70"/>
      <c r="R17" s="71"/>
    </row>
    <row r="18" spans="1:18" ht="332.4" customHeight="1" x14ac:dyDescent="0.25">
      <c r="A18" s="1"/>
      <c r="B18" s="1"/>
      <c r="C18" s="1"/>
      <c r="D18" s="1"/>
      <c r="E18" s="1"/>
      <c r="F18" s="1"/>
      <c r="G18" s="1"/>
      <c r="H18" s="1"/>
      <c r="I18" s="1"/>
      <c r="J18" s="1"/>
      <c r="K18" s="1"/>
      <c r="L18" s="1"/>
      <c r="M18" s="1"/>
      <c r="N18" s="1"/>
      <c r="O18" s="1"/>
      <c r="P18" s="1"/>
      <c r="Q18" s="1"/>
      <c r="R18" s="1"/>
    </row>
    <row r="19" spans="1:18" ht="9" customHeight="1" x14ac:dyDescent="0.25">
      <c r="A19" s="1"/>
      <c r="B19" s="1"/>
      <c r="C19" s="1"/>
      <c r="D19" s="1"/>
      <c r="E19" s="1"/>
      <c r="F19" s="1"/>
      <c r="G19" s="1"/>
      <c r="H19" s="1"/>
      <c r="I19" s="1"/>
      <c r="J19" s="1"/>
      <c r="K19" s="1"/>
      <c r="L19" s="1"/>
      <c r="M19" s="1"/>
      <c r="N19" s="1"/>
      <c r="O19" s="1"/>
      <c r="P19" s="1"/>
      <c r="Q19" s="1"/>
      <c r="R19" s="1"/>
    </row>
    <row r="20" spans="1:18" ht="18.75" customHeight="1" x14ac:dyDescent="0.25">
      <c r="A20" s="1"/>
      <c r="B20" s="69" t="s">
        <v>1037</v>
      </c>
      <c r="C20" s="70"/>
      <c r="D20" s="70"/>
      <c r="E20" s="70"/>
      <c r="F20" s="70"/>
      <c r="G20" s="70"/>
      <c r="H20" s="70"/>
      <c r="I20" s="70"/>
      <c r="J20" s="70"/>
      <c r="K20" s="70"/>
      <c r="L20" s="70"/>
      <c r="M20" s="70"/>
      <c r="N20" s="70"/>
      <c r="O20" s="70"/>
      <c r="P20" s="70"/>
      <c r="Q20" s="70"/>
      <c r="R20" s="71"/>
    </row>
    <row r="21" spans="1:18" ht="334.5" customHeight="1" x14ac:dyDescent="0.25">
      <c r="A21" s="1"/>
      <c r="B21" s="1"/>
      <c r="C21" s="1"/>
      <c r="D21" s="1"/>
      <c r="E21" s="1"/>
      <c r="F21" s="1"/>
      <c r="G21" s="1"/>
      <c r="H21" s="1"/>
      <c r="I21" s="1"/>
      <c r="J21" s="1"/>
      <c r="K21" s="1"/>
      <c r="L21" s="1"/>
      <c r="M21" s="1"/>
      <c r="N21" s="1"/>
      <c r="O21" s="1"/>
      <c r="P21" s="1"/>
      <c r="Q21" s="1"/>
      <c r="R21" s="1"/>
    </row>
    <row r="22" spans="1:18" ht="19.149999999999999" customHeight="1" x14ac:dyDescent="0.25">
      <c r="A22" s="1"/>
      <c r="B22" s="1"/>
      <c r="C22" s="1"/>
      <c r="D22" s="1"/>
      <c r="E22" s="1"/>
      <c r="F22" s="1"/>
      <c r="G22" s="1"/>
      <c r="H22" s="1"/>
      <c r="I22" s="1"/>
      <c r="J22" s="1"/>
      <c r="K22" s="1"/>
      <c r="L22" s="1"/>
      <c r="M22" s="1"/>
      <c r="N22" s="1"/>
      <c r="O22" s="1"/>
      <c r="P22" s="1"/>
      <c r="Q22" s="1"/>
      <c r="R22" s="1"/>
    </row>
    <row r="23" spans="1:18" ht="18.75" customHeight="1" x14ac:dyDescent="0.25">
      <c r="A23" s="1"/>
      <c r="B23" s="69" t="s">
        <v>1038</v>
      </c>
      <c r="C23" s="70"/>
      <c r="D23" s="70"/>
      <c r="E23" s="70"/>
      <c r="F23" s="70"/>
      <c r="G23" s="70"/>
      <c r="H23" s="70"/>
      <c r="I23" s="70"/>
      <c r="J23" s="70"/>
      <c r="K23" s="70"/>
      <c r="L23" s="70"/>
      <c r="M23" s="70"/>
      <c r="N23" s="70"/>
      <c r="O23" s="70"/>
      <c r="P23" s="70"/>
      <c r="Q23" s="70"/>
      <c r="R23" s="71"/>
    </row>
    <row r="24" spans="1:18" ht="335" customHeight="1" x14ac:dyDescent="0.25">
      <c r="A24" s="1"/>
      <c r="B24" s="1"/>
      <c r="C24" s="1"/>
      <c r="D24" s="1"/>
      <c r="E24" s="1"/>
      <c r="F24" s="1"/>
      <c r="G24" s="1"/>
      <c r="H24" s="1"/>
      <c r="I24" s="1"/>
      <c r="J24" s="1"/>
      <c r="K24" s="1"/>
      <c r="L24" s="1"/>
      <c r="M24" s="1"/>
      <c r="N24" s="1"/>
      <c r="O24" s="1"/>
      <c r="P24" s="1"/>
      <c r="Q24" s="1"/>
      <c r="R24" s="1"/>
    </row>
    <row r="25" spans="1:18" ht="21.75" customHeight="1" x14ac:dyDescent="0.25">
      <c r="A25" s="1"/>
      <c r="B25" s="69" t="s">
        <v>1039</v>
      </c>
      <c r="C25" s="70"/>
      <c r="D25" s="70"/>
      <c r="E25" s="70"/>
      <c r="F25" s="70"/>
      <c r="G25" s="70"/>
      <c r="H25" s="70"/>
      <c r="I25" s="70"/>
      <c r="J25" s="70"/>
      <c r="K25" s="70"/>
      <c r="L25" s="70"/>
      <c r="M25" s="70"/>
      <c r="N25" s="70"/>
      <c r="O25" s="70"/>
      <c r="P25" s="70"/>
      <c r="Q25" s="70"/>
      <c r="R25" s="71"/>
    </row>
    <row r="26" spans="1:18" ht="329.4" customHeight="1" x14ac:dyDescent="0.25">
      <c r="A26" s="1"/>
      <c r="B26" s="1"/>
      <c r="C26" s="1"/>
      <c r="D26" s="1"/>
      <c r="E26" s="1"/>
      <c r="F26" s="1"/>
      <c r="G26" s="1"/>
      <c r="H26" s="1"/>
      <c r="I26" s="1"/>
      <c r="J26" s="1"/>
      <c r="K26" s="1"/>
      <c r="L26" s="1"/>
      <c r="M26" s="1"/>
      <c r="N26" s="1"/>
      <c r="O26" s="1"/>
      <c r="P26" s="1"/>
      <c r="Q26" s="1"/>
      <c r="R26" s="1"/>
    </row>
    <row r="27" spans="1:18" ht="26" customHeight="1" x14ac:dyDescent="0.25">
      <c r="A27" s="1"/>
      <c r="B27" s="1"/>
      <c r="C27" s="1"/>
      <c r="D27" s="1"/>
      <c r="E27" s="1"/>
      <c r="F27" s="1"/>
      <c r="G27" s="1"/>
      <c r="H27" s="1"/>
      <c r="I27" s="1"/>
      <c r="J27" s="1"/>
      <c r="K27" s="1"/>
      <c r="L27" s="1"/>
      <c r="M27" s="1"/>
      <c r="N27" s="1"/>
      <c r="O27" s="1"/>
      <c r="P27" s="1"/>
      <c r="Q27" s="1"/>
      <c r="R27" s="1"/>
    </row>
    <row r="28" spans="1:18" ht="19.899999999999999" customHeight="1" x14ac:dyDescent="0.25">
      <c r="A28" s="1"/>
      <c r="B28" s="69" t="s">
        <v>1040</v>
      </c>
      <c r="C28" s="70"/>
      <c r="D28" s="70"/>
      <c r="E28" s="70"/>
      <c r="F28" s="70"/>
      <c r="G28" s="70"/>
      <c r="H28" s="70"/>
      <c r="I28" s="70"/>
      <c r="J28" s="70"/>
      <c r="K28" s="70"/>
      <c r="L28" s="70"/>
      <c r="M28" s="70"/>
      <c r="N28" s="70"/>
      <c r="O28" s="70"/>
      <c r="P28" s="70"/>
      <c r="Q28" s="70"/>
      <c r="R28" s="71"/>
    </row>
    <row r="29" spans="1:18" ht="254.25" customHeight="1" x14ac:dyDescent="0.25">
      <c r="A29" s="1"/>
      <c r="B29" s="1"/>
      <c r="C29" s="1"/>
      <c r="D29" s="1"/>
      <c r="E29" s="1"/>
      <c r="F29" s="1"/>
      <c r="G29" s="1"/>
      <c r="H29" s="1"/>
      <c r="I29" s="1"/>
      <c r="J29" s="1"/>
      <c r="K29" s="1"/>
      <c r="L29" s="1"/>
      <c r="M29" s="1"/>
      <c r="N29" s="1"/>
      <c r="O29" s="1"/>
      <c r="P29" s="1"/>
      <c r="Q29" s="1"/>
      <c r="R29" s="1"/>
    </row>
    <row r="30" spans="1:18" ht="18.75" customHeight="1" x14ac:dyDescent="0.25">
      <c r="A30" s="1"/>
      <c r="B30" s="69" t="s">
        <v>1041</v>
      </c>
      <c r="C30" s="70"/>
      <c r="D30" s="70"/>
      <c r="E30" s="70"/>
      <c r="F30" s="70"/>
      <c r="G30" s="70"/>
      <c r="H30" s="70"/>
      <c r="I30" s="70"/>
      <c r="J30" s="70"/>
      <c r="K30" s="70"/>
      <c r="L30" s="70"/>
      <c r="M30" s="70"/>
      <c r="N30" s="70"/>
      <c r="O30" s="70"/>
      <c r="P30" s="70"/>
      <c r="Q30" s="70"/>
      <c r="R30" s="71"/>
    </row>
    <row r="31" spans="1:18" ht="162.75" customHeight="1" x14ac:dyDescent="0.25">
      <c r="A31" s="1"/>
      <c r="B31" s="1"/>
      <c r="C31" s="1"/>
      <c r="D31" s="1"/>
      <c r="E31" s="1"/>
      <c r="F31" s="1"/>
      <c r="G31" s="1"/>
      <c r="H31" s="1"/>
      <c r="I31" s="1"/>
      <c r="J31" s="1"/>
      <c r="K31" s="1"/>
      <c r="L31" s="1"/>
      <c r="M31" s="1"/>
      <c r="N31" s="1"/>
      <c r="O31" s="1"/>
      <c r="P31" s="1"/>
      <c r="Q31" s="1"/>
      <c r="R31" s="1"/>
    </row>
    <row r="32" spans="1:18" ht="9" customHeight="1" x14ac:dyDescent="0.25">
      <c r="A32" s="1"/>
      <c r="B32" s="1"/>
      <c r="C32" s="1"/>
      <c r="D32" s="1"/>
      <c r="E32" s="1"/>
      <c r="F32" s="1"/>
      <c r="G32" s="1"/>
      <c r="H32" s="1"/>
      <c r="I32" s="1"/>
      <c r="J32" s="1"/>
      <c r="K32" s="1"/>
      <c r="L32" s="1"/>
      <c r="M32" s="1"/>
      <c r="N32" s="1"/>
      <c r="O32" s="1"/>
      <c r="P32" s="1"/>
      <c r="Q32" s="1"/>
      <c r="R32" s="1"/>
    </row>
    <row r="33" spans="1:18" ht="18.75" customHeight="1" x14ac:dyDescent="0.25">
      <c r="A33" s="1"/>
      <c r="B33" s="69" t="s">
        <v>1042</v>
      </c>
      <c r="C33" s="70"/>
      <c r="D33" s="70"/>
      <c r="E33" s="70"/>
      <c r="F33" s="70"/>
      <c r="G33" s="70"/>
      <c r="H33" s="70"/>
      <c r="I33" s="70"/>
      <c r="J33" s="70"/>
      <c r="K33" s="70"/>
      <c r="L33" s="70"/>
      <c r="M33" s="70"/>
      <c r="N33" s="70"/>
      <c r="O33" s="70"/>
      <c r="P33" s="70"/>
      <c r="Q33" s="70"/>
      <c r="R33" s="71"/>
    </row>
    <row r="34" spans="1:18" ht="8.25" customHeight="1" x14ac:dyDescent="0.25">
      <c r="A34" s="1"/>
      <c r="B34" s="1"/>
      <c r="C34" s="1"/>
      <c r="D34" s="1"/>
      <c r="E34" s="1"/>
      <c r="F34" s="1"/>
      <c r="G34" s="1"/>
      <c r="H34" s="1"/>
      <c r="I34" s="1"/>
      <c r="J34" s="1"/>
      <c r="K34" s="1"/>
      <c r="L34" s="1"/>
      <c r="M34" s="1"/>
      <c r="N34" s="1"/>
      <c r="O34" s="1"/>
      <c r="P34" s="1"/>
      <c r="Q34" s="1"/>
      <c r="R34" s="1"/>
    </row>
    <row r="35" spans="1:18" ht="219.75" customHeight="1" x14ac:dyDescent="0.25">
      <c r="A35" s="1"/>
      <c r="B35" s="1"/>
      <c r="C35" s="1"/>
      <c r="D35" s="1"/>
      <c r="E35" s="1"/>
      <c r="F35" s="1"/>
      <c r="G35" s="1"/>
      <c r="H35" s="1"/>
      <c r="I35" s="1"/>
      <c r="J35" s="1"/>
      <c r="K35" s="1"/>
      <c r="L35" s="1"/>
      <c r="M35" s="1"/>
      <c r="N35" s="1"/>
      <c r="O35" s="1"/>
      <c r="P35" s="1"/>
      <c r="Q35" s="1"/>
      <c r="R35" s="1"/>
    </row>
    <row r="36" spans="1:18" ht="22.75" customHeight="1" x14ac:dyDescent="0.25">
      <c r="A36" s="1"/>
      <c r="B36" s="1"/>
      <c r="C36" s="1"/>
      <c r="D36" s="1"/>
      <c r="E36" s="1"/>
      <c r="F36" s="1"/>
      <c r="G36" s="1"/>
      <c r="H36" s="1"/>
      <c r="I36" s="1"/>
      <c r="J36" s="1"/>
      <c r="K36" s="1"/>
      <c r="L36" s="1"/>
      <c r="M36" s="1"/>
      <c r="N36" s="1"/>
      <c r="O36" s="1"/>
      <c r="P36" s="1"/>
      <c r="Q36" s="1"/>
      <c r="R36" s="1"/>
    </row>
    <row r="37" spans="1:18" ht="18.75" customHeight="1" x14ac:dyDescent="0.25">
      <c r="A37" s="1"/>
      <c r="B37" s="69" t="s">
        <v>1043</v>
      </c>
      <c r="C37" s="70"/>
      <c r="D37" s="70"/>
      <c r="E37" s="70"/>
      <c r="F37" s="70"/>
      <c r="G37" s="70"/>
      <c r="H37" s="70"/>
      <c r="I37" s="70"/>
      <c r="J37" s="70"/>
      <c r="K37" s="70"/>
      <c r="L37" s="70"/>
      <c r="M37" s="70"/>
      <c r="N37" s="70"/>
      <c r="O37" s="70"/>
      <c r="P37" s="70"/>
      <c r="Q37" s="70"/>
      <c r="R37" s="71"/>
    </row>
    <row r="38" spans="1:18" ht="178.25" customHeight="1" x14ac:dyDescent="0.25">
      <c r="A38" s="1"/>
      <c r="B38" s="1"/>
      <c r="C38" s="1"/>
      <c r="D38" s="1"/>
      <c r="E38" s="1"/>
      <c r="F38" s="1"/>
      <c r="G38" s="1"/>
      <c r="H38" s="1"/>
      <c r="I38" s="1"/>
      <c r="J38" s="1"/>
      <c r="K38" s="1"/>
      <c r="L38" s="1"/>
      <c r="M38" s="1"/>
      <c r="N38" s="1"/>
      <c r="O38" s="1"/>
      <c r="P38" s="1"/>
      <c r="Q38" s="1"/>
      <c r="R38" s="1"/>
    </row>
    <row r="39" spans="1:18" ht="22.25" customHeight="1" x14ac:dyDescent="0.25">
      <c r="A39" s="1"/>
      <c r="B39" s="69" t="s">
        <v>1044</v>
      </c>
      <c r="C39" s="70"/>
      <c r="D39" s="70"/>
      <c r="E39" s="70"/>
      <c r="F39" s="70"/>
      <c r="G39" s="70"/>
      <c r="H39" s="70"/>
      <c r="I39" s="70"/>
      <c r="J39" s="70"/>
      <c r="K39" s="70"/>
      <c r="L39" s="70"/>
      <c r="M39" s="70"/>
      <c r="N39" s="70"/>
      <c r="O39" s="70"/>
      <c r="P39" s="70"/>
      <c r="Q39" s="70"/>
      <c r="R39" s="71"/>
    </row>
    <row r="40" spans="1:18" ht="8.25" customHeight="1" x14ac:dyDescent="0.25">
      <c r="A40" s="1"/>
      <c r="B40" s="1"/>
      <c r="C40" s="1"/>
      <c r="D40" s="1"/>
      <c r="E40" s="1"/>
      <c r="F40" s="1"/>
      <c r="G40" s="1"/>
      <c r="H40" s="1"/>
      <c r="I40" s="1"/>
      <c r="J40" s="1"/>
      <c r="K40" s="1"/>
      <c r="L40" s="1"/>
      <c r="M40" s="1"/>
      <c r="N40" s="1"/>
      <c r="O40" s="1"/>
      <c r="P40" s="1"/>
      <c r="Q40" s="1"/>
      <c r="R40" s="1"/>
    </row>
    <row r="41" spans="1:18" ht="170.75" customHeight="1" x14ac:dyDescent="0.25">
      <c r="A41" s="1"/>
      <c r="B41" s="1"/>
      <c r="C41" s="1"/>
      <c r="D41" s="1"/>
      <c r="E41" s="1"/>
      <c r="F41" s="1"/>
      <c r="G41" s="1"/>
      <c r="H41" s="1"/>
      <c r="I41" s="1"/>
      <c r="J41" s="1"/>
      <c r="K41" s="1"/>
      <c r="L41" s="1"/>
      <c r="M41" s="1"/>
      <c r="N41" s="1"/>
      <c r="O41" s="1"/>
      <c r="P41" s="1"/>
      <c r="Q41" s="1"/>
      <c r="R41" s="1"/>
    </row>
    <row r="42" spans="1:18" ht="9" customHeight="1" x14ac:dyDescent="0.25">
      <c r="A42" s="1"/>
      <c r="B42" s="1"/>
      <c r="C42" s="1"/>
      <c r="D42" s="1"/>
      <c r="E42" s="1"/>
      <c r="F42" s="1"/>
      <c r="G42" s="1"/>
      <c r="H42" s="1"/>
      <c r="I42" s="1"/>
      <c r="J42" s="1"/>
      <c r="K42" s="1"/>
      <c r="L42" s="1"/>
      <c r="M42" s="1"/>
      <c r="N42" s="1"/>
      <c r="O42" s="1"/>
      <c r="P42" s="1"/>
      <c r="Q42" s="1"/>
      <c r="R42" s="1"/>
    </row>
    <row r="43" spans="1:18" ht="18.75" customHeight="1" x14ac:dyDescent="0.25">
      <c r="A43" s="1"/>
      <c r="B43" s="69" t="s">
        <v>1045</v>
      </c>
      <c r="C43" s="70"/>
      <c r="D43" s="70"/>
      <c r="E43" s="70"/>
      <c r="F43" s="70"/>
      <c r="G43" s="70"/>
      <c r="H43" s="70"/>
      <c r="I43" s="70"/>
      <c r="J43" s="70"/>
      <c r="K43" s="70"/>
      <c r="L43" s="70"/>
      <c r="M43" s="70"/>
      <c r="N43" s="70"/>
      <c r="O43" s="70"/>
      <c r="P43" s="70"/>
      <c r="Q43" s="70"/>
      <c r="R43" s="71"/>
    </row>
    <row r="44" spans="1:18" ht="8.25" customHeight="1" x14ac:dyDescent="0.25">
      <c r="A44" s="1"/>
      <c r="B44" s="1"/>
      <c r="C44" s="1"/>
      <c r="D44" s="1"/>
      <c r="E44" s="1"/>
      <c r="F44" s="1"/>
      <c r="G44" s="1"/>
      <c r="H44" s="1"/>
      <c r="I44" s="1"/>
      <c r="J44" s="1"/>
      <c r="K44" s="1"/>
      <c r="L44" s="1"/>
      <c r="M44" s="1"/>
      <c r="N44" s="1"/>
      <c r="O44" s="1"/>
      <c r="P44" s="1"/>
      <c r="Q44" s="1"/>
      <c r="R44" s="1"/>
    </row>
    <row r="45" spans="1:18" ht="287.75" customHeight="1" x14ac:dyDescent="0.25">
      <c r="A45" s="1"/>
      <c r="B45" s="1"/>
      <c r="C45" s="1"/>
      <c r="D45" s="1"/>
      <c r="E45" s="1"/>
      <c r="F45" s="1"/>
      <c r="G45" s="1"/>
      <c r="H45" s="1"/>
      <c r="I45" s="1"/>
      <c r="J45" s="1"/>
      <c r="K45" s="1"/>
      <c r="L45" s="1"/>
      <c r="M45" s="1"/>
      <c r="N45" s="1"/>
      <c r="O45" s="1"/>
      <c r="P45" s="1"/>
      <c r="Q45" s="1"/>
      <c r="R45" s="1"/>
    </row>
    <row r="46" spans="1:18" ht="14.15" customHeight="1" x14ac:dyDescent="0.25">
      <c r="A46" s="1"/>
      <c r="B46" s="1"/>
      <c r="C46" s="1"/>
      <c r="D46" s="1"/>
      <c r="E46" s="1"/>
      <c r="F46" s="1"/>
      <c r="G46" s="1"/>
      <c r="H46" s="1"/>
      <c r="I46" s="1"/>
      <c r="J46" s="1"/>
      <c r="K46" s="1"/>
      <c r="L46" s="1"/>
      <c r="M46" s="1"/>
      <c r="N46" s="1"/>
      <c r="O46" s="1"/>
      <c r="P46" s="1"/>
      <c r="Q46" s="1"/>
      <c r="R46" s="1"/>
    </row>
    <row r="47" spans="1:18" ht="18.75" customHeight="1" x14ac:dyDescent="0.25">
      <c r="A47" s="1"/>
      <c r="B47" s="69" t="s">
        <v>1046</v>
      </c>
      <c r="C47" s="70"/>
      <c r="D47" s="70"/>
      <c r="E47" s="70"/>
      <c r="F47" s="70"/>
      <c r="G47" s="70"/>
      <c r="H47" s="70"/>
      <c r="I47" s="70"/>
      <c r="J47" s="70"/>
      <c r="K47" s="70"/>
      <c r="L47" s="70"/>
      <c r="M47" s="70"/>
      <c r="N47" s="70"/>
      <c r="O47" s="70"/>
      <c r="P47" s="70"/>
      <c r="Q47" s="70"/>
      <c r="R47" s="71"/>
    </row>
    <row r="48" spans="1:18" ht="260.89999999999998" customHeight="1" x14ac:dyDescent="0.25">
      <c r="A48" s="1"/>
      <c r="B48" s="1"/>
      <c r="C48" s="1"/>
      <c r="D48" s="1"/>
      <c r="E48" s="1"/>
      <c r="F48" s="1"/>
      <c r="G48" s="1"/>
      <c r="H48" s="1"/>
      <c r="I48" s="1"/>
      <c r="J48" s="1"/>
      <c r="K48" s="1"/>
      <c r="L48" s="1"/>
      <c r="M48" s="1"/>
      <c r="N48" s="1"/>
      <c r="O48" s="1"/>
      <c r="P48" s="1"/>
      <c r="Q48" s="1"/>
      <c r="R48" s="1"/>
    </row>
    <row r="49" spans="1:18" ht="9" customHeight="1" x14ac:dyDescent="0.25">
      <c r="A49" s="1"/>
      <c r="B49" s="1"/>
      <c r="C49" s="1"/>
      <c r="D49" s="1"/>
      <c r="E49" s="1"/>
      <c r="F49" s="1"/>
      <c r="G49" s="1"/>
      <c r="H49" s="1"/>
      <c r="I49" s="1"/>
      <c r="J49" s="1"/>
      <c r="K49" s="1"/>
      <c r="L49" s="1"/>
      <c r="M49" s="1"/>
      <c r="N49" s="1"/>
      <c r="O49" s="1"/>
      <c r="P49" s="1"/>
      <c r="Q49" s="1"/>
      <c r="R49" s="1"/>
    </row>
    <row r="50" spans="1:18" ht="18.75" customHeight="1" x14ac:dyDescent="0.25">
      <c r="A50" s="1"/>
      <c r="B50" s="69" t="s">
        <v>1047</v>
      </c>
      <c r="C50" s="70"/>
      <c r="D50" s="70"/>
      <c r="E50" s="70"/>
      <c r="F50" s="70"/>
      <c r="G50" s="70"/>
      <c r="H50" s="70"/>
      <c r="I50" s="70"/>
      <c r="J50" s="70"/>
      <c r="K50" s="70"/>
      <c r="L50" s="70"/>
      <c r="M50" s="70"/>
      <c r="N50" s="70"/>
      <c r="O50" s="70"/>
      <c r="P50" s="70"/>
      <c r="Q50" s="70"/>
      <c r="R50" s="71"/>
    </row>
    <row r="51" spans="1:18" ht="13.75" customHeight="1" x14ac:dyDescent="0.25">
      <c r="A51" s="1"/>
      <c r="B51" s="1"/>
      <c r="C51" s="1"/>
      <c r="D51" s="1"/>
      <c r="E51" s="1"/>
      <c r="F51" s="1"/>
      <c r="G51" s="1"/>
      <c r="H51" s="1"/>
      <c r="I51" s="1"/>
      <c r="J51" s="1"/>
      <c r="K51" s="1"/>
      <c r="L51" s="1"/>
      <c r="M51" s="1"/>
      <c r="N51" s="1"/>
      <c r="O51" s="1"/>
      <c r="P51" s="1"/>
      <c r="Q51" s="1"/>
      <c r="R51" s="1"/>
    </row>
    <row r="52" spans="1:18" ht="343.25" customHeight="1" x14ac:dyDescent="0.25">
      <c r="A52" s="1"/>
      <c r="B52" s="1"/>
      <c r="C52" s="1"/>
      <c r="D52" s="1"/>
      <c r="E52" s="1"/>
      <c r="F52" s="1"/>
      <c r="G52" s="1"/>
      <c r="H52" s="1"/>
      <c r="I52" s="1"/>
      <c r="J52" s="1"/>
      <c r="K52" s="1"/>
      <c r="L52" s="1"/>
      <c r="M52" s="1"/>
      <c r="N52" s="1"/>
      <c r="O52" s="1"/>
      <c r="P52" s="1"/>
      <c r="Q52" s="1"/>
      <c r="R52" s="1"/>
    </row>
    <row r="53" spans="1:18" ht="73.75" customHeight="1" x14ac:dyDescent="0.25">
      <c r="A53" s="1"/>
      <c r="B53" s="1"/>
      <c r="C53" s="1"/>
      <c r="D53" s="1"/>
      <c r="E53" s="1"/>
      <c r="F53" s="1"/>
      <c r="G53" s="1"/>
      <c r="H53" s="1"/>
      <c r="I53" s="1"/>
      <c r="J53" s="1"/>
      <c r="K53" s="1"/>
      <c r="L53" s="1"/>
      <c r="M53" s="1"/>
      <c r="N53" s="1"/>
      <c r="O53" s="1"/>
      <c r="P53" s="1"/>
      <c r="Q53" s="1"/>
      <c r="R53" s="1"/>
    </row>
    <row r="54" spans="1:18" ht="18.75" customHeight="1" x14ac:dyDescent="0.25">
      <c r="A54" s="1"/>
      <c r="B54" s="69" t="s">
        <v>1048</v>
      </c>
      <c r="C54" s="70"/>
      <c r="D54" s="70"/>
      <c r="E54" s="70"/>
      <c r="F54" s="70"/>
      <c r="G54" s="70"/>
      <c r="H54" s="70"/>
      <c r="I54" s="70"/>
      <c r="J54" s="70"/>
      <c r="K54" s="70"/>
      <c r="L54" s="70"/>
      <c r="M54" s="70"/>
      <c r="N54" s="70"/>
      <c r="O54" s="70"/>
      <c r="P54" s="70"/>
      <c r="Q54" s="70"/>
      <c r="R54" s="71"/>
    </row>
    <row r="55" spans="1:18" ht="6.75" customHeight="1" x14ac:dyDescent="0.25">
      <c r="A55" s="1"/>
      <c r="B55" s="1"/>
      <c r="C55" s="1"/>
      <c r="D55" s="1"/>
      <c r="E55" s="1"/>
      <c r="F55" s="1"/>
      <c r="G55" s="1"/>
      <c r="H55" s="1"/>
      <c r="I55" s="1"/>
      <c r="J55" s="1"/>
      <c r="K55" s="1"/>
      <c r="L55" s="1"/>
      <c r="M55" s="1"/>
      <c r="N55" s="1"/>
      <c r="O55" s="1"/>
      <c r="P55" s="1"/>
      <c r="Q55" s="1"/>
      <c r="R55" s="1"/>
    </row>
    <row r="56" spans="1:18" ht="407.75" customHeight="1" x14ac:dyDescent="0.25"/>
  </sheetData>
  <mergeCells count="19">
    <mergeCell ref="B17:R17"/>
    <mergeCell ref="I9:K9"/>
    <mergeCell ref="K3:R3"/>
    <mergeCell ref="B6:R6"/>
    <mergeCell ref="B8:G9"/>
    <mergeCell ref="B10:R10"/>
    <mergeCell ref="B14:R14"/>
    <mergeCell ref="B54:R54"/>
    <mergeCell ref="B20:R20"/>
    <mergeCell ref="B23:R23"/>
    <mergeCell ref="B25:R25"/>
    <mergeCell ref="B28:R28"/>
    <mergeCell ref="B30:R30"/>
    <mergeCell ref="B33:R33"/>
    <mergeCell ref="B37:R37"/>
    <mergeCell ref="B39:R39"/>
    <mergeCell ref="B43:R43"/>
    <mergeCell ref="B47:R47"/>
    <mergeCell ref="B50:R50"/>
  </mergeCells>
  <pageMargins left="0.44196078431372554" right="0.44196078431372554" top="0.44196078431372554" bottom="0.39529411764705885" header="0.50980392156862753" footer="0.50980392156862753"/>
  <pageSetup paperSize="9" scale="90" orientation="portrait" r:id="rId1"/>
  <headerFooter alignWithMargins="0">
    <oddFooter>&amp;R&amp;1#&amp;"Calibri"&amp;10&amp;K0000FFClassification : Internal</oddFooter>
  </headerFooter>
  <rowBreaks count="4" manualBreakCount="4">
    <brk id="16" max="17" man="1"/>
    <brk id="36" max="17" man="1"/>
    <brk id="46" max="17" man="1"/>
    <brk id="53" max="17"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D13"/>
  <sheetViews>
    <sheetView showGridLines="0" workbookViewId="0"/>
  </sheetViews>
  <sheetFormatPr defaultRowHeight="12.5" x14ac:dyDescent="0.25"/>
  <sheetData>
    <row r="1" spans="1:4" x14ac:dyDescent="0.25">
      <c r="B1" t="s">
        <v>1156</v>
      </c>
    </row>
    <row r="2" spans="1:4" x14ac:dyDescent="0.25">
      <c r="A2" t="s">
        <v>62</v>
      </c>
      <c r="B2">
        <v>4225027.84</v>
      </c>
      <c r="C2">
        <v>53</v>
      </c>
      <c r="D2">
        <v>1.2650976273452046E-3</v>
      </c>
    </row>
    <row r="3" spans="1:4" x14ac:dyDescent="0.25">
      <c r="A3" t="s">
        <v>483</v>
      </c>
      <c r="B3">
        <v>74028858.269999921</v>
      </c>
      <c r="C3">
        <v>1077</v>
      </c>
      <c r="D3">
        <v>2.5707738578316704E-2</v>
      </c>
    </row>
    <row r="4" spans="1:4" x14ac:dyDescent="0.25">
      <c r="A4" t="s">
        <v>549</v>
      </c>
      <c r="B4">
        <v>109800875.52999985</v>
      </c>
      <c r="C4">
        <v>1651</v>
      </c>
      <c r="D4">
        <v>3.9408984580130806E-2</v>
      </c>
    </row>
    <row r="5" spans="1:4" x14ac:dyDescent="0.25">
      <c r="A5" t="s">
        <v>547</v>
      </c>
      <c r="B5">
        <v>166188144.00999945</v>
      </c>
      <c r="C5">
        <v>1984</v>
      </c>
      <c r="D5">
        <v>4.7357616842507277E-2</v>
      </c>
    </row>
    <row r="6" spans="1:4" x14ac:dyDescent="0.25">
      <c r="A6" t="s">
        <v>545</v>
      </c>
      <c r="B6">
        <v>186294699.51999992</v>
      </c>
      <c r="C6">
        <v>2886</v>
      </c>
      <c r="D6">
        <v>6.8888146273929446E-2</v>
      </c>
    </row>
    <row r="7" spans="1:4" x14ac:dyDescent="0.25">
      <c r="A7" t="s">
        <v>541</v>
      </c>
      <c r="B7">
        <v>195449984.13000017</v>
      </c>
      <c r="C7">
        <v>3256</v>
      </c>
      <c r="D7">
        <v>7.7719959898792185E-2</v>
      </c>
    </row>
    <row r="8" spans="1:4" x14ac:dyDescent="0.25">
      <c r="A8" t="s">
        <v>543</v>
      </c>
      <c r="B8">
        <v>234270991.06999978</v>
      </c>
      <c r="C8">
        <v>3532</v>
      </c>
      <c r="D8">
        <v>8.430801546760873E-2</v>
      </c>
    </row>
    <row r="9" spans="1:4" x14ac:dyDescent="0.25">
      <c r="A9" t="s">
        <v>537</v>
      </c>
      <c r="B9">
        <v>301827230.50000006</v>
      </c>
      <c r="C9">
        <v>3230</v>
      </c>
      <c r="D9">
        <v>7.7099345968396432E-2</v>
      </c>
    </row>
    <row r="10" spans="1:4" x14ac:dyDescent="0.25">
      <c r="A10" t="s">
        <v>539</v>
      </c>
      <c r="B10">
        <v>319850204.40000051</v>
      </c>
      <c r="C10">
        <v>5207</v>
      </c>
      <c r="D10">
        <v>0.12428987444502793</v>
      </c>
    </row>
    <row r="11" spans="1:4" x14ac:dyDescent="0.25">
      <c r="A11" t="s">
        <v>533</v>
      </c>
      <c r="B11">
        <v>405287284.40999949</v>
      </c>
      <c r="C11">
        <v>5522</v>
      </c>
      <c r="D11">
        <v>0.13180885090943811</v>
      </c>
    </row>
    <row r="12" spans="1:4" x14ac:dyDescent="0.25">
      <c r="A12" t="s">
        <v>535</v>
      </c>
      <c r="B12">
        <v>433897129.64000022</v>
      </c>
      <c r="C12">
        <v>6642</v>
      </c>
      <c r="D12">
        <v>0.15854298944956319</v>
      </c>
    </row>
    <row r="13" spans="1:4" x14ac:dyDescent="0.25">
      <c r="A13" t="s">
        <v>531</v>
      </c>
      <c r="B13">
        <v>488765001.83999896</v>
      </c>
      <c r="C13">
        <v>6854</v>
      </c>
      <c r="D13">
        <v>0.163603379958944</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2:B23"/>
  <sheetViews>
    <sheetView showGridLines="0" workbookViewId="0"/>
  </sheetViews>
  <sheetFormatPr defaultRowHeight="12.5" x14ac:dyDescent="0.25"/>
  <sheetData>
    <row r="2" spans="1:2" x14ac:dyDescent="0.25">
      <c r="A2" t="s">
        <v>1053</v>
      </c>
      <c r="B2">
        <v>6.4336026501344665E-2</v>
      </c>
    </row>
    <row r="3" spans="1:2" x14ac:dyDescent="0.25">
      <c r="A3" t="s">
        <v>1054</v>
      </c>
      <c r="B3">
        <v>0.17295339749661806</v>
      </c>
    </row>
    <row r="4" spans="1:2" x14ac:dyDescent="0.25">
      <c r="A4" t="s">
        <v>1055</v>
      </c>
      <c r="B4">
        <v>9.9002464112147678E-2</v>
      </c>
    </row>
    <row r="5" spans="1:2" x14ac:dyDescent="0.25">
      <c r="A5" t="s">
        <v>1056</v>
      </c>
      <c r="B5">
        <v>0.13742026828792148</v>
      </c>
    </row>
    <row r="6" spans="1:2" x14ac:dyDescent="0.25">
      <c r="A6" t="s">
        <v>1057</v>
      </c>
      <c r="B6">
        <v>0.28557991104079955</v>
      </c>
    </row>
    <row r="7" spans="1:2" x14ac:dyDescent="0.25">
      <c r="A7" t="s">
        <v>1058</v>
      </c>
      <c r="B7">
        <v>0.16722212948814985</v>
      </c>
    </row>
    <row r="8" spans="1:2" x14ac:dyDescent="0.25">
      <c r="A8" t="s">
        <v>1059</v>
      </c>
      <c r="B8">
        <v>5.5058652162982953E-2</v>
      </c>
    </row>
    <row r="9" spans="1:2" x14ac:dyDescent="0.25">
      <c r="A9" t="s">
        <v>1060</v>
      </c>
      <c r="B9">
        <v>2.7626354835420183E-3</v>
      </c>
    </row>
    <row r="10" spans="1:2" x14ac:dyDescent="0.25">
      <c r="A10" t="s">
        <v>1061</v>
      </c>
      <c r="B10">
        <v>1.4058806438748458E-3</v>
      </c>
    </row>
    <row r="11" spans="1:2" x14ac:dyDescent="0.25">
      <c r="A11" t="s">
        <v>1062</v>
      </c>
      <c r="B11">
        <v>1.013779759442142E-3</v>
      </c>
    </row>
    <row r="12" spans="1:2" x14ac:dyDescent="0.25">
      <c r="A12" t="s">
        <v>1063</v>
      </c>
      <c r="B12">
        <v>3.1407505110078011E-3</v>
      </c>
    </row>
    <row r="13" spans="1:2" x14ac:dyDescent="0.25">
      <c r="A13" t="s">
        <v>1064</v>
      </c>
      <c r="B13">
        <v>4.9350293118437076E-3</v>
      </c>
    </row>
    <row r="14" spans="1:2" x14ac:dyDescent="0.25">
      <c r="A14" t="s">
        <v>1065</v>
      </c>
      <c r="B14">
        <v>5.4855997530138404E-4</v>
      </c>
    </row>
    <row r="15" spans="1:2" x14ac:dyDescent="0.25">
      <c r="A15" t="s">
        <v>1066</v>
      </c>
      <c r="B15">
        <v>2.2401428906069906E-3</v>
      </c>
    </row>
    <row r="16" spans="1:2" x14ac:dyDescent="0.25">
      <c r="A16" t="s">
        <v>1067</v>
      </c>
      <c r="B16">
        <v>4.1036658055585942E-4</v>
      </c>
    </row>
    <row r="17" spans="1:2" x14ac:dyDescent="0.25">
      <c r="A17" t="s">
        <v>1068</v>
      </c>
      <c r="B17">
        <v>9.8989476407357595E-4</v>
      </c>
    </row>
    <row r="18" spans="1:2" x14ac:dyDescent="0.25">
      <c r="A18" t="s">
        <v>1069</v>
      </c>
      <c r="B18">
        <v>6.8708205075121225E-4</v>
      </c>
    </row>
    <row r="19" spans="1:2" x14ac:dyDescent="0.25">
      <c r="A19" t="s">
        <v>1070</v>
      </c>
      <c r="B19">
        <v>1.5596861272021778E-4</v>
      </c>
    </row>
    <row r="20" spans="1:2" x14ac:dyDescent="0.25">
      <c r="A20" t="s">
        <v>1071</v>
      </c>
      <c r="B20">
        <v>1.1834958190901159E-4</v>
      </c>
    </row>
    <row r="21" spans="1:2" x14ac:dyDescent="0.25">
      <c r="A21" t="s">
        <v>1072</v>
      </c>
      <c r="B21">
        <v>2.992497550333235E-6</v>
      </c>
    </row>
    <row r="22" spans="1:2" x14ac:dyDescent="0.25">
      <c r="A22" t="s">
        <v>1073</v>
      </c>
      <c r="B22">
        <v>1.3598718489521519E-5</v>
      </c>
    </row>
    <row r="23" spans="1:2" x14ac:dyDescent="0.25">
      <c r="A23" t="s">
        <v>1074</v>
      </c>
      <c r="B23">
        <v>2.1195283670912211E-6</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2:B32"/>
  <sheetViews>
    <sheetView showGridLines="0" workbookViewId="0"/>
  </sheetViews>
  <sheetFormatPr defaultRowHeight="12.5" x14ac:dyDescent="0.25"/>
  <sheetData>
    <row r="2" spans="1:2" x14ac:dyDescent="0.25">
      <c r="A2" t="s">
        <v>1075</v>
      </c>
      <c r="B2">
        <v>2.4829741340637979E-4</v>
      </c>
    </row>
    <row r="3" spans="1:2" x14ac:dyDescent="0.25">
      <c r="A3" t="s">
        <v>1053</v>
      </c>
      <c r="B3">
        <v>5.2681900960370497E-3</v>
      </c>
    </row>
    <row r="4" spans="1:2" x14ac:dyDescent="0.25">
      <c r="A4" t="s">
        <v>1054</v>
      </c>
      <c r="B4">
        <v>5.9477143023041997E-3</v>
      </c>
    </row>
    <row r="5" spans="1:2" x14ac:dyDescent="0.25">
      <c r="A5" t="s">
        <v>1055</v>
      </c>
      <c r="B5">
        <v>9.3274287098244636E-3</v>
      </c>
    </row>
    <row r="6" spans="1:2" x14ac:dyDescent="0.25">
      <c r="A6" t="s">
        <v>1056</v>
      </c>
      <c r="B6">
        <v>2.3105569225432786E-2</v>
      </c>
    </row>
    <row r="7" spans="1:2" x14ac:dyDescent="0.25">
      <c r="A7" t="s">
        <v>1057</v>
      </c>
      <c r="B7">
        <v>3.871378772046271E-2</v>
      </c>
    </row>
    <row r="8" spans="1:2" x14ac:dyDescent="0.25">
      <c r="A8" t="s">
        <v>1058</v>
      </c>
      <c r="B8">
        <v>4.1159952571239784E-2</v>
      </c>
    </row>
    <row r="9" spans="1:2" x14ac:dyDescent="0.25">
      <c r="A9" t="s">
        <v>1059</v>
      </c>
      <c r="B9">
        <v>3.7387164045895753E-2</v>
      </c>
    </row>
    <row r="10" spans="1:2" x14ac:dyDescent="0.25">
      <c r="A10" t="s">
        <v>1060</v>
      </c>
      <c r="B10">
        <v>4.2456060623841274E-2</v>
      </c>
    </row>
    <row r="11" spans="1:2" x14ac:dyDescent="0.25">
      <c r="A11" t="s">
        <v>1061</v>
      </c>
      <c r="B11">
        <v>4.8419474853790195E-2</v>
      </c>
    </row>
    <row r="12" spans="1:2" x14ac:dyDescent="0.25">
      <c r="A12" t="s">
        <v>1062</v>
      </c>
      <c r="B12">
        <v>4.5500341418265762E-2</v>
      </c>
    </row>
    <row r="13" spans="1:2" x14ac:dyDescent="0.25">
      <c r="A13" t="s">
        <v>1063</v>
      </c>
      <c r="B13">
        <v>4.9938205024733319E-2</v>
      </c>
    </row>
    <row r="14" spans="1:2" x14ac:dyDescent="0.25">
      <c r="A14" t="s">
        <v>1064</v>
      </c>
      <c r="B14">
        <v>4.0225648012271006E-2</v>
      </c>
    </row>
    <row r="15" spans="1:2" x14ac:dyDescent="0.25">
      <c r="A15" t="s">
        <v>1065</v>
      </c>
      <c r="B15">
        <v>4.2666139513736816E-2</v>
      </c>
    </row>
    <row r="16" spans="1:2" x14ac:dyDescent="0.25">
      <c r="A16" t="s">
        <v>1066</v>
      </c>
      <c r="B16">
        <v>6.0964812756122741E-2</v>
      </c>
    </row>
    <row r="17" spans="1:2" x14ac:dyDescent="0.25">
      <c r="A17" t="s">
        <v>1067</v>
      </c>
      <c r="B17">
        <v>5.5534634266653171E-2</v>
      </c>
    </row>
    <row r="18" spans="1:2" x14ac:dyDescent="0.25">
      <c r="A18" t="s">
        <v>1068</v>
      </c>
      <c r="B18">
        <v>6.9457075844729294E-2</v>
      </c>
    </row>
    <row r="19" spans="1:2" x14ac:dyDescent="0.25">
      <c r="A19" t="s">
        <v>1069</v>
      </c>
      <c r="B19">
        <v>5.6983138346595845E-2</v>
      </c>
    </row>
    <row r="20" spans="1:2" x14ac:dyDescent="0.25">
      <c r="A20" t="s">
        <v>1070</v>
      </c>
      <c r="B20">
        <v>3.5539822851465043E-2</v>
      </c>
    </row>
    <row r="21" spans="1:2" x14ac:dyDescent="0.25">
      <c r="A21" t="s">
        <v>1071</v>
      </c>
      <c r="B21">
        <v>6.2896704309058984E-2</v>
      </c>
    </row>
    <row r="22" spans="1:2" x14ac:dyDescent="0.25">
      <c r="A22" t="s">
        <v>1072</v>
      </c>
      <c r="B22">
        <v>5.0338768662442655E-2</v>
      </c>
    </row>
    <row r="23" spans="1:2" x14ac:dyDescent="0.25">
      <c r="A23" t="s">
        <v>1073</v>
      </c>
      <c r="B23">
        <v>5.957302805230117E-2</v>
      </c>
    </row>
    <row r="24" spans="1:2" x14ac:dyDescent="0.25">
      <c r="A24" t="s">
        <v>1074</v>
      </c>
      <c r="B24">
        <v>2.6180035166527473E-2</v>
      </c>
    </row>
    <row r="25" spans="1:2" x14ac:dyDescent="0.25">
      <c r="A25" t="s">
        <v>1076</v>
      </c>
      <c r="B25">
        <v>2.1971114056524316E-2</v>
      </c>
    </row>
    <row r="26" spans="1:2" x14ac:dyDescent="0.25">
      <c r="A26" t="s">
        <v>1077</v>
      </c>
      <c r="B26">
        <v>4.838510815949152E-2</v>
      </c>
    </row>
    <row r="27" spans="1:2" x14ac:dyDescent="0.25">
      <c r="A27" t="s">
        <v>1078</v>
      </c>
      <c r="B27">
        <v>2.0877723235114002E-2</v>
      </c>
    </row>
    <row r="28" spans="1:2" x14ac:dyDescent="0.25">
      <c r="A28" t="s">
        <v>1079</v>
      </c>
      <c r="B28">
        <v>3.3350384902367062E-4</v>
      </c>
    </row>
    <row r="29" spans="1:2" x14ac:dyDescent="0.25">
      <c r="A29" t="s">
        <v>1080</v>
      </c>
      <c r="B29">
        <v>8.3025538403981282E-5</v>
      </c>
    </row>
    <row r="30" spans="1:2" x14ac:dyDescent="0.25">
      <c r="A30" t="s">
        <v>1081</v>
      </c>
      <c r="B30">
        <v>1.8498612453620009E-4</v>
      </c>
    </row>
    <row r="31" spans="1:2" x14ac:dyDescent="0.25">
      <c r="A31" t="s">
        <v>1082</v>
      </c>
      <c r="B31">
        <v>1.722488850530657E-4</v>
      </c>
    </row>
    <row r="32" spans="1:2" x14ac:dyDescent="0.25">
      <c r="A32" t="s">
        <v>1083</v>
      </c>
      <c r="B32">
        <v>1.6029636471526085E-4</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2:B33"/>
  <sheetViews>
    <sheetView showGridLines="0" workbookViewId="0"/>
  </sheetViews>
  <sheetFormatPr defaultRowHeight="12.5" x14ac:dyDescent="0.25"/>
  <sheetData>
    <row r="2" spans="1:2" x14ac:dyDescent="0.25">
      <c r="A2" t="s">
        <v>1053</v>
      </c>
      <c r="B2">
        <v>4.0412544526831461E-5</v>
      </c>
    </row>
    <row r="3" spans="1:2" x14ac:dyDescent="0.25">
      <c r="A3" t="s">
        <v>1054</v>
      </c>
      <c r="B3">
        <v>1.2672257960922861E-3</v>
      </c>
    </row>
    <row r="4" spans="1:2" x14ac:dyDescent="0.25">
      <c r="A4" t="s">
        <v>1055</v>
      </c>
      <c r="B4">
        <v>1.8832927283093366E-3</v>
      </c>
    </row>
    <row r="5" spans="1:2" x14ac:dyDescent="0.25">
      <c r="A5" t="s">
        <v>1056</v>
      </c>
      <c r="B5">
        <v>6.9434498297919842E-4</v>
      </c>
    </row>
    <row r="6" spans="1:2" x14ac:dyDescent="0.25">
      <c r="A6" t="s">
        <v>1057</v>
      </c>
      <c r="B6">
        <v>1.2308903827682604E-2</v>
      </c>
    </row>
    <row r="7" spans="1:2" x14ac:dyDescent="0.25">
      <c r="A7" t="s">
        <v>1058</v>
      </c>
      <c r="B7">
        <v>1.4397325714008962E-3</v>
      </c>
    </row>
    <row r="8" spans="1:2" x14ac:dyDescent="0.25">
      <c r="A8" t="s">
        <v>1059</v>
      </c>
      <c r="B8">
        <v>3.735711642516939E-3</v>
      </c>
    </row>
    <row r="9" spans="1:2" x14ac:dyDescent="0.25">
      <c r="A9" t="s">
        <v>1060</v>
      </c>
      <c r="B9">
        <v>5.718398873399172E-3</v>
      </c>
    </row>
    <row r="10" spans="1:2" x14ac:dyDescent="0.25">
      <c r="A10" t="s">
        <v>1061</v>
      </c>
      <c r="B10">
        <v>1.0025090617466747E-2</v>
      </c>
    </row>
    <row r="11" spans="1:2" x14ac:dyDescent="0.25">
      <c r="A11" t="s">
        <v>1062</v>
      </c>
      <c r="B11">
        <v>0.11932514806979334</v>
      </c>
    </row>
    <row r="12" spans="1:2" x14ac:dyDescent="0.25">
      <c r="A12" t="s">
        <v>1063</v>
      </c>
      <c r="B12">
        <v>1.8930494392049003E-2</v>
      </c>
    </row>
    <row r="13" spans="1:2" x14ac:dyDescent="0.25">
      <c r="A13" t="s">
        <v>1064</v>
      </c>
      <c r="B13">
        <v>2.0524138276272023E-2</v>
      </c>
    </row>
    <row r="14" spans="1:2" x14ac:dyDescent="0.25">
      <c r="A14" t="s">
        <v>1065</v>
      </c>
      <c r="B14">
        <v>6.7610617082181634E-2</v>
      </c>
    </row>
    <row r="15" spans="1:2" x14ac:dyDescent="0.25">
      <c r="A15" t="s">
        <v>1066</v>
      </c>
      <c r="B15">
        <v>8.9195303117264122E-3</v>
      </c>
    </row>
    <row r="16" spans="1:2" x14ac:dyDescent="0.25">
      <c r="A16" t="s">
        <v>1067</v>
      </c>
      <c r="B16">
        <v>0.14382298438098859</v>
      </c>
    </row>
    <row r="17" spans="1:2" x14ac:dyDescent="0.25">
      <c r="A17" t="s">
        <v>1068</v>
      </c>
      <c r="B17">
        <v>1.0534778656633683E-2</v>
      </c>
    </row>
    <row r="18" spans="1:2" x14ac:dyDescent="0.25">
      <c r="A18" t="s">
        <v>1069</v>
      </c>
      <c r="B18">
        <v>1.4204389835776161E-2</v>
      </c>
    </row>
    <row r="19" spans="1:2" x14ac:dyDescent="0.25">
      <c r="A19" t="s">
        <v>1070</v>
      </c>
      <c r="B19">
        <v>6.8277772073679702E-2</v>
      </c>
    </row>
    <row r="20" spans="1:2" x14ac:dyDescent="0.25">
      <c r="A20" t="s">
        <v>1071</v>
      </c>
      <c r="B20">
        <v>9.0743305087397867E-3</v>
      </c>
    </row>
    <row r="21" spans="1:2" x14ac:dyDescent="0.25">
      <c r="A21" t="s">
        <v>1072</v>
      </c>
      <c r="B21">
        <v>0.22897365393010993</v>
      </c>
    </row>
    <row r="22" spans="1:2" x14ac:dyDescent="0.25">
      <c r="A22" t="s">
        <v>1073</v>
      </c>
      <c r="B22">
        <v>1.5400579111809644E-2</v>
      </c>
    </row>
    <row r="23" spans="1:2" x14ac:dyDescent="0.25">
      <c r="A23" t="s">
        <v>1074</v>
      </c>
      <c r="B23">
        <v>5.3831282221767076E-3</v>
      </c>
    </row>
    <row r="24" spans="1:2" x14ac:dyDescent="0.25">
      <c r="A24" t="s">
        <v>1076</v>
      </c>
      <c r="B24">
        <v>7.2047938612586088E-3</v>
      </c>
    </row>
    <row r="25" spans="1:2" x14ac:dyDescent="0.25">
      <c r="A25" t="s">
        <v>1077</v>
      </c>
      <c r="B25">
        <v>5.3706890663069622E-3</v>
      </c>
    </row>
    <row r="26" spans="1:2" x14ac:dyDescent="0.25">
      <c r="A26" t="s">
        <v>1078</v>
      </c>
      <c r="B26">
        <v>0.19261566557649676</v>
      </c>
    </row>
    <row r="27" spans="1:2" x14ac:dyDescent="0.25">
      <c r="A27" t="s">
        <v>1079</v>
      </c>
      <c r="B27">
        <v>2.1934422801841262E-2</v>
      </c>
    </row>
    <row r="28" spans="1:2" x14ac:dyDescent="0.25">
      <c r="A28" t="s">
        <v>1080</v>
      </c>
      <c r="B28">
        <v>3.0503866024844515E-4</v>
      </c>
    </row>
    <row r="29" spans="1:2" x14ac:dyDescent="0.25">
      <c r="A29" t="s">
        <v>1081</v>
      </c>
      <c r="B29">
        <v>1.7822630108923742E-4</v>
      </c>
    </row>
    <row r="30" spans="1:2" x14ac:dyDescent="0.25">
      <c r="A30" t="s">
        <v>1082</v>
      </c>
      <c r="B30">
        <v>1.9167717816162891E-4</v>
      </c>
    </row>
    <row r="31" spans="1:2" x14ac:dyDescent="0.25">
      <c r="A31" t="s">
        <v>1083</v>
      </c>
      <c r="B31">
        <v>3.3287783918763609E-3</v>
      </c>
    </row>
    <row r="32" spans="1:2" x14ac:dyDescent="0.25">
      <c r="A32" t="s">
        <v>1084</v>
      </c>
      <c r="B32">
        <v>6.8273326710905529E-4</v>
      </c>
    </row>
    <row r="33" spans="1:2" x14ac:dyDescent="0.25">
      <c r="A33" t="s">
        <v>1085</v>
      </c>
      <c r="B33">
        <v>9.3316459300854442E-5</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2:B24"/>
  <sheetViews>
    <sheetView showGridLines="0" workbookViewId="0"/>
  </sheetViews>
  <sheetFormatPr defaultRowHeight="12.5" x14ac:dyDescent="0.25"/>
  <sheetData>
    <row r="2" spans="1:2" x14ac:dyDescent="0.25">
      <c r="A2">
        <v>1999</v>
      </c>
      <c r="B2">
        <v>2.1195283670912228E-6</v>
      </c>
    </row>
    <row r="3" spans="1:2" x14ac:dyDescent="0.25">
      <c r="A3">
        <v>2000</v>
      </c>
      <c r="B3">
        <v>1.3598718489521531E-5</v>
      </c>
    </row>
    <row r="4" spans="1:2" x14ac:dyDescent="0.25">
      <c r="A4">
        <v>2001</v>
      </c>
      <c r="B4">
        <v>7.1233274353976828E-7</v>
      </c>
    </row>
    <row r="5" spans="1:2" x14ac:dyDescent="0.25">
      <c r="A5">
        <v>2002</v>
      </c>
      <c r="B5">
        <v>9.6994744032640498E-5</v>
      </c>
    </row>
    <row r="6" spans="1:2" x14ac:dyDescent="0.25">
      <c r="A6">
        <v>2003</v>
      </c>
      <c r="B6">
        <v>1.0792398449510689E-4</v>
      </c>
    </row>
    <row r="7" spans="1:2" x14ac:dyDescent="0.25">
      <c r="A7">
        <v>2004</v>
      </c>
      <c r="B7">
        <v>3.7172189306373016E-4</v>
      </c>
    </row>
    <row r="8" spans="1:2" x14ac:dyDescent="0.25">
      <c r="A8">
        <v>2005</v>
      </c>
      <c r="B8">
        <v>1.0102930849680851E-3</v>
      </c>
    </row>
    <row r="9" spans="1:2" x14ac:dyDescent="0.25">
      <c r="A9">
        <v>2006</v>
      </c>
      <c r="B9">
        <v>7.6379395444772682E-4</v>
      </c>
    </row>
    <row r="10" spans="1:2" x14ac:dyDescent="0.25">
      <c r="A10">
        <v>2007</v>
      </c>
      <c r="B10">
        <v>1.5926814731742729E-3</v>
      </c>
    </row>
    <row r="11" spans="1:2" x14ac:dyDescent="0.25">
      <c r="A11">
        <v>2008</v>
      </c>
      <c r="B11">
        <v>8.3930844129949476E-4</v>
      </c>
    </row>
    <row r="12" spans="1:2" x14ac:dyDescent="0.25">
      <c r="A12">
        <v>2009</v>
      </c>
      <c r="B12">
        <v>2.6776824311541226E-3</v>
      </c>
    </row>
    <row r="13" spans="1:2" x14ac:dyDescent="0.25">
      <c r="A13">
        <v>2010</v>
      </c>
      <c r="B13">
        <v>4.6553264436131822E-3</v>
      </c>
    </row>
    <row r="14" spans="1:2" x14ac:dyDescent="0.25">
      <c r="A14">
        <v>2011</v>
      </c>
      <c r="B14">
        <v>1.9894095357338355E-3</v>
      </c>
    </row>
    <row r="15" spans="1:2" x14ac:dyDescent="0.25">
      <c r="A15">
        <v>2012</v>
      </c>
      <c r="B15">
        <v>7.0387426440341784E-4</v>
      </c>
    </row>
    <row r="16" spans="1:2" x14ac:dyDescent="0.25">
      <c r="A16">
        <v>2013</v>
      </c>
      <c r="B16">
        <v>2.4042537782761808E-3</v>
      </c>
    </row>
    <row r="17" spans="1:2" x14ac:dyDescent="0.25">
      <c r="A17">
        <v>2014</v>
      </c>
      <c r="B17">
        <v>1.6302282049158821E-2</v>
      </c>
    </row>
    <row r="18" spans="1:2" x14ac:dyDescent="0.25">
      <c r="A18">
        <v>2015</v>
      </c>
      <c r="B18">
        <v>0.16174476614734071</v>
      </c>
    </row>
    <row r="19" spans="1:2" x14ac:dyDescent="0.25">
      <c r="A19">
        <v>2016</v>
      </c>
      <c r="B19">
        <v>0.25488509756162964</v>
      </c>
    </row>
    <row r="20" spans="1:2" x14ac:dyDescent="0.25">
      <c r="A20">
        <v>2017</v>
      </c>
      <c r="B20">
        <v>0.14588773942776648</v>
      </c>
    </row>
    <row r="21" spans="1:2" x14ac:dyDescent="0.25">
      <c r="A21">
        <v>2018</v>
      </c>
      <c r="B21">
        <v>0.12002557871963157</v>
      </c>
    </row>
    <row r="22" spans="1:2" x14ac:dyDescent="0.25">
      <c r="A22">
        <v>2019</v>
      </c>
      <c r="B22">
        <v>0.18095769286060279</v>
      </c>
    </row>
    <row r="23" spans="1:2" x14ac:dyDescent="0.25">
      <c r="A23">
        <v>2020</v>
      </c>
      <c r="B23">
        <v>9.2406555247206326E-2</v>
      </c>
    </row>
    <row r="24" spans="1:2" x14ac:dyDescent="0.25">
      <c r="A24">
        <v>2021</v>
      </c>
      <c r="B24">
        <v>1.0560593378401749E-2</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C6"/>
  <sheetViews>
    <sheetView showGridLines="0" workbookViewId="0"/>
  </sheetViews>
  <sheetFormatPr defaultRowHeight="12.5" x14ac:dyDescent="0.25"/>
  <sheetData>
    <row r="1" spans="1:3" x14ac:dyDescent="0.25">
      <c r="B1" t="s">
        <v>1157</v>
      </c>
      <c r="C1" t="s">
        <v>1158</v>
      </c>
    </row>
    <row r="2" spans="1:3" x14ac:dyDescent="0.25">
      <c r="A2" t="s">
        <v>1089</v>
      </c>
      <c r="B2">
        <v>0.21033636624434601</v>
      </c>
      <c r="C2">
        <v>0.53196394885768183</v>
      </c>
    </row>
    <row r="3" spans="1:3" x14ac:dyDescent="0.25">
      <c r="A3" t="s">
        <v>1090</v>
      </c>
      <c r="B3">
        <v>0.34880498935719817</v>
      </c>
      <c r="C3">
        <v>0.29608048627122197</v>
      </c>
    </row>
    <row r="4" spans="1:3" x14ac:dyDescent="0.25">
      <c r="A4" t="s">
        <v>1091</v>
      </c>
      <c r="B4">
        <v>0.22730180473085479</v>
      </c>
      <c r="C4">
        <v>0.11582477468036051</v>
      </c>
    </row>
    <row r="5" spans="1:3" x14ac:dyDescent="0.25">
      <c r="A5" t="s">
        <v>1092</v>
      </c>
      <c r="B5">
        <v>9.0198680780214563E-2</v>
      </c>
      <c r="C5">
        <v>3.2487948019283168E-2</v>
      </c>
    </row>
    <row r="6" spans="1:3" x14ac:dyDescent="0.25">
      <c r="A6" t="s">
        <v>1093</v>
      </c>
      <c r="B6">
        <v>0.12335815888738648</v>
      </c>
      <c r="C6">
        <v>2.3642842171452527E-2</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2:B14"/>
  <sheetViews>
    <sheetView showGridLines="0" workbookViewId="0"/>
  </sheetViews>
  <sheetFormatPr defaultRowHeight="12.5" x14ac:dyDescent="0.25"/>
  <sheetData>
    <row r="2" spans="1:2" x14ac:dyDescent="0.25">
      <c r="A2" t="s">
        <v>1094</v>
      </c>
      <c r="B2">
        <v>9.9825550307363372E-4</v>
      </c>
    </row>
    <row r="3" spans="1:2" x14ac:dyDescent="0.25">
      <c r="A3" t="s">
        <v>1095</v>
      </c>
      <c r="B3">
        <v>2.124247002573618E-2</v>
      </c>
    </row>
    <row r="4" spans="1:2" x14ac:dyDescent="0.25">
      <c r="A4" t="s">
        <v>1096</v>
      </c>
      <c r="B4">
        <v>0.21631485312047771</v>
      </c>
    </row>
    <row r="5" spans="1:2" x14ac:dyDescent="0.25">
      <c r="A5" t="s">
        <v>1097</v>
      </c>
      <c r="B5">
        <v>0.63237039311725729</v>
      </c>
    </row>
    <row r="6" spans="1:2" x14ac:dyDescent="0.25">
      <c r="A6" t="s">
        <v>1098</v>
      </c>
      <c r="B6">
        <v>8.2341029039788086E-2</v>
      </c>
    </row>
    <row r="7" spans="1:2" x14ac:dyDescent="0.25">
      <c r="A7" t="s">
        <v>1099</v>
      </c>
      <c r="B7">
        <v>3.6547404984176024E-2</v>
      </c>
    </row>
    <row r="8" spans="1:2" x14ac:dyDescent="0.25">
      <c r="A8" t="s">
        <v>1100</v>
      </c>
      <c r="B8">
        <v>6.5657007447664732E-3</v>
      </c>
    </row>
    <row r="9" spans="1:2" x14ac:dyDescent="0.25">
      <c r="A9" t="s">
        <v>1101</v>
      </c>
      <c r="B9">
        <v>2.2661806108506223E-3</v>
      </c>
    </row>
    <row r="10" spans="1:2" x14ac:dyDescent="0.25">
      <c r="A10" t="s">
        <v>1102</v>
      </c>
      <c r="B10">
        <v>1.0108389283025486E-3</v>
      </c>
    </row>
    <row r="11" spans="1:2" x14ac:dyDescent="0.25">
      <c r="A11" t="s">
        <v>1103</v>
      </c>
      <c r="B11">
        <v>2.4923679957911408E-4</v>
      </c>
    </row>
    <row r="12" spans="1:2" x14ac:dyDescent="0.25">
      <c r="A12" t="s">
        <v>1104</v>
      </c>
      <c r="B12">
        <v>6.4064064981373488E-5</v>
      </c>
    </row>
    <row r="13" spans="1:2" x14ac:dyDescent="0.25">
      <c r="A13" t="s">
        <v>1105</v>
      </c>
      <c r="B13">
        <v>2.854625017492085E-5</v>
      </c>
    </row>
    <row r="14" spans="1:2" x14ac:dyDescent="0.25">
      <c r="A14" t="s">
        <v>1106</v>
      </c>
      <c r="B14">
        <v>1.0268108357966975E-6</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D4"/>
  <sheetViews>
    <sheetView showGridLines="0" workbookViewId="0"/>
  </sheetViews>
  <sheetFormatPr defaultRowHeight="12.5" x14ac:dyDescent="0.25"/>
  <sheetData>
    <row r="1" spans="1:4" x14ac:dyDescent="0.25">
      <c r="B1" t="s">
        <v>1156</v>
      </c>
    </row>
    <row r="2" spans="1:4" x14ac:dyDescent="0.25">
      <c r="A2" t="s">
        <v>1108</v>
      </c>
      <c r="B2">
        <v>178600388.56000033</v>
      </c>
      <c r="C2">
        <v>2168</v>
      </c>
      <c r="D2">
        <v>5.1749653888384969E-2</v>
      </c>
    </row>
    <row r="3" spans="1:4" x14ac:dyDescent="0.25">
      <c r="A3" t="s">
        <v>1107</v>
      </c>
      <c r="B3">
        <v>3817022.4700000007</v>
      </c>
      <c r="C3">
        <v>58</v>
      </c>
      <c r="D3">
        <v>1.3844464601136201E-3</v>
      </c>
    </row>
    <row r="4" spans="1:4" x14ac:dyDescent="0.25">
      <c r="A4" t="s">
        <v>897</v>
      </c>
      <c r="B4">
        <v>2737468020.1300101</v>
      </c>
      <c r="C4">
        <v>39668</v>
      </c>
      <c r="D4">
        <v>0.94686589965150136</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2:B16"/>
  <sheetViews>
    <sheetView showGridLines="0" workbookViewId="0"/>
  </sheetViews>
  <sheetFormatPr defaultRowHeight="12.5" x14ac:dyDescent="0.25"/>
  <sheetData>
    <row r="2" spans="1:2" x14ac:dyDescent="0.25">
      <c r="A2" t="s">
        <v>1109</v>
      </c>
      <c r="B2">
        <v>9.4329260888355269E-3</v>
      </c>
    </row>
    <row r="3" spans="1:2" x14ac:dyDescent="0.25">
      <c r="A3" t="s">
        <v>1110</v>
      </c>
      <c r="B3">
        <v>9.4720312156262778E-3</v>
      </c>
    </row>
    <row r="4" spans="1:2" x14ac:dyDescent="0.25">
      <c r="A4" t="s">
        <v>1111</v>
      </c>
      <c r="B4">
        <v>7.2145147323917722E-3</v>
      </c>
    </row>
    <row r="5" spans="1:2" x14ac:dyDescent="0.25">
      <c r="A5" t="s">
        <v>1112</v>
      </c>
      <c r="B5">
        <v>1.0751792928234104E-2</v>
      </c>
    </row>
    <row r="6" spans="1:2" x14ac:dyDescent="0.25">
      <c r="A6" t="s">
        <v>1113</v>
      </c>
      <c r="B6">
        <v>4.3160459638285666E-3</v>
      </c>
    </row>
    <row r="7" spans="1:2" x14ac:dyDescent="0.25">
      <c r="A7" t="s">
        <v>1114</v>
      </c>
      <c r="B7">
        <v>3.0920535523933858E-3</v>
      </c>
    </row>
    <row r="8" spans="1:2" x14ac:dyDescent="0.25">
      <c r="A8" t="s">
        <v>1115</v>
      </c>
      <c r="B8">
        <v>1.2589794348676112E-3</v>
      </c>
    </row>
    <row r="9" spans="1:2" x14ac:dyDescent="0.25">
      <c r="A9" t="s">
        <v>1116</v>
      </c>
      <c r="B9">
        <v>1.0972436506617271E-3</v>
      </c>
    </row>
    <row r="10" spans="1:2" x14ac:dyDescent="0.25">
      <c r="A10" t="s">
        <v>1117</v>
      </c>
      <c r="B10">
        <v>2.2139627435422294E-3</v>
      </c>
    </row>
    <row r="11" spans="1:2" x14ac:dyDescent="0.25">
      <c r="A11" t="s">
        <v>1118</v>
      </c>
      <c r="B11">
        <v>5.3462546281476161E-5</v>
      </c>
    </row>
    <row r="12" spans="1:2" x14ac:dyDescent="0.25">
      <c r="A12" t="s">
        <v>1119</v>
      </c>
      <c r="B12">
        <v>1.4749380280612778E-3</v>
      </c>
    </row>
    <row r="13" spans="1:2" x14ac:dyDescent="0.25">
      <c r="A13" t="s">
        <v>1120</v>
      </c>
      <c r="B13">
        <v>7.5055687994215132E-3</v>
      </c>
    </row>
    <row r="14" spans="1:2" x14ac:dyDescent="0.25">
      <c r="A14" t="s">
        <v>1121</v>
      </c>
      <c r="B14">
        <v>1.2293916267029331E-3</v>
      </c>
    </row>
    <row r="15" spans="1:2" x14ac:dyDescent="0.25">
      <c r="A15" t="s">
        <v>1122</v>
      </c>
      <c r="B15">
        <v>1.0394584210772332E-4</v>
      </c>
    </row>
    <row r="16" spans="1:2" x14ac:dyDescent="0.25">
      <c r="A16" t="s">
        <v>1123</v>
      </c>
      <c r="B16">
        <v>0.9407831428470439</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2:B2"/>
  <sheetViews>
    <sheetView showGridLines="0" workbookViewId="0"/>
  </sheetViews>
  <sheetFormatPr defaultRowHeight="12.5" x14ac:dyDescent="0.25"/>
  <sheetData>
    <row r="2" spans="1:2" x14ac:dyDescent="0.25">
      <c r="A2" t="s">
        <v>1124</v>
      </c>
      <c r="B2">
        <v>1</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D4"/>
  <sheetViews>
    <sheetView showGridLines="0" workbookViewId="0"/>
  </sheetViews>
  <sheetFormatPr defaultRowHeight="12.5" x14ac:dyDescent="0.25"/>
  <sheetData>
    <row r="1" spans="1:4" x14ac:dyDescent="0.25">
      <c r="B1" t="s">
        <v>1156</v>
      </c>
    </row>
    <row r="2" spans="1:4" x14ac:dyDescent="0.25">
      <c r="A2" t="s">
        <v>1127</v>
      </c>
      <c r="B2">
        <v>45417978.289999962</v>
      </c>
      <c r="C2">
        <v>1012</v>
      </c>
      <c r="D2">
        <v>2.4156203752327302E-2</v>
      </c>
    </row>
    <row r="3" spans="1:4" x14ac:dyDescent="0.25">
      <c r="A3" t="s">
        <v>1126</v>
      </c>
      <c r="B3">
        <v>99638352.879999995</v>
      </c>
      <c r="C3">
        <v>608</v>
      </c>
      <c r="D3">
        <v>1.4512818064639327E-2</v>
      </c>
    </row>
    <row r="4" spans="1:4" x14ac:dyDescent="0.25">
      <c r="A4" t="s">
        <v>1125</v>
      </c>
      <c r="B4">
        <v>2774829099.9900169</v>
      </c>
      <c r="C4">
        <v>40274</v>
      </c>
      <c r="D4">
        <v>0.96133097818303337</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2:B15"/>
  <sheetViews>
    <sheetView showGridLines="0" workbookViewId="0"/>
  </sheetViews>
  <sheetFormatPr defaultRowHeight="12.5" x14ac:dyDescent="0.25"/>
  <sheetData>
    <row r="2" spans="1:2" x14ac:dyDescent="0.25">
      <c r="A2" t="s">
        <v>86</v>
      </c>
      <c r="B2">
        <v>1.9113469112323492E-5</v>
      </c>
    </row>
    <row r="3" spans="1:2" x14ac:dyDescent="0.25">
      <c r="A3" t="s">
        <v>1128</v>
      </c>
      <c r="B3">
        <v>1.7509587288734432E-2</v>
      </c>
    </row>
    <row r="4" spans="1:2" x14ac:dyDescent="0.25">
      <c r="A4" t="s">
        <v>1129</v>
      </c>
      <c r="B4">
        <v>6.2004075710626515E-2</v>
      </c>
    </row>
    <row r="5" spans="1:2" x14ac:dyDescent="0.25">
      <c r="A5" t="s">
        <v>1130</v>
      </c>
      <c r="B5">
        <v>9.7413263522124094E-2</v>
      </c>
    </row>
    <row r="6" spans="1:2" x14ac:dyDescent="0.25">
      <c r="A6" t="s">
        <v>1131</v>
      </c>
      <c r="B6">
        <v>0.10822430093925316</v>
      </c>
    </row>
    <row r="7" spans="1:2" x14ac:dyDescent="0.25">
      <c r="A7" t="s">
        <v>1132</v>
      </c>
      <c r="B7">
        <v>0.12808581804917588</v>
      </c>
    </row>
    <row r="8" spans="1:2" x14ac:dyDescent="0.25">
      <c r="A8" t="s">
        <v>1133</v>
      </c>
      <c r="B8">
        <v>0.13247414189341308</v>
      </c>
    </row>
    <row r="9" spans="1:2" x14ac:dyDescent="0.25">
      <c r="A9" t="s">
        <v>1134</v>
      </c>
      <c r="B9">
        <v>0.13217510822562542</v>
      </c>
    </row>
    <row r="10" spans="1:2" x14ac:dyDescent="0.25">
      <c r="A10" t="s">
        <v>1135</v>
      </c>
      <c r="B10">
        <v>0.13540315691528071</v>
      </c>
    </row>
    <row r="11" spans="1:2" x14ac:dyDescent="0.25">
      <c r="A11" t="s">
        <v>1136</v>
      </c>
      <c r="B11">
        <v>0.12654713865715134</v>
      </c>
    </row>
    <row r="12" spans="1:2" x14ac:dyDescent="0.25">
      <c r="A12" t="s">
        <v>1137</v>
      </c>
      <c r="B12">
        <v>5.0114743992495249E-2</v>
      </c>
    </row>
    <row r="13" spans="1:2" x14ac:dyDescent="0.25">
      <c r="A13" t="s">
        <v>1138</v>
      </c>
      <c r="B13">
        <v>3.220245421158363E-3</v>
      </c>
    </row>
    <row r="14" spans="1:2" x14ac:dyDescent="0.25">
      <c r="A14" t="s">
        <v>1139</v>
      </c>
      <c r="B14">
        <v>1.9647981111782309E-3</v>
      </c>
    </row>
    <row r="15" spans="1:2" x14ac:dyDescent="0.25">
      <c r="A15" t="s">
        <v>1140</v>
      </c>
      <c r="B15">
        <v>4.8445078046710794E-3</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2:B15"/>
  <sheetViews>
    <sheetView showGridLines="0" workbookViewId="0"/>
  </sheetViews>
  <sheetFormatPr defaultRowHeight="12.5" x14ac:dyDescent="0.25"/>
  <sheetData>
    <row r="2" spans="1:2" x14ac:dyDescent="0.25">
      <c r="A2" t="s">
        <v>1141</v>
      </c>
      <c r="B2">
        <v>4.9584519740037266E-3</v>
      </c>
    </row>
    <row r="3" spans="1:2" x14ac:dyDescent="0.25">
      <c r="A3" t="s">
        <v>1142</v>
      </c>
      <c r="B3">
        <v>2.666376896817833E-2</v>
      </c>
    </row>
    <row r="4" spans="1:2" x14ac:dyDescent="0.25">
      <c r="A4" t="s">
        <v>1143</v>
      </c>
      <c r="B4">
        <v>7.2618701859737719E-2</v>
      </c>
    </row>
    <row r="5" spans="1:2" x14ac:dyDescent="0.25">
      <c r="A5" t="s">
        <v>1144</v>
      </c>
      <c r="B5">
        <v>0.14653798027617015</v>
      </c>
    </row>
    <row r="6" spans="1:2" x14ac:dyDescent="0.25">
      <c r="A6" t="s">
        <v>1145</v>
      </c>
      <c r="B6">
        <v>0.18355426355447005</v>
      </c>
    </row>
    <row r="7" spans="1:2" x14ac:dyDescent="0.25">
      <c r="A7" t="s">
        <v>1146</v>
      </c>
      <c r="B7">
        <v>2.9547563746610717E-2</v>
      </c>
    </row>
    <row r="8" spans="1:2" x14ac:dyDescent="0.25">
      <c r="A8" t="s">
        <v>1147</v>
      </c>
      <c r="B8">
        <v>4.3781496676468412E-2</v>
      </c>
    </row>
    <row r="9" spans="1:2" x14ac:dyDescent="0.25">
      <c r="A9" t="s">
        <v>1148</v>
      </c>
      <c r="B9">
        <v>4.8185071365661573E-2</v>
      </c>
    </row>
    <row r="10" spans="1:2" x14ac:dyDescent="0.25">
      <c r="A10" t="s">
        <v>1149</v>
      </c>
      <c r="B10">
        <v>5.6474777547860587E-2</v>
      </c>
    </row>
    <row r="11" spans="1:2" x14ac:dyDescent="0.25">
      <c r="A11" t="s">
        <v>1150</v>
      </c>
      <c r="B11">
        <v>5.1446722435380565E-2</v>
      </c>
    </row>
    <row r="12" spans="1:2" x14ac:dyDescent="0.25">
      <c r="A12" t="s">
        <v>1151</v>
      </c>
      <c r="B12">
        <v>0.1583406826364156</v>
      </c>
    </row>
    <row r="13" spans="1:2" x14ac:dyDescent="0.25">
      <c r="A13" t="s">
        <v>1152</v>
      </c>
      <c r="B13">
        <v>6.9475988418972998E-2</v>
      </c>
    </row>
    <row r="14" spans="1:2" x14ac:dyDescent="0.25">
      <c r="A14" t="s">
        <v>1153</v>
      </c>
      <c r="B14">
        <v>2.7364652848128033E-2</v>
      </c>
    </row>
    <row r="15" spans="1:2" x14ac:dyDescent="0.25">
      <c r="A15" t="s">
        <v>1154</v>
      </c>
      <c r="B15">
        <v>8.1049877691941608E-2</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2:B18"/>
  <sheetViews>
    <sheetView showGridLines="0" workbookViewId="0"/>
  </sheetViews>
  <sheetFormatPr defaultRowHeight="12.5" x14ac:dyDescent="0.25"/>
  <sheetData>
    <row r="2" spans="1:2" x14ac:dyDescent="0.25">
      <c r="A2" t="s">
        <v>1155</v>
      </c>
      <c r="B2">
        <v>1.2449379942129695E-2</v>
      </c>
    </row>
    <row r="3" spans="1:2" x14ac:dyDescent="0.25">
      <c r="A3" t="s">
        <v>1054</v>
      </c>
      <c r="B3">
        <v>2.926287923086595E-2</v>
      </c>
    </row>
    <row r="4" spans="1:2" x14ac:dyDescent="0.25">
      <c r="A4" t="s">
        <v>1055</v>
      </c>
      <c r="B4">
        <v>8.0767404845165633E-2</v>
      </c>
    </row>
    <row r="5" spans="1:2" x14ac:dyDescent="0.25">
      <c r="A5" t="s">
        <v>1056</v>
      </c>
      <c r="B5">
        <v>7.3912840143273012E-2</v>
      </c>
    </row>
    <row r="6" spans="1:2" x14ac:dyDescent="0.25">
      <c r="A6" t="s">
        <v>1057</v>
      </c>
      <c r="B6">
        <v>9.225932859049836E-2</v>
      </c>
    </row>
    <row r="7" spans="1:2" x14ac:dyDescent="0.25">
      <c r="A7" t="s">
        <v>1058</v>
      </c>
      <c r="B7">
        <v>8.5084744945386856E-2</v>
      </c>
    </row>
    <row r="8" spans="1:2" x14ac:dyDescent="0.25">
      <c r="A8" t="s">
        <v>1059</v>
      </c>
      <c r="B8">
        <v>9.3430203743172693E-2</v>
      </c>
    </row>
    <row r="9" spans="1:2" x14ac:dyDescent="0.25">
      <c r="A9" t="s">
        <v>1060</v>
      </c>
      <c r="B9">
        <v>0.11170424305669514</v>
      </c>
    </row>
    <row r="10" spans="1:2" x14ac:dyDescent="0.25">
      <c r="A10" t="s">
        <v>1061</v>
      </c>
      <c r="B10">
        <v>0.10576867403229159</v>
      </c>
    </row>
    <row r="11" spans="1:2" x14ac:dyDescent="0.25">
      <c r="A11" t="s">
        <v>1062</v>
      </c>
      <c r="B11">
        <v>9.107628899478809E-2</v>
      </c>
    </row>
    <row r="12" spans="1:2" x14ac:dyDescent="0.25">
      <c r="A12" t="s">
        <v>1063</v>
      </c>
      <c r="B12">
        <v>0.10144572387633814</v>
      </c>
    </row>
    <row r="13" spans="1:2" x14ac:dyDescent="0.25">
      <c r="A13" t="s">
        <v>1064</v>
      </c>
      <c r="B13">
        <v>4.4820272396101715E-2</v>
      </c>
    </row>
    <row r="14" spans="1:2" x14ac:dyDescent="0.25">
      <c r="A14" t="s">
        <v>1065</v>
      </c>
      <c r="B14">
        <v>7.44479928699259E-2</v>
      </c>
    </row>
    <row r="15" spans="1:2" x14ac:dyDescent="0.25">
      <c r="A15" t="s">
        <v>1066</v>
      </c>
      <c r="B15">
        <v>2.788033387585992E-3</v>
      </c>
    </row>
    <row r="16" spans="1:2" x14ac:dyDescent="0.25">
      <c r="A16" t="s">
        <v>1067</v>
      </c>
      <c r="B16">
        <v>4.3326850653089107E-4</v>
      </c>
    </row>
    <row r="17" spans="1:2" x14ac:dyDescent="0.25">
      <c r="A17" t="s">
        <v>1068</v>
      </c>
      <c r="B17">
        <v>2.7158116943135194E-4</v>
      </c>
    </row>
    <row r="18" spans="1:2" x14ac:dyDescent="0.25">
      <c r="A18" t="s">
        <v>1070</v>
      </c>
      <c r="B18">
        <v>7.7140269818914536E-5</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2:B9"/>
  <sheetViews>
    <sheetView showGridLines="0" workbookViewId="0"/>
  </sheetViews>
  <sheetFormatPr defaultRowHeight="12.5" x14ac:dyDescent="0.25"/>
  <sheetData>
    <row r="2" spans="1:2" x14ac:dyDescent="0.25">
      <c r="A2" t="s">
        <v>1123</v>
      </c>
      <c r="B2">
        <v>0.94078314284704356</v>
      </c>
    </row>
    <row r="3" spans="1:2" x14ac:dyDescent="0.25">
      <c r="A3" t="s">
        <v>1155</v>
      </c>
      <c r="B3">
        <v>2.1260130530305787E-2</v>
      </c>
    </row>
    <row r="4" spans="1:2" x14ac:dyDescent="0.25">
      <c r="A4" t="s">
        <v>1054</v>
      </c>
      <c r="B4">
        <v>1.7737006619271696E-2</v>
      </c>
    </row>
    <row r="5" spans="1:2" x14ac:dyDescent="0.25">
      <c r="A5" t="s">
        <v>1055</v>
      </c>
      <c r="B5">
        <v>5.9002316824313499E-3</v>
      </c>
    </row>
    <row r="6" spans="1:2" x14ac:dyDescent="0.25">
      <c r="A6" t="s">
        <v>1056</v>
      </c>
      <c r="B6">
        <v>1.8583129331359893E-3</v>
      </c>
    </row>
    <row r="7" spans="1:2" x14ac:dyDescent="0.25">
      <c r="A7" t="s">
        <v>1057</v>
      </c>
      <c r="B7">
        <v>2.1473310915178876E-3</v>
      </c>
    </row>
    <row r="8" spans="1:2" x14ac:dyDescent="0.25">
      <c r="A8" t="s">
        <v>1060</v>
      </c>
      <c r="B8">
        <v>1.3455297280068872E-3</v>
      </c>
    </row>
    <row r="9" spans="1:2" x14ac:dyDescent="0.25">
      <c r="A9" t="s">
        <v>1059</v>
      </c>
      <c r="B9">
        <v>8.9683145682865634E-3</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B1:M20"/>
  <sheetViews>
    <sheetView showGridLines="0" topLeftCell="B1" zoomScaleNormal="100" workbookViewId="0"/>
  </sheetViews>
  <sheetFormatPr defaultRowHeight="12.5" x14ac:dyDescent="0.25"/>
  <cols>
    <col min="1" max="1" width="0" hidden="1" customWidth="1"/>
    <col min="2" max="2" width="16" customWidth="1"/>
    <col min="3" max="3" width="5" customWidth="1"/>
    <col min="4" max="4" width="3" customWidth="1"/>
    <col min="5" max="5" width="12" customWidth="1"/>
    <col min="6" max="6" width="1" customWidth="1"/>
    <col min="7" max="7" width="3" customWidth="1"/>
    <col min="8" max="8" width="1" customWidth="1"/>
    <col min="9" max="9" width="16" customWidth="1"/>
    <col min="10" max="10" width="25" customWidth="1"/>
    <col min="11" max="11" width="16" customWidth="1"/>
    <col min="12" max="13" width="1" customWidth="1"/>
  </cols>
  <sheetData>
    <row r="1" spans="2:13" ht="0.75" customHeight="1" x14ac:dyDescent="0.25"/>
    <row r="2" spans="2:13" ht="8.25" customHeight="1" x14ac:dyDescent="0.25">
      <c r="B2" s="1"/>
      <c r="C2" s="1"/>
      <c r="D2" s="1"/>
      <c r="E2" s="1"/>
      <c r="F2" s="1"/>
      <c r="G2" s="1"/>
      <c r="H2" s="1"/>
      <c r="I2" s="1"/>
      <c r="J2" s="1"/>
      <c r="K2" s="1"/>
      <c r="L2" s="1"/>
      <c r="M2" s="1"/>
    </row>
    <row r="3" spans="2:13" ht="22.5" customHeight="1" x14ac:dyDescent="0.25">
      <c r="B3" s="1"/>
      <c r="C3" s="1"/>
      <c r="D3" s="1"/>
      <c r="E3" s="1"/>
      <c r="F3" s="1"/>
      <c r="G3" s="40" t="s">
        <v>855</v>
      </c>
      <c r="H3" s="41"/>
      <c r="I3" s="41"/>
      <c r="J3" s="41"/>
      <c r="K3" s="41"/>
      <c r="L3" s="41"/>
      <c r="M3" s="41"/>
    </row>
    <row r="4" spans="2:13" ht="7" customHeight="1" x14ac:dyDescent="0.25">
      <c r="B4" s="1"/>
      <c r="C4" s="1"/>
      <c r="D4" s="1"/>
      <c r="E4" s="1"/>
      <c r="F4" s="1"/>
      <c r="G4" s="1"/>
      <c r="H4" s="1"/>
      <c r="I4" s="1"/>
      <c r="J4" s="1"/>
      <c r="K4" s="1"/>
      <c r="L4" s="1"/>
      <c r="M4" s="1"/>
    </row>
    <row r="5" spans="2:13" ht="8.5" customHeight="1" x14ac:dyDescent="0.25">
      <c r="B5" s="1"/>
      <c r="C5" s="1"/>
      <c r="D5" s="1"/>
      <c r="E5" s="1"/>
      <c r="F5" s="1"/>
      <c r="G5" s="1"/>
      <c r="H5" s="1"/>
      <c r="I5" s="1"/>
      <c r="J5" s="1"/>
      <c r="K5" s="1"/>
      <c r="L5" s="1"/>
      <c r="M5" s="1"/>
    </row>
    <row r="6" spans="2:13" ht="32.25" customHeight="1" x14ac:dyDescent="0.25">
      <c r="B6" s="42" t="s">
        <v>1162</v>
      </c>
      <c r="C6" s="43"/>
      <c r="D6" s="43"/>
      <c r="E6" s="43"/>
      <c r="F6" s="43"/>
      <c r="G6" s="43"/>
      <c r="H6" s="43"/>
      <c r="I6" s="43"/>
      <c r="J6" s="43"/>
      <c r="K6" s="43"/>
      <c r="L6" s="43"/>
      <c r="M6" s="43"/>
    </row>
    <row r="7" spans="2:13" ht="14.5" customHeight="1" x14ac:dyDescent="0.25">
      <c r="B7" s="1"/>
      <c r="C7" s="1"/>
      <c r="D7" s="1"/>
      <c r="E7" s="1"/>
      <c r="F7" s="1"/>
      <c r="G7" s="1"/>
      <c r="H7" s="1"/>
      <c r="I7" s="1"/>
      <c r="J7" s="1"/>
      <c r="K7" s="1"/>
      <c r="L7" s="1"/>
      <c r="M7" s="1"/>
    </row>
    <row r="8" spans="2:13" ht="21" customHeight="1" x14ac:dyDescent="0.25">
      <c r="B8" s="47" t="s">
        <v>990</v>
      </c>
      <c r="C8" s="48"/>
      <c r="D8" s="1"/>
      <c r="E8" s="49">
        <v>44347</v>
      </c>
      <c r="F8" s="34"/>
      <c r="G8" s="34"/>
      <c r="H8" s="34"/>
      <c r="I8" s="1"/>
      <c r="J8" s="1"/>
      <c r="K8" s="1"/>
      <c r="L8" s="1"/>
      <c r="M8" s="1"/>
    </row>
    <row r="9" spans="2:13" ht="14.15" customHeight="1" x14ac:dyDescent="0.25">
      <c r="B9" s="1"/>
      <c r="C9" s="1"/>
      <c r="D9" s="1"/>
      <c r="E9" s="1"/>
      <c r="F9" s="1"/>
      <c r="G9" s="1"/>
      <c r="H9" s="1"/>
      <c r="I9" s="1"/>
      <c r="J9" s="1"/>
      <c r="K9" s="1"/>
      <c r="L9" s="1"/>
      <c r="M9" s="1"/>
    </row>
    <row r="10" spans="2:13" ht="18.75" customHeight="1" x14ac:dyDescent="0.25">
      <c r="B10" s="154" t="s">
        <v>1163</v>
      </c>
      <c r="C10" s="70"/>
      <c r="D10" s="70"/>
      <c r="E10" s="70"/>
      <c r="F10" s="70"/>
      <c r="G10" s="70"/>
      <c r="H10" s="70"/>
      <c r="I10" s="70"/>
      <c r="J10" s="70"/>
      <c r="K10" s="70"/>
      <c r="L10" s="70"/>
      <c r="M10" s="71"/>
    </row>
    <row r="11" spans="2:13" ht="15.15" customHeight="1" x14ac:dyDescent="0.25">
      <c r="B11" s="1"/>
      <c r="C11" s="1"/>
      <c r="D11" s="1"/>
      <c r="E11" s="1"/>
      <c r="F11" s="1"/>
      <c r="G11" s="1"/>
      <c r="H11" s="1"/>
      <c r="I11" s="1"/>
      <c r="J11" s="1"/>
      <c r="K11" s="1"/>
      <c r="L11" s="1"/>
      <c r="M11" s="1"/>
    </row>
    <row r="12" spans="2:13" ht="15" customHeight="1" x14ac:dyDescent="0.25">
      <c r="B12" s="3"/>
      <c r="C12" s="35" t="s">
        <v>1049</v>
      </c>
      <c r="D12" s="32"/>
      <c r="E12" s="32"/>
      <c r="F12" s="32"/>
      <c r="G12" s="32"/>
      <c r="H12" s="35" t="s">
        <v>1050</v>
      </c>
      <c r="I12" s="32"/>
      <c r="J12" s="4" t="s">
        <v>1051</v>
      </c>
      <c r="K12" s="35" t="s">
        <v>1050</v>
      </c>
      <c r="L12" s="32"/>
      <c r="M12" s="1"/>
    </row>
    <row r="13" spans="2:13" ht="15" customHeight="1" x14ac:dyDescent="0.25">
      <c r="B13" s="5" t="s">
        <v>1164</v>
      </c>
      <c r="C13" s="152">
        <v>2915462502.5500212</v>
      </c>
      <c r="D13" s="34"/>
      <c r="E13" s="34"/>
      <c r="F13" s="34"/>
      <c r="G13" s="34"/>
      <c r="H13" s="153">
        <v>0.99848523898821517</v>
      </c>
      <c r="I13" s="34"/>
      <c r="J13" s="21">
        <v>41849</v>
      </c>
      <c r="K13" s="153">
        <v>0.99892586050508425</v>
      </c>
      <c r="L13" s="34"/>
      <c r="M13" s="1"/>
    </row>
    <row r="14" spans="2:13" ht="17.899999999999999" customHeight="1" x14ac:dyDescent="0.25">
      <c r="B14" s="5" t="s">
        <v>1159</v>
      </c>
      <c r="C14" s="152">
        <v>2192834.5</v>
      </c>
      <c r="D14" s="34"/>
      <c r="E14" s="34"/>
      <c r="F14" s="34"/>
      <c r="G14" s="34"/>
      <c r="H14" s="153">
        <v>7.5100018534933553E-4</v>
      </c>
      <c r="I14" s="34"/>
      <c r="J14" s="21">
        <v>29</v>
      </c>
      <c r="K14" s="153">
        <v>6.9222323005681003E-4</v>
      </c>
      <c r="L14" s="34"/>
      <c r="M14" s="1"/>
    </row>
    <row r="15" spans="2:13" ht="17" customHeight="1" x14ac:dyDescent="0.25">
      <c r="B15" s="5" t="s">
        <v>1160</v>
      </c>
      <c r="C15" s="152">
        <v>1031214.1599999999</v>
      </c>
      <c r="D15" s="34"/>
      <c r="E15" s="34"/>
      <c r="F15" s="34"/>
      <c r="G15" s="34"/>
      <c r="H15" s="153">
        <v>3.5316939116693908E-4</v>
      </c>
      <c r="I15" s="34"/>
      <c r="J15" s="21">
        <v>7</v>
      </c>
      <c r="K15" s="153">
        <v>1.6708836587578174E-4</v>
      </c>
      <c r="L15" s="34"/>
      <c r="M15" s="1"/>
    </row>
    <row r="16" spans="2:13" ht="17" customHeight="1" x14ac:dyDescent="0.25">
      <c r="B16" s="5" t="s">
        <v>1165</v>
      </c>
      <c r="C16" s="1"/>
      <c r="D16" s="1"/>
      <c r="E16" s="1"/>
      <c r="F16" s="1"/>
      <c r="G16" s="1"/>
      <c r="H16" s="1"/>
      <c r="I16" s="1"/>
      <c r="J16" s="1"/>
      <c r="K16" s="1"/>
      <c r="L16" s="1"/>
      <c r="M16" s="1"/>
    </row>
    <row r="17" spans="2:13" ht="17" customHeight="1" x14ac:dyDescent="0.25">
      <c r="B17" s="5" t="s">
        <v>1161</v>
      </c>
      <c r="C17" s="152">
        <v>1198879.9500000002</v>
      </c>
      <c r="D17" s="34"/>
      <c r="E17" s="34"/>
      <c r="F17" s="34"/>
      <c r="G17" s="34"/>
      <c r="H17" s="153">
        <v>4.1059143526864532E-4</v>
      </c>
      <c r="I17" s="34"/>
      <c r="J17" s="21">
        <v>9</v>
      </c>
      <c r="K17" s="153">
        <v>2.1482789898314794E-4</v>
      </c>
      <c r="L17" s="34"/>
      <c r="M17" s="1"/>
    </row>
    <row r="18" spans="2:13" ht="17" customHeight="1" x14ac:dyDescent="0.25">
      <c r="B18" s="22" t="s">
        <v>64</v>
      </c>
      <c r="C18" s="149">
        <v>2919885431.1600208</v>
      </c>
      <c r="D18" s="150"/>
      <c r="E18" s="150"/>
      <c r="F18" s="150"/>
      <c r="G18" s="150"/>
      <c r="H18" s="151">
        <v>0.9999999999999899</v>
      </c>
      <c r="I18" s="150"/>
      <c r="J18" s="23">
        <v>41894</v>
      </c>
      <c r="K18" s="151">
        <v>1</v>
      </c>
      <c r="L18" s="150"/>
      <c r="M18" s="1"/>
    </row>
    <row r="19" spans="2:13" ht="8.5" customHeight="1" x14ac:dyDescent="0.25">
      <c r="B19" s="1"/>
      <c r="C19" s="1"/>
      <c r="D19" s="1"/>
      <c r="E19" s="1"/>
      <c r="F19" s="1"/>
      <c r="G19" s="1"/>
      <c r="H19" s="1"/>
      <c r="I19" s="1"/>
      <c r="J19" s="1"/>
      <c r="K19" s="1"/>
      <c r="L19" s="1"/>
      <c r="M19" s="1"/>
    </row>
    <row r="20" spans="2:13" ht="341" customHeight="1" x14ac:dyDescent="0.25"/>
  </sheetData>
  <mergeCells count="23">
    <mergeCell ref="C12:G12"/>
    <mergeCell ref="H12:I12"/>
    <mergeCell ref="K12:L12"/>
    <mergeCell ref="G3:M3"/>
    <mergeCell ref="B6:M6"/>
    <mergeCell ref="B8:C8"/>
    <mergeCell ref="B10:M10"/>
    <mergeCell ref="E8:H8"/>
    <mergeCell ref="C13:G13"/>
    <mergeCell ref="H13:I13"/>
    <mergeCell ref="K13:L13"/>
    <mergeCell ref="C14:G14"/>
    <mergeCell ref="H14:I14"/>
    <mergeCell ref="K14:L14"/>
    <mergeCell ref="C18:G18"/>
    <mergeCell ref="H18:I18"/>
    <mergeCell ref="K18:L18"/>
    <mergeCell ref="C15:G15"/>
    <mergeCell ref="H15:I15"/>
    <mergeCell ref="K15:L15"/>
    <mergeCell ref="C17:G17"/>
    <mergeCell ref="H17:I17"/>
    <mergeCell ref="K17:L17"/>
  </mergeCells>
  <pageMargins left="0.44431372549019615" right="0.44431372549019615" top="0.44431372549019615" bottom="0.44431372549019615" header="0.50980392156862753" footer="0.50980392156862753"/>
  <pageSetup paperSize="9" scale="96" orientation="portrait" r:id="rId1"/>
  <headerFooter alignWithMargins="0">
    <oddFooter>&amp;R&amp;1#&amp;"Calibri"&amp;10&amp;K0000FFClassification : Internal</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C4"/>
  <sheetViews>
    <sheetView showGridLines="0" workbookViewId="0"/>
  </sheetViews>
  <sheetFormatPr defaultRowHeight="12.5" x14ac:dyDescent="0.25"/>
  <sheetData>
    <row r="1" spans="1:3" x14ac:dyDescent="0.25">
      <c r="B1" t="s">
        <v>1156</v>
      </c>
    </row>
    <row r="2" spans="1:3" x14ac:dyDescent="0.25">
      <c r="A2" t="s">
        <v>1159</v>
      </c>
      <c r="B2">
        <v>2192834.5</v>
      </c>
      <c r="C2">
        <v>29</v>
      </c>
    </row>
    <row r="3" spans="1:3" x14ac:dyDescent="0.25">
      <c r="A3" t="s">
        <v>1160</v>
      </c>
      <c r="B3">
        <v>1031214.1599999999</v>
      </c>
      <c r="C3">
        <v>7</v>
      </c>
    </row>
    <row r="4" spans="1:3" x14ac:dyDescent="0.25">
      <c r="A4" t="s">
        <v>1161</v>
      </c>
      <c r="B4">
        <v>1198879.9500000002</v>
      </c>
      <c r="C4">
        <v>9</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B1:P364"/>
  <sheetViews>
    <sheetView showGridLines="0" topLeftCell="B1" zoomScaleNormal="100" workbookViewId="0">
      <selection activeCell="C2" sqref="C2"/>
    </sheetView>
  </sheetViews>
  <sheetFormatPr defaultRowHeight="12.5" x14ac:dyDescent="0.25"/>
  <cols>
    <col min="1" max="1" width="0" hidden="1" customWidth="1"/>
    <col min="2" max="2" width="1" customWidth="1"/>
    <col min="3" max="3" width="10" customWidth="1"/>
    <col min="4" max="4" width="6" customWidth="1"/>
    <col min="5" max="5" width="1" customWidth="1"/>
    <col min="6" max="6" width="7" customWidth="1"/>
    <col min="7" max="7" width="2" customWidth="1"/>
    <col min="8" max="8" width="5" customWidth="1"/>
    <col min="9" max="9" width="3" customWidth="1"/>
    <col min="10" max="10" width="1" customWidth="1"/>
    <col min="11" max="11" width="7" customWidth="1"/>
    <col min="12" max="12" width="2" customWidth="1"/>
    <col min="13" max="13" width="15" customWidth="1"/>
    <col min="14" max="15" width="14" customWidth="1"/>
    <col min="16" max="16" width="10" customWidth="1"/>
  </cols>
  <sheetData>
    <row r="1" spans="2:16" ht="9" customHeight="1" x14ac:dyDescent="0.25">
      <c r="B1" s="1"/>
      <c r="C1" s="1"/>
      <c r="D1" s="1"/>
      <c r="E1" s="1"/>
      <c r="F1" s="1"/>
      <c r="G1" s="1"/>
      <c r="H1" s="1"/>
      <c r="I1" s="1"/>
      <c r="J1" s="1"/>
      <c r="K1" s="1"/>
      <c r="L1" s="1"/>
      <c r="M1" s="1"/>
      <c r="N1" s="1"/>
      <c r="O1" s="1"/>
      <c r="P1" s="1"/>
    </row>
    <row r="2" spans="2:16" ht="22.5" customHeight="1" x14ac:dyDescent="0.25">
      <c r="B2" s="1"/>
      <c r="C2" s="1"/>
      <c r="D2" s="1"/>
      <c r="E2" s="1"/>
      <c r="F2" s="1"/>
      <c r="G2" s="1"/>
      <c r="H2" s="1"/>
      <c r="I2" s="1"/>
      <c r="J2" s="1"/>
      <c r="K2" s="40" t="s">
        <v>855</v>
      </c>
      <c r="L2" s="41"/>
      <c r="M2" s="41"/>
      <c r="N2" s="41"/>
      <c r="O2" s="41"/>
      <c r="P2" s="41"/>
    </row>
    <row r="3" spans="2:16" ht="6.25" customHeight="1" x14ac:dyDescent="0.25">
      <c r="B3" s="1"/>
      <c r="C3" s="1"/>
      <c r="D3" s="1"/>
      <c r="E3" s="1"/>
      <c r="F3" s="1"/>
      <c r="G3" s="1"/>
      <c r="H3" s="1"/>
      <c r="I3" s="1"/>
      <c r="J3" s="1"/>
      <c r="K3" s="1"/>
      <c r="L3" s="1"/>
      <c r="M3" s="1"/>
      <c r="N3" s="1"/>
      <c r="O3" s="1"/>
      <c r="P3" s="1"/>
    </row>
    <row r="4" spans="2:16" ht="33.5" customHeight="1" x14ac:dyDescent="0.25">
      <c r="B4" s="42" t="s">
        <v>1166</v>
      </c>
      <c r="C4" s="43"/>
      <c r="D4" s="43"/>
      <c r="E4" s="43"/>
      <c r="F4" s="43"/>
      <c r="G4" s="43"/>
      <c r="H4" s="43"/>
      <c r="I4" s="43"/>
      <c r="J4" s="43"/>
      <c r="K4" s="43"/>
      <c r="L4" s="43"/>
      <c r="M4" s="43"/>
      <c r="N4" s="43"/>
      <c r="O4" s="43"/>
      <c r="P4" s="43"/>
    </row>
    <row r="5" spans="2:16" ht="4.5" customHeight="1" x14ac:dyDescent="0.25">
      <c r="B5" s="1"/>
      <c r="C5" s="1"/>
      <c r="D5" s="1"/>
      <c r="E5" s="1"/>
      <c r="F5" s="1"/>
      <c r="G5" s="1"/>
      <c r="H5" s="1"/>
      <c r="I5" s="1"/>
      <c r="J5" s="1"/>
      <c r="K5" s="1"/>
      <c r="L5" s="1"/>
      <c r="M5" s="1"/>
      <c r="N5" s="1"/>
      <c r="O5" s="1"/>
      <c r="P5" s="1"/>
    </row>
    <row r="6" spans="2:16" ht="20.25" customHeight="1" x14ac:dyDescent="0.25">
      <c r="B6" s="47" t="s">
        <v>990</v>
      </c>
      <c r="C6" s="48"/>
      <c r="D6" s="48"/>
      <c r="E6" s="48"/>
      <c r="F6" s="48"/>
      <c r="G6" s="1"/>
      <c r="H6" s="169">
        <v>44317</v>
      </c>
      <c r="I6" s="34"/>
      <c r="J6" s="34"/>
      <c r="K6" s="34"/>
      <c r="L6" s="1"/>
      <c r="M6" s="1"/>
      <c r="N6" s="1"/>
      <c r="O6" s="1"/>
      <c r="P6" s="1"/>
    </row>
    <row r="7" spans="2:16" ht="5.25" customHeight="1" x14ac:dyDescent="0.25">
      <c r="B7" s="1"/>
      <c r="C7" s="1"/>
      <c r="D7" s="1"/>
      <c r="E7" s="1"/>
      <c r="F7" s="1"/>
      <c r="G7" s="1"/>
      <c r="H7" s="1"/>
      <c r="I7" s="1"/>
      <c r="J7" s="1"/>
      <c r="K7" s="1"/>
      <c r="L7" s="1"/>
      <c r="M7" s="1"/>
      <c r="N7" s="1"/>
      <c r="O7" s="1"/>
      <c r="P7" s="1"/>
    </row>
    <row r="8" spans="2:16" ht="17.25" customHeight="1" x14ac:dyDescent="0.25">
      <c r="B8" s="160" t="s">
        <v>1167</v>
      </c>
      <c r="C8" s="161"/>
      <c r="D8" s="162"/>
      <c r="E8" s="163" t="s">
        <v>1168</v>
      </c>
      <c r="F8" s="164"/>
      <c r="G8" s="164"/>
      <c r="H8" s="165"/>
      <c r="I8" s="166" t="s">
        <v>1169</v>
      </c>
      <c r="J8" s="167"/>
      <c r="K8" s="167"/>
      <c r="L8" s="167"/>
      <c r="M8" s="167"/>
      <c r="N8" s="167"/>
      <c r="O8" s="168"/>
      <c r="P8" s="1"/>
    </row>
    <row r="9" spans="2:16" ht="22.5" customHeight="1" x14ac:dyDescent="0.25">
      <c r="B9" s="24" t="s">
        <v>1170</v>
      </c>
      <c r="C9" s="4" t="s">
        <v>1171</v>
      </c>
      <c r="D9" s="4" t="s">
        <v>1172</v>
      </c>
      <c r="E9" s="24" t="s">
        <v>1173</v>
      </c>
      <c r="F9" s="159" t="s">
        <v>1174</v>
      </c>
      <c r="G9" s="32"/>
      <c r="H9" s="32"/>
      <c r="I9" s="35" t="s">
        <v>1175</v>
      </c>
      <c r="J9" s="32"/>
      <c r="K9" s="32"/>
      <c r="L9" s="32"/>
      <c r="M9" s="4" t="s">
        <v>1176</v>
      </c>
      <c r="N9" s="4" t="s">
        <v>1177</v>
      </c>
      <c r="O9" s="4" t="s">
        <v>1178</v>
      </c>
      <c r="P9" s="1"/>
    </row>
    <row r="10" spans="2:16" ht="11.25" customHeight="1" x14ac:dyDescent="0.25">
      <c r="B10" s="25">
        <v>44317</v>
      </c>
      <c r="C10" s="26">
        <v>44348</v>
      </c>
      <c r="D10" s="10">
        <v>1</v>
      </c>
      <c r="E10" s="27">
        <v>31</v>
      </c>
      <c r="F10" s="155">
        <v>2250000000</v>
      </c>
      <c r="G10" s="57"/>
      <c r="H10" s="57"/>
      <c r="I10" s="58">
        <v>2795326811.2222891</v>
      </c>
      <c r="J10" s="57"/>
      <c r="K10" s="57"/>
      <c r="L10" s="57"/>
      <c r="M10" s="10">
        <v>2790585730.0909128</v>
      </c>
      <c r="N10" s="10">
        <v>2783488696.263948</v>
      </c>
      <c r="O10" s="10">
        <v>2771699104.728878</v>
      </c>
      <c r="P10" s="1"/>
    </row>
    <row r="11" spans="2:16" ht="11.25" customHeight="1" x14ac:dyDescent="0.25">
      <c r="B11" s="25">
        <v>44317</v>
      </c>
      <c r="C11" s="26">
        <v>44378</v>
      </c>
      <c r="D11" s="10">
        <v>2</v>
      </c>
      <c r="E11" s="27">
        <v>61</v>
      </c>
      <c r="F11" s="155">
        <v>2250000000</v>
      </c>
      <c r="G11" s="57"/>
      <c r="H11" s="57"/>
      <c r="I11" s="58">
        <v>2774528236.1720209</v>
      </c>
      <c r="J11" s="57"/>
      <c r="K11" s="57"/>
      <c r="L11" s="57"/>
      <c r="M11" s="10">
        <v>2765276025.4108367</v>
      </c>
      <c r="N11" s="10">
        <v>2751454583.3879499</v>
      </c>
      <c r="O11" s="10">
        <v>2728569696.8008704</v>
      </c>
      <c r="P11" s="1"/>
    </row>
    <row r="12" spans="2:16" ht="11.25" customHeight="1" x14ac:dyDescent="0.25">
      <c r="B12" s="25">
        <v>44317</v>
      </c>
      <c r="C12" s="26">
        <v>44409</v>
      </c>
      <c r="D12" s="10">
        <v>3</v>
      </c>
      <c r="E12" s="27">
        <v>92</v>
      </c>
      <c r="F12" s="155">
        <v>2250000000</v>
      </c>
      <c r="G12" s="57"/>
      <c r="H12" s="57"/>
      <c r="I12" s="58">
        <v>2753866266.750267</v>
      </c>
      <c r="J12" s="57"/>
      <c r="K12" s="57"/>
      <c r="L12" s="57"/>
      <c r="M12" s="10">
        <v>2740027771.9873137</v>
      </c>
      <c r="N12" s="10">
        <v>2719398901.4386373</v>
      </c>
      <c r="O12" s="10">
        <v>2685358298.4223113</v>
      </c>
      <c r="P12" s="1"/>
    </row>
    <row r="13" spans="2:16" ht="11.25" customHeight="1" x14ac:dyDescent="0.25">
      <c r="B13" s="25">
        <v>44317</v>
      </c>
      <c r="C13" s="26">
        <v>44440</v>
      </c>
      <c r="D13" s="10">
        <v>4</v>
      </c>
      <c r="E13" s="27">
        <v>123</v>
      </c>
      <c r="F13" s="155">
        <v>2250000000</v>
      </c>
      <c r="G13" s="57"/>
      <c r="H13" s="57"/>
      <c r="I13" s="58">
        <v>2733153469.5792608</v>
      </c>
      <c r="J13" s="57"/>
      <c r="K13" s="57"/>
      <c r="L13" s="57"/>
      <c r="M13" s="10">
        <v>2714806723.038353</v>
      </c>
      <c r="N13" s="10">
        <v>2687515402.7549953</v>
      </c>
      <c r="O13" s="10">
        <v>2642633305.3458681</v>
      </c>
      <c r="P13" s="1"/>
    </row>
    <row r="14" spans="2:16" ht="11.25" customHeight="1" x14ac:dyDescent="0.25">
      <c r="B14" s="25">
        <v>44317</v>
      </c>
      <c r="C14" s="26">
        <v>44470</v>
      </c>
      <c r="D14" s="10">
        <v>5</v>
      </c>
      <c r="E14" s="27">
        <v>153</v>
      </c>
      <c r="F14" s="155">
        <v>2250000000</v>
      </c>
      <c r="G14" s="57"/>
      <c r="H14" s="57"/>
      <c r="I14" s="58">
        <v>2713374314.2774472</v>
      </c>
      <c r="J14" s="57"/>
      <c r="K14" s="57"/>
      <c r="L14" s="57"/>
      <c r="M14" s="10">
        <v>2690736483.9198036</v>
      </c>
      <c r="N14" s="10">
        <v>2657131088.3675313</v>
      </c>
      <c r="O14" s="10">
        <v>2602046217.8797765</v>
      </c>
      <c r="P14" s="1"/>
    </row>
    <row r="15" spans="2:16" ht="11.25" customHeight="1" x14ac:dyDescent="0.25">
      <c r="B15" s="25">
        <v>44317</v>
      </c>
      <c r="C15" s="26">
        <v>44501</v>
      </c>
      <c r="D15" s="10">
        <v>6</v>
      </c>
      <c r="E15" s="27">
        <v>184</v>
      </c>
      <c r="F15" s="155">
        <v>2250000000</v>
      </c>
      <c r="G15" s="57"/>
      <c r="H15" s="57"/>
      <c r="I15" s="58">
        <v>2693559179.492763</v>
      </c>
      <c r="J15" s="57"/>
      <c r="K15" s="57"/>
      <c r="L15" s="57"/>
      <c r="M15" s="10">
        <v>2666556307.2344761</v>
      </c>
      <c r="N15" s="10">
        <v>2626556000.913691</v>
      </c>
      <c r="O15" s="10">
        <v>2561210714.9458804</v>
      </c>
      <c r="P15" s="1"/>
    </row>
    <row r="16" spans="2:16" ht="11.25" customHeight="1" x14ac:dyDescent="0.25">
      <c r="B16" s="25">
        <v>44317</v>
      </c>
      <c r="C16" s="26">
        <v>44531</v>
      </c>
      <c r="D16" s="10">
        <v>7</v>
      </c>
      <c r="E16" s="27">
        <v>214</v>
      </c>
      <c r="F16" s="155">
        <v>2250000000</v>
      </c>
      <c r="G16" s="57"/>
      <c r="H16" s="57"/>
      <c r="I16" s="58">
        <v>2674000665.6141329</v>
      </c>
      <c r="J16" s="57"/>
      <c r="K16" s="57"/>
      <c r="L16" s="57"/>
      <c r="M16" s="10">
        <v>2642848744.8469987</v>
      </c>
      <c r="N16" s="10">
        <v>2596796886.6549268</v>
      </c>
      <c r="O16" s="10">
        <v>2521812020.1878791</v>
      </c>
      <c r="P16" s="1"/>
    </row>
    <row r="17" spans="2:16" ht="11.25" customHeight="1" x14ac:dyDescent="0.25">
      <c r="B17" s="25">
        <v>44317</v>
      </c>
      <c r="C17" s="26">
        <v>44562</v>
      </c>
      <c r="D17" s="10">
        <v>8</v>
      </c>
      <c r="E17" s="27">
        <v>245</v>
      </c>
      <c r="F17" s="155">
        <v>2250000000</v>
      </c>
      <c r="G17" s="57"/>
      <c r="H17" s="57"/>
      <c r="I17" s="58">
        <v>2653223988.3876162</v>
      </c>
      <c r="J17" s="57"/>
      <c r="K17" s="57"/>
      <c r="L17" s="57"/>
      <c r="M17" s="10">
        <v>2617866475.66291</v>
      </c>
      <c r="N17" s="10">
        <v>2565708174.6127481</v>
      </c>
      <c r="O17" s="10">
        <v>2481067650.0356755</v>
      </c>
      <c r="P17" s="1"/>
    </row>
    <row r="18" spans="2:16" ht="11.25" customHeight="1" x14ac:dyDescent="0.25">
      <c r="B18" s="25">
        <v>44317</v>
      </c>
      <c r="C18" s="26">
        <v>44593</v>
      </c>
      <c r="D18" s="10">
        <v>9</v>
      </c>
      <c r="E18" s="27">
        <v>276</v>
      </c>
      <c r="F18" s="155">
        <v>2250000000</v>
      </c>
      <c r="G18" s="57"/>
      <c r="H18" s="57"/>
      <c r="I18" s="58">
        <v>2632813964.1565289</v>
      </c>
      <c r="J18" s="57"/>
      <c r="K18" s="57"/>
      <c r="L18" s="57"/>
      <c r="M18" s="10">
        <v>2593322500.7419367</v>
      </c>
      <c r="N18" s="10">
        <v>2535189265.981061</v>
      </c>
      <c r="O18" s="10">
        <v>2441171860.4710588</v>
      </c>
      <c r="P18" s="1"/>
    </row>
    <row r="19" spans="2:16" ht="11.25" customHeight="1" x14ac:dyDescent="0.25">
      <c r="B19" s="25">
        <v>44317</v>
      </c>
      <c r="C19" s="26">
        <v>44621</v>
      </c>
      <c r="D19" s="10">
        <v>10</v>
      </c>
      <c r="E19" s="27">
        <v>304</v>
      </c>
      <c r="F19" s="155">
        <v>2250000000</v>
      </c>
      <c r="G19" s="57"/>
      <c r="H19" s="57"/>
      <c r="I19" s="58">
        <v>2612114859.183413</v>
      </c>
      <c r="J19" s="57"/>
      <c r="K19" s="57"/>
      <c r="L19" s="57"/>
      <c r="M19" s="10">
        <v>2568991978.1163893</v>
      </c>
      <c r="N19" s="10">
        <v>2505634519.0072551</v>
      </c>
      <c r="O19" s="10">
        <v>2403481051.0810966</v>
      </c>
      <c r="P19" s="1"/>
    </row>
    <row r="20" spans="2:16" ht="11.25" customHeight="1" x14ac:dyDescent="0.25">
      <c r="B20" s="25">
        <v>44317</v>
      </c>
      <c r="C20" s="26">
        <v>44652</v>
      </c>
      <c r="D20" s="10">
        <v>11</v>
      </c>
      <c r="E20" s="27">
        <v>335</v>
      </c>
      <c r="F20" s="155">
        <v>2250000000</v>
      </c>
      <c r="G20" s="57"/>
      <c r="H20" s="57"/>
      <c r="I20" s="58">
        <v>2592198494.038692</v>
      </c>
      <c r="J20" s="57"/>
      <c r="K20" s="57"/>
      <c r="L20" s="57"/>
      <c r="M20" s="10">
        <v>2545080429.7178631</v>
      </c>
      <c r="N20" s="10">
        <v>2475999654.294445</v>
      </c>
      <c r="O20" s="10">
        <v>2364994735.3576884</v>
      </c>
      <c r="P20" s="1"/>
    </row>
    <row r="21" spans="2:16" ht="11.25" customHeight="1" x14ac:dyDescent="0.25">
      <c r="B21" s="25">
        <v>44317</v>
      </c>
      <c r="C21" s="26">
        <v>44682</v>
      </c>
      <c r="D21" s="10">
        <v>12</v>
      </c>
      <c r="E21" s="27">
        <v>365</v>
      </c>
      <c r="F21" s="155">
        <v>2250000000</v>
      </c>
      <c r="G21" s="57"/>
      <c r="H21" s="57"/>
      <c r="I21" s="58">
        <v>2571832266.9041438</v>
      </c>
      <c r="J21" s="57"/>
      <c r="K21" s="57"/>
      <c r="L21" s="57"/>
      <c r="M21" s="10">
        <v>2520939706.0561533</v>
      </c>
      <c r="N21" s="10">
        <v>2446477884.4943776</v>
      </c>
      <c r="O21" s="10">
        <v>2327217511.9968476</v>
      </c>
      <c r="P21" s="1"/>
    </row>
    <row r="22" spans="2:16" ht="11.25" customHeight="1" x14ac:dyDescent="0.25">
      <c r="B22" s="25">
        <v>44317</v>
      </c>
      <c r="C22" s="26">
        <v>44713</v>
      </c>
      <c r="D22" s="10">
        <v>13</v>
      </c>
      <c r="E22" s="27">
        <v>396</v>
      </c>
      <c r="F22" s="155">
        <v>2250000000</v>
      </c>
      <c r="G22" s="57"/>
      <c r="H22" s="57"/>
      <c r="I22" s="58">
        <v>2551207622.28404</v>
      </c>
      <c r="J22" s="57"/>
      <c r="K22" s="57"/>
      <c r="L22" s="57"/>
      <c r="M22" s="10">
        <v>2496481779.4872518</v>
      </c>
      <c r="N22" s="10">
        <v>2416580847.2280178</v>
      </c>
      <c r="O22" s="10">
        <v>2289041311.8935242</v>
      </c>
      <c r="P22" s="1"/>
    </row>
    <row r="23" spans="2:16" ht="11.25" customHeight="1" x14ac:dyDescent="0.25">
      <c r="B23" s="25">
        <v>44317</v>
      </c>
      <c r="C23" s="26">
        <v>44743</v>
      </c>
      <c r="D23" s="10">
        <v>14</v>
      </c>
      <c r="E23" s="27">
        <v>426</v>
      </c>
      <c r="F23" s="155">
        <v>2250000000</v>
      </c>
      <c r="G23" s="57"/>
      <c r="H23" s="57"/>
      <c r="I23" s="58">
        <v>2531507284.878664</v>
      </c>
      <c r="J23" s="57"/>
      <c r="K23" s="57"/>
      <c r="L23" s="57"/>
      <c r="M23" s="10">
        <v>2473137933.4500785</v>
      </c>
      <c r="N23" s="10">
        <v>2388091894.2237186</v>
      </c>
      <c r="O23" s="10">
        <v>2252783308.1129169</v>
      </c>
      <c r="P23" s="1"/>
    </row>
    <row r="24" spans="2:16" ht="11.25" customHeight="1" x14ac:dyDescent="0.25">
      <c r="B24" s="25">
        <v>44317</v>
      </c>
      <c r="C24" s="26">
        <v>44774</v>
      </c>
      <c r="D24" s="10">
        <v>15</v>
      </c>
      <c r="E24" s="27">
        <v>457</v>
      </c>
      <c r="F24" s="155">
        <v>2250000000</v>
      </c>
      <c r="G24" s="57"/>
      <c r="H24" s="57"/>
      <c r="I24" s="58">
        <v>2511045925.9797311</v>
      </c>
      <c r="J24" s="57"/>
      <c r="K24" s="57"/>
      <c r="L24" s="57"/>
      <c r="M24" s="10">
        <v>2448987634.0908766</v>
      </c>
      <c r="N24" s="10">
        <v>2358757971.0692515</v>
      </c>
      <c r="O24" s="10">
        <v>2215686876.8952775</v>
      </c>
      <c r="P24" s="1"/>
    </row>
    <row r="25" spans="2:16" ht="11.25" customHeight="1" x14ac:dyDescent="0.25">
      <c r="B25" s="25">
        <v>44317</v>
      </c>
      <c r="C25" s="26">
        <v>44805</v>
      </c>
      <c r="D25" s="10">
        <v>16</v>
      </c>
      <c r="E25" s="27">
        <v>488</v>
      </c>
      <c r="F25" s="155">
        <v>2250000000</v>
      </c>
      <c r="G25" s="57"/>
      <c r="H25" s="57"/>
      <c r="I25" s="58">
        <v>2491530964.427124</v>
      </c>
      <c r="J25" s="57"/>
      <c r="K25" s="57"/>
      <c r="L25" s="57"/>
      <c r="M25" s="10">
        <v>2425833584.2054477</v>
      </c>
      <c r="N25" s="10">
        <v>2330514910.0735483</v>
      </c>
      <c r="O25" s="10">
        <v>2179884633.7869554</v>
      </c>
      <c r="P25" s="1"/>
    </row>
    <row r="26" spans="2:16" ht="11.25" customHeight="1" x14ac:dyDescent="0.25">
      <c r="B26" s="25">
        <v>44317</v>
      </c>
      <c r="C26" s="26">
        <v>44835</v>
      </c>
      <c r="D26" s="10">
        <v>17</v>
      </c>
      <c r="E26" s="27">
        <v>518</v>
      </c>
      <c r="F26" s="155">
        <v>2250000000</v>
      </c>
      <c r="G26" s="57"/>
      <c r="H26" s="57"/>
      <c r="I26" s="58">
        <v>2471416331.936615</v>
      </c>
      <c r="J26" s="57"/>
      <c r="K26" s="57"/>
      <c r="L26" s="57"/>
      <c r="M26" s="10">
        <v>2402299705.7443209</v>
      </c>
      <c r="N26" s="10">
        <v>2302225377.668303</v>
      </c>
      <c r="O26" s="10">
        <v>2144596261.3803678</v>
      </c>
      <c r="P26" s="1"/>
    </row>
    <row r="27" spans="2:16" ht="11.25" customHeight="1" x14ac:dyDescent="0.25">
      <c r="B27" s="25">
        <v>44317</v>
      </c>
      <c r="C27" s="26">
        <v>44866</v>
      </c>
      <c r="D27" s="10">
        <v>18</v>
      </c>
      <c r="E27" s="27">
        <v>549</v>
      </c>
      <c r="F27" s="155">
        <v>2250000000</v>
      </c>
      <c r="G27" s="57"/>
      <c r="H27" s="57"/>
      <c r="I27" s="58">
        <v>2451332739.8332911</v>
      </c>
      <c r="J27" s="57"/>
      <c r="K27" s="57"/>
      <c r="L27" s="57"/>
      <c r="M27" s="10">
        <v>2378736412.0360394</v>
      </c>
      <c r="N27" s="10">
        <v>2273846074.0156035</v>
      </c>
      <c r="O27" s="10">
        <v>2109188474.1156008</v>
      </c>
      <c r="P27" s="1"/>
    </row>
    <row r="28" spans="2:16" ht="11.25" customHeight="1" x14ac:dyDescent="0.25">
      <c r="B28" s="25">
        <v>44317</v>
      </c>
      <c r="C28" s="26">
        <v>44896</v>
      </c>
      <c r="D28" s="10">
        <v>19</v>
      </c>
      <c r="E28" s="27">
        <v>579</v>
      </c>
      <c r="F28" s="155">
        <v>2250000000</v>
      </c>
      <c r="G28" s="57"/>
      <c r="H28" s="57"/>
      <c r="I28" s="58">
        <v>2430398596.591105</v>
      </c>
      <c r="J28" s="57"/>
      <c r="K28" s="57"/>
      <c r="L28" s="57"/>
      <c r="M28" s="10">
        <v>2354551103.9289174</v>
      </c>
      <c r="N28" s="10">
        <v>2245187573.8548222</v>
      </c>
      <c r="O28" s="10">
        <v>2074068237.0847592</v>
      </c>
      <c r="P28" s="1"/>
    </row>
    <row r="29" spans="2:16" ht="11.25" customHeight="1" x14ac:dyDescent="0.25">
      <c r="B29" s="25">
        <v>44317</v>
      </c>
      <c r="C29" s="26">
        <v>44927</v>
      </c>
      <c r="D29" s="10">
        <v>20</v>
      </c>
      <c r="E29" s="27">
        <v>610</v>
      </c>
      <c r="F29" s="155">
        <v>2250000000</v>
      </c>
      <c r="G29" s="57"/>
      <c r="H29" s="57"/>
      <c r="I29" s="58">
        <v>2409882104.775557</v>
      </c>
      <c r="J29" s="57"/>
      <c r="K29" s="57"/>
      <c r="L29" s="57"/>
      <c r="M29" s="10">
        <v>2330715106.145576</v>
      </c>
      <c r="N29" s="10">
        <v>2216806533.9431248</v>
      </c>
      <c r="O29" s="10">
        <v>2039176526.0575917</v>
      </c>
      <c r="P29" s="1"/>
    </row>
    <row r="30" spans="2:16" ht="11.25" customHeight="1" x14ac:dyDescent="0.25">
      <c r="B30" s="25">
        <v>44317</v>
      </c>
      <c r="C30" s="26">
        <v>44958</v>
      </c>
      <c r="D30" s="10">
        <v>21</v>
      </c>
      <c r="E30" s="27">
        <v>641</v>
      </c>
      <c r="F30" s="155">
        <v>2250000000</v>
      </c>
      <c r="G30" s="57"/>
      <c r="H30" s="57"/>
      <c r="I30" s="58">
        <v>2389172209.2194428</v>
      </c>
      <c r="J30" s="57"/>
      <c r="K30" s="57"/>
      <c r="L30" s="57"/>
      <c r="M30" s="10">
        <v>2306766457.3487058</v>
      </c>
      <c r="N30" s="10">
        <v>2188448457.0929036</v>
      </c>
      <c r="O30" s="10">
        <v>2004564210.9893415</v>
      </c>
      <c r="P30" s="1"/>
    </row>
    <row r="31" spans="2:16" ht="11.25" customHeight="1" x14ac:dyDescent="0.25">
      <c r="B31" s="25">
        <v>44317</v>
      </c>
      <c r="C31" s="26">
        <v>44986</v>
      </c>
      <c r="D31" s="10">
        <v>22</v>
      </c>
      <c r="E31" s="27">
        <v>669</v>
      </c>
      <c r="F31" s="155">
        <v>2250000000</v>
      </c>
      <c r="G31" s="57"/>
      <c r="H31" s="57"/>
      <c r="I31" s="58">
        <v>2369340979.2121892</v>
      </c>
      <c r="J31" s="57"/>
      <c r="K31" s="57"/>
      <c r="L31" s="57"/>
      <c r="M31" s="10">
        <v>2284114454.866406</v>
      </c>
      <c r="N31" s="10">
        <v>2161980005.1210637</v>
      </c>
      <c r="O31" s="10">
        <v>1972742196.6831727</v>
      </c>
      <c r="P31" s="1"/>
    </row>
    <row r="32" spans="2:16" ht="11.25" customHeight="1" x14ac:dyDescent="0.25">
      <c r="B32" s="25">
        <v>44317</v>
      </c>
      <c r="C32" s="26">
        <v>45017</v>
      </c>
      <c r="D32" s="10">
        <v>23</v>
      </c>
      <c r="E32" s="27">
        <v>700</v>
      </c>
      <c r="F32" s="155">
        <v>2250000000</v>
      </c>
      <c r="G32" s="57"/>
      <c r="H32" s="57"/>
      <c r="I32" s="58">
        <v>2349832231.7776189</v>
      </c>
      <c r="J32" s="57"/>
      <c r="K32" s="57"/>
      <c r="L32" s="57"/>
      <c r="M32" s="10">
        <v>2261465318.9535384</v>
      </c>
      <c r="N32" s="10">
        <v>2135098108.0603557</v>
      </c>
      <c r="O32" s="10">
        <v>1939961523.4233449</v>
      </c>
      <c r="P32" s="1"/>
    </row>
    <row r="33" spans="2:16" ht="11.25" customHeight="1" x14ac:dyDescent="0.25">
      <c r="B33" s="25">
        <v>44317</v>
      </c>
      <c r="C33" s="26">
        <v>45047</v>
      </c>
      <c r="D33" s="10">
        <v>24</v>
      </c>
      <c r="E33" s="27">
        <v>730</v>
      </c>
      <c r="F33" s="155">
        <v>2250000000</v>
      </c>
      <c r="G33" s="57"/>
      <c r="H33" s="57"/>
      <c r="I33" s="58">
        <v>2329205560.6313262</v>
      </c>
      <c r="J33" s="57"/>
      <c r="K33" s="57"/>
      <c r="L33" s="57"/>
      <c r="M33" s="10">
        <v>2237934925.5507264</v>
      </c>
      <c r="N33" s="10">
        <v>2107682186.8006773</v>
      </c>
      <c r="O33" s="10">
        <v>1907201102.7853999</v>
      </c>
      <c r="P33" s="1"/>
    </row>
    <row r="34" spans="2:16" ht="11.25" customHeight="1" x14ac:dyDescent="0.25">
      <c r="B34" s="25">
        <v>44317</v>
      </c>
      <c r="C34" s="26">
        <v>45078</v>
      </c>
      <c r="D34" s="10">
        <v>25</v>
      </c>
      <c r="E34" s="27">
        <v>761</v>
      </c>
      <c r="F34" s="155">
        <v>2250000000</v>
      </c>
      <c r="G34" s="57"/>
      <c r="H34" s="57"/>
      <c r="I34" s="58">
        <v>2308608216.5091572</v>
      </c>
      <c r="J34" s="57"/>
      <c r="K34" s="57"/>
      <c r="L34" s="57"/>
      <c r="M34" s="10">
        <v>2214382557.1332989</v>
      </c>
      <c r="N34" s="10">
        <v>2080196760.7906528</v>
      </c>
      <c r="O34" s="10">
        <v>1874357375.3898821</v>
      </c>
      <c r="P34" s="1"/>
    </row>
    <row r="35" spans="2:16" ht="11.25" customHeight="1" x14ac:dyDescent="0.25">
      <c r="B35" s="25">
        <v>44317</v>
      </c>
      <c r="C35" s="26">
        <v>45108</v>
      </c>
      <c r="D35" s="10">
        <v>26</v>
      </c>
      <c r="E35" s="27">
        <v>791</v>
      </c>
      <c r="F35" s="155">
        <v>2250000000</v>
      </c>
      <c r="G35" s="57"/>
      <c r="H35" s="57"/>
      <c r="I35" s="58">
        <v>2288061049.8702149</v>
      </c>
      <c r="J35" s="57"/>
      <c r="K35" s="57"/>
      <c r="L35" s="57"/>
      <c r="M35" s="10">
        <v>2191071668.4497209</v>
      </c>
      <c r="N35" s="10">
        <v>2053232427.0324717</v>
      </c>
      <c r="O35" s="10">
        <v>1842477451.7075872</v>
      </c>
      <c r="P35" s="1"/>
    </row>
    <row r="36" spans="2:16" ht="11.25" customHeight="1" x14ac:dyDescent="0.25">
      <c r="B36" s="25">
        <v>44317</v>
      </c>
      <c r="C36" s="26">
        <v>45139</v>
      </c>
      <c r="D36" s="10">
        <v>27</v>
      </c>
      <c r="E36" s="27">
        <v>822</v>
      </c>
      <c r="F36" s="155">
        <v>2250000000</v>
      </c>
      <c r="G36" s="57"/>
      <c r="H36" s="57"/>
      <c r="I36" s="58">
        <v>2267308249.7877102</v>
      </c>
      <c r="J36" s="57"/>
      <c r="K36" s="57"/>
      <c r="L36" s="57"/>
      <c r="M36" s="10">
        <v>2167516052.2771368</v>
      </c>
      <c r="N36" s="10">
        <v>2025993028.5392606</v>
      </c>
      <c r="O36" s="10">
        <v>1810333688.6647356</v>
      </c>
      <c r="P36" s="1"/>
    </row>
    <row r="37" spans="2:16" ht="11.25" customHeight="1" x14ac:dyDescent="0.25">
      <c r="B37" s="25">
        <v>44317</v>
      </c>
      <c r="C37" s="26">
        <v>45170</v>
      </c>
      <c r="D37" s="10">
        <v>28</v>
      </c>
      <c r="E37" s="27">
        <v>853</v>
      </c>
      <c r="F37" s="155">
        <v>2250000000</v>
      </c>
      <c r="G37" s="57"/>
      <c r="H37" s="57"/>
      <c r="I37" s="58">
        <v>2247224691.815125</v>
      </c>
      <c r="J37" s="57"/>
      <c r="K37" s="57"/>
      <c r="L37" s="57"/>
      <c r="M37" s="10">
        <v>2144672738.5469022</v>
      </c>
      <c r="N37" s="10">
        <v>1999543001.7703533</v>
      </c>
      <c r="O37" s="10">
        <v>1779131523.1239371</v>
      </c>
      <c r="P37" s="1"/>
    </row>
    <row r="38" spans="2:16" ht="11.25" customHeight="1" x14ac:dyDescent="0.25">
      <c r="B38" s="25">
        <v>44317</v>
      </c>
      <c r="C38" s="26">
        <v>45200</v>
      </c>
      <c r="D38" s="10">
        <v>29</v>
      </c>
      <c r="E38" s="27">
        <v>883</v>
      </c>
      <c r="F38" s="155">
        <v>1750000000</v>
      </c>
      <c r="G38" s="57"/>
      <c r="H38" s="57"/>
      <c r="I38" s="58">
        <v>2226511323.219152</v>
      </c>
      <c r="J38" s="57"/>
      <c r="K38" s="57"/>
      <c r="L38" s="57"/>
      <c r="M38" s="10">
        <v>2121416790.1499302</v>
      </c>
      <c r="N38" s="10">
        <v>1972992735.1491501</v>
      </c>
      <c r="O38" s="10">
        <v>1748311747.8856869</v>
      </c>
      <c r="P38" s="1"/>
    </row>
    <row r="39" spans="2:16" ht="11.25" customHeight="1" x14ac:dyDescent="0.25">
      <c r="B39" s="25">
        <v>44317</v>
      </c>
      <c r="C39" s="26">
        <v>45231</v>
      </c>
      <c r="D39" s="10">
        <v>30</v>
      </c>
      <c r="E39" s="27">
        <v>914</v>
      </c>
      <c r="F39" s="155">
        <v>1750000000</v>
      </c>
      <c r="G39" s="57"/>
      <c r="H39" s="57"/>
      <c r="I39" s="58">
        <v>2207357210.5677319</v>
      </c>
      <c r="J39" s="57"/>
      <c r="K39" s="57"/>
      <c r="L39" s="57"/>
      <c r="M39" s="10">
        <v>2099599652.6367335</v>
      </c>
      <c r="N39" s="10">
        <v>1947735901.5834944</v>
      </c>
      <c r="O39" s="10">
        <v>1718620859.8156028</v>
      </c>
      <c r="P39" s="1"/>
    </row>
    <row r="40" spans="2:16" ht="11.25" customHeight="1" x14ac:dyDescent="0.25">
      <c r="B40" s="25">
        <v>44317</v>
      </c>
      <c r="C40" s="26">
        <v>45261</v>
      </c>
      <c r="D40" s="10">
        <v>31</v>
      </c>
      <c r="E40" s="27">
        <v>944</v>
      </c>
      <c r="F40" s="155">
        <v>1750000000</v>
      </c>
      <c r="G40" s="57"/>
      <c r="H40" s="57"/>
      <c r="I40" s="58">
        <v>2187641781.4354038</v>
      </c>
      <c r="J40" s="57"/>
      <c r="K40" s="57"/>
      <c r="L40" s="57"/>
      <c r="M40" s="10">
        <v>2077431164.5229504</v>
      </c>
      <c r="N40" s="10">
        <v>1922427573.2654283</v>
      </c>
      <c r="O40" s="10">
        <v>1689336165.775852</v>
      </c>
      <c r="P40" s="1"/>
    </row>
    <row r="41" spans="2:16" ht="11.25" customHeight="1" x14ac:dyDescent="0.25">
      <c r="B41" s="25">
        <v>44317</v>
      </c>
      <c r="C41" s="26">
        <v>45292</v>
      </c>
      <c r="D41" s="10">
        <v>32</v>
      </c>
      <c r="E41" s="27">
        <v>975</v>
      </c>
      <c r="F41" s="155">
        <v>1750000000</v>
      </c>
      <c r="G41" s="57"/>
      <c r="H41" s="57"/>
      <c r="I41" s="58">
        <v>2167440301.3419571</v>
      </c>
      <c r="J41" s="57"/>
      <c r="K41" s="57"/>
      <c r="L41" s="57"/>
      <c r="M41" s="10">
        <v>2054756469.4411511</v>
      </c>
      <c r="N41" s="10">
        <v>1896608942.3891189</v>
      </c>
      <c r="O41" s="10">
        <v>1659588841.9000432</v>
      </c>
      <c r="P41" s="1"/>
    </row>
    <row r="42" spans="2:16" ht="11.25" customHeight="1" x14ac:dyDescent="0.25">
      <c r="B42" s="25">
        <v>44317</v>
      </c>
      <c r="C42" s="26">
        <v>45323</v>
      </c>
      <c r="D42" s="10">
        <v>33</v>
      </c>
      <c r="E42" s="27">
        <v>1006</v>
      </c>
      <c r="F42" s="155">
        <v>1750000000</v>
      </c>
      <c r="G42" s="57"/>
      <c r="H42" s="57"/>
      <c r="I42" s="58">
        <v>2147382673.2206211</v>
      </c>
      <c r="J42" s="57"/>
      <c r="K42" s="57"/>
      <c r="L42" s="57"/>
      <c r="M42" s="10">
        <v>2032288856.1045461</v>
      </c>
      <c r="N42" s="10">
        <v>1871099858.8951681</v>
      </c>
      <c r="O42" s="10">
        <v>1630332919.7068934</v>
      </c>
      <c r="P42" s="1"/>
    </row>
    <row r="43" spans="2:16" ht="11.25" customHeight="1" x14ac:dyDescent="0.25">
      <c r="B43" s="25">
        <v>44317</v>
      </c>
      <c r="C43" s="26">
        <v>45352</v>
      </c>
      <c r="D43" s="10">
        <v>34</v>
      </c>
      <c r="E43" s="27">
        <v>1035</v>
      </c>
      <c r="F43" s="155">
        <v>1750000000</v>
      </c>
      <c r="G43" s="57"/>
      <c r="H43" s="57"/>
      <c r="I43" s="58">
        <v>2127629672.3408289</v>
      </c>
      <c r="J43" s="57"/>
      <c r="K43" s="57"/>
      <c r="L43" s="57"/>
      <c r="M43" s="10">
        <v>2010399517.3950157</v>
      </c>
      <c r="N43" s="10">
        <v>1846542650.9933901</v>
      </c>
      <c r="O43" s="10">
        <v>1602559719.7375395</v>
      </c>
      <c r="P43" s="1"/>
    </row>
    <row r="44" spans="2:16" ht="11.25" customHeight="1" x14ac:dyDescent="0.25">
      <c r="B44" s="25">
        <v>44317</v>
      </c>
      <c r="C44" s="26">
        <v>45383</v>
      </c>
      <c r="D44" s="10">
        <v>35</v>
      </c>
      <c r="E44" s="27">
        <v>1066</v>
      </c>
      <c r="F44" s="155">
        <v>1750000000</v>
      </c>
      <c r="G44" s="57"/>
      <c r="H44" s="57"/>
      <c r="I44" s="58">
        <v>2107673431.8364451</v>
      </c>
      <c r="J44" s="57"/>
      <c r="K44" s="57"/>
      <c r="L44" s="57"/>
      <c r="M44" s="10">
        <v>1988165040.6895418</v>
      </c>
      <c r="N44" s="10">
        <v>1821476187.0900798</v>
      </c>
      <c r="O44" s="10">
        <v>1574109705.7039247</v>
      </c>
      <c r="P44" s="1"/>
    </row>
    <row r="45" spans="2:16" ht="11.25" customHeight="1" x14ac:dyDescent="0.25">
      <c r="B45" s="25">
        <v>44317</v>
      </c>
      <c r="C45" s="26">
        <v>45413</v>
      </c>
      <c r="D45" s="10">
        <v>36</v>
      </c>
      <c r="E45" s="27">
        <v>1096</v>
      </c>
      <c r="F45" s="155">
        <v>1750000000</v>
      </c>
      <c r="G45" s="57"/>
      <c r="H45" s="57"/>
      <c r="I45" s="58">
        <v>2087889966.432447</v>
      </c>
      <c r="J45" s="57"/>
      <c r="K45" s="57"/>
      <c r="L45" s="57"/>
      <c r="M45" s="10">
        <v>1966270572.5360408</v>
      </c>
      <c r="N45" s="10">
        <v>1796983592.3986595</v>
      </c>
      <c r="O45" s="10">
        <v>1546577522.6056612</v>
      </c>
      <c r="P45" s="1"/>
    </row>
    <row r="46" spans="2:16" ht="11.25" customHeight="1" x14ac:dyDescent="0.25">
      <c r="B46" s="25">
        <v>44317</v>
      </c>
      <c r="C46" s="26">
        <v>45444</v>
      </c>
      <c r="D46" s="10">
        <v>37</v>
      </c>
      <c r="E46" s="27">
        <v>1127</v>
      </c>
      <c r="F46" s="155">
        <v>1750000000</v>
      </c>
      <c r="G46" s="57"/>
      <c r="H46" s="57"/>
      <c r="I46" s="58">
        <v>2067932132.8881869</v>
      </c>
      <c r="J46" s="57"/>
      <c r="K46" s="57"/>
      <c r="L46" s="57"/>
      <c r="M46" s="10">
        <v>1944172218.7226639</v>
      </c>
      <c r="N46" s="10">
        <v>1772269069.579087</v>
      </c>
      <c r="O46" s="10">
        <v>1518846413.0714536</v>
      </c>
      <c r="P46" s="1"/>
    </row>
    <row r="47" spans="2:16" ht="11.25" customHeight="1" x14ac:dyDescent="0.25">
      <c r="B47" s="25">
        <v>44317</v>
      </c>
      <c r="C47" s="26">
        <v>45474</v>
      </c>
      <c r="D47" s="10">
        <v>38</v>
      </c>
      <c r="E47" s="27">
        <v>1157</v>
      </c>
      <c r="F47" s="155">
        <v>1750000000</v>
      </c>
      <c r="G47" s="57"/>
      <c r="H47" s="57"/>
      <c r="I47" s="58">
        <v>2046274164.0456231</v>
      </c>
      <c r="J47" s="57"/>
      <c r="K47" s="57"/>
      <c r="L47" s="57"/>
      <c r="M47" s="10">
        <v>1920652662.6922088</v>
      </c>
      <c r="N47" s="10">
        <v>1746519846.369607</v>
      </c>
      <c r="O47" s="10">
        <v>1490643567.5396376</v>
      </c>
      <c r="P47" s="1"/>
    </row>
    <row r="48" spans="2:16" ht="11.25" customHeight="1" x14ac:dyDescent="0.25">
      <c r="B48" s="25">
        <v>44317</v>
      </c>
      <c r="C48" s="26">
        <v>45505</v>
      </c>
      <c r="D48" s="10">
        <v>39</v>
      </c>
      <c r="E48" s="27">
        <v>1188</v>
      </c>
      <c r="F48" s="155">
        <v>1750000000</v>
      </c>
      <c r="G48" s="57"/>
      <c r="H48" s="57"/>
      <c r="I48" s="58">
        <v>2026929290.310756</v>
      </c>
      <c r="J48" s="57"/>
      <c r="K48" s="57"/>
      <c r="L48" s="57"/>
      <c r="M48" s="10">
        <v>1899268604.7123075</v>
      </c>
      <c r="N48" s="10">
        <v>1722682232.8612626</v>
      </c>
      <c r="O48" s="10">
        <v>1464070801.5698011</v>
      </c>
      <c r="P48" s="1"/>
    </row>
    <row r="49" spans="2:16" ht="11.25" customHeight="1" x14ac:dyDescent="0.25">
      <c r="B49" s="25">
        <v>44317</v>
      </c>
      <c r="C49" s="26">
        <v>45536</v>
      </c>
      <c r="D49" s="10">
        <v>40</v>
      </c>
      <c r="E49" s="27">
        <v>1219</v>
      </c>
      <c r="F49" s="155">
        <v>1250000000</v>
      </c>
      <c r="G49" s="57"/>
      <c r="H49" s="57"/>
      <c r="I49" s="58">
        <v>2005643361.879837</v>
      </c>
      <c r="J49" s="57"/>
      <c r="K49" s="57"/>
      <c r="L49" s="57"/>
      <c r="M49" s="10">
        <v>1876135841.7769833</v>
      </c>
      <c r="N49" s="10">
        <v>1697372487.3942599</v>
      </c>
      <c r="O49" s="10">
        <v>1436450559.7336373</v>
      </c>
      <c r="P49" s="1"/>
    </row>
    <row r="50" spans="2:16" ht="11.25" customHeight="1" x14ac:dyDescent="0.25">
      <c r="B50" s="25">
        <v>44317</v>
      </c>
      <c r="C50" s="26">
        <v>45566</v>
      </c>
      <c r="D50" s="10">
        <v>41</v>
      </c>
      <c r="E50" s="27">
        <v>1249</v>
      </c>
      <c r="F50" s="155">
        <v>1250000000</v>
      </c>
      <c r="G50" s="57"/>
      <c r="H50" s="57"/>
      <c r="I50" s="58">
        <v>1985414998.0757589</v>
      </c>
      <c r="J50" s="57"/>
      <c r="K50" s="57"/>
      <c r="L50" s="57"/>
      <c r="M50" s="10">
        <v>1854165211.7316396</v>
      </c>
      <c r="N50" s="10">
        <v>1673366513.7012994</v>
      </c>
      <c r="O50" s="10">
        <v>1410329797.5765247</v>
      </c>
      <c r="P50" s="1"/>
    </row>
    <row r="51" spans="2:16" ht="11.25" customHeight="1" x14ac:dyDescent="0.25">
      <c r="B51" s="25">
        <v>44317</v>
      </c>
      <c r="C51" s="26">
        <v>45597</v>
      </c>
      <c r="D51" s="10">
        <v>42</v>
      </c>
      <c r="E51" s="27">
        <v>1280</v>
      </c>
      <c r="F51" s="155">
        <v>1250000000</v>
      </c>
      <c r="G51" s="57"/>
      <c r="H51" s="57"/>
      <c r="I51" s="58">
        <v>1966030368.614187</v>
      </c>
      <c r="J51" s="57"/>
      <c r="K51" s="57"/>
      <c r="L51" s="57"/>
      <c r="M51" s="10">
        <v>1832947944.4561191</v>
      </c>
      <c r="N51" s="10">
        <v>1650011114.1132421</v>
      </c>
      <c r="O51" s="10">
        <v>1384755494.3883257</v>
      </c>
      <c r="P51" s="1"/>
    </row>
    <row r="52" spans="2:16" ht="11.25" customHeight="1" x14ac:dyDescent="0.25">
      <c r="B52" s="25">
        <v>44317</v>
      </c>
      <c r="C52" s="26">
        <v>45627</v>
      </c>
      <c r="D52" s="10">
        <v>43</v>
      </c>
      <c r="E52" s="27">
        <v>1310</v>
      </c>
      <c r="F52" s="155">
        <v>1250000000</v>
      </c>
      <c r="G52" s="57"/>
      <c r="H52" s="57"/>
      <c r="I52" s="58">
        <v>1947157765.311084</v>
      </c>
      <c r="J52" s="57"/>
      <c r="K52" s="57"/>
      <c r="L52" s="57"/>
      <c r="M52" s="10">
        <v>1812373112.6010368</v>
      </c>
      <c r="N52" s="10">
        <v>1627474213.8695688</v>
      </c>
      <c r="O52" s="10">
        <v>1360242772.9137733</v>
      </c>
      <c r="P52" s="1"/>
    </row>
    <row r="53" spans="2:16" ht="11.25" customHeight="1" x14ac:dyDescent="0.25">
      <c r="B53" s="25">
        <v>44317</v>
      </c>
      <c r="C53" s="26">
        <v>45658</v>
      </c>
      <c r="D53" s="10">
        <v>44</v>
      </c>
      <c r="E53" s="27">
        <v>1341</v>
      </c>
      <c r="F53" s="155">
        <v>1250000000</v>
      </c>
      <c r="G53" s="57"/>
      <c r="H53" s="57"/>
      <c r="I53" s="58">
        <v>1927290839.541188</v>
      </c>
      <c r="J53" s="57"/>
      <c r="K53" s="57"/>
      <c r="L53" s="57"/>
      <c r="M53" s="10">
        <v>1790838844.2358005</v>
      </c>
      <c r="N53" s="10">
        <v>1604047055.5739079</v>
      </c>
      <c r="O53" s="10">
        <v>1334983920.8347447</v>
      </c>
      <c r="P53" s="1"/>
    </row>
    <row r="54" spans="2:16" ht="11.25" customHeight="1" x14ac:dyDescent="0.25">
      <c r="B54" s="25">
        <v>44317</v>
      </c>
      <c r="C54" s="26">
        <v>45689</v>
      </c>
      <c r="D54" s="10">
        <v>45</v>
      </c>
      <c r="E54" s="27">
        <v>1372</v>
      </c>
      <c r="F54" s="155">
        <v>1250000000</v>
      </c>
      <c r="G54" s="57"/>
      <c r="H54" s="57"/>
      <c r="I54" s="58">
        <v>1908047949.4778991</v>
      </c>
      <c r="J54" s="57"/>
      <c r="K54" s="57"/>
      <c r="L54" s="57"/>
      <c r="M54" s="10">
        <v>1769951280.2687721</v>
      </c>
      <c r="N54" s="10">
        <v>1581306308.4556985</v>
      </c>
      <c r="O54" s="10">
        <v>1310483489.0198622</v>
      </c>
      <c r="P54" s="1"/>
    </row>
    <row r="55" spans="2:16" ht="11.25" customHeight="1" x14ac:dyDescent="0.25">
      <c r="B55" s="25">
        <v>44317</v>
      </c>
      <c r="C55" s="26">
        <v>45717</v>
      </c>
      <c r="D55" s="10">
        <v>46</v>
      </c>
      <c r="E55" s="27">
        <v>1400</v>
      </c>
      <c r="F55" s="155">
        <v>1250000000</v>
      </c>
      <c r="G55" s="57"/>
      <c r="H55" s="57"/>
      <c r="I55" s="58">
        <v>1889037470.398144</v>
      </c>
      <c r="J55" s="57"/>
      <c r="K55" s="57"/>
      <c r="L55" s="57"/>
      <c r="M55" s="10">
        <v>1749632040.8881202</v>
      </c>
      <c r="N55" s="10">
        <v>1559561591.1206672</v>
      </c>
      <c r="O55" s="10">
        <v>1287517356.0077379</v>
      </c>
      <c r="P55" s="1"/>
    </row>
    <row r="56" spans="2:16" ht="11.25" customHeight="1" x14ac:dyDescent="0.25">
      <c r="B56" s="25">
        <v>44317</v>
      </c>
      <c r="C56" s="26">
        <v>45748</v>
      </c>
      <c r="D56" s="10">
        <v>47</v>
      </c>
      <c r="E56" s="27">
        <v>1431</v>
      </c>
      <c r="F56" s="155">
        <v>1250000000</v>
      </c>
      <c r="G56" s="57"/>
      <c r="H56" s="57"/>
      <c r="I56" s="58">
        <v>1869729751.1267321</v>
      </c>
      <c r="J56" s="57"/>
      <c r="K56" s="57"/>
      <c r="L56" s="57"/>
      <c r="M56" s="10">
        <v>1728811999.9647801</v>
      </c>
      <c r="N56" s="10">
        <v>1537084236.8997703</v>
      </c>
      <c r="O56" s="10">
        <v>1263586128.6434891</v>
      </c>
      <c r="P56" s="1"/>
    </row>
    <row r="57" spans="2:16" ht="11.25" customHeight="1" x14ac:dyDescent="0.25">
      <c r="B57" s="25">
        <v>44317</v>
      </c>
      <c r="C57" s="26">
        <v>45778</v>
      </c>
      <c r="D57" s="10">
        <v>48</v>
      </c>
      <c r="E57" s="27">
        <v>1461</v>
      </c>
      <c r="F57" s="155">
        <v>1250000000</v>
      </c>
      <c r="G57" s="57"/>
      <c r="H57" s="57"/>
      <c r="I57" s="58">
        <v>1851227262.4283371</v>
      </c>
      <c r="J57" s="57"/>
      <c r="K57" s="57"/>
      <c r="L57" s="57"/>
      <c r="M57" s="10">
        <v>1708894403.7251196</v>
      </c>
      <c r="N57" s="10">
        <v>1515635940.7255552</v>
      </c>
      <c r="O57" s="10">
        <v>1240846784.4413908</v>
      </c>
      <c r="P57" s="1"/>
    </row>
    <row r="58" spans="2:16" ht="11.25" customHeight="1" x14ac:dyDescent="0.25">
      <c r="B58" s="25">
        <v>44317</v>
      </c>
      <c r="C58" s="26">
        <v>45809</v>
      </c>
      <c r="D58" s="10">
        <v>49</v>
      </c>
      <c r="E58" s="27">
        <v>1492</v>
      </c>
      <c r="F58" s="155">
        <v>1250000000</v>
      </c>
      <c r="G58" s="57"/>
      <c r="H58" s="57"/>
      <c r="I58" s="58">
        <v>1831886010.397167</v>
      </c>
      <c r="J58" s="57"/>
      <c r="K58" s="57"/>
      <c r="L58" s="57"/>
      <c r="M58" s="10">
        <v>1688172087.5745938</v>
      </c>
      <c r="N58" s="10">
        <v>1493449273.4320271</v>
      </c>
      <c r="O58" s="10">
        <v>1217503896.523576</v>
      </c>
      <c r="P58" s="1"/>
    </row>
    <row r="59" spans="2:16" ht="11.25" customHeight="1" x14ac:dyDescent="0.25">
      <c r="B59" s="25">
        <v>44317</v>
      </c>
      <c r="C59" s="26">
        <v>45839</v>
      </c>
      <c r="D59" s="10">
        <v>50</v>
      </c>
      <c r="E59" s="27">
        <v>1522</v>
      </c>
      <c r="F59" s="155">
        <v>1250000000</v>
      </c>
      <c r="G59" s="57"/>
      <c r="H59" s="57"/>
      <c r="I59" s="58">
        <v>1813062984.382165</v>
      </c>
      <c r="J59" s="57"/>
      <c r="K59" s="57"/>
      <c r="L59" s="57"/>
      <c r="M59" s="10">
        <v>1668083248.4208503</v>
      </c>
      <c r="N59" s="10">
        <v>1472045550.6701472</v>
      </c>
      <c r="O59" s="10">
        <v>1195135691.2869022</v>
      </c>
      <c r="P59" s="1"/>
    </row>
    <row r="60" spans="2:16" ht="11.25" customHeight="1" x14ac:dyDescent="0.25">
      <c r="B60" s="25">
        <v>44317</v>
      </c>
      <c r="C60" s="26">
        <v>45870</v>
      </c>
      <c r="D60" s="10">
        <v>51</v>
      </c>
      <c r="E60" s="27">
        <v>1553</v>
      </c>
      <c r="F60" s="155">
        <v>1250000000</v>
      </c>
      <c r="G60" s="57"/>
      <c r="H60" s="57"/>
      <c r="I60" s="58">
        <v>1794152327.602078</v>
      </c>
      <c r="J60" s="57"/>
      <c r="K60" s="57"/>
      <c r="L60" s="57"/>
      <c r="M60" s="10">
        <v>1647885079.5483286</v>
      </c>
      <c r="N60" s="10">
        <v>1450522742.1427684</v>
      </c>
      <c r="O60" s="10">
        <v>1172673548.9481306</v>
      </c>
      <c r="P60" s="1"/>
    </row>
    <row r="61" spans="2:16" ht="11.25" customHeight="1" x14ac:dyDescent="0.25">
      <c r="B61" s="25">
        <v>44317</v>
      </c>
      <c r="C61" s="26">
        <v>45901</v>
      </c>
      <c r="D61" s="10">
        <v>52</v>
      </c>
      <c r="E61" s="27">
        <v>1584</v>
      </c>
      <c r="F61" s="155">
        <v>1250000000</v>
      </c>
      <c r="G61" s="57"/>
      <c r="H61" s="57"/>
      <c r="I61" s="58">
        <v>1775054175.1258061</v>
      </c>
      <c r="J61" s="57"/>
      <c r="K61" s="57"/>
      <c r="L61" s="57"/>
      <c r="M61" s="10">
        <v>1627578709.1990376</v>
      </c>
      <c r="N61" s="10">
        <v>1429004886.1577396</v>
      </c>
      <c r="O61" s="10">
        <v>1150384231.8116338</v>
      </c>
      <c r="P61" s="1"/>
    </row>
    <row r="62" spans="2:16" ht="11.25" customHeight="1" x14ac:dyDescent="0.25">
      <c r="B62" s="25">
        <v>44317</v>
      </c>
      <c r="C62" s="26">
        <v>45931</v>
      </c>
      <c r="D62" s="10">
        <v>53</v>
      </c>
      <c r="E62" s="27">
        <v>1614</v>
      </c>
      <c r="F62" s="155">
        <v>750000000</v>
      </c>
      <c r="G62" s="57"/>
      <c r="H62" s="57"/>
      <c r="I62" s="58">
        <v>1757165258.717948</v>
      </c>
      <c r="J62" s="57"/>
      <c r="K62" s="57"/>
      <c r="L62" s="57"/>
      <c r="M62" s="10">
        <v>1608531448.5072477</v>
      </c>
      <c r="N62" s="10">
        <v>1408805495.9835336</v>
      </c>
      <c r="O62" s="10">
        <v>1129474231.6210437</v>
      </c>
      <c r="P62" s="1"/>
    </row>
    <row r="63" spans="2:16" ht="11.25" customHeight="1" x14ac:dyDescent="0.25">
      <c r="B63" s="25">
        <v>44317</v>
      </c>
      <c r="C63" s="26">
        <v>45962</v>
      </c>
      <c r="D63" s="10">
        <v>54</v>
      </c>
      <c r="E63" s="27">
        <v>1645</v>
      </c>
      <c r="F63" s="155">
        <v>750000000</v>
      </c>
      <c r="G63" s="57"/>
      <c r="H63" s="57"/>
      <c r="I63" s="58">
        <v>1737238626.9752259</v>
      </c>
      <c r="J63" s="57"/>
      <c r="K63" s="57"/>
      <c r="L63" s="57"/>
      <c r="M63" s="10">
        <v>1587593105.9931581</v>
      </c>
      <c r="N63" s="10">
        <v>1386930753.4623108</v>
      </c>
      <c r="O63" s="10">
        <v>1107227051.2489116</v>
      </c>
      <c r="P63" s="1"/>
    </row>
    <row r="64" spans="2:16" ht="11.25" customHeight="1" x14ac:dyDescent="0.25">
      <c r="B64" s="25">
        <v>44317</v>
      </c>
      <c r="C64" s="26">
        <v>45992</v>
      </c>
      <c r="D64" s="10">
        <v>55</v>
      </c>
      <c r="E64" s="27">
        <v>1675</v>
      </c>
      <c r="F64" s="155">
        <v>750000000</v>
      </c>
      <c r="G64" s="57"/>
      <c r="H64" s="57"/>
      <c r="I64" s="58">
        <v>1719807199.9140539</v>
      </c>
      <c r="J64" s="57"/>
      <c r="K64" s="57"/>
      <c r="L64" s="57"/>
      <c r="M64" s="10">
        <v>1569083481.1101158</v>
      </c>
      <c r="N64" s="10">
        <v>1367386826.1617911</v>
      </c>
      <c r="O64" s="10">
        <v>1087149785.3035131</v>
      </c>
      <c r="P64" s="1"/>
    </row>
    <row r="65" spans="2:16" ht="11.25" customHeight="1" x14ac:dyDescent="0.25">
      <c r="B65" s="25">
        <v>44317</v>
      </c>
      <c r="C65" s="26">
        <v>46023</v>
      </c>
      <c r="D65" s="10">
        <v>56</v>
      </c>
      <c r="E65" s="27">
        <v>1706</v>
      </c>
      <c r="F65" s="155">
        <v>750000000</v>
      </c>
      <c r="G65" s="57"/>
      <c r="H65" s="57"/>
      <c r="I65" s="58">
        <v>1702595039.5380909</v>
      </c>
      <c r="J65" s="57"/>
      <c r="K65" s="57"/>
      <c r="L65" s="57"/>
      <c r="M65" s="10">
        <v>1550745145.5446513</v>
      </c>
      <c r="N65" s="10">
        <v>1347968875.1180561</v>
      </c>
      <c r="O65" s="10">
        <v>1067172135.1956354</v>
      </c>
      <c r="P65" s="1"/>
    </row>
    <row r="66" spans="2:16" ht="11.25" customHeight="1" x14ac:dyDescent="0.25">
      <c r="B66" s="25">
        <v>44317</v>
      </c>
      <c r="C66" s="26">
        <v>46054</v>
      </c>
      <c r="D66" s="10">
        <v>57</v>
      </c>
      <c r="E66" s="27">
        <v>1737</v>
      </c>
      <c r="F66" s="155">
        <v>750000000</v>
      </c>
      <c r="G66" s="57"/>
      <c r="H66" s="57"/>
      <c r="I66" s="58">
        <v>1685592958.5509861</v>
      </c>
      <c r="J66" s="57"/>
      <c r="K66" s="57"/>
      <c r="L66" s="57"/>
      <c r="M66" s="10">
        <v>1532655521.0355453</v>
      </c>
      <c r="N66" s="10">
        <v>1328856487.300853</v>
      </c>
      <c r="O66" s="10">
        <v>1047585100.6851217</v>
      </c>
      <c r="P66" s="1"/>
    </row>
    <row r="67" spans="2:16" ht="11.25" customHeight="1" x14ac:dyDescent="0.25">
      <c r="B67" s="25">
        <v>44317</v>
      </c>
      <c r="C67" s="26">
        <v>46082</v>
      </c>
      <c r="D67" s="10">
        <v>58</v>
      </c>
      <c r="E67" s="27">
        <v>1765</v>
      </c>
      <c r="F67" s="155">
        <v>750000000</v>
      </c>
      <c r="G67" s="57"/>
      <c r="H67" s="57"/>
      <c r="I67" s="58">
        <v>1667774217.0418351</v>
      </c>
      <c r="J67" s="57"/>
      <c r="K67" s="57"/>
      <c r="L67" s="57"/>
      <c r="M67" s="10">
        <v>1514130208.6361296</v>
      </c>
      <c r="N67" s="10">
        <v>1309778530.3861492</v>
      </c>
      <c r="O67" s="10">
        <v>1028594293.6021529</v>
      </c>
      <c r="P67" s="1"/>
    </row>
    <row r="68" spans="2:16" ht="11.25" customHeight="1" x14ac:dyDescent="0.25">
      <c r="B68" s="25">
        <v>44317</v>
      </c>
      <c r="C68" s="26">
        <v>46113</v>
      </c>
      <c r="D68" s="10">
        <v>59</v>
      </c>
      <c r="E68" s="27">
        <v>1796</v>
      </c>
      <c r="F68" s="155">
        <v>750000000</v>
      </c>
      <c r="G68" s="57"/>
      <c r="H68" s="57"/>
      <c r="I68" s="58">
        <v>1650055969.229378</v>
      </c>
      <c r="J68" s="57"/>
      <c r="K68" s="57"/>
      <c r="L68" s="57"/>
      <c r="M68" s="10">
        <v>1495503463.7633955</v>
      </c>
      <c r="N68" s="10">
        <v>1290375650.2548234</v>
      </c>
      <c r="O68" s="10">
        <v>1009064719.8676591</v>
      </c>
      <c r="P68" s="1"/>
    </row>
    <row r="69" spans="2:16" ht="11.25" customHeight="1" x14ac:dyDescent="0.25">
      <c r="B69" s="25">
        <v>44317</v>
      </c>
      <c r="C69" s="26">
        <v>46143</v>
      </c>
      <c r="D69" s="10">
        <v>60</v>
      </c>
      <c r="E69" s="27">
        <v>1826</v>
      </c>
      <c r="F69" s="155">
        <v>750000000</v>
      </c>
      <c r="G69" s="57"/>
      <c r="H69" s="57"/>
      <c r="I69" s="58">
        <v>1632723516.107554</v>
      </c>
      <c r="J69" s="57"/>
      <c r="K69" s="57"/>
      <c r="L69" s="57"/>
      <c r="M69" s="10">
        <v>1477365510.2241094</v>
      </c>
      <c r="N69" s="10">
        <v>1271588112.5562489</v>
      </c>
      <c r="O69" s="10">
        <v>990296868.2592082</v>
      </c>
      <c r="P69" s="1"/>
    </row>
    <row r="70" spans="2:16" ht="11.25" customHeight="1" x14ac:dyDescent="0.25">
      <c r="B70" s="25">
        <v>44317</v>
      </c>
      <c r="C70" s="26">
        <v>46174</v>
      </c>
      <c r="D70" s="10">
        <v>61</v>
      </c>
      <c r="E70" s="27">
        <v>1857</v>
      </c>
      <c r="F70" s="155">
        <v>750000000</v>
      </c>
      <c r="G70" s="57"/>
      <c r="H70" s="57"/>
      <c r="I70" s="58">
        <v>1615242367.288271</v>
      </c>
      <c r="J70" s="57"/>
      <c r="K70" s="57"/>
      <c r="L70" s="57"/>
      <c r="M70" s="10">
        <v>1459068846.3085718</v>
      </c>
      <c r="N70" s="10">
        <v>1252646071.5610626</v>
      </c>
      <c r="O70" s="10">
        <v>971413079.48403728</v>
      </c>
      <c r="P70" s="1"/>
    </row>
    <row r="71" spans="2:16" ht="11.25" customHeight="1" x14ac:dyDescent="0.25">
      <c r="B71" s="25">
        <v>44317</v>
      </c>
      <c r="C71" s="26">
        <v>46204</v>
      </c>
      <c r="D71" s="10">
        <v>62</v>
      </c>
      <c r="E71" s="27">
        <v>1887</v>
      </c>
      <c r="F71" s="155">
        <v>750000000</v>
      </c>
      <c r="G71" s="57"/>
      <c r="H71" s="57"/>
      <c r="I71" s="58">
        <v>1598197710.0177701</v>
      </c>
      <c r="J71" s="57"/>
      <c r="K71" s="57"/>
      <c r="L71" s="57"/>
      <c r="M71" s="10">
        <v>1441302538.5130444</v>
      </c>
      <c r="N71" s="10">
        <v>1234347708.0700653</v>
      </c>
      <c r="O71" s="10">
        <v>953299059.11119533</v>
      </c>
      <c r="P71" s="1"/>
    </row>
    <row r="72" spans="2:16" ht="11.25" customHeight="1" x14ac:dyDescent="0.25">
      <c r="B72" s="25">
        <v>44317</v>
      </c>
      <c r="C72" s="26">
        <v>46235</v>
      </c>
      <c r="D72" s="10">
        <v>63</v>
      </c>
      <c r="E72" s="27">
        <v>1918</v>
      </c>
      <c r="F72" s="155">
        <v>750000000</v>
      </c>
      <c r="G72" s="57"/>
      <c r="H72" s="57"/>
      <c r="I72" s="58">
        <v>1581401488.477145</v>
      </c>
      <c r="J72" s="57"/>
      <c r="K72" s="57"/>
      <c r="L72" s="57"/>
      <c r="M72" s="10">
        <v>1423736338.3536062</v>
      </c>
      <c r="N72" s="10">
        <v>1216202876.0966344</v>
      </c>
      <c r="O72" s="10">
        <v>935307237.71645701</v>
      </c>
      <c r="P72" s="1"/>
    </row>
    <row r="73" spans="2:16" ht="11.25" customHeight="1" x14ac:dyDescent="0.25">
      <c r="B73" s="25">
        <v>44317</v>
      </c>
      <c r="C73" s="26">
        <v>46266</v>
      </c>
      <c r="D73" s="10">
        <v>64</v>
      </c>
      <c r="E73" s="27">
        <v>1949</v>
      </c>
      <c r="F73" s="155">
        <v>750000000</v>
      </c>
      <c r="G73" s="57"/>
      <c r="H73" s="57"/>
      <c r="I73" s="58">
        <v>1563935272.8755071</v>
      </c>
      <c r="J73" s="57"/>
      <c r="K73" s="57"/>
      <c r="L73" s="57"/>
      <c r="M73" s="10">
        <v>1405623406.3642471</v>
      </c>
      <c r="N73" s="10">
        <v>1197676503.8535004</v>
      </c>
      <c r="O73" s="10">
        <v>917158548.13278615</v>
      </c>
      <c r="P73" s="1"/>
    </row>
    <row r="74" spans="2:16" ht="11.25" customHeight="1" x14ac:dyDescent="0.25">
      <c r="B74" s="25">
        <v>44317</v>
      </c>
      <c r="C74" s="26">
        <v>46296</v>
      </c>
      <c r="D74" s="10">
        <v>65</v>
      </c>
      <c r="E74" s="27">
        <v>1979</v>
      </c>
      <c r="F74" s="155">
        <v>750000000</v>
      </c>
      <c r="G74" s="57"/>
      <c r="H74" s="57"/>
      <c r="I74" s="58">
        <v>1547456703.100215</v>
      </c>
      <c r="J74" s="57"/>
      <c r="K74" s="57"/>
      <c r="L74" s="57"/>
      <c r="M74" s="10">
        <v>1388530016.4990327</v>
      </c>
      <c r="N74" s="10">
        <v>1180199942.2325451</v>
      </c>
      <c r="O74" s="10">
        <v>900070568.80619061</v>
      </c>
      <c r="P74" s="1"/>
    </row>
    <row r="75" spans="2:16" ht="11.25" customHeight="1" x14ac:dyDescent="0.25">
      <c r="B75" s="25">
        <v>44317</v>
      </c>
      <c r="C75" s="26">
        <v>46327</v>
      </c>
      <c r="D75" s="10">
        <v>66</v>
      </c>
      <c r="E75" s="27">
        <v>2010</v>
      </c>
      <c r="F75" s="155">
        <v>750000000</v>
      </c>
      <c r="G75" s="57"/>
      <c r="H75" s="57"/>
      <c r="I75" s="58">
        <v>1531628373.4916551</v>
      </c>
      <c r="J75" s="57"/>
      <c r="K75" s="57"/>
      <c r="L75" s="57"/>
      <c r="M75" s="10">
        <v>1371996325.0526981</v>
      </c>
      <c r="N75" s="10">
        <v>1163181155.0963371</v>
      </c>
      <c r="O75" s="10">
        <v>883334004.21207881</v>
      </c>
      <c r="P75" s="1"/>
    </row>
    <row r="76" spans="2:16" ht="11.25" customHeight="1" x14ac:dyDescent="0.25">
      <c r="B76" s="25">
        <v>44317</v>
      </c>
      <c r="C76" s="26">
        <v>46357</v>
      </c>
      <c r="D76" s="10">
        <v>67</v>
      </c>
      <c r="E76" s="27">
        <v>2040</v>
      </c>
      <c r="F76" s="155">
        <v>750000000</v>
      </c>
      <c r="G76" s="57"/>
      <c r="H76" s="57"/>
      <c r="I76" s="58">
        <v>1514939499.509021</v>
      </c>
      <c r="J76" s="57"/>
      <c r="K76" s="57"/>
      <c r="L76" s="57"/>
      <c r="M76" s="10">
        <v>1354819362.0741649</v>
      </c>
      <c r="N76" s="10">
        <v>1145791434.5622618</v>
      </c>
      <c r="O76" s="10">
        <v>866561213.19954538</v>
      </c>
      <c r="P76" s="1"/>
    </row>
    <row r="77" spans="2:16" ht="11.25" customHeight="1" x14ac:dyDescent="0.25">
      <c r="B77" s="25">
        <v>44317</v>
      </c>
      <c r="C77" s="26">
        <v>46388</v>
      </c>
      <c r="D77" s="10">
        <v>68</v>
      </c>
      <c r="E77" s="27">
        <v>2071</v>
      </c>
      <c r="F77" s="155">
        <v>750000000</v>
      </c>
      <c r="G77" s="57"/>
      <c r="H77" s="57"/>
      <c r="I77" s="58">
        <v>1498352905.7198639</v>
      </c>
      <c r="J77" s="57"/>
      <c r="K77" s="57"/>
      <c r="L77" s="57"/>
      <c r="M77" s="10">
        <v>1337713157.86217</v>
      </c>
      <c r="N77" s="10">
        <v>1128447265.3732469</v>
      </c>
      <c r="O77" s="10">
        <v>849829031.16821766</v>
      </c>
      <c r="P77" s="1"/>
    </row>
    <row r="78" spans="2:16" ht="11.25" customHeight="1" x14ac:dyDescent="0.25">
      <c r="B78" s="25">
        <v>44317</v>
      </c>
      <c r="C78" s="26">
        <v>46419</v>
      </c>
      <c r="D78" s="10">
        <v>69</v>
      </c>
      <c r="E78" s="27">
        <v>2102</v>
      </c>
      <c r="F78" s="155">
        <v>750000000</v>
      </c>
      <c r="G78" s="57"/>
      <c r="H78" s="57"/>
      <c r="I78" s="58">
        <v>1482492645.676702</v>
      </c>
      <c r="J78" s="57"/>
      <c r="K78" s="57"/>
      <c r="L78" s="57"/>
      <c r="M78" s="10">
        <v>1321308446.0804615</v>
      </c>
      <c r="N78" s="10">
        <v>1111774154.0324895</v>
      </c>
      <c r="O78" s="10">
        <v>833726273.39124298</v>
      </c>
      <c r="P78" s="1"/>
    </row>
    <row r="79" spans="2:16" ht="11.25" customHeight="1" x14ac:dyDescent="0.25">
      <c r="B79" s="25">
        <v>44317</v>
      </c>
      <c r="C79" s="26">
        <v>46447</v>
      </c>
      <c r="D79" s="10">
        <v>70</v>
      </c>
      <c r="E79" s="27">
        <v>2130</v>
      </c>
      <c r="F79" s="155">
        <v>750000000</v>
      </c>
      <c r="G79" s="57"/>
      <c r="H79" s="57"/>
      <c r="I79" s="58">
        <v>1467025970.5778539</v>
      </c>
      <c r="J79" s="57"/>
      <c r="K79" s="57"/>
      <c r="L79" s="57"/>
      <c r="M79" s="10">
        <v>1305520178.1795266</v>
      </c>
      <c r="N79" s="10">
        <v>1095965964.6614625</v>
      </c>
      <c r="O79" s="10">
        <v>818726773.56734562</v>
      </c>
      <c r="P79" s="1"/>
    </row>
    <row r="80" spans="2:16" ht="11.25" customHeight="1" x14ac:dyDescent="0.25">
      <c r="B80" s="25">
        <v>44317</v>
      </c>
      <c r="C80" s="26">
        <v>46478</v>
      </c>
      <c r="D80" s="10">
        <v>71</v>
      </c>
      <c r="E80" s="27">
        <v>2161</v>
      </c>
      <c r="F80" s="155">
        <v>750000000</v>
      </c>
      <c r="G80" s="57"/>
      <c r="H80" s="57"/>
      <c r="I80" s="58">
        <v>1451749944.8736579</v>
      </c>
      <c r="J80" s="57"/>
      <c r="K80" s="57"/>
      <c r="L80" s="57"/>
      <c r="M80" s="10">
        <v>1289734697.6204381</v>
      </c>
      <c r="N80" s="10">
        <v>1079960708.8691168</v>
      </c>
      <c r="O80" s="10">
        <v>803353148.73258865</v>
      </c>
      <c r="P80" s="1"/>
    </row>
    <row r="81" spans="2:16" ht="11.25" customHeight="1" x14ac:dyDescent="0.25">
      <c r="B81" s="25">
        <v>44317</v>
      </c>
      <c r="C81" s="26">
        <v>46508</v>
      </c>
      <c r="D81" s="10">
        <v>72</v>
      </c>
      <c r="E81" s="27">
        <v>2191</v>
      </c>
      <c r="F81" s="155">
        <v>750000000</v>
      </c>
      <c r="G81" s="57"/>
      <c r="H81" s="57"/>
      <c r="I81" s="58">
        <v>1436444721.512002</v>
      </c>
      <c r="J81" s="57"/>
      <c r="K81" s="57"/>
      <c r="L81" s="57"/>
      <c r="M81" s="10">
        <v>1274042875.781661</v>
      </c>
      <c r="N81" s="10">
        <v>1064195412.6126448</v>
      </c>
      <c r="O81" s="10">
        <v>788380748.9216764</v>
      </c>
      <c r="P81" s="1"/>
    </row>
    <row r="82" spans="2:16" ht="11.25" customHeight="1" x14ac:dyDescent="0.25">
      <c r="B82" s="25">
        <v>44317</v>
      </c>
      <c r="C82" s="26">
        <v>46539</v>
      </c>
      <c r="D82" s="10">
        <v>73</v>
      </c>
      <c r="E82" s="27">
        <v>2222</v>
      </c>
      <c r="F82" s="155">
        <v>750000000</v>
      </c>
      <c r="G82" s="57"/>
      <c r="H82" s="57"/>
      <c r="I82" s="58">
        <v>1419274864.770745</v>
      </c>
      <c r="J82" s="57"/>
      <c r="K82" s="57"/>
      <c r="L82" s="57"/>
      <c r="M82" s="10">
        <v>1256679169.9733753</v>
      </c>
      <c r="N82" s="10">
        <v>1047022098.919106</v>
      </c>
      <c r="O82" s="10">
        <v>772373022.28232479</v>
      </c>
      <c r="P82" s="1"/>
    </row>
    <row r="83" spans="2:16" ht="11.25" customHeight="1" x14ac:dyDescent="0.25">
      <c r="B83" s="25">
        <v>44317</v>
      </c>
      <c r="C83" s="26">
        <v>46569</v>
      </c>
      <c r="D83" s="10">
        <v>74</v>
      </c>
      <c r="E83" s="27">
        <v>2252</v>
      </c>
      <c r="F83" s="155">
        <v>750000000</v>
      </c>
      <c r="G83" s="57"/>
      <c r="H83" s="57"/>
      <c r="I83" s="58">
        <v>1403468477.073981</v>
      </c>
      <c r="J83" s="57"/>
      <c r="K83" s="57"/>
      <c r="L83" s="57"/>
      <c r="M83" s="10">
        <v>1240643852.3741102</v>
      </c>
      <c r="N83" s="10">
        <v>1031117901.5887333</v>
      </c>
      <c r="O83" s="10">
        <v>757522711.90157187</v>
      </c>
      <c r="P83" s="1"/>
    </row>
    <row r="84" spans="2:16" ht="11.25" customHeight="1" x14ac:dyDescent="0.25">
      <c r="B84" s="25">
        <v>44317</v>
      </c>
      <c r="C84" s="26">
        <v>46600</v>
      </c>
      <c r="D84" s="10">
        <v>75</v>
      </c>
      <c r="E84" s="27">
        <v>2283</v>
      </c>
      <c r="F84" s="155">
        <v>750000000</v>
      </c>
      <c r="G84" s="57"/>
      <c r="H84" s="57"/>
      <c r="I84" s="58">
        <v>1388626737.5682321</v>
      </c>
      <c r="J84" s="57"/>
      <c r="K84" s="57"/>
      <c r="L84" s="57"/>
      <c r="M84" s="10">
        <v>1225442018.7507217</v>
      </c>
      <c r="N84" s="10">
        <v>1015893214.3906838</v>
      </c>
      <c r="O84" s="10">
        <v>743176572.10467052</v>
      </c>
      <c r="P84" s="1"/>
    </row>
    <row r="85" spans="2:16" ht="11.25" customHeight="1" x14ac:dyDescent="0.25">
      <c r="B85" s="25">
        <v>44317</v>
      </c>
      <c r="C85" s="26">
        <v>46631</v>
      </c>
      <c r="D85" s="10">
        <v>76</v>
      </c>
      <c r="E85" s="27">
        <v>2314</v>
      </c>
      <c r="F85" s="155">
        <v>750000000</v>
      </c>
      <c r="G85" s="57"/>
      <c r="H85" s="57"/>
      <c r="I85" s="58">
        <v>1373618357.3803971</v>
      </c>
      <c r="J85" s="57"/>
      <c r="K85" s="57"/>
      <c r="L85" s="57"/>
      <c r="M85" s="10">
        <v>1210141374.6260948</v>
      </c>
      <c r="N85" s="10">
        <v>1000657591.3304007</v>
      </c>
      <c r="O85" s="10">
        <v>728930403.66709793</v>
      </c>
      <c r="P85" s="1"/>
    </row>
    <row r="86" spans="2:16" ht="11.25" customHeight="1" x14ac:dyDescent="0.25">
      <c r="B86" s="25">
        <v>44317</v>
      </c>
      <c r="C86" s="26">
        <v>46661</v>
      </c>
      <c r="D86" s="10">
        <v>77</v>
      </c>
      <c r="E86" s="27">
        <v>2344</v>
      </c>
      <c r="F86" s="155">
        <v>750000000</v>
      </c>
      <c r="G86" s="57"/>
      <c r="H86" s="57"/>
      <c r="I86" s="58">
        <v>1358740223.3179851</v>
      </c>
      <c r="J86" s="57"/>
      <c r="K86" s="57"/>
      <c r="L86" s="57"/>
      <c r="M86" s="10">
        <v>1195069096.4447131</v>
      </c>
      <c r="N86" s="10">
        <v>985762216.74396551</v>
      </c>
      <c r="O86" s="10">
        <v>715136298.23260176</v>
      </c>
      <c r="P86" s="1"/>
    </row>
    <row r="87" spans="2:16" ht="11.25" customHeight="1" x14ac:dyDescent="0.25">
      <c r="B87" s="25">
        <v>44317</v>
      </c>
      <c r="C87" s="26">
        <v>46692</v>
      </c>
      <c r="D87" s="10">
        <v>78</v>
      </c>
      <c r="E87" s="27">
        <v>2375</v>
      </c>
      <c r="F87" s="155">
        <v>750000000</v>
      </c>
      <c r="G87" s="57"/>
      <c r="H87" s="57"/>
      <c r="I87" s="58">
        <v>1343707949.9986479</v>
      </c>
      <c r="J87" s="57"/>
      <c r="K87" s="57"/>
      <c r="L87" s="57"/>
      <c r="M87" s="10">
        <v>1179843079.716464</v>
      </c>
      <c r="N87" s="10">
        <v>970727860.85344386</v>
      </c>
      <c r="O87" s="10">
        <v>701246599.21652949</v>
      </c>
      <c r="P87" s="1"/>
    </row>
    <row r="88" spans="2:16" ht="11.25" customHeight="1" x14ac:dyDescent="0.25">
      <c r="B88" s="25">
        <v>44317</v>
      </c>
      <c r="C88" s="26">
        <v>46722</v>
      </c>
      <c r="D88" s="10">
        <v>79</v>
      </c>
      <c r="E88" s="27">
        <v>2405</v>
      </c>
      <c r="F88" s="155">
        <v>750000000</v>
      </c>
      <c r="G88" s="57"/>
      <c r="H88" s="57"/>
      <c r="I88" s="58">
        <v>1325872397.4930711</v>
      </c>
      <c r="J88" s="57"/>
      <c r="K88" s="57"/>
      <c r="L88" s="57"/>
      <c r="M88" s="10">
        <v>1162271671.4081824</v>
      </c>
      <c r="N88" s="10">
        <v>953917167.75379992</v>
      </c>
      <c r="O88" s="10">
        <v>686277913.14154398</v>
      </c>
      <c r="P88" s="1"/>
    </row>
    <row r="89" spans="2:16" ht="11.25" customHeight="1" x14ac:dyDescent="0.25">
      <c r="B89" s="25">
        <v>44317</v>
      </c>
      <c r="C89" s="26">
        <v>46753</v>
      </c>
      <c r="D89" s="10">
        <v>80</v>
      </c>
      <c r="E89" s="27">
        <v>2436</v>
      </c>
      <c r="F89" s="155">
        <v>750000000</v>
      </c>
      <c r="G89" s="57"/>
      <c r="H89" s="57"/>
      <c r="I89" s="58">
        <v>1311130282.452601</v>
      </c>
      <c r="J89" s="57"/>
      <c r="K89" s="57"/>
      <c r="L89" s="57"/>
      <c r="M89" s="10">
        <v>1147399220.4603622</v>
      </c>
      <c r="N89" s="10">
        <v>939315860.65676451</v>
      </c>
      <c r="O89" s="10">
        <v>672911007.01197135</v>
      </c>
      <c r="P89" s="1"/>
    </row>
    <row r="90" spans="2:16" ht="11.25" customHeight="1" x14ac:dyDescent="0.25">
      <c r="B90" s="25">
        <v>44317</v>
      </c>
      <c r="C90" s="26">
        <v>46784</v>
      </c>
      <c r="D90" s="10">
        <v>81</v>
      </c>
      <c r="E90" s="27">
        <v>2467</v>
      </c>
      <c r="F90" s="155">
        <v>750000000</v>
      </c>
      <c r="G90" s="57"/>
      <c r="H90" s="57"/>
      <c r="I90" s="58">
        <v>1296774668.7544661</v>
      </c>
      <c r="J90" s="57"/>
      <c r="K90" s="57"/>
      <c r="L90" s="57"/>
      <c r="M90" s="10">
        <v>1132911537.8315732</v>
      </c>
      <c r="N90" s="10">
        <v>925096840.6393863</v>
      </c>
      <c r="O90" s="10">
        <v>659917725.87429929</v>
      </c>
      <c r="P90" s="1"/>
    </row>
    <row r="91" spans="2:16" ht="11.25" customHeight="1" x14ac:dyDescent="0.25">
      <c r="B91" s="25">
        <v>44317</v>
      </c>
      <c r="C91" s="26">
        <v>46813</v>
      </c>
      <c r="D91" s="10">
        <v>82</v>
      </c>
      <c r="E91" s="27">
        <v>2496</v>
      </c>
      <c r="F91" s="155">
        <v>0</v>
      </c>
      <c r="G91" s="57"/>
      <c r="H91" s="57"/>
      <c r="I91" s="58">
        <v>1281750360.143373</v>
      </c>
      <c r="J91" s="57"/>
      <c r="K91" s="57"/>
      <c r="L91" s="57"/>
      <c r="M91" s="10">
        <v>1118008926.7955585</v>
      </c>
      <c r="N91" s="10">
        <v>910755727.18231714</v>
      </c>
      <c r="O91" s="10">
        <v>647112895.60969138</v>
      </c>
      <c r="P91" s="1"/>
    </row>
    <row r="92" spans="2:16" ht="11.25" customHeight="1" x14ac:dyDescent="0.25">
      <c r="B92" s="25">
        <v>44317</v>
      </c>
      <c r="C92" s="26">
        <v>46844</v>
      </c>
      <c r="D92" s="10">
        <v>83</v>
      </c>
      <c r="E92" s="27">
        <v>2527</v>
      </c>
      <c r="F92" s="155"/>
      <c r="G92" s="57"/>
      <c r="H92" s="57"/>
      <c r="I92" s="58">
        <v>1267411464.5333681</v>
      </c>
      <c r="J92" s="57"/>
      <c r="K92" s="57"/>
      <c r="L92" s="57"/>
      <c r="M92" s="10">
        <v>1103626787.9029362</v>
      </c>
      <c r="N92" s="10">
        <v>896753263.80657232</v>
      </c>
      <c r="O92" s="10">
        <v>634465087.23800635</v>
      </c>
      <c r="P92" s="1"/>
    </row>
    <row r="93" spans="2:16" ht="11.25" customHeight="1" x14ac:dyDescent="0.25">
      <c r="B93" s="25">
        <v>44317</v>
      </c>
      <c r="C93" s="26">
        <v>46874</v>
      </c>
      <c r="D93" s="10">
        <v>84</v>
      </c>
      <c r="E93" s="27">
        <v>2557</v>
      </c>
      <c r="F93" s="155"/>
      <c r="G93" s="57"/>
      <c r="H93" s="57"/>
      <c r="I93" s="58">
        <v>1253088214.812602</v>
      </c>
      <c r="J93" s="57"/>
      <c r="K93" s="57"/>
      <c r="L93" s="57"/>
      <c r="M93" s="10">
        <v>1089363470.4068742</v>
      </c>
      <c r="N93" s="10">
        <v>882984963.37871599</v>
      </c>
      <c r="O93" s="10">
        <v>622162963.35622621</v>
      </c>
      <c r="P93" s="1"/>
    </row>
    <row r="94" spans="2:16" ht="11.25" customHeight="1" x14ac:dyDescent="0.25">
      <c r="B94" s="25">
        <v>44317</v>
      </c>
      <c r="C94" s="26">
        <v>46905</v>
      </c>
      <c r="D94" s="10">
        <v>85</v>
      </c>
      <c r="E94" s="27">
        <v>2588</v>
      </c>
      <c r="F94" s="155"/>
      <c r="G94" s="57"/>
      <c r="H94" s="57"/>
      <c r="I94" s="58">
        <v>1238678269.9253621</v>
      </c>
      <c r="J94" s="57"/>
      <c r="K94" s="57"/>
      <c r="L94" s="57"/>
      <c r="M94" s="10">
        <v>1075009891.6318519</v>
      </c>
      <c r="N94" s="10">
        <v>869134627.58886433</v>
      </c>
      <c r="O94" s="10">
        <v>609809968.35333633</v>
      </c>
      <c r="P94" s="1"/>
    </row>
    <row r="95" spans="2:16" ht="11.25" customHeight="1" x14ac:dyDescent="0.25">
      <c r="B95" s="25">
        <v>44317</v>
      </c>
      <c r="C95" s="26">
        <v>46935</v>
      </c>
      <c r="D95" s="10">
        <v>86</v>
      </c>
      <c r="E95" s="27">
        <v>2618</v>
      </c>
      <c r="F95" s="155"/>
      <c r="G95" s="57"/>
      <c r="H95" s="57"/>
      <c r="I95" s="58">
        <v>1224292159.780201</v>
      </c>
      <c r="J95" s="57"/>
      <c r="K95" s="57"/>
      <c r="L95" s="57"/>
      <c r="M95" s="10">
        <v>1060780604.1032985</v>
      </c>
      <c r="N95" s="10">
        <v>855519534.29968262</v>
      </c>
      <c r="O95" s="10">
        <v>597796654.12996137</v>
      </c>
      <c r="P95" s="1"/>
    </row>
    <row r="96" spans="2:16" ht="11.25" customHeight="1" x14ac:dyDescent="0.25">
      <c r="B96" s="25">
        <v>44317</v>
      </c>
      <c r="C96" s="26">
        <v>46966</v>
      </c>
      <c r="D96" s="10">
        <v>87</v>
      </c>
      <c r="E96" s="27">
        <v>2649</v>
      </c>
      <c r="F96" s="155"/>
      <c r="G96" s="57"/>
      <c r="H96" s="57"/>
      <c r="I96" s="58">
        <v>1210591186.7907209</v>
      </c>
      <c r="J96" s="57"/>
      <c r="K96" s="57"/>
      <c r="L96" s="57"/>
      <c r="M96" s="10">
        <v>1047130450.0764161</v>
      </c>
      <c r="N96" s="10">
        <v>842362920.89473045</v>
      </c>
      <c r="O96" s="10">
        <v>586110377.60806501</v>
      </c>
      <c r="P96" s="1"/>
    </row>
    <row r="97" spans="2:16" ht="11.25" customHeight="1" x14ac:dyDescent="0.25">
      <c r="B97" s="25">
        <v>44317</v>
      </c>
      <c r="C97" s="26">
        <v>46997</v>
      </c>
      <c r="D97" s="10">
        <v>88</v>
      </c>
      <c r="E97" s="27">
        <v>2680</v>
      </c>
      <c r="F97" s="155"/>
      <c r="G97" s="57"/>
      <c r="H97" s="57"/>
      <c r="I97" s="58">
        <v>1196733174.296567</v>
      </c>
      <c r="J97" s="57"/>
      <c r="K97" s="57"/>
      <c r="L97" s="57"/>
      <c r="M97" s="10">
        <v>1033387943.1064553</v>
      </c>
      <c r="N97" s="10">
        <v>829193589.7508204</v>
      </c>
      <c r="O97" s="10">
        <v>574503560.77245045</v>
      </c>
      <c r="P97" s="1"/>
    </row>
    <row r="98" spans="2:16" ht="11.25" customHeight="1" x14ac:dyDescent="0.25">
      <c r="B98" s="25">
        <v>44317</v>
      </c>
      <c r="C98" s="26">
        <v>47027</v>
      </c>
      <c r="D98" s="10">
        <v>89</v>
      </c>
      <c r="E98" s="27">
        <v>2710</v>
      </c>
      <c r="F98" s="155"/>
      <c r="G98" s="57"/>
      <c r="H98" s="57"/>
      <c r="I98" s="58">
        <v>1183138188.825505</v>
      </c>
      <c r="J98" s="57"/>
      <c r="K98" s="57"/>
      <c r="L98" s="57"/>
      <c r="M98" s="10">
        <v>1019971631.667935</v>
      </c>
      <c r="N98" s="10">
        <v>816413929.80269158</v>
      </c>
      <c r="O98" s="10">
        <v>563330516.55605876</v>
      </c>
      <c r="P98" s="1"/>
    </row>
    <row r="99" spans="2:16" ht="11.25" customHeight="1" x14ac:dyDescent="0.25">
      <c r="B99" s="25">
        <v>44317</v>
      </c>
      <c r="C99" s="26">
        <v>47058</v>
      </c>
      <c r="D99" s="10">
        <v>90</v>
      </c>
      <c r="E99" s="27">
        <v>2741</v>
      </c>
      <c r="F99" s="155"/>
      <c r="G99" s="57"/>
      <c r="H99" s="57"/>
      <c r="I99" s="58">
        <v>1168159257.6114271</v>
      </c>
      <c r="J99" s="57"/>
      <c r="K99" s="57"/>
      <c r="L99" s="57"/>
      <c r="M99" s="10">
        <v>1005350398.825834</v>
      </c>
      <c r="N99" s="10">
        <v>802664139.6592114</v>
      </c>
      <c r="O99" s="10">
        <v>551497251.48461401</v>
      </c>
      <c r="P99" s="1"/>
    </row>
    <row r="100" spans="2:16" ht="11.25" customHeight="1" x14ac:dyDescent="0.25">
      <c r="B100" s="25">
        <v>44317</v>
      </c>
      <c r="C100" s="26">
        <v>47088</v>
      </c>
      <c r="D100" s="10">
        <v>91</v>
      </c>
      <c r="E100" s="27">
        <v>2771</v>
      </c>
      <c r="F100" s="155"/>
      <c r="G100" s="57"/>
      <c r="H100" s="57"/>
      <c r="I100" s="58">
        <v>1154551720.9331551</v>
      </c>
      <c r="J100" s="57"/>
      <c r="K100" s="57"/>
      <c r="L100" s="57"/>
      <c r="M100" s="10">
        <v>992008407.2026881</v>
      </c>
      <c r="N100" s="10">
        <v>790062640.91588402</v>
      </c>
      <c r="O100" s="10">
        <v>540613767.42727768</v>
      </c>
      <c r="P100" s="1"/>
    </row>
    <row r="101" spans="2:16" ht="11.25" customHeight="1" x14ac:dyDescent="0.25">
      <c r="B101" s="25">
        <v>44317</v>
      </c>
      <c r="C101" s="26">
        <v>47119</v>
      </c>
      <c r="D101" s="10">
        <v>92</v>
      </c>
      <c r="E101" s="27">
        <v>2802</v>
      </c>
      <c r="F101" s="155"/>
      <c r="G101" s="57"/>
      <c r="H101" s="57"/>
      <c r="I101" s="58">
        <v>1141124730.336623</v>
      </c>
      <c r="J101" s="57"/>
      <c r="K101" s="57"/>
      <c r="L101" s="57"/>
      <c r="M101" s="10">
        <v>978808779.95116293</v>
      </c>
      <c r="N101" s="10">
        <v>777567540.24623668</v>
      </c>
      <c r="O101" s="10">
        <v>529810202.70686525</v>
      </c>
      <c r="P101" s="1"/>
    </row>
    <row r="102" spans="2:16" ht="11.25" customHeight="1" x14ac:dyDescent="0.25">
      <c r="B102" s="25">
        <v>44317</v>
      </c>
      <c r="C102" s="26">
        <v>47150</v>
      </c>
      <c r="D102" s="10">
        <v>93</v>
      </c>
      <c r="E102" s="27">
        <v>2833</v>
      </c>
      <c r="F102" s="155"/>
      <c r="G102" s="57"/>
      <c r="H102" s="57"/>
      <c r="I102" s="58">
        <v>1127261999.8480971</v>
      </c>
      <c r="J102" s="57"/>
      <c r="K102" s="57"/>
      <c r="L102" s="57"/>
      <c r="M102" s="10">
        <v>965277948.68926084</v>
      </c>
      <c r="N102" s="10">
        <v>764868444.80915248</v>
      </c>
      <c r="O102" s="10">
        <v>518950050.49762458</v>
      </c>
      <c r="P102" s="1"/>
    </row>
    <row r="103" spans="2:16" ht="11.25" customHeight="1" x14ac:dyDescent="0.25">
      <c r="B103" s="25">
        <v>44317</v>
      </c>
      <c r="C103" s="26">
        <v>47178</v>
      </c>
      <c r="D103" s="10">
        <v>94</v>
      </c>
      <c r="E103" s="27">
        <v>2861</v>
      </c>
      <c r="F103" s="155"/>
      <c r="G103" s="57"/>
      <c r="H103" s="57"/>
      <c r="I103" s="58">
        <v>1113824377.581943</v>
      </c>
      <c r="J103" s="57"/>
      <c r="K103" s="57"/>
      <c r="L103" s="57"/>
      <c r="M103" s="10">
        <v>952310032.78584945</v>
      </c>
      <c r="N103" s="10">
        <v>752859326.74577415</v>
      </c>
      <c r="O103" s="10">
        <v>508847518.11930764</v>
      </c>
      <c r="P103" s="1"/>
    </row>
    <row r="104" spans="2:16" ht="11.25" customHeight="1" x14ac:dyDescent="0.25">
      <c r="B104" s="25">
        <v>44317</v>
      </c>
      <c r="C104" s="26">
        <v>47209</v>
      </c>
      <c r="D104" s="10">
        <v>95</v>
      </c>
      <c r="E104" s="27">
        <v>2892</v>
      </c>
      <c r="F104" s="155"/>
      <c r="G104" s="57"/>
      <c r="H104" s="57"/>
      <c r="I104" s="58">
        <v>1099508763.4251561</v>
      </c>
      <c r="J104" s="57"/>
      <c r="K104" s="57"/>
      <c r="L104" s="57"/>
      <c r="M104" s="10">
        <v>938475879.95638907</v>
      </c>
      <c r="N104" s="10">
        <v>740035720.98116744</v>
      </c>
      <c r="O104" s="10">
        <v>498061679.24064875</v>
      </c>
      <c r="P104" s="1"/>
    </row>
    <row r="105" spans="2:16" ht="11.25" customHeight="1" x14ac:dyDescent="0.25">
      <c r="B105" s="25">
        <v>44317</v>
      </c>
      <c r="C105" s="26">
        <v>47239</v>
      </c>
      <c r="D105" s="10">
        <v>96</v>
      </c>
      <c r="E105" s="27">
        <v>2922</v>
      </c>
      <c r="F105" s="155"/>
      <c r="G105" s="57"/>
      <c r="H105" s="57"/>
      <c r="I105" s="58">
        <v>1085688403.0642719</v>
      </c>
      <c r="J105" s="57"/>
      <c r="K105" s="57"/>
      <c r="L105" s="57"/>
      <c r="M105" s="10">
        <v>925158576.55320811</v>
      </c>
      <c r="N105" s="10">
        <v>727738773.82942903</v>
      </c>
      <c r="O105" s="10">
        <v>487777814.30966473</v>
      </c>
      <c r="P105" s="1"/>
    </row>
    <row r="106" spans="2:16" ht="11.25" customHeight="1" x14ac:dyDescent="0.25">
      <c r="B106" s="25">
        <v>44317</v>
      </c>
      <c r="C106" s="26">
        <v>47270</v>
      </c>
      <c r="D106" s="10">
        <v>97</v>
      </c>
      <c r="E106" s="27">
        <v>2953</v>
      </c>
      <c r="F106" s="155"/>
      <c r="G106" s="57"/>
      <c r="H106" s="57"/>
      <c r="I106" s="58">
        <v>1072358453.467876</v>
      </c>
      <c r="J106" s="57"/>
      <c r="K106" s="57"/>
      <c r="L106" s="57"/>
      <c r="M106" s="10">
        <v>912249720.82615721</v>
      </c>
      <c r="N106" s="10">
        <v>715759576.64094222</v>
      </c>
      <c r="O106" s="10">
        <v>477716581.27766573</v>
      </c>
      <c r="P106" s="1"/>
    </row>
    <row r="107" spans="2:16" ht="11.25" customHeight="1" x14ac:dyDescent="0.25">
      <c r="B107" s="25">
        <v>44317</v>
      </c>
      <c r="C107" s="26">
        <v>47300</v>
      </c>
      <c r="D107" s="10">
        <v>98</v>
      </c>
      <c r="E107" s="27">
        <v>2983</v>
      </c>
      <c r="F107" s="155"/>
      <c r="G107" s="57"/>
      <c r="H107" s="57"/>
      <c r="I107" s="58">
        <v>1059365008.6424789</v>
      </c>
      <c r="J107" s="57"/>
      <c r="K107" s="57"/>
      <c r="L107" s="57"/>
      <c r="M107" s="10">
        <v>899717035.61857831</v>
      </c>
      <c r="N107" s="10">
        <v>704188841.98104537</v>
      </c>
      <c r="O107" s="10">
        <v>468067374.74383068</v>
      </c>
      <c r="P107" s="1"/>
    </row>
    <row r="108" spans="2:16" ht="11.25" customHeight="1" x14ac:dyDescent="0.25">
      <c r="B108" s="25">
        <v>44317</v>
      </c>
      <c r="C108" s="26">
        <v>47331</v>
      </c>
      <c r="D108" s="10">
        <v>99</v>
      </c>
      <c r="E108" s="27">
        <v>3014</v>
      </c>
      <c r="F108" s="155"/>
      <c r="G108" s="57"/>
      <c r="H108" s="57"/>
      <c r="I108" s="58">
        <v>1046790037.750252</v>
      </c>
      <c r="J108" s="57"/>
      <c r="K108" s="57"/>
      <c r="L108" s="57"/>
      <c r="M108" s="10">
        <v>887529259.85097063</v>
      </c>
      <c r="N108" s="10">
        <v>692883099.2599107</v>
      </c>
      <c r="O108" s="10">
        <v>458601868.04221737</v>
      </c>
      <c r="P108" s="1"/>
    </row>
    <row r="109" spans="2:16" ht="11.25" customHeight="1" x14ac:dyDescent="0.25">
      <c r="B109" s="25">
        <v>44317</v>
      </c>
      <c r="C109" s="26">
        <v>47362</v>
      </c>
      <c r="D109" s="10">
        <v>100</v>
      </c>
      <c r="E109" s="27">
        <v>3045</v>
      </c>
      <c r="F109" s="155"/>
      <c r="G109" s="57"/>
      <c r="H109" s="57"/>
      <c r="I109" s="58">
        <v>1033618896.442745</v>
      </c>
      <c r="J109" s="57"/>
      <c r="K109" s="57"/>
      <c r="L109" s="57"/>
      <c r="M109" s="10">
        <v>874875628.11848831</v>
      </c>
      <c r="N109" s="10">
        <v>681267544.53198183</v>
      </c>
      <c r="O109" s="10">
        <v>449003959.20950449</v>
      </c>
      <c r="P109" s="1"/>
    </row>
    <row r="110" spans="2:16" ht="11.25" customHeight="1" x14ac:dyDescent="0.25">
      <c r="B110" s="25">
        <v>44317</v>
      </c>
      <c r="C110" s="26">
        <v>47392</v>
      </c>
      <c r="D110" s="10">
        <v>101</v>
      </c>
      <c r="E110" s="27">
        <v>3075</v>
      </c>
      <c r="F110" s="155"/>
      <c r="G110" s="57"/>
      <c r="H110" s="57"/>
      <c r="I110" s="58">
        <v>1021322793.700363</v>
      </c>
      <c r="J110" s="57"/>
      <c r="K110" s="57"/>
      <c r="L110" s="57"/>
      <c r="M110" s="10">
        <v>863049018.11889446</v>
      </c>
      <c r="N110" s="10">
        <v>670404022.58058882</v>
      </c>
      <c r="O110" s="10">
        <v>440032917.33236969</v>
      </c>
      <c r="P110" s="1"/>
    </row>
    <row r="111" spans="2:16" ht="11.25" customHeight="1" x14ac:dyDescent="0.25">
      <c r="B111" s="25">
        <v>44317</v>
      </c>
      <c r="C111" s="26">
        <v>47423</v>
      </c>
      <c r="D111" s="10">
        <v>102</v>
      </c>
      <c r="E111" s="27">
        <v>3106</v>
      </c>
      <c r="F111" s="155"/>
      <c r="G111" s="57"/>
      <c r="H111" s="57"/>
      <c r="I111" s="58">
        <v>1008301456.517746</v>
      </c>
      <c r="J111" s="57"/>
      <c r="K111" s="57"/>
      <c r="L111" s="57"/>
      <c r="M111" s="10">
        <v>850600457.31025887</v>
      </c>
      <c r="N111" s="10">
        <v>659053777.23862481</v>
      </c>
      <c r="O111" s="10">
        <v>430750735.11459315</v>
      </c>
      <c r="P111" s="1"/>
    </row>
    <row r="112" spans="2:16" ht="11.25" customHeight="1" x14ac:dyDescent="0.25">
      <c r="B112" s="25">
        <v>44317</v>
      </c>
      <c r="C112" s="26">
        <v>47453</v>
      </c>
      <c r="D112" s="10">
        <v>103</v>
      </c>
      <c r="E112" s="27">
        <v>3136</v>
      </c>
      <c r="F112" s="155"/>
      <c r="G112" s="57"/>
      <c r="H112" s="57"/>
      <c r="I112" s="58">
        <v>995242177.38655198</v>
      </c>
      <c r="J112" s="57"/>
      <c r="K112" s="57"/>
      <c r="L112" s="57"/>
      <c r="M112" s="10">
        <v>838205585.35353398</v>
      </c>
      <c r="N112" s="10">
        <v>647851635.22787106</v>
      </c>
      <c r="O112" s="10">
        <v>421693412.372392</v>
      </c>
      <c r="P112" s="1"/>
    </row>
    <row r="113" spans="2:16" ht="11.25" customHeight="1" x14ac:dyDescent="0.25">
      <c r="B113" s="25">
        <v>44317</v>
      </c>
      <c r="C113" s="26">
        <v>47484</v>
      </c>
      <c r="D113" s="10">
        <v>104</v>
      </c>
      <c r="E113" s="27">
        <v>3167</v>
      </c>
      <c r="F113" s="155"/>
      <c r="G113" s="57"/>
      <c r="H113" s="57"/>
      <c r="I113" s="58">
        <v>982943290.047876</v>
      </c>
      <c r="J113" s="57"/>
      <c r="K113" s="57"/>
      <c r="L113" s="57"/>
      <c r="M113" s="10">
        <v>826443216.1449573</v>
      </c>
      <c r="N113" s="10">
        <v>637135965.1260761</v>
      </c>
      <c r="O113" s="10">
        <v>412961911.7801044</v>
      </c>
      <c r="P113" s="1"/>
    </row>
    <row r="114" spans="2:16" ht="11.25" customHeight="1" x14ac:dyDescent="0.25">
      <c r="B114" s="25">
        <v>44317</v>
      </c>
      <c r="C114" s="26">
        <v>47515</v>
      </c>
      <c r="D114" s="10">
        <v>105</v>
      </c>
      <c r="E114" s="27">
        <v>3198</v>
      </c>
      <c r="F114" s="155"/>
      <c r="G114" s="57"/>
      <c r="H114" s="57"/>
      <c r="I114" s="58">
        <v>970609072.09974897</v>
      </c>
      <c r="J114" s="57"/>
      <c r="K114" s="57"/>
      <c r="L114" s="57"/>
      <c r="M114" s="10">
        <v>814688680.35861516</v>
      </c>
      <c r="N114" s="10">
        <v>626476632.81561017</v>
      </c>
      <c r="O114" s="10">
        <v>404333172.27570164</v>
      </c>
      <c r="P114" s="1"/>
    </row>
    <row r="115" spans="2:16" ht="11.25" customHeight="1" x14ac:dyDescent="0.25">
      <c r="B115" s="25">
        <v>44317</v>
      </c>
      <c r="C115" s="26">
        <v>47543</v>
      </c>
      <c r="D115" s="10">
        <v>106</v>
      </c>
      <c r="E115" s="27">
        <v>3226</v>
      </c>
      <c r="F115" s="155"/>
      <c r="G115" s="57"/>
      <c r="H115" s="57"/>
      <c r="I115" s="58">
        <v>958042510.86140096</v>
      </c>
      <c r="J115" s="57"/>
      <c r="K115" s="57"/>
      <c r="L115" s="57"/>
      <c r="M115" s="10">
        <v>802908839.27126145</v>
      </c>
      <c r="N115" s="10">
        <v>615999769.86365867</v>
      </c>
      <c r="O115" s="10">
        <v>396050036.42872036</v>
      </c>
      <c r="P115" s="1"/>
    </row>
    <row r="116" spans="2:16" ht="11.25" customHeight="1" x14ac:dyDescent="0.25">
      <c r="B116" s="25">
        <v>44317</v>
      </c>
      <c r="C116" s="26">
        <v>47574</v>
      </c>
      <c r="D116" s="10">
        <v>107</v>
      </c>
      <c r="E116" s="27">
        <v>3257</v>
      </c>
      <c r="F116" s="155"/>
      <c r="G116" s="57"/>
      <c r="H116" s="57"/>
      <c r="I116" s="58">
        <v>946224607.64050698</v>
      </c>
      <c r="J116" s="57"/>
      <c r="K116" s="57"/>
      <c r="L116" s="57"/>
      <c r="M116" s="10">
        <v>791659588.11471069</v>
      </c>
      <c r="N116" s="10">
        <v>605824565.81976092</v>
      </c>
      <c r="O116" s="10">
        <v>387858226.20460975</v>
      </c>
      <c r="P116" s="1"/>
    </row>
    <row r="117" spans="2:16" ht="11.25" customHeight="1" x14ac:dyDescent="0.25">
      <c r="B117" s="25">
        <v>44317</v>
      </c>
      <c r="C117" s="26">
        <v>47604</v>
      </c>
      <c r="D117" s="10">
        <v>108</v>
      </c>
      <c r="E117" s="27">
        <v>3287</v>
      </c>
      <c r="F117" s="155"/>
      <c r="G117" s="57"/>
      <c r="H117" s="57"/>
      <c r="I117" s="58">
        <v>934466215.70376694</v>
      </c>
      <c r="J117" s="57"/>
      <c r="K117" s="57"/>
      <c r="L117" s="57"/>
      <c r="M117" s="10">
        <v>780538632.06432128</v>
      </c>
      <c r="N117" s="10">
        <v>595844004.75456882</v>
      </c>
      <c r="O117" s="10">
        <v>379904803.35004008</v>
      </c>
      <c r="P117" s="1"/>
    </row>
    <row r="118" spans="2:16" ht="11.25" customHeight="1" x14ac:dyDescent="0.25">
      <c r="B118" s="25">
        <v>44317</v>
      </c>
      <c r="C118" s="26">
        <v>47635</v>
      </c>
      <c r="D118" s="10">
        <v>109</v>
      </c>
      <c r="E118" s="27">
        <v>3318</v>
      </c>
      <c r="F118" s="155"/>
      <c r="G118" s="57"/>
      <c r="H118" s="57"/>
      <c r="I118" s="58">
        <v>921957521.19917905</v>
      </c>
      <c r="J118" s="57"/>
      <c r="K118" s="57"/>
      <c r="L118" s="57"/>
      <c r="M118" s="10">
        <v>768784270.31350458</v>
      </c>
      <c r="N118" s="10">
        <v>585378480.16695583</v>
      </c>
      <c r="O118" s="10">
        <v>371651237.31040269</v>
      </c>
      <c r="P118" s="1"/>
    </row>
    <row r="119" spans="2:16" ht="11.25" customHeight="1" x14ac:dyDescent="0.25">
      <c r="B119" s="25">
        <v>44317</v>
      </c>
      <c r="C119" s="26">
        <v>47665</v>
      </c>
      <c r="D119" s="10">
        <v>110</v>
      </c>
      <c r="E119" s="27">
        <v>3348</v>
      </c>
      <c r="F119" s="155"/>
      <c r="G119" s="57"/>
      <c r="H119" s="57"/>
      <c r="I119" s="58">
        <v>910480532.086676</v>
      </c>
      <c r="J119" s="57"/>
      <c r="K119" s="57"/>
      <c r="L119" s="57"/>
      <c r="M119" s="10">
        <v>757967879.3982954</v>
      </c>
      <c r="N119" s="10">
        <v>575722010.02437174</v>
      </c>
      <c r="O119" s="10">
        <v>364022096.61966026</v>
      </c>
      <c r="P119" s="1"/>
    </row>
    <row r="120" spans="2:16" ht="11.25" customHeight="1" x14ac:dyDescent="0.25">
      <c r="B120" s="25">
        <v>44317</v>
      </c>
      <c r="C120" s="26">
        <v>47696</v>
      </c>
      <c r="D120" s="10">
        <v>111</v>
      </c>
      <c r="E120" s="27">
        <v>3379</v>
      </c>
      <c r="F120" s="155"/>
      <c r="G120" s="57"/>
      <c r="H120" s="57"/>
      <c r="I120" s="58">
        <v>899095605.921767</v>
      </c>
      <c r="J120" s="57"/>
      <c r="K120" s="57"/>
      <c r="L120" s="57"/>
      <c r="M120" s="10">
        <v>747220523.48127031</v>
      </c>
      <c r="N120" s="10">
        <v>566115330.68544066</v>
      </c>
      <c r="O120" s="10">
        <v>356431804.45148623</v>
      </c>
      <c r="P120" s="1"/>
    </row>
    <row r="121" spans="2:16" ht="11.25" customHeight="1" x14ac:dyDescent="0.25">
      <c r="B121" s="25">
        <v>44317</v>
      </c>
      <c r="C121" s="26">
        <v>47727</v>
      </c>
      <c r="D121" s="10">
        <v>112</v>
      </c>
      <c r="E121" s="27">
        <v>3410</v>
      </c>
      <c r="F121" s="155"/>
      <c r="G121" s="57"/>
      <c r="H121" s="57"/>
      <c r="I121" s="58">
        <v>887835993.16790497</v>
      </c>
      <c r="J121" s="57"/>
      <c r="K121" s="57"/>
      <c r="L121" s="57"/>
      <c r="M121" s="10">
        <v>736611412.61669123</v>
      </c>
      <c r="N121" s="10">
        <v>556658263.13918054</v>
      </c>
      <c r="O121" s="10">
        <v>348993077.91896617</v>
      </c>
      <c r="P121" s="1"/>
    </row>
    <row r="122" spans="2:16" ht="11.25" customHeight="1" x14ac:dyDescent="0.25">
      <c r="B122" s="25">
        <v>44317</v>
      </c>
      <c r="C122" s="26">
        <v>47757</v>
      </c>
      <c r="D122" s="10">
        <v>113</v>
      </c>
      <c r="E122" s="27">
        <v>3440</v>
      </c>
      <c r="F122" s="155"/>
      <c r="G122" s="57"/>
      <c r="H122" s="57"/>
      <c r="I122" s="58">
        <v>876575101.94655502</v>
      </c>
      <c r="J122" s="57"/>
      <c r="K122" s="57"/>
      <c r="L122" s="57"/>
      <c r="M122" s="10">
        <v>726074838.70525253</v>
      </c>
      <c r="N122" s="10">
        <v>547345272.37521446</v>
      </c>
      <c r="O122" s="10">
        <v>341747705.65606874</v>
      </c>
      <c r="P122" s="1"/>
    </row>
    <row r="123" spans="2:16" ht="11.25" customHeight="1" x14ac:dyDescent="0.25">
      <c r="B123" s="25">
        <v>44317</v>
      </c>
      <c r="C123" s="26">
        <v>47788</v>
      </c>
      <c r="D123" s="10">
        <v>114</v>
      </c>
      <c r="E123" s="27">
        <v>3471</v>
      </c>
      <c r="F123" s="155"/>
      <c r="G123" s="57"/>
      <c r="H123" s="57"/>
      <c r="I123" s="58">
        <v>865506287.08657396</v>
      </c>
      <c r="J123" s="57"/>
      <c r="K123" s="57"/>
      <c r="L123" s="57"/>
      <c r="M123" s="10">
        <v>715690515.9777838</v>
      </c>
      <c r="N123" s="10">
        <v>538145036.87787604</v>
      </c>
      <c r="O123" s="10">
        <v>334580168.21235406</v>
      </c>
      <c r="P123" s="1"/>
    </row>
    <row r="124" spans="2:16" ht="11.25" customHeight="1" x14ac:dyDescent="0.25">
      <c r="B124" s="25">
        <v>44317</v>
      </c>
      <c r="C124" s="26">
        <v>47818</v>
      </c>
      <c r="D124" s="10">
        <v>115</v>
      </c>
      <c r="E124" s="27">
        <v>3501</v>
      </c>
      <c r="F124" s="155"/>
      <c r="G124" s="57"/>
      <c r="H124" s="57"/>
      <c r="I124" s="58">
        <v>853048663.53266704</v>
      </c>
      <c r="J124" s="57"/>
      <c r="K124" s="57"/>
      <c r="L124" s="57"/>
      <c r="M124" s="10">
        <v>704231427.82427227</v>
      </c>
      <c r="N124" s="10">
        <v>528225358.94660634</v>
      </c>
      <c r="O124" s="10">
        <v>327066592.43252552</v>
      </c>
      <c r="P124" s="1"/>
    </row>
    <row r="125" spans="2:16" ht="11.25" customHeight="1" x14ac:dyDescent="0.25">
      <c r="B125" s="25">
        <v>44317</v>
      </c>
      <c r="C125" s="26">
        <v>47849</v>
      </c>
      <c r="D125" s="10">
        <v>116</v>
      </c>
      <c r="E125" s="27">
        <v>3532</v>
      </c>
      <c r="F125" s="155"/>
      <c r="G125" s="57"/>
      <c r="H125" s="57"/>
      <c r="I125" s="58">
        <v>842068005.48664904</v>
      </c>
      <c r="J125" s="57"/>
      <c r="K125" s="57"/>
      <c r="L125" s="57"/>
      <c r="M125" s="10">
        <v>693987329.22802687</v>
      </c>
      <c r="N125" s="10">
        <v>519217687.41956669</v>
      </c>
      <c r="O125" s="10">
        <v>320127540.06971633</v>
      </c>
      <c r="P125" s="1"/>
    </row>
    <row r="126" spans="2:16" ht="11.25" customHeight="1" x14ac:dyDescent="0.25">
      <c r="B126" s="25">
        <v>44317</v>
      </c>
      <c r="C126" s="26">
        <v>47880</v>
      </c>
      <c r="D126" s="10">
        <v>117</v>
      </c>
      <c r="E126" s="27">
        <v>3563</v>
      </c>
      <c r="F126" s="155"/>
      <c r="G126" s="57"/>
      <c r="H126" s="57"/>
      <c r="I126" s="58">
        <v>830898518.14817202</v>
      </c>
      <c r="J126" s="57"/>
      <c r="K126" s="57"/>
      <c r="L126" s="57"/>
      <c r="M126" s="10">
        <v>683620595.25443828</v>
      </c>
      <c r="N126" s="10">
        <v>510160897.84099442</v>
      </c>
      <c r="O126" s="10">
        <v>313211245.68923241</v>
      </c>
      <c r="P126" s="1"/>
    </row>
    <row r="127" spans="2:16" ht="11.25" customHeight="1" x14ac:dyDescent="0.25">
      <c r="B127" s="25">
        <v>44317</v>
      </c>
      <c r="C127" s="26">
        <v>47908</v>
      </c>
      <c r="D127" s="10">
        <v>118</v>
      </c>
      <c r="E127" s="27">
        <v>3591</v>
      </c>
      <c r="F127" s="155"/>
      <c r="G127" s="57"/>
      <c r="H127" s="57"/>
      <c r="I127" s="58">
        <v>819890418.87837505</v>
      </c>
      <c r="J127" s="57"/>
      <c r="K127" s="57"/>
      <c r="L127" s="57"/>
      <c r="M127" s="10">
        <v>673530222.46335351</v>
      </c>
      <c r="N127" s="10">
        <v>501476093.87352753</v>
      </c>
      <c r="O127" s="10">
        <v>306701163.89548987</v>
      </c>
      <c r="P127" s="1"/>
    </row>
    <row r="128" spans="2:16" ht="11.25" customHeight="1" x14ac:dyDescent="0.25">
      <c r="B128" s="25">
        <v>44317</v>
      </c>
      <c r="C128" s="26">
        <v>47939</v>
      </c>
      <c r="D128" s="10">
        <v>119</v>
      </c>
      <c r="E128" s="27">
        <v>3622</v>
      </c>
      <c r="F128" s="155"/>
      <c r="G128" s="57"/>
      <c r="H128" s="57"/>
      <c r="I128" s="58">
        <v>808981508.98741806</v>
      </c>
      <c r="J128" s="57"/>
      <c r="K128" s="57"/>
      <c r="L128" s="57"/>
      <c r="M128" s="10">
        <v>663441525.13789368</v>
      </c>
      <c r="N128" s="10">
        <v>492708313.20769584</v>
      </c>
      <c r="O128" s="10">
        <v>300062483.36749476</v>
      </c>
      <c r="P128" s="1"/>
    </row>
    <row r="129" spans="2:16" ht="11.25" customHeight="1" x14ac:dyDescent="0.25">
      <c r="B129" s="25">
        <v>44317</v>
      </c>
      <c r="C129" s="26">
        <v>47969</v>
      </c>
      <c r="D129" s="10">
        <v>120</v>
      </c>
      <c r="E129" s="27">
        <v>3652</v>
      </c>
      <c r="F129" s="155"/>
      <c r="G129" s="57"/>
      <c r="H129" s="57"/>
      <c r="I129" s="58">
        <v>797998744.55027795</v>
      </c>
      <c r="J129" s="57"/>
      <c r="K129" s="57"/>
      <c r="L129" s="57"/>
      <c r="M129" s="10">
        <v>653360423.71016169</v>
      </c>
      <c r="N129" s="10">
        <v>484027270.38500398</v>
      </c>
      <c r="O129" s="10">
        <v>293567330.36637145</v>
      </c>
      <c r="P129" s="1"/>
    </row>
    <row r="130" spans="2:16" ht="11.25" customHeight="1" x14ac:dyDescent="0.25">
      <c r="B130" s="25">
        <v>44317</v>
      </c>
      <c r="C130" s="26">
        <v>48000</v>
      </c>
      <c r="D130" s="10">
        <v>121</v>
      </c>
      <c r="E130" s="27">
        <v>3683</v>
      </c>
      <c r="F130" s="155"/>
      <c r="G130" s="57"/>
      <c r="H130" s="57"/>
      <c r="I130" s="58">
        <v>787370624.88089895</v>
      </c>
      <c r="J130" s="57"/>
      <c r="K130" s="57"/>
      <c r="L130" s="57"/>
      <c r="M130" s="10">
        <v>643565275.89251208</v>
      </c>
      <c r="N130" s="10">
        <v>475558230.84134042</v>
      </c>
      <c r="O130" s="10">
        <v>287209112.54394245</v>
      </c>
      <c r="P130" s="1"/>
    </row>
    <row r="131" spans="2:16" ht="11.25" customHeight="1" x14ac:dyDescent="0.25">
      <c r="B131" s="25">
        <v>44317</v>
      </c>
      <c r="C131" s="26">
        <v>48030</v>
      </c>
      <c r="D131" s="10">
        <v>122</v>
      </c>
      <c r="E131" s="27">
        <v>3713</v>
      </c>
      <c r="F131" s="155"/>
      <c r="G131" s="57"/>
      <c r="H131" s="57"/>
      <c r="I131" s="58">
        <v>776802668.09676301</v>
      </c>
      <c r="J131" s="57"/>
      <c r="K131" s="57"/>
      <c r="L131" s="57"/>
      <c r="M131" s="10">
        <v>633885276.16520703</v>
      </c>
      <c r="N131" s="10">
        <v>467252389.31264395</v>
      </c>
      <c r="O131" s="10">
        <v>281036110.72764879</v>
      </c>
      <c r="P131" s="1"/>
    </row>
    <row r="132" spans="2:16" ht="11.25" customHeight="1" x14ac:dyDescent="0.25">
      <c r="B132" s="25">
        <v>44317</v>
      </c>
      <c r="C132" s="26">
        <v>48061</v>
      </c>
      <c r="D132" s="10">
        <v>123</v>
      </c>
      <c r="E132" s="27">
        <v>3744</v>
      </c>
      <c r="F132" s="155"/>
      <c r="G132" s="57"/>
      <c r="H132" s="57"/>
      <c r="I132" s="58">
        <v>766427493.60550106</v>
      </c>
      <c r="J132" s="57"/>
      <c r="K132" s="57"/>
      <c r="L132" s="57"/>
      <c r="M132" s="10">
        <v>624358185.9900825</v>
      </c>
      <c r="N132" s="10">
        <v>459059278.45966822</v>
      </c>
      <c r="O132" s="10">
        <v>274938769.77616549</v>
      </c>
      <c r="P132" s="1"/>
    </row>
    <row r="133" spans="2:16" ht="11.25" customHeight="1" x14ac:dyDescent="0.25">
      <c r="B133" s="25">
        <v>44317</v>
      </c>
      <c r="C133" s="26">
        <v>48092</v>
      </c>
      <c r="D133" s="10">
        <v>124</v>
      </c>
      <c r="E133" s="27">
        <v>3775</v>
      </c>
      <c r="F133" s="155"/>
      <c r="G133" s="57"/>
      <c r="H133" s="57"/>
      <c r="I133" s="58">
        <v>756155930.29121399</v>
      </c>
      <c r="J133" s="57"/>
      <c r="K133" s="57"/>
      <c r="L133" s="57"/>
      <c r="M133" s="10">
        <v>614945851.7074039</v>
      </c>
      <c r="N133" s="10">
        <v>450988978.67562735</v>
      </c>
      <c r="O133" s="10">
        <v>268961280.39921778</v>
      </c>
      <c r="P133" s="1"/>
    </row>
    <row r="134" spans="2:16" ht="11.25" customHeight="1" x14ac:dyDescent="0.25">
      <c r="B134" s="25">
        <v>44317</v>
      </c>
      <c r="C134" s="26">
        <v>48122</v>
      </c>
      <c r="D134" s="10">
        <v>125</v>
      </c>
      <c r="E134" s="27">
        <v>3805</v>
      </c>
      <c r="F134" s="155"/>
      <c r="G134" s="57"/>
      <c r="H134" s="57"/>
      <c r="I134" s="58">
        <v>745488565.265131</v>
      </c>
      <c r="J134" s="57"/>
      <c r="K134" s="57"/>
      <c r="L134" s="57"/>
      <c r="M134" s="10">
        <v>605275451.59568834</v>
      </c>
      <c r="N134" s="10">
        <v>442804351.58387637</v>
      </c>
      <c r="O134" s="10">
        <v>262997608.00491327</v>
      </c>
      <c r="P134" s="1"/>
    </row>
    <row r="135" spans="2:16" ht="11.25" customHeight="1" x14ac:dyDescent="0.25">
      <c r="B135" s="25">
        <v>44317</v>
      </c>
      <c r="C135" s="26">
        <v>48153</v>
      </c>
      <c r="D135" s="10">
        <v>126</v>
      </c>
      <c r="E135" s="27">
        <v>3836</v>
      </c>
      <c r="F135" s="155"/>
      <c r="G135" s="57"/>
      <c r="H135" s="57"/>
      <c r="I135" s="58">
        <v>735407519.01468396</v>
      </c>
      <c r="J135" s="57"/>
      <c r="K135" s="57"/>
      <c r="L135" s="57"/>
      <c r="M135" s="10">
        <v>596077760.86541319</v>
      </c>
      <c r="N135" s="10">
        <v>434966521.67492765</v>
      </c>
      <c r="O135" s="10">
        <v>257248214.77791831</v>
      </c>
      <c r="P135" s="1"/>
    </row>
    <row r="136" spans="2:16" ht="11.25" customHeight="1" x14ac:dyDescent="0.25">
      <c r="B136" s="25">
        <v>44317</v>
      </c>
      <c r="C136" s="26">
        <v>48183</v>
      </c>
      <c r="D136" s="10">
        <v>127</v>
      </c>
      <c r="E136" s="27">
        <v>3866</v>
      </c>
      <c r="F136" s="155"/>
      <c r="G136" s="57"/>
      <c r="H136" s="57"/>
      <c r="I136" s="58">
        <v>725395137.63992405</v>
      </c>
      <c r="J136" s="57"/>
      <c r="K136" s="57"/>
      <c r="L136" s="57"/>
      <c r="M136" s="10">
        <v>586997232.38773274</v>
      </c>
      <c r="N136" s="10">
        <v>427286069.02020699</v>
      </c>
      <c r="O136" s="10">
        <v>251669945.4386279</v>
      </c>
      <c r="P136" s="1"/>
    </row>
    <row r="137" spans="2:16" ht="11.25" customHeight="1" x14ac:dyDescent="0.25">
      <c r="B137" s="25">
        <v>44317</v>
      </c>
      <c r="C137" s="26">
        <v>48214</v>
      </c>
      <c r="D137" s="10">
        <v>128</v>
      </c>
      <c r="E137" s="27">
        <v>3897</v>
      </c>
      <c r="F137" s="155"/>
      <c r="G137" s="57"/>
      <c r="H137" s="57"/>
      <c r="I137" s="58">
        <v>715391888.09814596</v>
      </c>
      <c r="J137" s="57"/>
      <c r="K137" s="57"/>
      <c r="L137" s="57"/>
      <c r="M137" s="10">
        <v>577920638.1329056</v>
      </c>
      <c r="N137" s="10">
        <v>419609175.91839951</v>
      </c>
      <c r="O137" s="10">
        <v>246101475.56894401</v>
      </c>
      <c r="P137" s="1"/>
    </row>
    <row r="138" spans="2:16" ht="11.25" customHeight="1" x14ac:dyDescent="0.25">
      <c r="B138" s="25">
        <v>44317</v>
      </c>
      <c r="C138" s="26">
        <v>48245</v>
      </c>
      <c r="D138" s="10">
        <v>129</v>
      </c>
      <c r="E138" s="27">
        <v>3928</v>
      </c>
      <c r="F138" s="155"/>
      <c r="G138" s="57"/>
      <c r="H138" s="57"/>
      <c r="I138" s="58">
        <v>705576392.28340399</v>
      </c>
      <c r="J138" s="57"/>
      <c r="K138" s="57"/>
      <c r="L138" s="57"/>
      <c r="M138" s="10">
        <v>569024561.74772668</v>
      </c>
      <c r="N138" s="10">
        <v>412099301.77043921</v>
      </c>
      <c r="O138" s="10">
        <v>240673203.78126439</v>
      </c>
      <c r="P138" s="1"/>
    </row>
    <row r="139" spans="2:16" ht="11.25" customHeight="1" x14ac:dyDescent="0.25">
      <c r="B139" s="25">
        <v>44317</v>
      </c>
      <c r="C139" s="26">
        <v>48274</v>
      </c>
      <c r="D139" s="10">
        <v>130</v>
      </c>
      <c r="E139" s="27">
        <v>3957</v>
      </c>
      <c r="F139" s="155"/>
      <c r="G139" s="57"/>
      <c r="H139" s="57"/>
      <c r="I139" s="58">
        <v>695825726.70242405</v>
      </c>
      <c r="J139" s="57"/>
      <c r="K139" s="57"/>
      <c r="L139" s="57"/>
      <c r="M139" s="10">
        <v>560270550.30393422</v>
      </c>
      <c r="N139" s="10">
        <v>404794033.48906815</v>
      </c>
      <c r="O139" s="10">
        <v>235469960.21178773</v>
      </c>
      <c r="P139" s="1"/>
    </row>
    <row r="140" spans="2:16" ht="11.25" customHeight="1" x14ac:dyDescent="0.25">
      <c r="B140" s="25">
        <v>44317</v>
      </c>
      <c r="C140" s="26">
        <v>48305</v>
      </c>
      <c r="D140" s="10">
        <v>131</v>
      </c>
      <c r="E140" s="27">
        <v>3988</v>
      </c>
      <c r="F140" s="155"/>
      <c r="G140" s="57"/>
      <c r="H140" s="57"/>
      <c r="I140" s="58">
        <v>686149559.57189596</v>
      </c>
      <c r="J140" s="57"/>
      <c r="K140" s="57"/>
      <c r="L140" s="57"/>
      <c r="M140" s="10">
        <v>551542370.32121491</v>
      </c>
      <c r="N140" s="10">
        <v>397474509.01367617</v>
      </c>
      <c r="O140" s="10">
        <v>230232860.30132028</v>
      </c>
      <c r="P140" s="1"/>
    </row>
    <row r="141" spans="2:16" ht="11.25" customHeight="1" x14ac:dyDescent="0.25">
      <c r="B141" s="25">
        <v>44317</v>
      </c>
      <c r="C141" s="26">
        <v>48335</v>
      </c>
      <c r="D141" s="10">
        <v>132</v>
      </c>
      <c r="E141" s="27">
        <v>4018</v>
      </c>
      <c r="F141" s="155"/>
      <c r="G141" s="57"/>
      <c r="H141" s="57"/>
      <c r="I141" s="58">
        <v>676516076.15797806</v>
      </c>
      <c r="J141" s="57"/>
      <c r="K141" s="57"/>
      <c r="L141" s="57"/>
      <c r="M141" s="10">
        <v>542906165.76050627</v>
      </c>
      <c r="N141" s="10">
        <v>390287769.16633368</v>
      </c>
      <c r="O141" s="10">
        <v>225143313.00428179</v>
      </c>
      <c r="P141" s="1"/>
    </row>
    <row r="142" spans="2:16" ht="11.25" customHeight="1" x14ac:dyDescent="0.25">
      <c r="B142" s="25">
        <v>44317</v>
      </c>
      <c r="C142" s="26">
        <v>48366</v>
      </c>
      <c r="D142" s="10">
        <v>133</v>
      </c>
      <c r="E142" s="27">
        <v>4049</v>
      </c>
      <c r="F142" s="155"/>
      <c r="G142" s="57"/>
      <c r="H142" s="57"/>
      <c r="I142" s="58">
        <v>666924113.637254</v>
      </c>
      <c r="J142" s="57"/>
      <c r="K142" s="57"/>
      <c r="L142" s="57"/>
      <c r="M142" s="10">
        <v>534300833.90258402</v>
      </c>
      <c r="N142" s="10">
        <v>383124665.34939444</v>
      </c>
      <c r="O142" s="10">
        <v>220075067.12464282</v>
      </c>
      <c r="P142" s="1"/>
    </row>
    <row r="143" spans="2:16" ht="11.25" customHeight="1" x14ac:dyDescent="0.25">
      <c r="B143" s="25">
        <v>44317</v>
      </c>
      <c r="C143" s="26">
        <v>48396</v>
      </c>
      <c r="D143" s="10">
        <v>134</v>
      </c>
      <c r="E143" s="27">
        <v>4079</v>
      </c>
      <c r="F143" s="155"/>
      <c r="G143" s="57"/>
      <c r="H143" s="57"/>
      <c r="I143" s="58">
        <v>657249700.38319004</v>
      </c>
      <c r="J143" s="57"/>
      <c r="K143" s="57"/>
      <c r="L143" s="57"/>
      <c r="M143" s="10">
        <v>525685973.13752735</v>
      </c>
      <c r="N143" s="10">
        <v>376019542.53797567</v>
      </c>
      <c r="O143" s="10">
        <v>215108331.00603783</v>
      </c>
      <c r="P143" s="1"/>
    </row>
    <row r="144" spans="2:16" ht="11.25" customHeight="1" x14ac:dyDescent="0.25">
      <c r="B144" s="25">
        <v>44317</v>
      </c>
      <c r="C144" s="26">
        <v>48427</v>
      </c>
      <c r="D144" s="10">
        <v>135</v>
      </c>
      <c r="E144" s="27">
        <v>4110</v>
      </c>
      <c r="F144" s="155"/>
      <c r="G144" s="57"/>
      <c r="H144" s="57"/>
      <c r="I144" s="58">
        <v>647781983.99217403</v>
      </c>
      <c r="J144" s="57"/>
      <c r="K144" s="57"/>
      <c r="L144" s="57"/>
      <c r="M144" s="10">
        <v>517234680.40068918</v>
      </c>
      <c r="N144" s="10">
        <v>369033470.247365</v>
      </c>
      <c r="O144" s="10">
        <v>210217656.69367105</v>
      </c>
      <c r="P144" s="1"/>
    </row>
    <row r="145" spans="2:16" ht="11.25" customHeight="1" x14ac:dyDescent="0.25">
      <c r="B145" s="25">
        <v>44317</v>
      </c>
      <c r="C145" s="26">
        <v>48458</v>
      </c>
      <c r="D145" s="10">
        <v>136</v>
      </c>
      <c r="E145" s="27">
        <v>4141</v>
      </c>
      <c r="F145" s="155"/>
      <c r="G145" s="57"/>
      <c r="H145" s="57"/>
      <c r="I145" s="58">
        <v>638372905.61346304</v>
      </c>
      <c r="J145" s="57"/>
      <c r="K145" s="57"/>
      <c r="L145" s="57"/>
      <c r="M145" s="10">
        <v>508857284.77650136</v>
      </c>
      <c r="N145" s="10">
        <v>362133089.51843864</v>
      </c>
      <c r="O145" s="10">
        <v>205413159.63484728</v>
      </c>
      <c r="P145" s="1"/>
    </row>
    <row r="146" spans="2:16" ht="11.25" customHeight="1" x14ac:dyDescent="0.25">
      <c r="B146" s="25">
        <v>44317</v>
      </c>
      <c r="C146" s="26">
        <v>48488</v>
      </c>
      <c r="D146" s="10">
        <v>137</v>
      </c>
      <c r="E146" s="27">
        <v>4171</v>
      </c>
      <c r="F146" s="155"/>
      <c r="G146" s="57"/>
      <c r="H146" s="57"/>
      <c r="I146" s="58">
        <v>628947871.206599</v>
      </c>
      <c r="J146" s="57"/>
      <c r="K146" s="57"/>
      <c r="L146" s="57"/>
      <c r="M146" s="10">
        <v>500521528.43742853</v>
      </c>
      <c r="N146" s="10">
        <v>355324164.05803269</v>
      </c>
      <c r="O146" s="10">
        <v>200724728.66166571</v>
      </c>
      <c r="P146" s="1"/>
    </row>
    <row r="147" spans="2:16" ht="11.25" customHeight="1" x14ac:dyDescent="0.25">
      <c r="B147" s="25">
        <v>44317</v>
      </c>
      <c r="C147" s="26">
        <v>48519</v>
      </c>
      <c r="D147" s="10">
        <v>138</v>
      </c>
      <c r="E147" s="27">
        <v>4202</v>
      </c>
      <c r="F147" s="155"/>
      <c r="G147" s="57"/>
      <c r="H147" s="57"/>
      <c r="I147" s="58">
        <v>619674534.29347503</v>
      </c>
      <c r="J147" s="57"/>
      <c r="K147" s="57"/>
      <c r="L147" s="57"/>
      <c r="M147" s="10">
        <v>492305331.08738273</v>
      </c>
      <c r="N147" s="10">
        <v>348602592.41984713</v>
      </c>
      <c r="O147" s="10">
        <v>196093576.94564956</v>
      </c>
      <c r="P147" s="1"/>
    </row>
    <row r="148" spans="2:16" ht="11.25" customHeight="1" x14ac:dyDescent="0.25">
      <c r="B148" s="25">
        <v>44317</v>
      </c>
      <c r="C148" s="26">
        <v>48549</v>
      </c>
      <c r="D148" s="10">
        <v>139</v>
      </c>
      <c r="E148" s="27">
        <v>4232</v>
      </c>
      <c r="F148" s="155"/>
      <c r="G148" s="57"/>
      <c r="H148" s="57"/>
      <c r="I148" s="58">
        <v>610047783.87954998</v>
      </c>
      <c r="J148" s="57"/>
      <c r="K148" s="57"/>
      <c r="L148" s="57"/>
      <c r="M148" s="10">
        <v>483861763.34878278</v>
      </c>
      <c r="N148" s="10">
        <v>341780393.05023485</v>
      </c>
      <c r="O148" s="10">
        <v>191467904.59719342</v>
      </c>
      <c r="P148" s="1"/>
    </row>
    <row r="149" spans="2:16" ht="11.25" customHeight="1" x14ac:dyDescent="0.25">
      <c r="B149" s="25">
        <v>44317</v>
      </c>
      <c r="C149" s="26">
        <v>48580</v>
      </c>
      <c r="D149" s="10">
        <v>140</v>
      </c>
      <c r="E149" s="27">
        <v>4263</v>
      </c>
      <c r="F149" s="155"/>
      <c r="G149" s="57"/>
      <c r="H149" s="57"/>
      <c r="I149" s="58">
        <v>600745764.21765196</v>
      </c>
      <c r="J149" s="57"/>
      <c r="K149" s="57"/>
      <c r="L149" s="57"/>
      <c r="M149" s="10">
        <v>475675678.57717115</v>
      </c>
      <c r="N149" s="10">
        <v>335143561.37909609</v>
      </c>
      <c r="O149" s="10">
        <v>186954679.24336657</v>
      </c>
      <c r="P149" s="1"/>
    </row>
    <row r="150" spans="2:16" ht="11.25" customHeight="1" x14ac:dyDescent="0.25">
      <c r="B150" s="25">
        <v>44317</v>
      </c>
      <c r="C150" s="26">
        <v>48611</v>
      </c>
      <c r="D150" s="10">
        <v>141</v>
      </c>
      <c r="E150" s="27">
        <v>4294</v>
      </c>
      <c r="F150" s="155"/>
      <c r="G150" s="57"/>
      <c r="H150" s="57"/>
      <c r="I150" s="58">
        <v>591434000.58814001</v>
      </c>
      <c r="J150" s="57"/>
      <c r="K150" s="57"/>
      <c r="L150" s="57"/>
      <c r="M150" s="10">
        <v>467508268.03570199</v>
      </c>
      <c r="N150" s="10">
        <v>328551400.47894204</v>
      </c>
      <c r="O150" s="10">
        <v>182501064.28076342</v>
      </c>
      <c r="P150" s="1"/>
    </row>
    <row r="151" spans="2:16" ht="11.25" customHeight="1" x14ac:dyDescent="0.25">
      <c r="B151" s="25">
        <v>44317</v>
      </c>
      <c r="C151" s="26">
        <v>48639</v>
      </c>
      <c r="D151" s="10">
        <v>142</v>
      </c>
      <c r="E151" s="27">
        <v>4322</v>
      </c>
      <c r="F151" s="155"/>
      <c r="G151" s="57"/>
      <c r="H151" s="57"/>
      <c r="I151" s="58">
        <v>582373281.92933905</v>
      </c>
      <c r="J151" s="57"/>
      <c r="K151" s="57"/>
      <c r="L151" s="57"/>
      <c r="M151" s="10">
        <v>459640801.59609234</v>
      </c>
      <c r="N151" s="10">
        <v>322280268.17343462</v>
      </c>
      <c r="O151" s="10">
        <v>178332626.63601238</v>
      </c>
      <c r="P151" s="1"/>
    </row>
    <row r="152" spans="2:16" ht="11.25" customHeight="1" x14ac:dyDescent="0.25">
      <c r="B152" s="25">
        <v>44317</v>
      </c>
      <c r="C152" s="26">
        <v>48670</v>
      </c>
      <c r="D152" s="10">
        <v>143</v>
      </c>
      <c r="E152" s="27">
        <v>4353</v>
      </c>
      <c r="F152" s="155"/>
      <c r="G152" s="57"/>
      <c r="H152" s="57"/>
      <c r="I152" s="58">
        <v>573391672.60455406</v>
      </c>
      <c r="J152" s="57"/>
      <c r="K152" s="57"/>
      <c r="L152" s="57"/>
      <c r="M152" s="10">
        <v>451784463.24410653</v>
      </c>
      <c r="N152" s="10">
        <v>315966127.47147816</v>
      </c>
      <c r="O152" s="10">
        <v>174098182.34200421</v>
      </c>
      <c r="P152" s="1"/>
    </row>
    <row r="153" spans="2:16" ht="11.25" customHeight="1" x14ac:dyDescent="0.25">
      <c r="B153" s="25">
        <v>44317</v>
      </c>
      <c r="C153" s="26">
        <v>48700</v>
      </c>
      <c r="D153" s="10">
        <v>144</v>
      </c>
      <c r="E153" s="27">
        <v>4383</v>
      </c>
      <c r="F153" s="155"/>
      <c r="G153" s="57"/>
      <c r="H153" s="57"/>
      <c r="I153" s="58">
        <v>564403527.52250695</v>
      </c>
      <c r="J153" s="57"/>
      <c r="K153" s="57"/>
      <c r="L153" s="57"/>
      <c r="M153" s="10">
        <v>443972622.24345237</v>
      </c>
      <c r="N153" s="10">
        <v>309738501.66768056</v>
      </c>
      <c r="O153" s="10">
        <v>169967147.59979692</v>
      </c>
      <c r="P153" s="1"/>
    </row>
    <row r="154" spans="2:16" ht="11.25" customHeight="1" x14ac:dyDescent="0.25">
      <c r="B154" s="25">
        <v>44317</v>
      </c>
      <c r="C154" s="26">
        <v>48731</v>
      </c>
      <c r="D154" s="10">
        <v>145</v>
      </c>
      <c r="E154" s="27">
        <v>4414</v>
      </c>
      <c r="F154" s="155"/>
      <c r="G154" s="57"/>
      <c r="H154" s="57"/>
      <c r="I154" s="58">
        <v>555555691.61635303</v>
      </c>
      <c r="J154" s="57"/>
      <c r="K154" s="57"/>
      <c r="L154" s="57"/>
      <c r="M154" s="10">
        <v>436271507.84151661</v>
      </c>
      <c r="N154" s="10">
        <v>303591736.95479894</v>
      </c>
      <c r="O154" s="10">
        <v>165888530.2780225</v>
      </c>
      <c r="P154" s="1"/>
    </row>
    <row r="155" spans="2:16" ht="11.25" customHeight="1" x14ac:dyDescent="0.25">
      <c r="B155" s="25">
        <v>44317</v>
      </c>
      <c r="C155" s="26">
        <v>48761</v>
      </c>
      <c r="D155" s="10">
        <v>146</v>
      </c>
      <c r="E155" s="27">
        <v>4444</v>
      </c>
      <c r="F155" s="155"/>
      <c r="G155" s="57"/>
      <c r="H155" s="57"/>
      <c r="I155" s="58">
        <v>546785052.83885002</v>
      </c>
      <c r="J155" s="57"/>
      <c r="K155" s="57"/>
      <c r="L155" s="57"/>
      <c r="M155" s="10">
        <v>428679231.9930957</v>
      </c>
      <c r="N155" s="10">
        <v>297574222.34883016</v>
      </c>
      <c r="O155" s="10">
        <v>161933910.36640608</v>
      </c>
      <c r="P155" s="1"/>
    </row>
    <row r="156" spans="2:16" ht="11.25" customHeight="1" x14ac:dyDescent="0.25">
      <c r="B156" s="25">
        <v>44317</v>
      </c>
      <c r="C156" s="26">
        <v>48792</v>
      </c>
      <c r="D156" s="10">
        <v>147</v>
      </c>
      <c r="E156" s="27">
        <v>4475</v>
      </c>
      <c r="F156" s="155"/>
      <c r="G156" s="57"/>
      <c r="H156" s="57"/>
      <c r="I156" s="58">
        <v>538101043.08691502</v>
      </c>
      <c r="J156" s="57"/>
      <c r="K156" s="57"/>
      <c r="L156" s="57"/>
      <c r="M156" s="10">
        <v>421155447.92075574</v>
      </c>
      <c r="N156" s="10">
        <v>291607963.0026871</v>
      </c>
      <c r="O156" s="10">
        <v>158015065.21889666</v>
      </c>
      <c r="P156" s="1"/>
    </row>
    <row r="157" spans="2:16" ht="11.25" customHeight="1" x14ac:dyDescent="0.25">
      <c r="B157" s="25">
        <v>44317</v>
      </c>
      <c r="C157" s="26">
        <v>48823</v>
      </c>
      <c r="D157" s="10">
        <v>148</v>
      </c>
      <c r="E157" s="27">
        <v>4506</v>
      </c>
      <c r="F157" s="155"/>
      <c r="G157" s="57"/>
      <c r="H157" s="57"/>
      <c r="I157" s="58">
        <v>529489759.63764697</v>
      </c>
      <c r="J157" s="57"/>
      <c r="K157" s="57"/>
      <c r="L157" s="57"/>
      <c r="M157" s="10">
        <v>413712776.61084461</v>
      </c>
      <c r="N157" s="10">
        <v>285726145.45898044</v>
      </c>
      <c r="O157" s="10">
        <v>154172074.98878792</v>
      </c>
      <c r="P157" s="1"/>
    </row>
    <row r="158" spans="2:16" ht="11.25" customHeight="1" x14ac:dyDescent="0.25">
      <c r="B158" s="25">
        <v>44317</v>
      </c>
      <c r="C158" s="26">
        <v>48853</v>
      </c>
      <c r="D158" s="10">
        <v>149</v>
      </c>
      <c r="E158" s="27">
        <v>4536</v>
      </c>
      <c r="F158" s="155"/>
      <c r="G158" s="57"/>
      <c r="H158" s="57"/>
      <c r="I158" s="58">
        <v>520960025.68019199</v>
      </c>
      <c r="J158" s="57"/>
      <c r="K158" s="57"/>
      <c r="L158" s="57"/>
      <c r="M158" s="10">
        <v>406380002.57732219</v>
      </c>
      <c r="N158" s="10">
        <v>279971062.30814391</v>
      </c>
      <c r="O158" s="10">
        <v>150447495.95476171</v>
      </c>
      <c r="P158" s="1"/>
    </row>
    <row r="159" spans="2:16" ht="11.25" customHeight="1" x14ac:dyDescent="0.25">
      <c r="B159" s="25">
        <v>44317</v>
      </c>
      <c r="C159" s="26">
        <v>48884</v>
      </c>
      <c r="D159" s="10">
        <v>150</v>
      </c>
      <c r="E159" s="27">
        <v>4567</v>
      </c>
      <c r="F159" s="155"/>
      <c r="G159" s="57"/>
      <c r="H159" s="57"/>
      <c r="I159" s="58">
        <v>512470647.572312</v>
      </c>
      <c r="J159" s="57"/>
      <c r="K159" s="57"/>
      <c r="L159" s="57"/>
      <c r="M159" s="10">
        <v>399079760.73665786</v>
      </c>
      <c r="N159" s="10">
        <v>274242407.2849775</v>
      </c>
      <c r="O159" s="10">
        <v>146744911.48718557</v>
      </c>
      <c r="P159" s="1"/>
    </row>
    <row r="160" spans="2:16" ht="11.25" customHeight="1" x14ac:dyDescent="0.25">
      <c r="B160" s="25">
        <v>44317</v>
      </c>
      <c r="C160" s="26">
        <v>48914</v>
      </c>
      <c r="D160" s="10">
        <v>151</v>
      </c>
      <c r="E160" s="27">
        <v>4597</v>
      </c>
      <c r="F160" s="155"/>
      <c r="G160" s="57"/>
      <c r="H160" s="57"/>
      <c r="I160" s="58">
        <v>503257244.81825399</v>
      </c>
      <c r="J160" s="57"/>
      <c r="K160" s="57"/>
      <c r="L160" s="57"/>
      <c r="M160" s="10">
        <v>391261669.3383761</v>
      </c>
      <c r="N160" s="10">
        <v>268208155.92022857</v>
      </c>
      <c r="O160" s="10">
        <v>142927731.81564632</v>
      </c>
      <c r="P160" s="1"/>
    </row>
    <row r="161" spans="2:16" ht="11.25" customHeight="1" x14ac:dyDescent="0.25">
      <c r="B161" s="25">
        <v>44317</v>
      </c>
      <c r="C161" s="26">
        <v>48945</v>
      </c>
      <c r="D161" s="10">
        <v>152</v>
      </c>
      <c r="E161" s="27">
        <v>4628</v>
      </c>
      <c r="F161" s="155"/>
      <c r="G161" s="57"/>
      <c r="H161" s="57"/>
      <c r="I161" s="58">
        <v>494833854.58884197</v>
      </c>
      <c r="J161" s="57"/>
      <c r="K161" s="57"/>
      <c r="L161" s="57"/>
      <c r="M161" s="10">
        <v>384060330.79164839</v>
      </c>
      <c r="N161" s="10">
        <v>262602115.93527851</v>
      </c>
      <c r="O161" s="10">
        <v>139347557.99868879</v>
      </c>
      <c r="P161" s="1"/>
    </row>
    <row r="162" spans="2:16" ht="11.25" customHeight="1" x14ac:dyDescent="0.25">
      <c r="B162" s="25">
        <v>44317</v>
      </c>
      <c r="C162" s="26">
        <v>48976</v>
      </c>
      <c r="D162" s="10">
        <v>153</v>
      </c>
      <c r="E162" s="27">
        <v>4659</v>
      </c>
      <c r="F162" s="155"/>
      <c r="G162" s="57"/>
      <c r="H162" s="57"/>
      <c r="I162" s="58">
        <v>486451942.97820801</v>
      </c>
      <c r="J162" s="57"/>
      <c r="K162" s="57"/>
      <c r="L162" s="57"/>
      <c r="M162" s="10">
        <v>376914433.33322787</v>
      </c>
      <c r="N162" s="10">
        <v>257060667.39598921</v>
      </c>
      <c r="O162" s="10">
        <v>135829277.77846494</v>
      </c>
      <c r="P162" s="1"/>
    </row>
    <row r="163" spans="2:16" ht="11.25" customHeight="1" x14ac:dyDescent="0.25">
      <c r="B163" s="25">
        <v>44317</v>
      </c>
      <c r="C163" s="26">
        <v>49004</v>
      </c>
      <c r="D163" s="10">
        <v>154</v>
      </c>
      <c r="E163" s="27">
        <v>4687</v>
      </c>
      <c r="F163" s="155"/>
      <c r="G163" s="57"/>
      <c r="H163" s="57"/>
      <c r="I163" s="58">
        <v>478115658.75349301</v>
      </c>
      <c r="J163" s="57"/>
      <c r="K163" s="57"/>
      <c r="L163" s="57"/>
      <c r="M163" s="10">
        <v>369887722.73207068</v>
      </c>
      <c r="N163" s="10">
        <v>251688802.83405864</v>
      </c>
      <c r="O163" s="10">
        <v>132481936.31570905</v>
      </c>
      <c r="P163" s="1"/>
    </row>
    <row r="164" spans="2:16" ht="11.25" customHeight="1" x14ac:dyDescent="0.25">
      <c r="B164" s="25">
        <v>44317</v>
      </c>
      <c r="C164" s="26">
        <v>49035</v>
      </c>
      <c r="D164" s="10">
        <v>155</v>
      </c>
      <c r="E164" s="27">
        <v>4718</v>
      </c>
      <c r="F164" s="155"/>
      <c r="G164" s="57"/>
      <c r="H164" s="57"/>
      <c r="I164" s="58">
        <v>469811225.302001</v>
      </c>
      <c r="J164" s="57"/>
      <c r="K164" s="57"/>
      <c r="L164" s="57"/>
      <c r="M164" s="10">
        <v>362846649.60724807</v>
      </c>
      <c r="N164" s="10">
        <v>246269817.59811285</v>
      </c>
      <c r="O164" s="10">
        <v>129080482.54537514</v>
      </c>
      <c r="P164" s="1"/>
    </row>
    <row r="165" spans="2:16" ht="11.25" customHeight="1" x14ac:dyDescent="0.25">
      <c r="B165" s="25">
        <v>44317</v>
      </c>
      <c r="C165" s="26">
        <v>49065</v>
      </c>
      <c r="D165" s="10">
        <v>156</v>
      </c>
      <c r="E165" s="27">
        <v>4748</v>
      </c>
      <c r="F165" s="155"/>
      <c r="G165" s="57"/>
      <c r="H165" s="57"/>
      <c r="I165" s="58">
        <v>461614508.79728901</v>
      </c>
      <c r="J165" s="57"/>
      <c r="K165" s="57"/>
      <c r="L165" s="57"/>
      <c r="M165" s="10">
        <v>355930937.83721989</v>
      </c>
      <c r="N165" s="10">
        <v>240981430.24058354</v>
      </c>
      <c r="O165" s="10">
        <v>125790850.24730426</v>
      </c>
      <c r="P165" s="1"/>
    </row>
    <row r="166" spans="2:16" ht="11.25" customHeight="1" x14ac:dyDescent="0.25">
      <c r="B166" s="25">
        <v>44317</v>
      </c>
      <c r="C166" s="26">
        <v>49096</v>
      </c>
      <c r="D166" s="10">
        <v>157</v>
      </c>
      <c r="E166" s="27">
        <v>4779</v>
      </c>
      <c r="F166" s="155"/>
      <c r="G166" s="57"/>
      <c r="H166" s="57"/>
      <c r="I166" s="58">
        <v>453229292.54085398</v>
      </c>
      <c r="J166" s="57"/>
      <c r="K166" s="57"/>
      <c r="L166" s="57"/>
      <c r="M166" s="10">
        <v>348872741.77808684</v>
      </c>
      <c r="N166" s="10">
        <v>235601998.44514012</v>
      </c>
      <c r="O166" s="10">
        <v>122461920.09851152</v>
      </c>
      <c r="P166" s="1"/>
    </row>
    <row r="167" spans="2:16" ht="11.25" customHeight="1" x14ac:dyDescent="0.25">
      <c r="B167" s="25">
        <v>44317</v>
      </c>
      <c r="C167" s="26">
        <v>49126</v>
      </c>
      <c r="D167" s="10">
        <v>158</v>
      </c>
      <c r="E167" s="27">
        <v>4809</v>
      </c>
      <c r="F167" s="155"/>
      <c r="G167" s="57"/>
      <c r="H167" s="57"/>
      <c r="I167" s="58">
        <v>445229153.250512</v>
      </c>
      <c r="J167" s="57"/>
      <c r="K167" s="57"/>
      <c r="L167" s="57"/>
      <c r="M167" s="10">
        <v>342152109.325234</v>
      </c>
      <c r="N167" s="10">
        <v>230494687.76102322</v>
      </c>
      <c r="O167" s="10">
        <v>119316113.51353236</v>
      </c>
      <c r="P167" s="1"/>
    </row>
    <row r="168" spans="2:16" ht="11.25" customHeight="1" x14ac:dyDescent="0.25">
      <c r="B168" s="25">
        <v>44317</v>
      </c>
      <c r="C168" s="26">
        <v>49157</v>
      </c>
      <c r="D168" s="10">
        <v>159</v>
      </c>
      <c r="E168" s="27">
        <v>4840</v>
      </c>
      <c r="F168" s="155"/>
      <c r="G168" s="57"/>
      <c r="H168" s="57"/>
      <c r="I168" s="58">
        <v>437325285.09815502</v>
      </c>
      <c r="J168" s="57"/>
      <c r="K168" s="57"/>
      <c r="L168" s="57"/>
      <c r="M168" s="10">
        <v>335508088.61946559</v>
      </c>
      <c r="N168" s="10">
        <v>225444054.61129922</v>
      </c>
      <c r="O168" s="10">
        <v>116207346.41618598</v>
      </c>
      <c r="P168" s="1"/>
    </row>
    <row r="169" spans="2:16" ht="11.25" customHeight="1" x14ac:dyDescent="0.25">
      <c r="B169" s="25">
        <v>44317</v>
      </c>
      <c r="C169" s="26">
        <v>49188</v>
      </c>
      <c r="D169" s="10">
        <v>160</v>
      </c>
      <c r="E169" s="27">
        <v>4871</v>
      </c>
      <c r="F169" s="155"/>
      <c r="G169" s="57"/>
      <c r="H169" s="57"/>
      <c r="I169" s="58">
        <v>429539795.95838302</v>
      </c>
      <c r="J169" s="57"/>
      <c r="K169" s="57"/>
      <c r="L169" s="57"/>
      <c r="M169" s="10">
        <v>328976285.3712194</v>
      </c>
      <c r="N169" s="10">
        <v>220492832.79439571</v>
      </c>
      <c r="O169" s="10">
        <v>113173798.95761237</v>
      </c>
      <c r="P169" s="1"/>
    </row>
    <row r="170" spans="2:16" ht="11.25" customHeight="1" x14ac:dyDescent="0.25">
      <c r="B170" s="25">
        <v>44317</v>
      </c>
      <c r="C170" s="26">
        <v>49218</v>
      </c>
      <c r="D170" s="10">
        <v>161</v>
      </c>
      <c r="E170" s="27">
        <v>4901</v>
      </c>
      <c r="F170" s="155"/>
      <c r="G170" s="57"/>
      <c r="H170" s="57"/>
      <c r="I170" s="58">
        <v>421900684.63748097</v>
      </c>
      <c r="J170" s="57"/>
      <c r="K170" s="57"/>
      <c r="L170" s="57"/>
      <c r="M170" s="10">
        <v>322595255.99335724</v>
      </c>
      <c r="N170" s="10">
        <v>215683850.62672836</v>
      </c>
      <c r="O170" s="10">
        <v>110251657.95240724</v>
      </c>
      <c r="P170" s="1"/>
    </row>
    <row r="171" spans="2:16" ht="11.25" customHeight="1" x14ac:dyDescent="0.25">
      <c r="B171" s="25">
        <v>44317</v>
      </c>
      <c r="C171" s="26">
        <v>49249</v>
      </c>
      <c r="D171" s="10">
        <v>162</v>
      </c>
      <c r="E171" s="27">
        <v>4932</v>
      </c>
      <c r="F171" s="155"/>
      <c r="G171" s="57"/>
      <c r="H171" s="57"/>
      <c r="I171" s="58">
        <v>414345295.74887598</v>
      </c>
      <c r="J171" s="57"/>
      <c r="K171" s="57"/>
      <c r="L171" s="57"/>
      <c r="M171" s="10">
        <v>316280879.54564792</v>
      </c>
      <c r="N171" s="10">
        <v>210924332.16068903</v>
      </c>
      <c r="O171" s="10">
        <v>107362051.84403023</v>
      </c>
      <c r="P171" s="1"/>
    </row>
    <row r="172" spans="2:16" ht="11.25" customHeight="1" x14ac:dyDescent="0.25">
      <c r="B172" s="25">
        <v>44317</v>
      </c>
      <c r="C172" s="26">
        <v>49279</v>
      </c>
      <c r="D172" s="10">
        <v>163</v>
      </c>
      <c r="E172" s="27">
        <v>4962</v>
      </c>
      <c r="F172" s="155"/>
      <c r="G172" s="57"/>
      <c r="H172" s="57"/>
      <c r="I172" s="58">
        <v>406857404.76377797</v>
      </c>
      <c r="J172" s="57"/>
      <c r="K172" s="57"/>
      <c r="L172" s="57"/>
      <c r="M172" s="10">
        <v>310055407.68081087</v>
      </c>
      <c r="N172" s="10">
        <v>206263708.77839163</v>
      </c>
      <c r="O172" s="10">
        <v>104559386.43318288</v>
      </c>
      <c r="P172" s="1"/>
    </row>
    <row r="173" spans="2:16" ht="11.25" customHeight="1" x14ac:dyDescent="0.25">
      <c r="B173" s="25">
        <v>44317</v>
      </c>
      <c r="C173" s="26">
        <v>49310</v>
      </c>
      <c r="D173" s="10">
        <v>164</v>
      </c>
      <c r="E173" s="27">
        <v>4993</v>
      </c>
      <c r="F173" s="155"/>
      <c r="G173" s="57"/>
      <c r="H173" s="57"/>
      <c r="I173" s="58">
        <v>399207292.23171198</v>
      </c>
      <c r="J173" s="57"/>
      <c r="K173" s="57"/>
      <c r="L173" s="57"/>
      <c r="M173" s="10">
        <v>303709467.72879064</v>
      </c>
      <c r="N173" s="10">
        <v>201528250.9483631</v>
      </c>
      <c r="O173" s="10">
        <v>101726185.30645031</v>
      </c>
      <c r="P173" s="1"/>
    </row>
    <row r="174" spans="2:16" ht="11.25" customHeight="1" x14ac:dyDescent="0.25">
      <c r="B174" s="25">
        <v>44317</v>
      </c>
      <c r="C174" s="26">
        <v>49341</v>
      </c>
      <c r="D174" s="10">
        <v>165</v>
      </c>
      <c r="E174" s="27">
        <v>5024</v>
      </c>
      <c r="F174" s="155"/>
      <c r="G174" s="57"/>
      <c r="H174" s="57"/>
      <c r="I174" s="58">
        <v>391870364.64220601</v>
      </c>
      <c r="J174" s="57"/>
      <c r="K174" s="57"/>
      <c r="L174" s="57"/>
      <c r="M174" s="10">
        <v>297622023.36995471</v>
      </c>
      <c r="N174" s="10">
        <v>196986635.59865344</v>
      </c>
      <c r="O174" s="10">
        <v>99012540.87825574</v>
      </c>
      <c r="P174" s="1"/>
    </row>
    <row r="175" spans="2:16" ht="11.25" customHeight="1" x14ac:dyDescent="0.25">
      <c r="B175" s="25">
        <v>44317</v>
      </c>
      <c r="C175" s="26">
        <v>49369</v>
      </c>
      <c r="D175" s="10">
        <v>166</v>
      </c>
      <c r="E175" s="27">
        <v>5052</v>
      </c>
      <c r="F175" s="155"/>
      <c r="G175" s="57"/>
      <c r="H175" s="57"/>
      <c r="I175" s="58">
        <v>383585671.80273002</v>
      </c>
      <c r="J175" s="57"/>
      <c r="K175" s="57"/>
      <c r="L175" s="57"/>
      <c r="M175" s="10">
        <v>290883537.64843357</v>
      </c>
      <c r="N175" s="10">
        <v>192084338.97867683</v>
      </c>
      <c r="O175" s="10">
        <v>96179034.1389101</v>
      </c>
      <c r="P175" s="1"/>
    </row>
    <row r="176" spans="2:16" ht="11.25" customHeight="1" x14ac:dyDescent="0.25">
      <c r="B176" s="25">
        <v>44317</v>
      </c>
      <c r="C176" s="26">
        <v>49400</v>
      </c>
      <c r="D176" s="10">
        <v>167</v>
      </c>
      <c r="E176" s="27">
        <v>5083</v>
      </c>
      <c r="F176" s="155"/>
      <c r="G176" s="57"/>
      <c r="H176" s="57"/>
      <c r="I176" s="58">
        <v>376380334.18136799</v>
      </c>
      <c r="J176" s="57"/>
      <c r="K176" s="57"/>
      <c r="L176" s="57"/>
      <c r="M176" s="10">
        <v>284935439.82094759</v>
      </c>
      <c r="N176" s="10">
        <v>187678004.18533716</v>
      </c>
      <c r="O176" s="10">
        <v>93574701.412838727</v>
      </c>
      <c r="P176" s="1"/>
    </row>
    <row r="177" spans="2:16" ht="11.25" customHeight="1" x14ac:dyDescent="0.25">
      <c r="B177" s="25">
        <v>44317</v>
      </c>
      <c r="C177" s="26">
        <v>49430</v>
      </c>
      <c r="D177" s="10">
        <v>168</v>
      </c>
      <c r="E177" s="27">
        <v>5113</v>
      </c>
      <c r="F177" s="155"/>
      <c r="G177" s="57"/>
      <c r="H177" s="57"/>
      <c r="I177" s="58">
        <v>369241589.663441</v>
      </c>
      <c r="J177" s="57"/>
      <c r="K177" s="57"/>
      <c r="L177" s="57"/>
      <c r="M177" s="10">
        <v>279072291.43346941</v>
      </c>
      <c r="N177" s="10">
        <v>183363712.16272128</v>
      </c>
      <c r="O177" s="10">
        <v>91048867.792036876</v>
      </c>
      <c r="P177" s="1"/>
    </row>
    <row r="178" spans="2:16" ht="11.25" customHeight="1" x14ac:dyDescent="0.25">
      <c r="B178" s="25">
        <v>44317</v>
      </c>
      <c r="C178" s="26">
        <v>49461</v>
      </c>
      <c r="D178" s="10">
        <v>169</v>
      </c>
      <c r="E178" s="27">
        <v>5144</v>
      </c>
      <c r="F178" s="155"/>
      <c r="G178" s="57"/>
      <c r="H178" s="57"/>
      <c r="I178" s="58">
        <v>362201063.65515703</v>
      </c>
      <c r="J178" s="57"/>
      <c r="K178" s="57"/>
      <c r="L178" s="57"/>
      <c r="M178" s="10">
        <v>273286769.37367946</v>
      </c>
      <c r="N178" s="10">
        <v>179105686.1594573</v>
      </c>
      <c r="O178" s="10">
        <v>88557867.583244875</v>
      </c>
      <c r="P178" s="1"/>
    </row>
    <row r="179" spans="2:16" ht="11.25" customHeight="1" x14ac:dyDescent="0.25">
      <c r="B179" s="25">
        <v>44317</v>
      </c>
      <c r="C179" s="26">
        <v>49491</v>
      </c>
      <c r="D179" s="10">
        <v>170</v>
      </c>
      <c r="E179" s="27">
        <v>5174</v>
      </c>
      <c r="F179" s="155"/>
      <c r="G179" s="57"/>
      <c r="H179" s="57"/>
      <c r="I179" s="58">
        <v>355323207.45272899</v>
      </c>
      <c r="J179" s="57"/>
      <c r="K179" s="57"/>
      <c r="L179" s="57"/>
      <c r="M179" s="10">
        <v>267657254.89749366</v>
      </c>
      <c r="N179" s="10">
        <v>174984489.13580206</v>
      </c>
      <c r="O179" s="10">
        <v>86165500.306609064</v>
      </c>
      <c r="P179" s="1"/>
    </row>
    <row r="180" spans="2:16" ht="11.25" customHeight="1" x14ac:dyDescent="0.25">
      <c r="B180" s="25">
        <v>44317</v>
      </c>
      <c r="C180" s="26">
        <v>49522</v>
      </c>
      <c r="D180" s="10">
        <v>171</v>
      </c>
      <c r="E180" s="27">
        <v>5205</v>
      </c>
      <c r="F180" s="155"/>
      <c r="G180" s="57"/>
      <c r="H180" s="57"/>
      <c r="I180" s="58">
        <v>348552086.527803</v>
      </c>
      <c r="J180" s="57"/>
      <c r="K180" s="57"/>
      <c r="L180" s="57"/>
      <c r="M180" s="10">
        <v>262111400.94595119</v>
      </c>
      <c r="N180" s="10">
        <v>170923012.64896086</v>
      </c>
      <c r="O180" s="10">
        <v>83809069.454359412</v>
      </c>
      <c r="P180" s="1"/>
    </row>
    <row r="181" spans="2:16" ht="11.25" customHeight="1" x14ac:dyDescent="0.25">
      <c r="B181" s="25">
        <v>44317</v>
      </c>
      <c r="C181" s="26">
        <v>49553</v>
      </c>
      <c r="D181" s="10">
        <v>172</v>
      </c>
      <c r="E181" s="27">
        <v>5236</v>
      </c>
      <c r="F181" s="155"/>
      <c r="G181" s="57"/>
      <c r="H181" s="57"/>
      <c r="I181" s="58">
        <v>341732760.26329398</v>
      </c>
      <c r="J181" s="57"/>
      <c r="K181" s="57"/>
      <c r="L181" s="57"/>
      <c r="M181" s="10">
        <v>256547400.42702818</v>
      </c>
      <c r="N181" s="10">
        <v>166869259.42835197</v>
      </c>
      <c r="O181" s="10">
        <v>81474825.271214291</v>
      </c>
      <c r="P181" s="1"/>
    </row>
    <row r="182" spans="2:16" ht="11.25" customHeight="1" x14ac:dyDescent="0.25">
      <c r="B182" s="25">
        <v>44317</v>
      </c>
      <c r="C182" s="26">
        <v>49583</v>
      </c>
      <c r="D182" s="10">
        <v>173</v>
      </c>
      <c r="E182" s="27">
        <v>5266</v>
      </c>
      <c r="F182" s="155"/>
      <c r="G182" s="57"/>
      <c r="H182" s="57"/>
      <c r="I182" s="58">
        <v>335205764.38845402</v>
      </c>
      <c r="J182" s="57"/>
      <c r="K182" s="57"/>
      <c r="L182" s="57"/>
      <c r="M182" s="10">
        <v>251234364.23318869</v>
      </c>
      <c r="N182" s="10">
        <v>163011232.14328063</v>
      </c>
      <c r="O182" s="10">
        <v>79264862.900969163</v>
      </c>
      <c r="P182" s="1"/>
    </row>
    <row r="183" spans="2:16" ht="11.25" customHeight="1" x14ac:dyDescent="0.25">
      <c r="B183" s="25">
        <v>44317</v>
      </c>
      <c r="C183" s="26">
        <v>49614</v>
      </c>
      <c r="D183" s="10">
        <v>174</v>
      </c>
      <c r="E183" s="27">
        <v>5297</v>
      </c>
      <c r="F183" s="155"/>
      <c r="G183" s="57"/>
      <c r="H183" s="57"/>
      <c r="I183" s="58">
        <v>328754075.81221402</v>
      </c>
      <c r="J183" s="57"/>
      <c r="K183" s="57"/>
      <c r="L183" s="57"/>
      <c r="M183" s="10">
        <v>245980958.27869418</v>
      </c>
      <c r="N183" s="10">
        <v>159196703.10832492</v>
      </c>
      <c r="O183" s="10">
        <v>77082159.242475152</v>
      </c>
      <c r="P183" s="1"/>
    </row>
    <row r="184" spans="2:16" ht="11.25" customHeight="1" x14ac:dyDescent="0.25">
      <c r="B184" s="25">
        <v>44317</v>
      </c>
      <c r="C184" s="26">
        <v>49644</v>
      </c>
      <c r="D184" s="10">
        <v>175</v>
      </c>
      <c r="E184" s="27">
        <v>5327</v>
      </c>
      <c r="F184" s="155"/>
      <c r="G184" s="57"/>
      <c r="H184" s="57"/>
      <c r="I184" s="58">
        <v>322334099.50208002</v>
      </c>
      <c r="J184" s="57"/>
      <c r="K184" s="57"/>
      <c r="L184" s="57"/>
      <c r="M184" s="10">
        <v>240781521.97863105</v>
      </c>
      <c r="N184" s="10">
        <v>155448130.36395478</v>
      </c>
      <c r="O184" s="10">
        <v>74958586.544582605</v>
      </c>
      <c r="P184" s="1"/>
    </row>
    <row r="185" spans="2:16" ht="11.25" customHeight="1" x14ac:dyDescent="0.25">
      <c r="B185" s="25">
        <v>44317</v>
      </c>
      <c r="C185" s="26">
        <v>49675</v>
      </c>
      <c r="D185" s="10">
        <v>176</v>
      </c>
      <c r="E185" s="27">
        <v>5358</v>
      </c>
      <c r="F185" s="155"/>
      <c r="G185" s="57"/>
      <c r="H185" s="57"/>
      <c r="I185" s="58">
        <v>315948265.58741701</v>
      </c>
      <c r="J185" s="57"/>
      <c r="K185" s="57"/>
      <c r="L185" s="57"/>
      <c r="M185" s="10">
        <v>235611051.95847234</v>
      </c>
      <c r="N185" s="10">
        <v>151723236.69431588</v>
      </c>
      <c r="O185" s="10">
        <v>72852524.255256191</v>
      </c>
      <c r="P185" s="1"/>
    </row>
    <row r="186" spans="2:16" ht="11.25" customHeight="1" x14ac:dyDescent="0.25">
      <c r="B186" s="25">
        <v>44317</v>
      </c>
      <c r="C186" s="26">
        <v>49706</v>
      </c>
      <c r="D186" s="10">
        <v>177</v>
      </c>
      <c r="E186" s="27">
        <v>5389</v>
      </c>
      <c r="F186" s="155"/>
      <c r="G186" s="57"/>
      <c r="H186" s="57"/>
      <c r="I186" s="58">
        <v>309592123.73019701</v>
      </c>
      <c r="J186" s="57"/>
      <c r="K186" s="57"/>
      <c r="L186" s="57"/>
      <c r="M186" s="10">
        <v>230479532.89436248</v>
      </c>
      <c r="N186" s="10">
        <v>148041302.87035865</v>
      </c>
      <c r="O186" s="10">
        <v>70783498.40293619</v>
      </c>
      <c r="P186" s="1"/>
    </row>
    <row r="187" spans="2:16" ht="11.25" customHeight="1" x14ac:dyDescent="0.25">
      <c r="B187" s="25">
        <v>44317</v>
      </c>
      <c r="C187" s="26">
        <v>49735</v>
      </c>
      <c r="D187" s="10">
        <v>178</v>
      </c>
      <c r="E187" s="27">
        <v>5418</v>
      </c>
      <c r="F187" s="155"/>
      <c r="G187" s="57"/>
      <c r="H187" s="57"/>
      <c r="I187" s="58">
        <v>303267519.28078598</v>
      </c>
      <c r="J187" s="57"/>
      <c r="K187" s="57"/>
      <c r="L187" s="57"/>
      <c r="M187" s="10">
        <v>225412866.70042628</v>
      </c>
      <c r="N187" s="10">
        <v>144442393.84318206</v>
      </c>
      <c r="O187" s="10">
        <v>68789055.992264852</v>
      </c>
      <c r="P187" s="1"/>
    </row>
    <row r="188" spans="2:16" ht="11.25" customHeight="1" x14ac:dyDescent="0.25">
      <c r="B188" s="25">
        <v>44317</v>
      </c>
      <c r="C188" s="26">
        <v>49766</v>
      </c>
      <c r="D188" s="10">
        <v>179</v>
      </c>
      <c r="E188" s="27">
        <v>5449</v>
      </c>
      <c r="F188" s="155"/>
      <c r="G188" s="57"/>
      <c r="H188" s="57"/>
      <c r="I188" s="58">
        <v>296992022.40498799</v>
      </c>
      <c r="J188" s="57"/>
      <c r="K188" s="57"/>
      <c r="L188" s="57"/>
      <c r="M188" s="10">
        <v>220374005.91321918</v>
      </c>
      <c r="N188" s="10">
        <v>140854405.28859976</v>
      </c>
      <c r="O188" s="10">
        <v>66796195.33490476</v>
      </c>
      <c r="P188" s="1"/>
    </row>
    <row r="189" spans="2:16" ht="11.25" customHeight="1" x14ac:dyDescent="0.25">
      <c r="B189" s="25">
        <v>44317</v>
      </c>
      <c r="C189" s="26">
        <v>49796</v>
      </c>
      <c r="D189" s="10">
        <v>180</v>
      </c>
      <c r="E189" s="27">
        <v>5479</v>
      </c>
      <c r="F189" s="155"/>
      <c r="G189" s="57"/>
      <c r="H189" s="57"/>
      <c r="I189" s="58">
        <v>290767726.52284199</v>
      </c>
      <c r="J189" s="57"/>
      <c r="K189" s="57"/>
      <c r="L189" s="57"/>
      <c r="M189" s="10">
        <v>215401311.70411763</v>
      </c>
      <c r="N189" s="10">
        <v>137337196.88448194</v>
      </c>
      <c r="O189" s="10">
        <v>64861285.861484505</v>
      </c>
      <c r="P189" s="1"/>
    </row>
    <row r="190" spans="2:16" ht="11.25" customHeight="1" x14ac:dyDescent="0.25">
      <c r="B190" s="25">
        <v>44317</v>
      </c>
      <c r="C190" s="26">
        <v>49827</v>
      </c>
      <c r="D190" s="10">
        <v>181</v>
      </c>
      <c r="E190" s="27">
        <v>5510</v>
      </c>
      <c r="F190" s="155"/>
      <c r="G190" s="57"/>
      <c r="H190" s="57"/>
      <c r="I190" s="58">
        <v>284635081.50129801</v>
      </c>
      <c r="J190" s="57"/>
      <c r="K190" s="57"/>
      <c r="L190" s="57"/>
      <c r="M190" s="10">
        <v>210500604.86920589</v>
      </c>
      <c r="N190" s="10">
        <v>133871236.98840988</v>
      </c>
      <c r="O190" s="10">
        <v>62956600.786884271</v>
      </c>
      <c r="P190" s="1"/>
    </row>
    <row r="191" spans="2:16" ht="11.25" customHeight="1" x14ac:dyDescent="0.25">
      <c r="B191" s="25">
        <v>44317</v>
      </c>
      <c r="C191" s="26">
        <v>49857</v>
      </c>
      <c r="D191" s="10">
        <v>182</v>
      </c>
      <c r="E191" s="27">
        <v>5540</v>
      </c>
      <c r="F191" s="155"/>
      <c r="G191" s="57"/>
      <c r="H191" s="57"/>
      <c r="I191" s="58">
        <v>278628555.33699298</v>
      </c>
      <c r="J191" s="57"/>
      <c r="K191" s="57"/>
      <c r="L191" s="57"/>
      <c r="M191" s="10">
        <v>205720279.39232472</v>
      </c>
      <c r="N191" s="10">
        <v>130509101.88088864</v>
      </c>
      <c r="O191" s="10">
        <v>61123875.049997494</v>
      </c>
      <c r="P191" s="1"/>
    </row>
    <row r="192" spans="2:16" ht="11.25" customHeight="1" x14ac:dyDescent="0.25">
      <c r="B192" s="25">
        <v>44317</v>
      </c>
      <c r="C192" s="26">
        <v>49888</v>
      </c>
      <c r="D192" s="10">
        <v>183</v>
      </c>
      <c r="E192" s="27">
        <v>5571</v>
      </c>
      <c r="F192" s="155"/>
      <c r="G192" s="57"/>
      <c r="H192" s="57"/>
      <c r="I192" s="58">
        <v>272756406.04649401</v>
      </c>
      <c r="J192" s="57"/>
      <c r="K192" s="57"/>
      <c r="L192" s="57"/>
      <c r="M192" s="10">
        <v>201043122.42159954</v>
      </c>
      <c r="N192" s="10">
        <v>127217544.61181538</v>
      </c>
      <c r="O192" s="10">
        <v>59329912.379033998</v>
      </c>
      <c r="P192" s="1"/>
    </row>
    <row r="193" spans="2:16" ht="11.25" customHeight="1" x14ac:dyDescent="0.25">
      <c r="B193" s="25">
        <v>44317</v>
      </c>
      <c r="C193" s="26">
        <v>49919</v>
      </c>
      <c r="D193" s="10">
        <v>184</v>
      </c>
      <c r="E193" s="27">
        <v>5602</v>
      </c>
      <c r="F193" s="155"/>
      <c r="G193" s="57"/>
      <c r="H193" s="57"/>
      <c r="I193" s="58">
        <v>266991200.43186301</v>
      </c>
      <c r="J193" s="57"/>
      <c r="K193" s="57"/>
      <c r="L193" s="57"/>
      <c r="M193" s="10">
        <v>196459931.55433112</v>
      </c>
      <c r="N193" s="10">
        <v>124001194.77970289</v>
      </c>
      <c r="O193" s="10">
        <v>57584975.593076155</v>
      </c>
      <c r="P193" s="1"/>
    </row>
    <row r="194" spans="2:16" ht="11.25" customHeight="1" x14ac:dyDescent="0.25">
      <c r="B194" s="25">
        <v>44317</v>
      </c>
      <c r="C194" s="26">
        <v>49949</v>
      </c>
      <c r="D194" s="10">
        <v>185</v>
      </c>
      <c r="E194" s="27">
        <v>5632</v>
      </c>
      <c r="F194" s="155"/>
      <c r="G194" s="57"/>
      <c r="H194" s="57"/>
      <c r="I194" s="58">
        <v>261328377.345377</v>
      </c>
      <c r="J194" s="57"/>
      <c r="K194" s="57"/>
      <c r="L194" s="57"/>
      <c r="M194" s="10">
        <v>191977429.60796571</v>
      </c>
      <c r="N194" s="10">
        <v>120873701.37374711</v>
      </c>
      <c r="O194" s="10">
        <v>55902498.940533109</v>
      </c>
      <c r="P194" s="1"/>
    </row>
    <row r="195" spans="2:16" ht="11.25" customHeight="1" x14ac:dyDescent="0.25">
      <c r="B195" s="25">
        <v>44317</v>
      </c>
      <c r="C195" s="26">
        <v>49980</v>
      </c>
      <c r="D195" s="10">
        <v>186</v>
      </c>
      <c r="E195" s="27">
        <v>5663</v>
      </c>
      <c r="F195" s="155"/>
      <c r="G195" s="57"/>
      <c r="H195" s="57"/>
      <c r="I195" s="58">
        <v>255768707.778319</v>
      </c>
      <c r="J195" s="57"/>
      <c r="K195" s="57"/>
      <c r="L195" s="57"/>
      <c r="M195" s="10">
        <v>187574496.39630011</v>
      </c>
      <c r="N195" s="10">
        <v>117801150.12568937</v>
      </c>
      <c r="O195" s="10">
        <v>54250725.576312803</v>
      </c>
      <c r="P195" s="1"/>
    </row>
    <row r="196" spans="2:16" ht="11.25" customHeight="1" x14ac:dyDescent="0.25">
      <c r="B196" s="25">
        <v>44317</v>
      </c>
      <c r="C196" s="26">
        <v>50010</v>
      </c>
      <c r="D196" s="10">
        <v>187</v>
      </c>
      <c r="E196" s="27">
        <v>5693</v>
      </c>
      <c r="F196" s="155"/>
      <c r="G196" s="57"/>
      <c r="H196" s="57"/>
      <c r="I196" s="58">
        <v>250307631.91488999</v>
      </c>
      <c r="J196" s="57"/>
      <c r="K196" s="57"/>
      <c r="L196" s="57"/>
      <c r="M196" s="10">
        <v>183268165.11551255</v>
      </c>
      <c r="N196" s="10">
        <v>114813390.08321396</v>
      </c>
      <c r="O196" s="10">
        <v>52658034.459747896</v>
      </c>
      <c r="P196" s="1"/>
    </row>
    <row r="197" spans="2:16" ht="11.25" customHeight="1" x14ac:dyDescent="0.25">
      <c r="B197" s="25">
        <v>44317</v>
      </c>
      <c r="C197" s="26">
        <v>50041</v>
      </c>
      <c r="D197" s="10">
        <v>188</v>
      </c>
      <c r="E197" s="27">
        <v>5724</v>
      </c>
      <c r="F197" s="155"/>
      <c r="G197" s="57"/>
      <c r="H197" s="57"/>
      <c r="I197" s="58">
        <v>244983510.975458</v>
      </c>
      <c r="J197" s="57"/>
      <c r="K197" s="57"/>
      <c r="L197" s="57"/>
      <c r="M197" s="10">
        <v>179065769.63642213</v>
      </c>
      <c r="N197" s="10">
        <v>111895385.11617143</v>
      </c>
      <c r="O197" s="10">
        <v>51102353.139834717</v>
      </c>
      <c r="P197" s="1"/>
    </row>
    <row r="198" spans="2:16" ht="11.25" customHeight="1" x14ac:dyDescent="0.25">
      <c r="B198" s="25">
        <v>44317</v>
      </c>
      <c r="C198" s="26">
        <v>50072</v>
      </c>
      <c r="D198" s="10">
        <v>189</v>
      </c>
      <c r="E198" s="27">
        <v>5755</v>
      </c>
      <c r="F198" s="155"/>
      <c r="G198" s="57"/>
      <c r="H198" s="57"/>
      <c r="I198" s="58">
        <v>239741259.51478699</v>
      </c>
      <c r="J198" s="57"/>
      <c r="K198" s="57"/>
      <c r="L198" s="57"/>
      <c r="M198" s="10">
        <v>174936841.45751321</v>
      </c>
      <c r="N198" s="10">
        <v>109037271.52872729</v>
      </c>
      <c r="O198" s="10">
        <v>49586141.856785364</v>
      </c>
      <c r="P198" s="1"/>
    </row>
    <row r="199" spans="2:16" ht="11.25" customHeight="1" x14ac:dyDescent="0.25">
      <c r="B199" s="25">
        <v>44317</v>
      </c>
      <c r="C199" s="26">
        <v>50100</v>
      </c>
      <c r="D199" s="10">
        <v>190</v>
      </c>
      <c r="E199" s="27">
        <v>5783</v>
      </c>
      <c r="F199" s="155"/>
      <c r="G199" s="57"/>
      <c r="H199" s="57"/>
      <c r="I199" s="58">
        <v>234588651.59505901</v>
      </c>
      <c r="J199" s="57"/>
      <c r="K199" s="57"/>
      <c r="L199" s="57"/>
      <c r="M199" s="10">
        <v>170914779.98144561</v>
      </c>
      <c r="N199" s="10">
        <v>106285600.59678091</v>
      </c>
      <c r="O199" s="10">
        <v>48149833.005480923</v>
      </c>
      <c r="P199" s="1"/>
    </row>
    <row r="200" spans="2:16" ht="11.25" customHeight="1" x14ac:dyDescent="0.25">
      <c r="B200" s="25">
        <v>44317</v>
      </c>
      <c r="C200" s="26">
        <v>50131</v>
      </c>
      <c r="D200" s="10">
        <v>191</v>
      </c>
      <c r="E200" s="27">
        <v>5814</v>
      </c>
      <c r="F200" s="155"/>
      <c r="G200" s="57"/>
      <c r="H200" s="57"/>
      <c r="I200" s="58">
        <v>229495579.966894</v>
      </c>
      <c r="J200" s="57"/>
      <c r="K200" s="57"/>
      <c r="L200" s="57"/>
      <c r="M200" s="10">
        <v>166920518.82067865</v>
      </c>
      <c r="N200" s="10">
        <v>103537727.70757169</v>
      </c>
      <c r="O200" s="10">
        <v>46706314.926722169</v>
      </c>
      <c r="P200" s="1"/>
    </row>
    <row r="201" spans="2:16" ht="11.25" customHeight="1" x14ac:dyDescent="0.25">
      <c r="B201" s="25">
        <v>44317</v>
      </c>
      <c r="C201" s="26">
        <v>50161</v>
      </c>
      <c r="D201" s="10">
        <v>192</v>
      </c>
      <c r="E201" s="27">
        <v>5844</v>
      </c>
      <c r="F201" s="155"/>
      <c r="G201" s="57"/>
      <c r="H201" s="57"/>
      <c r="I201" s="58">
        <v>224449188.80856001</v>
      </c>
      <c r="J201" s="57"/>
      <c r="K201" s="57"/>
      <c r="L201" s="57"/>
      <c r="M201" s="10">
        <v>162982134.36047289</v>
      </c>
      <c r="N201" s="10">
        <v>100845998.82316659</v>
      </c>
      <c r="O201" s="10">
        <v>45305583.594159648</v>
      </c>
      <c r="P201" s="1"/>
    </row>
    <row r="202" spans="2:16" ht="11.25" customHeight="1" x14ac:dyDescent="0.25">
      <c r="B202" s="25">
        <v>44317</v>
      </c>
      <c r="C202" s="26">
        <v>50192</v>
      </c>
      <c r="D202" s="10">
        <v>193</v>
      </c>
      <c r="E202" s="27">
        <v>5875</v>
      </c>
      <c r="F202" s="155"/>
      <c r="G202" s="57"/>
      <c r="H202" s="57"/>
      <c r="I202" s="58">
        <v>219438270.292808</v>
      </c>
      <c r="J202" s="57"/>
      <c r="K202" s="57"/>
      <c r="L202" s="57"/>
      <c r="M202" s="10">
        <v>159073234.23014611</v>
      </c>
      <c r="N202" s="10">
        <v>98177026.602430224</v>
      </c>
      <c r="O202" s="10">
        <v>43919718.889751412</v>
      </c>
      <c r="P202" s="1"/>
    </row>
    <row r="203" spans="2:16" ht="11.25" customHeight="1" x14ac:dyDescent="0.25">
      <c r="B203" s="25">
        <v>44317</v>
      </c>
      <c r="C203" s="26">
        <v>50222</v>
      </c>
      <c r="D203" s="10">
        <v>194</v>
      </c>
      <c r="E203" s="27">
        <v>5905</v>
      </c>
      <c r="F203" s="155"/>
      <c r="G203" s="57"/>
      <c r="H203" s="57"/>
      <c r="I203" s="58">
        <v>214494393.16224101</v>
      </c>
      <c r="J203" s="57"/>
      <c r="K203" s="57"/>
      <c r="L203" s="57"/>
      <c r="M203" s="10">
        <v>155234141.59618321</v>
      </c>
      <c r="N203" s="10">
        <v>95571802.192108572</v>
      </c>
      <c r="O203" s="10">
        <v>42579007.683053605</v>
      </c>
      <c r="P203" s="1"/>
    </row>
    <row r="204" spans="2:16" ht="11.25" customHeight="1" x14ac:dyDescent="0.25">
      <c r="B204" s="25">
        <v>44317</v>
      </c>
      <c r="C204" s="26">
        <v>50253</v>
      </c>
      <c r="D204" s="10">
        <v>195</v>
      </c>
      <c r="E204" s="27">
        <v>5936</v>
      </c>
      <c r="F204" s="155"/>
      <c r="G204" s="57"/>
      <c r="H204" s="57"/>
      <c r="I204" s="58">
        <v>209599575.05726099</v>
      </c>
      <c r="J204" s="57"/>
      <c r="K204" s="57"/>
      <c r="L204" s="57"/>
      <c r="M204" s="10">
        <v>151434377.64089778</v>
      </c>
      <c r="N204" s="10">
        <v>92995321.67457588</v>
      </c>
      <c r="O204" s="10">
        <v>41255654.45344761</v>
      </c>
      <c r="P204" s="1"/>
    </row>
    <row r="205" spans="2:16" ht="11.25" customHeight="1" x14ac:dyDescent="0.25">
      <c r="B205" s="25">
        <v>44317</v>
      </c>
      <c r="C205" s="26">
        <v>50284</v>
      </c>
      <c r="D205" s="10">
        <v>196</v>
      </c>
      <c r="E205" s="27">
        <v>5967</v>
      </c>
      <c r="F205" s="155"/>
      <c r="G205" s="57"/>
      <c r="H205" s="57"/>
      <c r="I205" s="58">
        <v>204749332.48039201</v>
      </c>
      <c r="J205" s="57"/>
      <c r="K205" s="57"/>
      <c r="L205" s="57"/>
      <c r="M205" s="10">
        <v>147679207.40674224</v>
      </c>
      <c r="N205" s="10">
        <v>90458643.251880288</v>
      </c>
      <c r="O205" s="10">
        <v>39960330.28165669</v>
      </c>
      <c r="P205" s="1"/>
    </row>
    <row r="206" spans="2:16" ht="11.25" customHeight="1" x14ac:dyDescent="0.25">
      <c r="B206" s="25">
        <v>44317</v>
      </c>
      <c r="C206" s="26">
        <v>50314</v>
      </c>
      <c r="D206" s="10">
        <v>197</v>
      </c>
      <c r="E206" s="27">
        <v>5997</v>
      </c>
      <c r="F206" s="155"/>
      <c r="G206" s="57"/>
      <c r="H206" s="57"/>
      <c r="I206" s="58">
        <v>199969317.41827101</v>
      </c>
      <c r="J206" s="57"/>
      <c r="K206" s="57"/>
      <c r="L206" s="57"/>
      <c r="M206" s="10">
        <v>143994791.33524013</v>
      </c>
      <c r="N206" s="10">
        <v>87984722.163534924</v>
      </c>
      <c r="O206" s="10">
        <v>38708144.164541408</v>
      </c>
      <c r="P206" s="1"/>
    </row>
    <row r="207" spans="2:16" ht="11.25" customHeight="1" x14ac:dyDescent="0.25">
      <c r="B207" s="25">
        <v>44317</v>
      </c>
      <c r="C207" s="26">
        <v>50345</v>
      </c>
      <c r="D207" s="10">
        <v>198</v>
      </c>
      <c r="E207" s="27">
        <v>6028</v>
      </c>
      <c r="F207" s="155"/>
      <c r="G207" s="57"/>
      <c r="H207" s="57"/>
      <c r="I207" s="58">
        <v>195248245.88049799</v>
      </c>
      <c r="J207" s="57"/>
      <c r="K207" s="57"/>
      <c r="L207" s="57"/>
      <c r="M207" s="10">
        <v>140356761.34295902</v>
      </c>
      <c r="N207" s="10">
        <v>85543677.31204538</v>
      </c>
      <c r="O207" s="10">
        <v>37474825.395839028</v>
      </c>
      <c r="P207" s="1"/>
    </row>
    <row r="208" spans="2:16" ht="11.25" customHeight="1" x14ac:dyDescent="0.25">
      <c r="B208" s="25">
        <v>44317</v>
      </c>
      <c r="C208" s="26">
        <v>50375</v>
      </c>
      <c r="D208" s="10">
        <v>199</v>
      </c>
      <c r="E208" s="27">
        <v>6058</v>
      </c>
      <c r="F208" s="155"/>
      <c r="G208" s="57"/>
      <c r="H208" s="57"/>
      <c r="I208" s="58">
        <v>190575530.180742</v>
      </c>
      <c r="J208" s="57"/>
      <c r="K208" s="57"/>
      <c r="L208" s="57"/>
      <c r="M208" s="10">
        <v>136772849.40536475</v>
      </c>
      <c r="N208" s="10">
        <v>83154209.449328497</v>
      </c>
      <c r="O208" s="10">
        <v>36278725.786658503</v>
      </c>
      <c r="P208" s="1"/>
    </row>
    <row r="209" spans="2:16" ht="11.25" customHeight="1" x14ac:dyDescent="0.25">
      <c r="B209" s="25">
        <v>44317</v>
      </c>
      <c r="C209" s="26">
        <v>50406</v>
      </c>
      <c r="D209" s="10">
        <v>200</v>
      </c>
      <c r="E209" s="27">
        <v>6089</v>
      </c>
      <c r="F209" s="155"/>
      <c r="G209" s="57"/>
      <c r="H209" s="57"/>
      <c r="I209" s="58">
        <v>185990597.58622801</v>
      </c>
      <c r="J209" s="57"/>
      <c r="K209" s="57"/>
      <c r="L209" s="57"/>
      <c r="M209" s="10">
        <v>133255924.58255415</v>
      </c>
      <c r="N209" s="10">
        <v>80809973.46332252</v>
      </c>
      <c r="O209" s="10">
        <v>35106648.392446779</v>
      </c>
      <c r="P209" s="1"/>
    </row>
    <row r="210" spans="2:16" ht="11.25" customHeight="1" x14ac:dyDescent="0.25">
      <c r="B210" s="25">
        <v>44317</v>
      </c>
      <c r="C210" s="26">
        <v>50437</v>
      </c>
      <c r="D210" s="10">
        <v>201</v>
      </c>
      <c r="E210" s="27">
        <v>6120</v>
      </c>
      <c r="F210" s="155"/>
      <c r="G210" s="57"/>
      <c r="H210" s="57"/>
      <c r="I210" s="58">
        <v>181478859.61112699</v>
      </c>
      <c r="J210" s="57"/>
      <c r="K210" s="57"/>
      <c r="L210" s="57"/>
      <c r="M210" s="10">
        <v>129802888.74506079</v>
      </c>
      <c r="N210" s="10">
        <v>78515768.857225984</v>
      </c>
      <c r="O210" s="10">
        <v>33965492.238018721</v>
      </c>
      <c r="P210" s="1"/>
    </row>
    <row r="211" spans="2:16" ht="11.25" customHeight="1" x14ac:dyDescent="0.25">
      <c r="B211" s="25">
        <v>44317</v>
      </c>
      <c r="C211" s="26">
        <v>50465</v>
      </c>
      <c r="D211" s="10">
        <v>202</v>
      </c>
      <c r="E211" s="27">
        <v>6148</v>
      </c>
      <c r="F211" s="155"/>
      <c r="G211" s="57"/>
      <c r="H211" s="57"/>
      <c r="I211" s="58">
        <v>177064840.260793</v>
      </c>
      <c r="J211" s="57"/>
      <c r="K211" s="57"/>
      <c r="L211" s="57"/>
      <c r="M211" s="10">
        <v>126451728.77826279</v>
      </c>
      <c r="N211" s="10">
        <v>76312980.779877916</v>
      </c>
      <c r="O211" s="10">
        <v>32886257.552382197</v>
      </c>
      <c r="P211" s="1"/>
    </row>
    <row r="212" spans="2:16" ht="11.25" customHeight="1" x14ac:dyDescent="0.25">
      <c r="B212" s="25">
        <v>44317</v>
      </c>
      <c r="C212" s="26">
        <v>50496</v>
      </c>
      <c r="D212" s="10">
        <v>203</v>
      </c>
      <c r="E212" s="27">
        <v>6179</v>
      </c>
      <c r="F212" s="155"/>
      <c r="G212" s="57"/>
      <c r="H212" s="57"/>
      <c r="I212" s="58">
        <v>172330448.566479</v>
      </c>
      <c r="J212" s="57"/>
      <c r="K212" s="57"/>
      <c r="L212" s="57"/>
      <c r="M212" s="10">
        <v>122861902.69226946</v>
      </c>
      <c r="N212" s="10">
        <v>73957968.928023234</v>
      </c>
      <c r="O212" s="10">
        <v>31736397.838910811</v>
      </c>
      <c r="P212" s="1"/>
    </row>
    <row r="213" spans="2:16" ht="11.25" customHeight="1" x14ac:dyDescent="0.25">
      <c r="B213" s="25">
        <v>44317</v>
      </c>
      <c r="C213" s="26">
        <v>50526</v>
      </c>
      <c r="D213" s="10">
        <v>204</v>
      </c>
      <c r="E213" s="27">
        <v>6209</v>
      </c>
      <c r="F213" s="155"/>
      <c r="G213" s="57"/>
      <c r="H213" s="57"/>
      <c r="I213" s="58">
        <v>168022662.91276699</v>
      </c>
      <c r="J213" s="57"/>
      <c r="K213" s="57"/>
      <c r="L213" s="57"/>
      <c r="M213" s="10">
        <v>119594068.90503159</v>
      </c>
      <c r="N213" s="10">
        <v>71813674.418666452</v>
      </c>
      <c r="O213" s="10">
        <v>30689929.284275856</v>
      </c>
      <c r="P213" s="1"/>
    </row>
    <row r="214" spans="2:16" ht="11.25" customHeight="1" x14ac:dyDescent="0.25">
      <c r="B214" s="25">
        <v>44317</v>
      </c>
      <c r="C214" s="26">
        <v>50557</v>
      </c>
      <c r="D214" s="10">
        <v>205</v>
      </c>
      <c r="E214" s="27">
        <v>6240</v>
      </c>
      <c r="F214" s="155"/>
      <c r="G214" s="57"/>
      <c r="H214" s="57"/>
      <c r="I214" s="58">
        <v>163868461.88049299</v>
      </c>
      <c r="J214" s="57"/>
      <c r="K214" s="57"/>
      <c r="L214" s="57"/>
      <c r="M214" s="10">
        <v>116439393.58802706</v>
      </c>
      <c r="N214" s="10">
        <v>69741540.202410072</v>
      </c>
      <c r="O214" s="10">
        <v>29678154.624149468</v>
      </c>
      <c r="P214" s="1"/>
    </row>
    <row r="215" spans="2:16" ht="11.25" customHeight="1" x14ac:dyDescent="0.25">
      <c r="B215" s="25">
        <v>44317</v>
      </c>
      <c r="C215" s="26">
        <v>50587</v>
      </c>
      <c r="D215" s="10">
        <v>206</v>
      </c>
      <c r="E215" s="27">
        <v>6270</v>
      </c>
      <c r="F215" s="155"/>
      <c r="G215" s="57"/>
      <c r="H215" s="57"/>
      <c r="I215" s="58">
        <v>159787553.95552999</v>
      </c>
      <c r="J215" s="57"/>
      <c r="K215" s="57"/>
      <c r="L215" s="57"/>
      <c r="M215" s="10">
        <v>113353273.52664232</v>
      </c>
      <c r="N215" s="10">
        <v>67726001.085990056</v>
      </c>
      <c r="O215" s="10">
        <v>28702311.642521478</v>
      </c>
      <c r="P215" s="1"/>
    </row>
    <row r="216" spans="2:16" ht="11.25" customHeight="1" x14ac:dyDescent="0.25">
      <c r="B216" s="25">
        <v>44317</v>
      </c>
      <c r="C216" s="26">
        <v>50618</v>
      </c>
      <c r="D216" s="10">
        <v>207</v>
      </c>
      <c r="E216" s="27">
        <v>6301</v>
      </c>
      <c r="F216" s="155"/>
      <c r="G216" s="57"/>
      <c r="H216" s="57"/>
      <c r="I216" s="58">
        <v>155252278.61613399</v>
      </c>
      <c r="J216" s="57"/>
      <c r="K216" s="57"/>
      <c r="L216" s="57"/>
      <c r="M216" s="10">
        <v>109949150.96952109</v>
      </c>
      <c r="N216" s="10">
        <v>65525046.764675118</v>
      </c>
      <c r="O216" s="10">
        <v>27651926.987395886</v>
      </c>
      <c r="P216" s="1"/>
    </row>
    <row r="217" spans="2:16" ht="11.25" customHeight="1" x14ac:dyDescent="0.25">
      <c r="B217" s="25">
        <v>44317</v>
      </c>
      <c r="C217" s="26">
        <v>50649</v>
      </c>
      <c r="D217" s="10">
        <v>208</v>
      </c>
      <c r="E217" s="27">
        <v>6332</v>
      </c>
      <c r="F217" s="155"/>
      <c r="G217" s="57"/>
      <c r="H217" s="57"/>
      <c r="I217" s="58">
        <v>151115545.27691701</v>
      </c>
      <c r="J217" s="57"/>
      <c r="K217" s="57"/>
      <c r="L217" s="57"/>
      <c r="M217" s="10">
        <v>106838017.03826858</v>
      </c>
      <c r="N217" s="10">
        <v>63509014.129335068</v>
      </c>
      <c r="O217" s="10">
        <v>26687632.746650793</v>
      </c>
      <c r="P217" s="1"/>
    </row>
    <row r="218" spans="2:16" ht="11.25" customHeight="1" x14ac:dyDescent="0.25">
      <c r="B218" s="25">
        <v>44317</v>
      </c>
      <c r="C218" s="26">
        <v>50679</v>
      </c>
      <c r="D218" s="10">
        <v>209</v>
      </c>
      <c r="E218" s="27">
        <v>6362</v>
      </c>
      <c r="F218" s="155"/>
      <c r="G218" s="57"/>
      <c r="H218" s="57"/>
      <c r="I218" s="58">
        <v>147179028.26919699</v>
      </c>
      <c r="J218" s="57"/>
      <c r="K218" s="57"/>
      <c r="L218" s="57"/>
      <c r="M218" s="10">
        <v>103884120.60241227</v>
      </c>
      <c r="N218" s="10">
        <v>61601102.848052546</v>
      </c>
      <c r="O218" s="10">
        <v>25779782.703305591</v>
      </c>
      <c r="P218" s="1"/>
    </row>
    <row r="219" spans="2:16" ht="11.25" customHeight="1" x14ac:dyDescent="0.25">
      <c r="B219" s="25">
        <v>44317</v>
      </c>
      <c r="C219" s="26">
        <v>50710</v>
      </c>
      <c r="D219" s="10">
        <v>210</v>
      </c>
      <c r="E219" s="27">
        <v>6393</v>
      </c>
      <c r="F219" s="155"/>
      <c r="G219" s="57"/>
      <c r="H219" s="57"/>
      <c r="I219" s="58">
        <v>143265377.62525901</v>
      </c>
      <c r="J219" s="57"/>
      <c r="K219" s="57"/>
      <c r="L219" s="57"/>
      <c r="M219" s="10">
        <v>100950218.76767127</v>
      </c>
      <c r="N219" s="10">
        <v>59709120.886779487</v>
      </c>
      <c r="O219" s="10">
        <v>24882159.032482177</v>
      </c>
      <c r="P219" s="1"/>
    </row>
    <row r="220" spans="2:16" ht="11.25" customHeight="1" x14ac:dyDescent="0.25">
      <c r="B220" s="25">
        <v>44317</v>
      </c>
      <c r="C220" s="26">
        <v>50740</v>
      </c>
      <c r="D220" s="10">
        <v>211</v>
      </c>
      <c r="E220" s="27">
        <v>6423</v>
      </c>
      <c r="F220" s="155"/>
      <c r="G220" s="57"/>
      <c r="H220" s="57"/>
      <c r="I220" s="58">
        <v>139378057.34161499</v>
      </c>
      <c r="J220" s="57"/>
      <c r="K220" s="57"/>
      <c r="L220" s="57"/>
      <c r="M220" s="10">
        <v>98049861.142566577</v>
      </c>
      <c r="N220" s="10">
        <v>57850905.736592516</v>
      </c>
      <c r="O220" s="10">
        <v>24008975.630865272</v>
      </c>
      <c r="P220" s="1"/>
    </row>
    <row r="221" spans="2:16" ht="11.25" customHeight="1" x14ac:dyDescent="0.25">
      <c r="B221" s="25">
        <v>44317</v>
      </c>
      <c r="C221" s="26">
        <v>50771</v>
      </c>
      <c r="D221" s="10">
        <v>212</v>
      </c>
      <c r="E221" s="27">
        <v>6454</v>
      </c>
      <c r="F221" s="155"/>
      <c r="G221" s="57"/>
      <c r="H221" s="57"/>
      <c r="I221" s="58">
        <v>135513933.133127</v>
      </c>
      <c r="J221" s="57"/>
      <c r="K221" s="57"/>
      <c r="L221" s="57"/>
      <c r="M221" s="10">
        <v>95169832.589474946</v>
      </c>
      <c r="N221" s="10">
        <v>56008840.003015071</v>
      </c>
      <c r="O221" s="10">
        <v>23146038.205935381</v>
      </c>
      <c r="P221" s="1"/>
    </row>
    <row r="222" spans="2:16" ht="11.25" customHeight="1" x14ac:dyDescent="0.25">
      <c r="B222" s="25">
        <v>44317</v>
      </c>
      <c r="C222" s="26">
        <v>50802</v>
      </c>
      <c r="D222" s="10">
        <v>213</v>
      </c>
      <c r="E222" s="27">
        <v>6485</v>
      </c>
      <c r="F222" s="155"/>
      <c r="G222" s="57"/>
      <c r="H222" s="57"/>
      <c r="I222" s="58">
        <v>131677141.630182</v>
      </c>
      <c r="J222" s="57"/>
      <c r="K222" s="57"/>
      <c r="L222" s="57"/>
      <c r="M222" s="10">
        <v>92318454.341662809</v>
      </c>
      <c r="N222" s="10">
        <v>54192587.843201749</v>
      </c>
      <c r="O222" s="10">
        <v>22300602.537905656</v>
      </c>
      <c r="P222" s="1"/>
    </row>
    <row r="223" spans="2:16" ht="11.25" customHeight="1" x14ac:dyDescent="0.25">
      <c r="B223" s="25">
        <v>44317</v>
      </c>
      <c r="C223" s="26">
        <v>50830</v>
      </c>
      <c r="D223" s="10">
        <v>214</v>
      </c>
      <c r="E223" s="27">
        <v>6513</v>
      </c>
      <c r="F223" s="155"/>
      <c r="G223" s="57"/>
      <c r="H223" s="57"/>
      <c r="I223" s="58">
        <v>127881807.529129</v>
      </c>
      <c r="J223" s="57"/>
      <c r="K223" s="57"/>
      <c r="L223" s="57"/>
      <c r="M223" s="10">
        <v>89520195.754322931</v>
      </c>
      <c r="N223" s="10">
        <v>52429233.074231371</v>
      </c>
      <c r="O223" s="10">
        <v>21492415.271811213</v>
      </c>
      <c r="P223" s="1"/>
    </row>
    <row r="224" spans="2:16" ht="11.25" customHeight="1" x14ac:dyDescent="0.25">
      <c r="B224" s="25">
        <v>44317</v>
      </c>
      <c r="C224" s="26">
        <v>50861</v>
      </c>
      <c r="D224" s="10">
        <v>215</v>
      </c>
      <c r="E224" s="27">
        <v>6544</v>
      </c>
      <c r="F224" s="155"/>
      <c r="G224" s="57"/>
      <c r="H224" s="57"/>
      <c r="I224" s="58">
        <v>124111459.97533</v>
      </c>
      <c r="J224" s="57"/>
      <c r="K224" s="57"/>
      <c r="L224" s="57"/>
      <c r="M224" s="10">
        <v>86733509.688817099</v>
      </c>
      <c r="N224" s="10">
        <v>50667968.889859587</v>
      </c>
      <c r="O224" s="10">
        <v>20682442.85882169</v>
      </c>
      <c r="P224" s="1"/>
    </row>
    <row r="225" spans="2:16" ht="11.25" customHeight="1" x14ac:dyDescent="0.25">
      <c r="B225" s="25">
        <v>44317</v>
      </c>
      <c r="C225" s="26">
        <v>50891</v>
      </c>
      <c r="D225" s="10">
        <v>216</v>
      </c>
      <c r="E225" s="27">
        <v>6574</v>
      </c>
      <c r="F225" s="155"/>
      <c r="G225" s="57"/>
      <c r="H225" s="57"/>
      <c r="I225" s="58">
        <v>120243206.349153</v>
      </c>
      <c r="J225" s="57"/>
      <c r="K225" s="57"/>
      <c r="L225" s="57"/>
      <c r="M225" s="10">
        <v>83892308.442082822</v>
      </c>
      <c r="N225" s="10">
        <v>48887574.061757647</v>
      </c>
      <c r="O225" s="10">
        <v>19873891.215009656</v>
      </c>
      <c r="P225" s="1"/>
    </row>
    <row r="226" spans="2:16" ht="11.25" customHeight="1" x14ac:dyDescent="0.25">
      <c r="B226" s="25">
        <v>44317</v>
      </c>
      <c r="C226" s="26">
        <v>50922</v>
      </c>
      <c r="D226" s="10">
        <v>217</v>
      </c>
      <c r="E226" s="27">
        <v>6605</v>
      </c>
      <c r="F226" s="155"/>
      <c r="G226" s="57"/>
      <c r="H226" s="57"/>
      <c r="I226" s="58">
        <v>116557152.578281</v>
      </c>
      <c r="J226" s="57"/>
      <c r="K226" s="57"/>
      <c r="L226" s="57"/>
      <c r="M226" s="10">
        <v>81182665.186557293</v>
      </c>
      <c r="N226" s="10">
        <v>47188235.670789413</v>
      </c>
      <c r="O226" s="10">
        <v>19101821.423705909</v>
      </c>
      <c r="P226" s="1"/>
    </row>
    <row r="227" spans="2:16" ht="11.25" customHeight="1" x14ac:dyDescent="0.25">
      <c r="B227" s="25">
        <v>44317</v>
      </c>
      <c r="C227" s="26">
        <v>50952</v>
      </c>
      <c r="D227" s="10">
        <v>218</v>
      </c>
      <c r="E227" s="27">
        <v>6635</v>
      </c>
      <c r="F227" s="155"/>
      <c r="G227" s="57"/>
      <c r="H227" s="57"/>
      <c r="I227" s="58">
        <v>112950037.45191699</v>
      </c>
      <c r="J227" s="57"/>
      <c r="K227" s="57"/>
      <c r="L227" s="57"/>
      <c r="M227" s="10">
        <v>78541160.717133522</v>
      </c>
      <c r="N227" s="10">
        <v>45540470.933323547</v>
      </c>
      <c r="O227" s="10">
        <v>18359237.572442085</v>
      </c>
      <c r="P227" s="1"/>
    </row>
    <row r="228" spans="2:16" ht="11.25" customHeight="1" x14ac:dyDescent="0.25">
      <c r="B228" s="25">
        <v>44317</v>
      </c>
      <c r="C228" s="26">
        <v>50983</v>
      </c>
      <c r="D228" s="10">
        <v>219</v>
      </c>
      <c r="E228" s="27">
        <v>6666</v>
      </c>
      <c r="F228" s="155"/>
      <c r="G228" s="57"/>
      <c r="H228" s="57"/>
      <c r="I228" s="58">
        <v>109402579.471293</v>
      </c>
      <c r="J228" s="57"/>
      <c r="K228" s="57"/>
      <c r="L228" s="57"/>
      <c r="M228" s="10">
        <v>75945365.541356191</v>
      </c>
      <c r="N228" s="10">
        <v>43923361.713948794</v>
      </c>
      <c r="O228" s="10">
        <v>17632314.184996925</v>
      </c>
      <c r="P228" s="1"/>
    </row>
    <row r="229" spans="2:16" ht="11.25" customHeight="1" x14ac:dyDescent="0.25">
      <c r="B229" s="25">
        <v>44317</v>
      </c>
      <c r="C229" s="26">
        <v>51014</v>
      </c>
      <c r="D229" s="10">
        <v>220</v>
      </c>
      <c r="E229" s="27">
        <v>6697</v>
      </c>
      <c r="F229" s="155"/>
      <c r="G229" s="57"/>
      <c r="H229" s="57"/>
      <c r="I229" s="58">
        <v>105953506.87817299</v>
      </c>
      <c r="J229" s="57"/>
      <c r="K229" s="57"/>
      <c r="L229" s="57"/>
      <c r="M229" s="10">
        <v>73426331.335483029</v>
      </c>
      <c r="N229" s="10">
        <v>42358465.391219631</v>
      </c>
      <c r="O229" s="10">
        <v>16932090.504277892</v>
      </c>
      <c r="P229" s="1"/>
    </row>
    <row r="230" spans="2:16" ht="11.25" customHeight="1" x14ac:dyDescent="0.25">
      <c r="B230" s="25">
        <v>44317</v>
      </c>
      <c r="C230" s="26">
        <v>51044</v>
      </c>
      <c r="D230" s="10">
        <v>221</v>
      </c>
      <c r="E230" s="27">
        <v>6727</v>
      </c>
      <c r="F230" s="155"/>
      <c r="G230" s="57"/>
      <c r="H230" s="57"/>
      <c r="I230" s="58">
        <v>102649858.963145</v>
      </c>
      <c r="J230" s="57"/>
      <c r="K230" s="57"/>
      <c r="L230" s="57"/>
      <c r="M230" s="10">
        <v>71020121.574690878</v>
      </c>
      <c r="N230" s="10">
        <v>40869522.779735923</v>
      </c>
      <c r="O230" s="10">
        <v>16269942.332779264</v>
      </c>
      <c r="P230" s="1"/>
    </row>
    <row r="231" spans="2:16" ht="11.25" customHeight="1" x14ac:dyDescent="0.25">
      <c r="B231" s="25">
        <v>44317</v>
      </c>
      <c r="C231" s="26">
        <v>51075</v>
      </c>
      <c r="D231" s="10">
        <v>222</v>
      </c>
      <c r="E231" s="27">
        <v>6758</v>
      </c>
      <c r="F231" s="155"/>
      <c r="G231" s="57"/>
      <c r="H231" s="57"/>
      <c r="I231" s="58">
        <v>99423281.381891996</v>
      </c>
      <c r="J231" s="57"/>
      <c r="K231" s="57"/>
      <c r="L231" s="57"/>
      <c r="M231" s="10">
        <v>68671087.646669865</v>
      </c>
      <c r="N231" s="10">
        <v>39417236.593149334</v>
      </c>
      <c r="O231" s="10">
        <v>15625331.528094687</v>
      </c>
      <c r="P231" s="1"/>
    </row>
    <row r="232" spans="2:16" ht="11.25" customHeight="1" x14ac:dyDescent="0.25">
      <c r="B232" s="25">
        <v>44317</v>
      </c>
      <c r="C232" s="26">
        <v>51105</v>
      </c>
      <c r="D232" s="10">
        <v>223</v>
      </c>
      <c r="E232" s="27">
        <v>6788</v>
      </c>
      <c r="F232" s="155"/>
      <c r="G232" s="57"/>
      <c r="H232" s="57"/>
      <c r="I232" s="58">
        <v>96240440.737698004</v>
      </c>
      <c r="J232" s="57"/>
      <c r="K232" s="57"/>
      <c r="L232" s="57"/>
      <c r="M232" s="10">
        <v>66363609.175350331</v>
      </c>
      <c r="N232" s="10">
        <v>37998986.41859673</v>
      </c>
      <c r="O232" s="10">
        <v>15001378.278407661</v>
      </c>
      <c r="P232" s="1"/>
    </row>
    <row r="233" spans="2:16" ht="11.25" customHeight="1" x14ac:dyDescent="0.25">
      <c r="B233" s="25">
        <v>44317</v>
      </c>
      <c r="C233" s="26">
        <v>51136</v>
      </c>
      <c r="D233" s="10">
        <v>224</v>
      </c>
      <c r="E233" s="27">
        <v>6819</v>
      </c>
      <c r="F233" s="155"/>
      <c r="G233" s="57"/>
      <c r="H233" s="57"/>
      <c r="I233" s="58">
        <v>93150409.684761003</v>
      </c>
      <c r="J233" s="57"/>
      <c r="K233" s="57"/>
      <c r="L233" s="57"/>
      <c r="M233" s="10">
        <v>64123902.069784932</v>
      </c>
      <c r="N233" s="10">
        <v>36623179.913137101</v>
      </c>
      <c r="O233" s="10">
        <v>14396993.881140301</v>
      </c>
      <c r="P233" s="1"/>
    </row>
    <row r="234" spans="2:16" ht="11.25" customHeight="1" x14ac:dyDescent="0.25">
      <c r="B234" s="25">
        <v>44317</v>
      </c>
      <c r="C234" s="26">
        <v>51167</v>
      </c>
      <c r="D234" s="10">
        <v>225</v>
      </c>
      <c r="E234" s="27">
        <v>6850</v>
      </c>
      <c r="F234" s="155"/>
      <c r="G234" s="57"/>
      <c r="H234" s="57"/>
      <c r="I234" s="58">
        <v>90097385.480866998</v>
      </c>
      <c r="J234" s="57"/>
      <c r="K234" s="57"/>
      <c r="L234" s="57"/>
      <c r="M234" s="10">
        <v>61917033.449591011</v>
      </c>
      <c r="N234" s="10">
        <v>35272832.947485119</v>
      </c>
      <c r="O234" s="10">
        <v>13807426.203284632</v>
      </c>
      <c r="P234" s="1"/>
    </row>
    <row r="235" spans="2:16" ht="11.25" customHeight="1" x14ac:dyDescent="0.25">
      <c r="B235" s="25">
        <v>44317</v>
      </c>
      <c r="C235" s="26">
        <v>51196</v>
      </c>
      <c r="D235" s="10">
        <v>226</v>
      </c>
      <c r="E235" s="27">
        <v>6879</v>
      </c>
      <c r="F235" s="155"/>
      <c r="G235" s="57"/>
      <c r="H235" s="57"/>
      <c r="I235" s="58">
        <v>87089262.973000005</v>
      </c>
      <c r="J235" s="57"/>
      <c r="K235" s="57"/>
      <c r="L235" s="57"/>
      <c r="M235" s="10">
        <v>59754815.363375835</v>
      </c>
      <c r="N235" s="10">
        <v>33960068.04052978</v>
      </c>
      <c r="O235" s="10">
        <v>13240868.980792243</v>
      </c>
      <c r="P235" s="1"/>
    </row>
    <row r="236" spans="2:16" ht="11.25" customHeight="1" x14ac:dyDescent="0.25">
      <c r="B236" s="25">
        <v>44317</v>
      </c>
      <c r="C236" s="26">
        <v>51227</v>
      </c>
      <c r="D236" s="10">
        <v>227</v>
      </c>
      <c r="E236" s="27">
        <v>6910</v>
      </c>
      <c r="F236" s="155"/>
      <c r="G236" s="57"/>
      <c r="H236" s="57"/>
      <c r="I236" s="58">
        <v>84135083.952426001</v>
      </c>
      <c r="J236" s="57"/>
      <c r="K236" s="57"/>
      <c r="L236" s="57"/>
      <c r="M236" s="10">
        <v>57629944.998913519</v>
      </c>
      <c r="N236" s="10">
        <v>32669157.966973078</v>
      </c>
      <c r="O236" s="10">
        <v>12683598.821230525</v>
      </c>
      <c r="P236" s="1"/>
    </row>
    <row r="237" spans="2:16" ht="11.25" customHeight="1" x14ac:dyDescent="0.25">
      <c r="B237" s="25">
        <v>44317</v>
      </c>
      <c r="C237" s="26">
        <v>51257</v>
      </c>
      <c r="D237" s="10">
        <v>228</v>
      </c>
      <c r="E237" s="27">
        <v>6940</v>
      </c>
      <c r="F237" s="155"/>
      <c r="G237" s="57"/>
      <c r="H237" s="57"/>
      <c r="I237" s="58">
        <v>81231298.400921002</v>
      </c>
      <c r="J237" s="57"/>
      <c r="K237" s="57"/>
      <c r="L237" s="57"/>
      <c r="M237" s="10">
        <v>55549611.77693446</v>
      </c>
      <c r="N237" s="10">
        <v>31412357.480266545</v>
      </c>
      <c r="O237" s="10">
        <v>12145661.432101708</v>
      </c>
      <c r="P237" s="1"/>
    </row>
    <row r="238" spans="2:16" ht="11.25" customHeight="1" x14ac:dyDescent="0.25">
      <c r="B238" s="25">
        <v>44317</v>
      </c>
      <c r="C238" s="26">
        <v>51288</v>
      </c>
      <c r="D238" s="10">
        <v>229</v>
      </c>
      <c r="E238" s="27">
        <v>6971</v>
      </c>
      <c r="F238" s="155"/>
      <c r="G238" s="57"/>
      <c r="H238" s="57"/>
      <c r="I238" s="58">
        <v>78418146.184800997</v>
      </c>
      <c r="J238" s="57"/>
      <c r="K238" s="57"/>
      <c r="L238" s="57"/>
      <c r="M238" s="10">
        <v>53534898.476193801</v>
      </c>
      <c r="N238" s="10">
        <v>30196080.839565925</v>
      </c>
      <c r="O238" s="10">
        <v>11625933.607350567</v>
      </c>
      <c r="P238" s="1"/>
    </row>
    <row r="239" spans="2:16" ht="11.25" customHeight="1" x14ac:dyDescent="0.25">
      <c r="B239" s="25">
        <v>44317</v>
      </c>
      <c r="C239" s="26">
        <v>51318</v>
      </c>
      <c r="D239" s="10">
        <v>230</v>
      </c>
      <c r="E239" s="27">
        <v>7001</v>
      </c>
      <c r="F239" s="155"/>
      <c r="G239" s="57"/>
      <c r="H239" s="57"/>
      <c r="I239" s="58">
        <v>75706798.052919999</v>
      </c>
      <c r="J239" s="57"/>
      <c r="K239" s="57"/>
      <c r="L239" s="57"/>
      <c r="M239" s="10">
        <v>51599067.246482976</v>
      </c>
      <c r="N239" s="10">
        <v>29032552.111764293</v>
      </c>
      <c r="O239" s="10">
        <v>11132137.368622519</v>
      </c>
      <c r="P239" s="1"/>
    </row>
    <row r="240" spans="2:16" ht="11.25" customHeight="1" x14ac:dyDescent="0.25">
      <c r="B240" s="25">
        <v>44317</v>
      </c>
      <c r="C240" s="26">
        <v>51349</v>
      </c>
      <c r="D240" s="10">
        <v>231</v>
      </c>
      <c r="E240" s="27">
        <v>7032</v>
      </c>
      <c r="F240" s="155"/>
      <c r="G240" s="57"/>
      <c r="H240" s="57"/>
      <c r="I240" s="58">
        <v>73105277.286776006</v>
      </c>
      <c r="J240" s="57"/>
      <c r="K240" s="57"/>
      <c r="L240" s="57"/>
      <c r="M240" s="10">
        <v>49741454.481643394</v>
      </c>
      <c r="N240" s="10">
        <v>27916176.558450833</v>
      </c>
      <c r="O240" s="10">
        <v>10658740.736276599</v>
      </c>
      <c r="P240" s="1"/>
    </row>
    <row r="241" spans="2:16" ht="11.25" customHeight="1" x14ac:dyDescent="0.25">
      <c r="B241" s="25">
        <v>44317</v>
      </c>
      <c r="C241" s="26">
        <v>51380</v>
      </c>
      <c r="D241" s="10">
        <v>232</v>
      </c>
      <c r="E241" s="27">
        <v>7063</v>
      </c>
      <c r="F241" s="155"/>
      <c r="G241" s="57"/>
      <c r="H241" s="57"/>
      <c r="I241" s="58">
        <v>70589745.001957998</v>
      </c>
      <c r="J241" s="57"/>
      <c r="K241" s="57"/>
      <c r="L241" s="57"/>
      <c r="M241" s="10">
        <v>47948402.644640319</v>
      </c>
      <c r="N241" s="10">
        <v>26841432.666657075</v>
      </c>
      <c r="O241" s="10">
        <v>10204982.736734616</v>
      </c>
      <c r="P241" s="1"/>
    </row>
    <row r="242" spans="2:16" ht="11.25" customHeight="1" x14ac:dyDescent="0.25">
      <c r="B242" s="25">
        <v>44317</v>
      </c>
      <c r="C242" s="26">
        <v>51410</v>
      </c>
      <c r="D242" s="10">
        <v>233</v>
      </c>
      <c r="E242" s="27">
        <v>7093</v>
      </c>
      <c r="F242" s="155"/>
      <c r="G242" s="57"/>
      <c r="H242" s="57"/>
      <c r="I242" s="58">
        <v>68187145.670040995</v>
      </c>
      <c r="J242" s="57"/>
      <c r="K242" s="57"/>
      <c r="L242" s="57"/>
      <c r="M242" s="10">
        <v>46240402.11303933</v>
      </c>
      <c r="N242" s="10">
        <v>25821586.278670691</v>
      </c>
      <c r="O242" s="10">
        <v>9776999.2892404757</v>
      </c>
      <c r="P242" s="1"/>
    </row>
    <row r="243" spans="2:16" ht="11.25" customHeight="1" x14ac:dyDescent="0.25">
      <c r="B243" s="25">
        <v>44317</v>
      </c>
      <c r="C243" s="26">
        <v>51441</v>
      </c>
      <c r="D243" s="10">
        <v>234</v>
      </c>
      <c r="E243" s="27">
        <v>7124</v>
      </c>
      <c r="F243" s="155"/>
      <c r="G243" s="57"/>
      <c r="H243" s="57"/>
      <c r="I243" s="58">
        <v>65861503.395101003</v>
      </c>
      <c r="J243" s="57"/>
      <c r="K243" s="57"/>
      <c r="L243" s="57"/>
      <c r="M243" s="10">
        <v>44587539.796270296</v>
      </c>
      <c r="N243" s="10">
        <v>24835271.906390268</v>
      </c>
      <c r="O243" s="10">
        <v>9363715.3700155634</v>
      </c>
      <c r="P243" s="1"/>
    </row>
    <row r="244" spans="2:16" ht="11.25" customHeight="1" x14ac:dyDescent="0.25">
      <c r="B244" s="25">
        <v>44317</v>
      </c>
      <c r="C244" s="26">
        <v>51471</v>
      </c>
      <c r="D244" s="10">
        <v>235</v>
      </c>
      <c r="E244" s="27">
        <v>7154</v>
      </c>
      <c r="F244" s="155"/>
      <c r="G244" s="57"/>
      <c r="H244" s="57"/>
      <c r="I244" s="58">
        <v>63577964.539249003</v>
      </c>
      <c r="J244" s="57"/>
      <c r="K244" s="57"/>
      <c r="L244" s="57"/>
      <c r="M244" s="10">
        <v>42970959.400718063</v>
      </c>
      <c r="N244" s="10">
        <v>23875926.137067195</v>
      </c>
      <c r="O244" s="10">
        <v>8965109.4270347059</v>
      </c>
      <c r="P244" s="1"/>
    </row>
    <row r="245" spans="2:16" ht="11.25" customHeight="1" x14ac:dyDescent="0.25">
      <c r="B245" s="25">
        <v>44317</v>
      </c>
      <c r="C245" s="26">
        <v>51502</v>
      </c>
      <c r="D245" s="10">
        <v>236</v>
      </c>
      <c r="E245" s="27">
        <v>7185</v>
      </c>
      <c r="F245" s="155"/>
      <c r="G245" s="57"/>
      <c r="H245" s="57"/>
      <c r="I245" s="58">
        <v>61322430.400728002</v>
      </c>
      <c r="J245" s="57"/>
      <c r="K245" s="57"/>
      <c r="L245" s="57"/>
      <c r="M245" s="10">
        <v>41376196.757265128</v>
      </c>
      <c r="N245" s="10">
        <v>22931361.342833988</v>
      </c>
      <c r="O245" s="10">
        <v>8573967.3542054594</v>
      </c>
      <c r="P245" s="1"/>
    </row>
    <row r="246" spans="2:16" ht="11.25" customHeight="1" x14ac:dyDescent="0.25">
      <c r="B246" s="25">
        <v>44317</v>
      </c>
      <c r="C246" s="26">
        <v>51533</v>
      </c>
      <c r="D246" s="10">
        <v>237</v>
      </c>
      <c r="E246" s="27">
        <v>7216</v>
      </c>
      <c r="F246" s="155"/>
      <c r="G246" s="57"/>
      <c r="H246" s="57"/>
      <c r="I246" s="58">
        <v>59079536.713604003</v>
      </c>
      <c r="J246" s="57"/>
      <c r="K246" s="57"/>
      <c r="L246" s="57"/>
      <c r="M246" s="10">
        <v>39795234.621041127</v>
      </c>
      <c r="N246" s="10">
        <v>21999075.580922376</v>
      </c>
      <c r="O246" s="10">
        <v>8190549.4960536165</v>
      </c>
      <c r="P246" s="1"/>
    </row>
    <row r="247" spans="2:16" ht="11.25" customHeight="1" x14ac:dyDescent="0.25">
      <c r="B247" s="25">
        <v>44317</v>
      </c>
      <c r="C247" s="26">
        <v>51561</v>
      </c>
      <c r="D247" s="10">
        <v>238</v>
      </c>
      <c r="E247" s="27">
        <v>7244</v>
      </c>
      <c r="F247" s="155"/>
      <c r="G247" s="57"/>
      <c r="H247" s="57"/>
      <c r="I247" s="58">
        <v>56845859.910154998</v>
      </c>
      <c r="J247" s="57"/>
      <c r="K247" s="57"/>
      <c r="L247" s="57"/>
      <c r="M247" s="10">
        <v>38231994.229996696</v>
      </c>
      <c r="N247" s="10">
        <v>21086350.949527748</v>
      </c>
      <c r="O247" s="10">
        <v>7820689.5946636302</v>
      </c>
      <c r="P247" s="1"/>
    </row>
    <row r="248" spans="2:16" ht="11.25" customHeight="1" x14ac:dyDescent="0.25">
      <c r="B248" s="25">
        <v>44317</v>
      </c>
      <c r="C248" s="26">
        <v>51592</v>
      </c>
      <c r="D248" s="10">
        <v>239</v>
      </c>
      <c r="E248" s="27">
        <v>7275</v>
      </c>
      <c r="F248" s="155"/>
      <c r="G248" s="57"/>
      <c r="H248" s="57"/>
      <c r="I248" s="58">
        <v>54633215.916150004</v>
      </c>
      <c r="J248" s="57"/>
      <c r="K248" s="57"/>
      <c r="L248" s="57"/>
      <c r="M248" s="10">
        <v>36681548.080934599</v>
      </c>
      <c r="N248" s="10">
        <v>20179770.711127385</v>
      </c>
      <c r="O248" s="10">
        <v>7452748.4943623943</v>
      </c>
      <c r="P248" s="1"/>
    </row>
    <row r="249" spans="2:16" ht="11.25" customHeight="1" x14ac:dyDescent="0.25">
      <c r="B249" s="25">
        <v>44317</v>
      </c>
      <c r="C249" s="26">
        <v>51622</v>
      </c>
      <c r="D249" s="10">
        <v>240</v>
      </c>
      <c r="E249" s="27">
        <v>7305</v>
      </c>
      <c r="F249" s="155"/>
      <c r="G249" s="57"/>
      <c r="H249" s="57"/>
      <c r="I249" s="58">
        <v>52446852.113589004</v>
      </c>
      <c r="J249" s="57"/>
      <c r="K249" s="57"/>
      <c r="L249" s="57"/>
      <c r="M249" s="10">
        <v>35155791.30179742</v>
      </c>
      <c r="N249" s="10">
        <v>19292797.960975926</v>
      </c>
      <c r="O249" s="10">
        <v>7095966.1952512171</v>
      </c>
      <c r="P249" s="1"/>
    </row>
    <row r="250" spans="2:16" ht="11.25" customHeight="1" x14ac:dyDescent="0.25">
      <c r="B250" s="25">
        <v>44317</v>
      </c>
      <c r="C250" s="26">
        <v>51653</v>
      </c>
      <c r="D250" s="10">
        <v>241</v>
      </c>
      <c r="E250" s="27">
        <v>7336</v>
      </c>
      <c r="F250" s="155"/>
      <c r="G250" s="57"/>
      <c r="H250" s="57"/>
      <c r="I250" s="58">
        <v>50297883.393365003</v>
      </c>
      <c r="J250" s="57"/>
      <c r="K250" s="57"/>
      <c r="L250" s="57"/>
      <c r="M250" s="10">
        <v>33658126.605069384</v>
      </c>
      <c r="N250" s="10">
        <v>18423934.084956352</v>
      </c>
      <c r="O250" s="10">
        <v>6747692.9548683017</v>
      </c>
      <c r="P250" s="1"/>
    </row>
    <row r="251" spans="2:16" ht="11.25" customHeight="1" x14ac:dyDescent="0.25">
      <c r="B251" s="25">
        <v>44317</v>
      </c>
      <c r="C251" s="26">
        <v>51683</v>
      </c>
      <c r="D251" s="10">
        <v>242</v>
      </c>
      <c r="E251" s="27">
        <v>7366</v>
      </c>
      <c r="F251" s="155"/>
      <c r="G251" s="57"/>
      <c r="H251" s="57"/>
      <c r="I251" s="58">
        <v>48259295.920455001</v>
      </c>
      <c r="J251" s="57"/>
      <c r="K251" s="57"/>
      <c r="L251" s="57"/>
      <c r="M251" s="10">
        <v>32240945.675545383</v>
      </c>
      <c r="N251" s="10">
        <v>17604754.397152662</v>
      </c>
      <c r="O251" s="10">
        <v>6421241.3729616543</v>
      </c>
      <c r="P251" s="1"/>
    </row>
    <row r="252" spans="2:16" ht="11.25" customHeight="1" x14ac:dyDescent="0.25">
      <c r="B252" s="25">
        <v>44317</v>
      </c>
      <c r="C252" s="26">
        <v>51714</v>
      </c>
      <c r="D252" s="10">
        <v>243</v>
      </c>
      <c r="E252" s="27">
        <v>7397</v>
      </c>
      <c r="F252" s="155"/>
      <c r="G252" s="57"/>
      <c r="H252" s="57"/>
      <c r="I252" s="58">
        <v>46304833.935498998</v>
      </c>
      <c r="J252" s="57"/>
      <c r="K252" s="57"/>
      <c r="L252" s="57"/>
      <c r="M252" s="10">
        <v>30882745.352815129</v>
      </c>
      <c r="N252" s="10">
        <v>16820240.149532177</v>
      </c>
      <c r="O252" s="10">
        <v>6109108.4700235194</v>
      </c>
      <c r="P252" s="1"/>
    </row>
    <row r="253" spans="2:16" ht="11.25" customHeight="1" x14ac:dyDescent="0.25">
      <c r="B253" s="25">
        <v>44317</v>
      </c>
      <c r="C253" s="26">
        <v>51745</v>
      </c>
      <c r="D253" s="10">
        <v>244</v>
      </c>
      <c r="E253" s="27">
        <v>7428</v>
      </c>
      <c r="F253" s="155"/>
      <c r="G253" s="57"/>
      <c r="H253" s="57"/>
      <c r="I253" s="58">
        <v>44432004.570528999</v>
      </c>
      <c r="J253" s="57"/>
      <c r="K253" s="57"/>
      <c r="L253" s="57"/>
      <c r="M253" s="10">
        <v>29583411.569500543</v>
      </c>
      <c r="N253" s="10">
        <v>16071582.430299623</v>
      </c>
      <c r="O253" s="10">
        <v>5812472.402306743</v>
      </c>
      <c r="P253" s="1"/>
    </row>
    <row r="254" spans="2:16" ht="11.25" customHeight="1" x14ac:dyDescent="0.25">
      <c r="B254" s="25">
        <v>44317</v>
      </c>
      <c r="C254" s="26">
        <v>51775</v>
      </c>
      <c r="D254" s="10">
        <v>245</v>
      </c>
      <c r="E254" s="27">
        <v>7458</v>
      </c>
      <c r="F254" s="155"/>
      <c r="G254" s="57"/>
      <c r="H254" s="57"/>
      <c r="I254" s="58">
        <v>42617579.816088997</v>
      </c>
      <c r="J254" s="57"/>
      <c r="K254" s="57"/>
      <c r="L254" s="57"/>
      <c r="M254" s="10">
        <v>28328768.279575571</v>
      </c>
      <c r="N254" s="10">
        <v>15352101.882930202</v>
      </c>
      <c r="O254" s="10">
        <v>5529504.1852623289</v>
      </c>
      <c r="P254" s="1"/>
    </row>
    <row r="255" spans="2:16" ht="11.25" customHeight="1" x14ac:dyDescent="0.25">
      <c r="B255" s="25">
        <v>44317</v>
      </c>
      <c r="C255" s="26">
        <v>51806</v>
      </c>
      <c r="D255" s="10">
        <v>246</v>
      </c>
      <c r="E255" s="27">
        <v>7489</v>
      </c>
      <c r="F255" s="155"/>
      <c r="G255" s="57"/>
      <c r="H255" s="57"/>
      <c r="I255" s="58">
        <v>40863453.577615</v>
      </c>
      <c r="J255" s="57"/>
      <c r="K255" s="57"/>
      <c r="L255" s="57"/>
      <c r="M255" s="10">
        <v>27116694.989427488</v>
      </c>
      <c r="N255" s="10">
        <v>14657874.565744683</v>
      </c>
      <c r="O255" s="10">
        <v>5257096.7256361023</v>
      </c>
      <c r="P255" s="1"/>
    </row>
    <row r="256" spans="2:16" ht="11.25" customHeight="1" x14ac:dyDescent="0.25">
      <c r="B256" s="25">
        <v>44317</v>
      </c>
      <c r="C256" s="26">
        <v>51836</v>
      </c>
      <c r="D256" s="10">
        <v>247</v>
      </c>
      <c r="E256" s="27">
        <v>7519</v>
      </c>
      <c r="F256" s="155"/>
      <c r="G256" s="57"/>
      <c r="H256" s="57"/>
      <c r="I256" s="58">
        <v>39159432.722416997</v>
      </c>
      <c r="J256" s="57"/>
      <c r="K256" s="57"/>
      <c r="L256" s="57"/>
      <c r="M256" s="10">
        <v>25943265.494212635</v>
      </c>
      <c r="N256" s="10">
        <v>13989063.841169592</v>
      </c>
      <c r="O256" s="10">
        <v>4996658.8921457473</v>
      </c>
      <c r="P256" s="1"/>
    </row>
    <row r="257" spans="2:16" ht="11.25" customHeight="1" x14ac:dyDescent="0.25">
      <c r="B257" s="25">
        <v>44317</v>
      </c>
      <c r="C257" s="26">
        <v>51867</v>
      </c>
      <c r="D257" s="10">
        <v>248</v>
      </c>
      <c r="E257" s="27">
        <v>7550</v>
      </c>
      <c r="F257" s="155"/>
      <c r="G257" s="57"/>
      <c r="H257" s="57"/>
      <c r="I257" s="58">
        <v>37566737.080301002</v>
      </c>
      <c r="J257" s="57"/>
      <c r="K257" s="57"/>
      <c r="L257" s="57"/>
      <c r="M257" s="10">
        <v>24845886.826236904</v>
      </c>
      <c r="N257" s="10">
        <v>13363265.825804355</v>
      </c>
      <c r="O257" s="10">
        <v>4752917.515719898</v>
      </c>
      <c r="P257" s="1"/>
    </row>
    <row r="258" spans="2:16" ht="11.25" customHeight="1" x14ac:dyDescent="0.25">
      <c r="B258" s="25">
        <v>44317</v>
      </c>
      <c r="C258" s="26">
        <v>51898</v>
      </c>
      <c r="D258" s="10">
        <v>249</v>
      </c>
      <c r="E258" s="27">
        <v>7581</v>
      </c>
      <c r="F258" s="155"/>
      <c r="G258" s="57"/>
      <c r="H258" s="57"/>
      <c r="I258" s="58">
        <v>36046283.458471999</v>
      </c>
      <c r="J258" s="57"/>
      <c r="K258" s="57"/>
      <c r="L258" s="57"/>
      <c r="M258" s="10">
        <v>23799854.385567822</v>
      </c>
      <c r="N258" s="10">
        <v>12768106.53606521</v>
      </c>
      <c r="O258" s="10">
        <v>4522002.3856559247</v>
      </c>
      <c r="P258" s="1"/>
    </row>
    <row r="259" spans="2:16" ht="11.25" customHeight="1" x14ac:dyDescent="0.25">
      <c r="B259" s="25">
        <v>44317</v>
      </c>
      <c r="C259" s="26">
        <v>51926</v>
      </c>
      <c r="D259" s="10">
        <v>250</v>
      </c>
      <c r="E259" s="27">
        <v>7609</v>
      </c>
      <c r="F259" s="155"/>
      <c r="G259" s="57"/>
      <c r="H259" s="57"/>
      <c r="I259" s="58">
        <v>34599109.806051001</v>
      </c>
      <c r="J259" s="57"/>
      <c r="K259" s="57"/>
      <c r="L259" s="57"/>
      <c r="M259" s="10">
        <v>22809347.117252659</v>
      </c>
      <c r="N259" s="10">
        <v>12208608.533750871</v>
      </c>
      <c r="O259" s="10">
        <v>4307303.4508336</v>
      </c>
      <c r="P259" s="1"/>
    </row>
    <row r="260" spans="2:16" ht="11.25" customHeight="1" x14ac:dyDescent="0.25">
      <c r="B260" s="25">
        <v>44317</v>
      </c>
      <c r="C260" s="26">
        <v>51957</v>
      </c>
      <c r="D260" s="10">
        <v>251</v>
      </c>
      <c r="E260" s="27">
        <v>7640</v>
      </c>
      <c r="F260" s="155"/>
      <c r="G260" s="57"/>
      <c r="H260" s="57"/>
      <c r="I260" s="58">
        <v>33198707.941226002</v>
      </c>
      <c r="J260" s="57"/>
      <c r="K260" s="57"/>
      <c r="L260" s="57"/>
      <c r="M260" s="10">
        <v>21849016.376111425</v>
      </c>
      <c r="N260" s="10">
        <v>11664853.720578656</v>
      </c>
      <c r="O260" s="10">
        <v>4098030.7911886009</v>
      </c>
      <c r="P260" s="1"/>
    </row>
    <row r="261" spans="2:16" ht="11.25" customHeight="1" x14ac:dyDescent="0.25">
      <c r="B261" s="25">
        <v>44317</v>
      </c>
      <c r="C261" s="26">
        <v>51987</v>
      </c>
      <c r="D261" s="10">
        <v>252</v>
      </c>
      <c r="E261" s="27">
        <v>7670</v>
      </c>
      <c r="F261" s="155"/>
      <c r="G261" s="57"/>
      <c r="H261" s="57"/>
      <c r="I261" s="58">
        <v>31824020.643918</v>
      </c>
      <c r="J261" s="57"/>
      <c r="K261" s="57"/>
      <c r="L261" s="57"/>
      <c r="M261" s="10">
        <v>20909917.355410732</v>
      </c>
      <c r="N261" s="10">
        <v>11136006.876980392</v>
      </c>
      <c r="O261" s="10">
        <v>3896202.2616024939</v>
      </c>
      <c r="P261" s="1"/>
    </row>
    <row r="262" spans="2:16" ht="11.25" customHeight="1" x14ac:dyDescent="0.25">
      <c r="B262" s="25">
        <v>44317</v>
      </c>
      <c r="C262" s="26">
        <v>52018</v>
      </c>
      <c r="D262" s="10">
        <v>253</v>
      </c>
      <c r="E262" s="27">
        <v>7701</v>
      </c>
      <c r="F262" s="155"/>
      <c r="G262" s="57"/>
      <c r="H262" s="57"/>
      <c r="I262" s="58">
        <v>30472144.401205</v>
      </c>
      <c r="J262" s="57"/>
      <c r="K262" s="57"/>
      <c r="L262" s="57"/>
      <c r="M262" s="10">
        <v>19987711.190897666</v>
      </c>
      <c r="N262" s="10">
        <v>10617794.914726967</v>
      </c>
      <c r="O262" s="10">
        <v>3699158.6329904939</v>
      </c>
      <c r="P262" s="1"/>
    </row>
    <row r="263" spans="2:16" ht="11.25" customHeight="1" x14ac:dyDescent="0.25">
      <c r="B263" s="25">
        <v>44317</v>
      </c>
      <c r="C263" s="26">
        <v>52048</v>
      </c>
      <c r="D263" s="10">
        <v>254</v>
      </c>
      <c r="E263" s="27">
        <v>7731</v>
      </c>
      <c r="F263" s="155"/>
      <c r="G263" s="57"/>
      <c r="H263" s="57"/>
      <c r="I263" s="58">
        <v>29158506.304494999</v>
      </c>
      <c r="J263" s="57"/>
      <c r="K263" s="57"/>
      <c r="L263" s="57"/>
      <c r="M263" s="10">
        <v>19094657.855956405</v>
      </c>
      <c r="N263" s="10">
        <v>10118424.961468501</v>
      </c>
      <c r="O263" s="10">
        <v>3510731.5483094989</v>
      </c>
      <c r="P263" s="1"/>
    </row>
    <row r="264" spans="2:16" ht="11.25" customHeight="1" x14ac:dyDescent="0.25">
      <c r="B264" s="25">
        <v>44317</v>
      </c>
      <c r="C264" s="26">
        <v>52079</v>
      </c>
      <c r="D264" s="10">
        <v>255</v>
      </c>
      <c r="E264" s="27">
        <v>7762</v>
      </c>
      <c r="F264" s="155"/>
      <c r="G264" s="57"/>
      <c r="H264" s="57"/>
      <c r="I264" s="58">
        <v>27867245.937008999</v>
      </c>
      <c r="J264" s="57"/>
      <c r="K264" s="57"/>
      <c r="L264" s="57"/>
      <c r="M264" s="10">
        <v>18218114.936926015</v>
      </c>
      <c r="N264" s="10">
        <v>9629385.3099984601</v>
      </c>
      <c r="O264" s="10">
        <v>3326901.1039286489</v>
      </c>
      <c r="P264" s="1"/>
    </row>
    <row r="265" spans="2:16" ht="11.25" customHeight="1" x14ac:dyDescent="0.25">
      <c r="B265" s="25">
        <v>44317</v>
      </c>
      <c r="C265" s="26">
        <v>52110</v>
      </c>
      <c r="D265" s="10">
        <v>256</v>
      </c>
      <c r="E265" s="27">
        <v>7793</v>
      </c>
      <c r="F265" s="155"/>
      <c r="G265" s="57"/>
      <c r="H265" s="57"/>
      <c r="I265" s="58">
        <v>26594315.173447002</v>
      </c>
      <c r="J265" s="57"/>
      <c r="K265" s="57"/>
      <c r="L265" s="57"/>
      <c r="M265" s="10">
        <v>17356453.043027829</v>
      </c>
      <c r="N265" s="10">
        <v>9150613.1966481134</v>
      </c>
      <c r="O265" s="10">
        <v>3148097.2762080338</v>
      </c>
      <c r="P265" s="1"/>
    </row>
    <row r="266" spans="2:16" ht="11.25" customHeight="1" x14ac:dyDescent="0.25">
      <c r="B266" s="25">
        <v>44317</v>
      </c>
      <c r="C266" s="26">
        <v>52140</v>
      </c>
      <c r="D266" s="10">
        <v>257</v>
      </c>
      <c r="E266" s="27">
        <v>7823</v>
      </c>
      <c r="F266" s="155"/>
      <c r="G266" s="57"/>
      <c r="H266" s="57"/>
      <c r="I266" s="58">
        <v>25351667.852582</v>
      </c>
      <c r="J266" s="57"/>
      <c r="K266" s="57"/>
      <c r="L266" s="57"/>
      <c r="M266" s="10">
        <v>16518296.714375442</v>
      </c>
      <c r="N266" s="10">
        <v>8687288.6190961432</v>
      </c>
      <c r="O266" s="10">
        <v>2976447.8631661842</v>
      </c>
      <c r="P266" s="1"/>
    </row>
    <row r="267" spans="2:16" ht="11.25" customHeight="1" x14ac:dyDescent="0.25">
      <c r="B267" s="25">
        <v>44317</v>
      </c>
      <c r="C267" s="26">
        <v>52171</v>
      </c>
      <c r="D267" s="10">
        <v>258</v>
      </c>
      <c r="E267" s="27">
        <v>7854</v>
      </c>
      <c r="F267" s="155"/>
      <c r="G267" s="57"/>
      <c r="H267" s="57"/>
      <c r="I267" s="58">
        <v>24138703.175090998</v>
      </c>
      <c r="J267" s="57"/>
      <c r="K267" s="57"/>
      <c r="L267" s="57"/>
      <c r="M267" s="10">
        <v>15701293.801693667</v>
      </c>
      <c r="N267" s="10">
        <v>8236610.3345765444</v>
      </c>
      <c r="O267" s="10">
        <v>2810083.140154283</v>
      </c>
      <c r="P267" s="1"/>
    </row>
    <row r="268" spans="2:16" ht="11.25" customHeight="1" x14ac:dyDescent="0.25">
      <c r="B268" s="25">
        <v>44317</v>
      </c>
      <c r="C268" s="26">
        <v>52201</v>
      </c>
      <c r="D268" s="10">
        <v>259</v>
      </c>
      <c r="E268" s="27">
        <v>7884</v>
      </c>
      <c r="F268" s="155"/>
      <c r="G268" s="57"/>
      <c r="H268" s="57"/>
      <c r="I268" s="58">
        <v>22945455.26455</v>
      </c>
      <c r="J268" s="57"/>
      <c r="K268" s="57"/>
      <c r="L268" s="57"/>
      <c r="M268" s="10">
        <v>14900633.923408903</v>
      </c>
      <c r="N268" s="10">
        <v>7797360.1242753249</v>
      </c>
      <c r="O268" s="10">
        <v>2649319.4327673861</v>
      </c>
      <c r="P268" s="1"/>
    </row>
    <row r="269" spans="2:16" ht="11.25" customHeight="1" x14ac:dyDescent="0.25">
      <c r="B269" s="25">
        <v>44317</v>
      </c>
      <c r="C269" s="26">
        <v>52232</v>
      </c>
      <c r="D269" s="10">
        <v>260</v>
      </c>
      <c r="E269" s="27">
        <v>7915</v>
      </c>
      <c r="F269" s="155"/>
      <c r="G269" s="57"/>
      <c r="H269" s="57"/>
      <c r="I269" s="58">
        <v>21773257.581448998</v>
      </c>
      <c r="J269" s="57"/>
      <c r="K269" s="57"/>
      <c r="L269" s="57"/>
      <c r="M269" s="10">
        <v>14115434.645363346</v>
      </c>
      <c r="N269" s="10">
        <v>7367687.4836869771</v>
      </c>
      <c r="O269" s="10">
        <v>2492726.0250108093</v>
      </c>
      <c r="P269" s="1"/>
    </row>
    <row r="270" spans="2:16" ht="11.25" customHeight="1" x14ac:dyDescent="0.25">
      <c r="B270" s="25">
        <v>44317</v>
      </c>
      <c r="C270" s="26">
        <v>52263</v>
      </c>
      <c r="D270" s="10">
        <v>261</v>
      </c>
      <c r="E270" s="27">
        <v>7946</v>
      </c>
      <c r="F270" s="155"/>
      <c r="G270" s="57"/>
      <c r="H270" s="57"/>
      <c r="I270" s="58">
        <v>20619767.121491</v>
      </c>
      <c r="J270" s="57"/>
      <c r="K270" s="57"/>
      <c r="L270" s="57"/>
      <c r="M270" s="10">
        <v>13344963.193971347</v>
      </c>
      <c r="N270" s="10">
        <v>6947817.6834362214</v>
      </c>
      <c r="O270" s="10">
        <v>2340714.1747288434</v>
      </c>
      <c r="P270" s="1"/>
    </row>
    <row r="271" spans="2:16" ht="11.25" customHeight="1" x14ac:dyDescent="0.25">
      <c r="B271" s="25">
        <v>44317</v>
      </c>
      <c r="C271" s="26">
        <v>52291</v>
      </c>
      <c r="D271" s="10">
        <v>262</v>
      </c>
      <c r="E271" s="27">
        <v>7974</v>
      </c>
      <c r="F271" s="155"/>
      <c r="G271" s="57"/>
      <c r="H271" s="57"/>
      <c r="I271" s="58">
        <v>19497216.538624</v>
      </c>
      <c r="J271" s="57"/>
      <c r="K271" s="57"/>
      <c r="L271" s="57"/>
      <c r="M271" s="10">
        <v>12599124.34934913</v>
      </c>
      <c r="N271" s="10">
        <v>6544440.3224101504</v>
      </c>
      <c r="O271" s="10">
        <v>2196380.0710782078</v>
      </c>
      <c r="P271" s="1"/>
    </row>
    <row r="272" spans="2:16" ht="11.25" customHeight="1" x14ac:dyDescent="0.25">
      <c r="B272" s="25">
        <v>44317</v>
      </c>
      <c r="C272" s="26">
        <v>52322</v>
      </c>
      <c r="D272" s="10">
        <v>263</v>
      </c>
      <c r="E272" s="27">
        <v>8005</v>
      </c>
      <c r="F272" s="155"/>
      <c r="G272" s="57"/>
      <c r="H272" s="57"/>
      <c r="I272" s="58">
        <v>18414668.011459999</v>
      </c>
      <c r="J272" s="57"/>
      <c r="K272" s="57"/>
      <c r="L272" s="57"/>
      <c r="M272" s="10">
        <v>11879397.644202115</v>
      </c>
      <c r="N272" s="10">
        <v>6154895.1961757885</v>
      </c>
      <c r="O272" s="10">
        <v>2056895.6727592109</v>
      </c>
      <c r="P272" s="1"/>
    </row>
    <row r="273" spans="2:16" ht="11.25" customHeight="1" x14ac:dyDescent="0.25">
      <c r="B273" s="25">
        <v>44317</v>
      </c>
      <c r="C273" s="26">
        <v>52352</v>
      </c>
      <c r="D273" s="10">
        <v>264</v>
      </c>
      <c r="E273" s="27">
        <v>8035</v>
      </c>
      <c r="F273" s="155"/>
      <c r="G273" s="57"/>
      <c r="H273" s="57"/>
      <c r="I273" s="58">
        <v>17357281.359081998</v>
      </c>
      <c r="J273" s="57"/>
      <c r="K273" s="57"/>
      <c r="L273" s="57"/>
      <c r="M273" s="10">
        <v>11178892.762771593</v>
      </c>
      <c r="N273" s="10">
        <v>5777697.4970994266</v>
      </c>
      <c r="O273" s="10">
        <v>1922925.6185242396</v>
      </c>
      <c r="P273" s="1"/>
    </row>
    <row r="274" spans="2:16" ht="11.25" customHeight="1" x14ac:dyDescent="0.25">
      <c r="B274" s="25">
        <v>44317</v>
      </c>
      <c r="C274" s="26">
        <v>52383</v>
      </c>
      <c r="D274" s="10">
        <v>265</v>
      </c>
      <c r="E274" s="27">
        <v>8066</v>
      </c>
      <c r="F274" s="155"/>
      <c r="G274" s="57"/>
      <c r="H274" s="57"/>
      <c r="I274" s="58">
        <v>16335829.194775</v>
      </c>
      <c r="J274" s="57"/>
      <c r="K274" s="57"/>
      <c r="L274" s="57"/>
      <c r="M274" s="10">
        <v>10503185.834181547</v>
      </c>
      <c r="N274" s="10">
        <v>5414659.510826597</v>
      </c>
      <c r="O274" s="10">
        <v>1794466.9226738913</v>
      </c>
      <c r="P274" s="1"/>
    </row>
    <row r="275" spans="2:16" ht="11.25" customHeight="1" x14ac:dyDescent="0.25">
      <c r="B275" s="25">
        <v>44317</v>
      </c>
      <c r="C275" s="26">
        <v>52413</v>
      </c>
      <c r="D275" s="10">
        <v>266</v>
      </c>
      <c r="E275" s="27">
        <v>8096</v>
      </c>
      <c r="F275" s="155"/>
      <c r="G275" s="57"/>
      <c r="H275" s="57"/>
      <c r="I275" s="58">
        <v>15350626.520291001</v>
      </c>
      <c r="J275" s="57"/>
      <c r="K275" s="57"/>
      <c r="L275" s="57"/>
      <c r="M275" s="10">
        <v>9853545.6188288592</v>
      </c>
      <c r="N275" s="10">
        <v>5067250.8178318767</v>
      </c>
      <c r="O275" s="10">
        <v>1672448.6418307971</v>
      </c>
      <c r="P275" s="1"/>
    </row>
    <row r="276" spans="2:16" ht="11.25" customHeight="1" x14ac:dyDescent="0.25">
      <c r="B276" s="25">
        <v>44317</v>
      </c>
      <c r="C276" s="26">
        <v>52444</v>
      </c>
      <c r="D276" s="10">
        <v>267</v>
      </c>
      <c r="E276" s="27">
        <v>8127</v>
      </c>
      <c r="F276" s="155"/>
      <c r="G276" s="57"/>
      <c r="H276" s="57"/>
      <c r="I276" s="58">
        <v>14387481.717837</v>
      </c>
      <c r="J276" s="57"/>
      <c r="K276" s="57"/>
      <c r="L276" s="57"/>
      <c r="M276" s="10">
        <v>9219640.5623435266</v>
      </c>
      <c r="N276" s="10">
        <v>4729202.9595813276</v>
      </c>
      <c r="O276" s="10">
        <v>1554264.6192597428</v>
      </c>
      <c r="P276" s="1"/>
    </row>
    <row r="277" spans="2:16" ht="11.25" customHeight="1" x14ac:dyDescent="0.25">
      <c r="B277" s="25">
        <v>44317</v>
      </c>
      <c r="C277" s="26">
        <v>52475</v>
      </c>
      <c r="D277" s="10">
        <v>268</v>
      </c>
      <c r="E277" s="27">
        <v>8158</v>
      </c>
      <c r="F277" s="155"/>
      <c r="G277" s="57"/>
      <c r="H277" s="57"/>
      <c r="I277" s="58">
        <v>13444556.935001001</v>
      </c>
      <c r="J277" s="57"/>
      <c r="K277" s="57"/>
      <c r="L277" s="57"/>
      <c r="M277" s="10">
        <v>8600792.6724364981</v>
      </c>
      <c r="N277" s="10">
        <v>4400545.6893850397</v>
      </c>
      <c r="O277" s="10">
        <v>1440124.909522227</v>
      </c>
      <c r="P277" s="1"/>
    </row>
    <row r="278" spans="2:16" ht="11.25" customHeight="1" x14ac:dyDescent="0.25">
      <c r="B278" s="25">
        <v>44317</v>
      </c>
      <c r="C278" s="26">
        <v>52505</v>
      </c>
      <c r="D278" s="10">
        <v>269</v>
      </c>
      <c r="E278" s="27">
        <v>8188</v>
      </c>
      <c r="F278" s="155"/>
      <c r="G278" s="57"/>
      <c r="H278" s="57"/>
      <c r="I278" s="58">
        <v>12530236.499165</v>
      </c>
      <c r="J278" s="57"/>
      <c r="K278" s="57"/>
      <c r="L278" s="57"/>
      <c r="M278" s="10">
        <v>8002723.5128420079</v>
      </c>
      <c r="N278" s="10">
        <v>4084469.2949752458</v>
      </c>
      <c r="O278" s="10">
        <v>1331206.246799062</v>
      </c>
      <c r="P278" s="1"/>
    </row>
    <row r="279" spans="2:16" ht="11.25" customHeight="1" x14ac:dyDescent="0.25">
      <c r="B279" s="25">
        <v>44317</v>
      </c>
      <c r="C279" s="26">
        <v>52536</v>
      </c>
      <c r="D279" s="10">
        <v>270</v>
      </c>
      <c r="E279" s="27">
        <v>8219</v>
      </c>
      <c r="F279" s="155"/>
      <c r="G279" s="57"/>
      <c r="H279" s="57"/>
      <c r="I279" s="58">
        <v>11631966.672630001</v>
      </c>
      <c r="J279" s="57"/>
      <c r="K279" s="57"/>
      <c r="L279" s="57"/>
      <c r="M279" s="10">
        <v>7416422.6713856002</v>
      </c>
      <c r="N279" s="10">
        <v>3775603.5751958778</v>
      </c>
      <c r="O279" s="10">
        <v>1225329.0209375629</v>
      </c>
      <c r="P279" s="1"/>
    </row>
    <row r="280" spans="2:16" ht="11.25" customHeight="1" x14ac:dyDescent="0.25">
      <c r="B280" s="25">
        <v>44317</v>
      </c>
      <c r="C280" s="26">
        <v>52566</v>
      </c>
      <c r="D280" s="10">
        <v>271</v>
      </c>
      <c r="E280" s="27">
        <v>8249</v>
      </c>
      <c r="F280" s="155"/>
      <c r="G280" s="57"/>
      <c r="H280" s="57"/>
      <c r="I280" s="58">
        <v>10746267.276744001</v>
      </c>
      <c r="J280" s="57"/>
      <c r="K280" s="57"/>
      <c r="L280" s="57"/>
      <c r="M280" s="10">
        <v>6840463.375371377</v>
      </c>
      <c r="N280" s="10">
        <v>3473819.1511645559</v>
      </c>
      <c r="O280" s="10">
        <v>1122766.9481408352</v>
      </c>
      <c r="P280" s="1"/>
    </row>
    <row r="281" spans="2:16" ht="11.25" customHeight="1" x14ac:dyDescent="0.25">
      <c r="B281" s="25">
        <v>44317</v>
      </c>
      <c r="C281" s="26">
        <v>52597</v>
      </c>
      <c r="D281" s="10">
        <v>272</v>
      </c>
      <c r="E281" s="27">
        <v>8280</v>
      </c>
      <c r="F281" s="155"/>
      <c r="G281" s="57"/>
      <c r="H281" s="57"/>
      <c r="I281" s="58">
        <v>9874428.4546130002</v>
      </c>
      <c r="J281" s="57"/>
      <c r="K281" s="57"/>
      <c r="L281" s="57"/>
      <c r="M281" s="10">
        <v>6274839.6267841589</v>
      </c>
      <c r="N281" s="10">
        <v>3178472.1213142639</v>
      </c>
      <c r="O281" s="10">
        <v>1022957.1458876645</v>
      </c>
      <c r="P281" s="1"/>
    </row>
    <row r="282" spans="2:16" ht="11.25" customHeight="1" x14ac:dyDescent="0.25">
      <c r="B282" s="25">
        <v>44317</v>
      </c>
      <c r="C282" s="26">
        <v>52628</v>
      </c>
      <c r="D282" s="10">
        <v>273</v>
      </c>
      <c r="E282" s="27">
        <v>8311</v>
      </c>
      <c r="F282" s="155"/>
      <c r="G282" s="57"/>
      <c r="H282" s="57"/>
      <c r="I282" s="58">
        <v>9020605.3774040006</v>
      </c>
      <c r="J282" s="57"/>
      <c r="K282" s="57"/>
      <c r="L282" s="57"/>
      <c r="M282" s="10">
        <v>5722543.8123937212</v>
      </c>
      <c r="N282" s="10">
        <v>2891338.8734715739</v>
      </c>
      <c r="O282" s="10">
        <v>926605.02004884917</v>
      </c>
      <c r="P282" s="1"/>
    </row>
    <row r="283" spans="2:16" ht="11.25" customHeight="1" x14ac:dyDescent="0.25">
      <c r="B283" s="25">
        <v>44317</v>
      </c>
      <c r="C283" s="26">
        <v>52657</v>
      </c>
      <c r="D283" s="10">
        <v>274</v>
      </c>
      <c r="E283" s="27">
        <v>8340</v>
      </c>
      <c r="F283" s="155"/>
      <c r="G283" s="57"/>
      <c r="H283" s="57"/>
      <c r="I283" s="58">
        <v>8184743.744709</v>
      </c>
      <c r="J283" s="57"/>
      <c r="K283" s="57"/>
      <c r="L283" s="57"/>
      <c r="M283" s="10">
        <v>5184046.2859538049</v>
      </c>
      <c r="N283" s="10">
        <v>2613028.7079264596</v>
      </c>
      <c r="O283" s="10">
        <v>834094.73904442985</v>
      </c>
      <c r="P283" s="1"/>
    </row>
    <row r="284" spans="2:16" ht="11.25" customHeight="1" x14ac:dyDescent="0.25">
      <c r="B284" s="25">
        <v>44317</v>
      </c>
      <c r="C284" s="26">
        <v>52688</v>
      </c>
      <c r="D284" s="10">
        <v>275</v>
      </c>
      <c r="E284" s="27">
        <v>8371</v>
      </c>
      <c r="F284" s="155"/>
      <c r="G284" s="57"/>
      <c r="H284" s="57"/>
      <c r="I284" s="58">
        <v>7362755.6191140004</v>
      </c>
      <c r="J284" s="57"/>
      <c r="K284" s="57"/>
      <c r="L284" s="57"/>
      <c r="M284" s="10">
        <v>4655506.6217086324</v>
      </c>
      <c r="N284" s="10">
        <v>2340649.3218993531</v>
      </c>
      <c r="O284" s="10">
        <v>743984.98814190913</v>
      </c>
      <c r="P284" s="1"/>
    </row>
    <row r="285" spans="2:16" ht="11.25" customHeight="1" x14ac:dyDescent="0.25">
      <c r="B285" s="25">
        <v>44317</v>
      </c>
      <c r="C285" s="26">
        <v>52718</v>
      </c>
      <c r="D285" s="10">
        <v>276</v>
      </c>
      <c r="E285" s="27">
        <v>8401</v>
      </c>
      <c r="F285" s="155"/>
      <c r="G285" s="57"/>
      <c r="H285" s="57"/>
      <c r="I285" s="58">
        <v>6561916.5689589996</v>
      </c>
      <c r="J285" s="57"/>
      <c r="K285" s="57"/>
      <c r="L285" s="57"/>
      <c r="M285" s="10">
        <v>4142321.7341119885</v>
      </c>
      <c r="N285" s="10">
        <v>2077509.4039682657</v>
      </c>
      <c r="O285" s="10">
        <v>657638.0034511917</v>
      </c>
      <c r="P285" s="1"/>
    </row>
    <row r="286" spans="2:16" ht="11.25" customHeight="1" x14ac:dyDescent="0.25">
      <c r="B286" s="25">
        <v>44317</v>
      </c>
      <c r="C286" s="26">
        <v>52749</v>
      </c>
      <c r="D286" s="10">
        <v>277</v>
      </c>
      <c r="E286" s="27">
        <v>8432</v>
      </c>
      <c r="F286" s="155"/>
      <c r="G286" s="57"/>
      <c r="H286" s="57"/>
      <c r="I286" s="58">
        <v>5802247.1628210004</v>
      </c>
      <c r="J286" s="57"/>
      <c r="K286" s="57"/>
      <c r="L286" s="57"/>
      <c r="M286" s="10">
        <v>3656555.1422164054</v>
      </c>
      <c r="N286" s="10">
        <v>1829217.6820449631</v>
      </c>
      <c r="O286" s="10">
        <v>576588.41777489614</v>
      </c>
      <c r="P286" s="1"/>
    </row>
    <row r="287" spans="2:16" ht="11.25" customHeight="1" x14ac:dyDescent="0.25">
      <c r="B287" s="25">
        <v>44317</v>
      </c>
      <c r="C287" s="26">
        <v>52779</v>
      </c>
      <c r="D287" s="10">
        <v>278</v>
      </c>
      <c r="E287" s="27">
        <v>8462</v>
      </c>
      <c r="F287" s="155"/>
      <c r="G287" s="57"/>
      <c r="H287" s="57"/>
      <c r="I287" s="58">
        <v>5081301.3765019998</v>
      </c>
      <c r="J287" s="57"/>
      <c r="K287" s="57"/>
      <c r="L287" s="57"/>
      <c r="M287" s="10">
        <v>3196961.5773005341</v>
      </c>
      <c r="N287" s="10">
        <v>1595366.4241767153</v>
      </c>
      <c r="O287" s="10">
        <v>500814.68469696102</v>
      </c>
      <c r="P287" s="1"/>
    </row>
    <row r="288" spans="2:16" ht="11.25" customHeight="1" x14ac:dyDescent="0.25">
      <c r="B288" s="25">
        <v>44317</v>
      </c>
      <c r="C288" s="26">
        <v>52810</v>
      </c>
      <c r="D288" s="10">
        <v>279</v>
      </c>
      <c r="E288" s="27">
        <v>8493</v>
      </c>
      <c r="F288" s="155"/>
      <c r="G288" s="57"/>
      <c r="H288" s="57"/>
      <c r="I288" s="58">
        <v>4439037.902032</v>
      </c>
      <c r="J288" s="57"/>
      <c r="K288" s="57"/>
      <c r="L288" s="57"/>
      <c r="M288" s="10">
        <v>2788136.9046307332</v>
      </c>
      <c r="N288" s="10">
        <v>1387813.8546956026</v>
      </c>
      <c r="O288" s="10">
        <v>433814.88085689879</v>
      </c>
      <c r="P288" s="1"/>
    </row>
    <row r="289" spans="2:16" ht="11.25" customHeight="1" x14ac:dyDescent="0.25">
      <c r="B289" s="25">
        <v>44317</v>
      </c>
      <c r="C289" s="26">
        <v>52841</v>
      </c>
      <c r="D289" s="10">
        <v>280</v>
      </c>
      <c r="E289" s="27">
        <v>8524</v>
      </c>
      <c r="F289" s="155"/>
      <c r="G289" s="57"/>
      <c r="H289" s="57"/>
      <c r="I289" s="58">
        <v>3869449.4668760002</v>
      </c>
      <c r="J289" s="57"/>
      <c r="K289" s="57"/>
      <c r="L289" s="57"/>
      <c r="M289" s="10">
        <v>2426259.2276708395</v>
      </c>
      <c r="N289" s="10">
        <v>1204615.4164160658</v>
      </c>
      <c r="O289" s="10">
        <v>374954.23475318152</v>
      </c>
      <c r="P289" s="1"/>
    </row>
    <row r="290" spans="2:16" ht="11.25" customHeight="1" x14ac:dyDescent="0.25">
      <c r="B290" s="25">
        <v>44317</v>
      </c>
      <c r="C290" s="26">
        <v>52871</v>
      </c>
      <c r="D290" s="10">
        <v>281</v>
      </c>
      <c r="E290" s="27">
        <v>8554</v>
      </c>
      <c r="F290" s="155"/>
      <c r="G290" s="57"/>
      <c r="H290" s="57"/>
      <c r="I290" s="58">
        <v>3387773.1225220002</v>
      </c>
      <c r="J290" s="57"/>
      <c r="K290" s="57"/>
      <c r="L290" s="57"/>
      <c r="M290" s="10">
        <v>2120747.1854130174</v>
      </c>
      <c r="N290" s="10">
        <v>1050339.9476420237</v>
      </c>
      <c r="O290" s="10">
        <v>325593.56491331063</v>
      </c>
      <c r="P290" s="1"/>
    </row>
    <row r="291" spans="2:16" ht="11.25" customHeight="1" x14ac:dyDescent="0.25">
      <c r="B291" s="25">
        <v>44317</v>
      </c>
      <c r="C291" s="26">
        <v>52902</v>
      </c>
      <c r="D291" s="10">
        <v>282</v>
      </c>
      <c r="E291" s="27">
        <v>8585</v>
      </c>
      <c r="F291" s="155"/>
      <c r="G291" s="57"/>
      <c r="H291" s="57"/>
      <c r="I291" s="58">
        <v>2959759.9928859998</v>
      </c>
      <c r="J291" s="57"/>
      <c r="K291" s="57"/>
      <c r="L291" s="57"/>
      <c r="M291" s="10">
        <v>1849668.3090476668</v>
      </c>
      <c r="N291" s="10">
        <v>913753.24580254452</v>
      </c>
      <c r="O291" s="10">
        <v>282053.49250450014</v>
      </c>
      <c r="P291" s="1"/>
    </row>
    <row r="292" spans="2:16" ht="11.25" customHeight="1" x14ac:dyDescent="0.25">
      <c r="B292" s="25">
        <v>44317</v>
      </c>
      <c r="C292" s="26">
        <v>52932</v>
      </c>
      <c r="D292" s="10">
        <v>283</v>
      </c>
      <c r="E292" s="27">
        <v>8615</v>
      </c>
      <c r="F292" s="155"/>
      <c r="G292" s="57"/>
      <c r="H292" s="57"/>
      <c r="I292" s="58">
        <v>2565323.699641</v>
      </c>
      <c r="J292" s="57"/>
      <c r="K292" s="57"/>
      <c r="L292" s="57"/>
      <c r="M292" s="10">
        <v>1600538.3844816617</v>
      </c>
      <c r="N292" s="10">
        <v>788734.6825188396</v>
      </c>
      <c r="O292" s="10">
        <v>242465.28694865198</v>
      </c>
      <c r="P292" s="1"/>
    </row>
    <row r="293" spans="2:16" ht="11.25" customHeight="1" x14ac:dyDescent="0.25">
      <c r="B293" s="25">
        <v>44317</v>
      </c>
      <c r="C293" s="26">
        <v>52963</v>
      </c>
      <c r="D293" s="10">
        <v>284</v>
      </c>
      <c r="E293" s="27">
        <v>8646</v>
      </c>
      <c r="F293" s="155"/>
      <c r="G293" s="57"/>
      <c r="H293" s="57"/>
      <c r="I293" s="58">
        <v>2236957.9831389999</v>
      </c>
      <c r="J293" s="57"/>
      <c r="K293" s="57"/>
      <c r="L293" s="57"/>
      <c r="M293" s="10">
        <v>1393299.6449085444</v>
      </c>
      <c r="N293" s="10">
        <v>684862.62096350431</v>
      </c>
      <c r="O293" s="10">
        <v>209642.2034089879</v>
      </c>
      <c r="P293" s="1"/>
    </row>
    <row r="294" spans="2:16" ht="11.25" customHeight="1" x14ac:dyDescent="0.25">
      <c r="B294" s="25">
        <v>44317</v>
      </c>
      <c r="C294" s="26">
        <v>52994</v>
      </c>
      <c r="D294" s="10">
        <v>285</v>
      </c>
      <c r="E294" s="27">
        <v>8677</v>
      </c>
      <c r="F294" s="155"/>
      <c r="G294" s="57"/>
      <c r="H294" s="57"/>
      <c r="I294" s="58">
        <v>1926038.9896450001</v>
      </c>
      <c r="J294" s="57"/>
      <c r="K294" s="57"/>
      <c r="L294" s="57"/>
      <c r="M294" s="10">
        <v>1197607.6270124924</v>
      </c>
      <c r="N294" s="10">
        <v>587175.03611456405</v>
      </c>
      <c r="O294" s="10">
        <v>178977.91926705334</v>
      </c>
      <c r="P294" s="1"/>
    </row>
    <row r="295" spans="2:16" ht="11.25" customHeight="1" x14ac:dyDescent="0.25">
      <c r="B295" s="25">
        <v>44317</v>
      </c>
      <c r="C295" s="26">
        <v>53022</v>
      </c>
      <c r="D295" s="10">
        <v>286</v>
      </c>
      <c r="E295" s="27">
        <v>8705</v>
      </c>
      <c r="F295" s="155"/>
      <c r="G295" s="57"/>
      <c r="H295" s="57"/>
      <c r="I295" s="58">
        <v>1628079.413277</v>
      </c>
      <c r="J295" s="57"/>
      <c r="K295" s="57"/>
      <c r="L295" s="57"/>
      <c r="M295" s="10">
        <v>1010785.9264891044</v>
      </c>
      <c r="N295" s="10">
        <v>494439.69814311998</v>
      </c>
      <c r="O295" s="10">
        <v>150134.40097161711</v>
      </c>
      <c r="P295" s="1"/>
    </row>
    <row r="296" spans="2:16" ht="11.25" customHeight="1" x14ac:dyDescent="0.25">
      <c r="B296" s="25">
        <v>44317</v>
      </c>
      <c r="C296" s="26">
        <v>53053</v>
      </c>
      <c r="D296" s="10">
        <v>287</v>
      </c>
      <c r="E296" s="27">
        <v>8736</v>
      </c>
      <c r="F296" s="155"/>
      <c r="G296" s="57"/>
      <c r="H296" s="57"/>
      <c r="I296" s="58">
        <v>1346740.074584</v>
      </c>
      <c r="J296" s="57"/>
      <c r="K296" s="57"/>
      <c r="L296" s="57"/>
      <c r="M296" s="10">
        <v>834699.5209322155</v>
      </c>
      <c r="N296" s="10">
        <v>407266.23266872426</v>
      </c>
      <c r="O296" s="10">
        <v>123140.78157393383</v>
      </c>
      <c r="P296" s="1"/>
    </row>
    <row r="297" spans="2:16" ht="11.25" customHeight="1" x14ac:dyDescent="0.25">
      <c r="B297" s="25">
        <v>44317</v>
      </c>
      <c r="C297" s="26">
        <v>53083</v>
      </c>
      <c r="D297" s="10">
        <v>288</v>
      </c>
      <c r="E297" s="27">
        <v>8766</v>
      </c>
      <c r="F297" s="155"/>
      <c r="G297" s="57"/>
      <c r="H297" s="57"/>
      <c r="I297" s="58">
        <v>1093893.9441180001</v>
      </c>
      <c r="J297" s="57"/>
      <c r="K297" s="57"/>
      <c r="L297" s="57"/>
      <c r="M297" s="10">
        <v>676874.50936356501</v>
      </c>
      <c r="N297" s="10">
        <v>329447.46149329701</v>
      </c>
      <c r="O297" s="10">
        <v>99203.215987056727</v>
      </c>
      <c r="P297" s="1"/>
    </row>
    <row r="298" spans="2:16" ht="11.25" customHeight="1" x14ac:dyDescent="0.25">
      <c r="B298" s="25">
        <v>44317</v>
      </c>
      <c r="C298" s="26">
        <v>53114</v>
      </c>
      <c r="D298" s="10">
        <v>289</v>
      </c>
      <c r="E298" s="27">
        <v>8797</v>
      </c>
      <c r="F298" s="155"/>
      <c r="G298" s="57"/>
      <c r="H298" s="57"/>
      <c r="I298" s="58">
        <v>902196.20201600005</v>
      </c>
      <c r="J298" s="57"/>
      <c r="K298" s="57"/>
      <c r="L298" s="57"/>
      <c r="M298" s="10">
        <v>557309.84455218422</v>
      </c>
      <c r="N298" s="10">
        <v>270563.25428647315</v>
      </c>
      <c r="O298" s="10">
        <v>81126.925822491918</v>
      </c>
      <c r="P298" s="1"/>
    </row>
    <row r="299" spans="2:16" ht="11.25" customHeight="1" x14ac:dyDescent="0.25">
      <c r="B299" s="25">
        <v>44317</v>
      </c>
      <c r="C299" s="26">
        <v>53144</v>
      </c>
      <c r="D299" s="10">
        <v>290</v>
      </c>
      <c r="E299" s="27">
        <v>8827</v>
      </c>
      <c r="F299" s="155"/>
      <c r="G299" s="57"/>
      <c r="H299" s="57"/>
      <c r="I299" s="58">
        <v>748551.09831499995</v>
      </c>
      <c r="J299" s="57"/>
      <c r="K299" s="57"/>
      <c r="L299" s="57"/>
      <c r="M299" s="10">
        <v>461640.3190039536</v>
      </c>
      <c r="N299" s="10">
        <v>223565.91887863327</v>
      </c>
      <c r="O299" s="10">
        <v>66760.239791547618</v>
      </c>
      <c r="P299" s="1"/>
    </row>
    <row r="300" spans="2:16" ht="11.25" customHeight="1" x14ac:dyDescent="0.25">
      <c r="B300" s="25">
        <v>44317</v>
      </c>
      <c r="C300" s="26">
        <v>53175</v>
      </c>
      <c r="D300" s="10">
        <v>291</v>
      </c>
      <c r="E300" s="27">
        <v>8858</v>
      </c>
      <c r="F300" s="155"/>
      <c r="G300" s="57"/>
      <c r="H300" s="57"/>
      <c r="I300" s="58">
        <v>618833.80781000003</v>
      </c>
      <c r="J300" s="57"/>
      <c r="K300" s="57"/>
      <c r="L300" s="57"/>
      <c r="M300" s="10">
        <v>380994.83786963072</v>
      </c>
      <c r="N300" s="10">
        <v>184041.19767176473</v>
      </c>
      <c r="O300" s="10">
        <v>54724.771810495171</v>
      </c>
      <c r="P300" s="1"/>
    </row>
    <row r="301" spans="2:16" ht="11.25" customHeight="1" x14ac:dyDescent="0.25">
      <c r="B301" s="25">
        <v>44317</v>
      </c>
      <c r="C301" s="26">
        <v>53206</v>
      </c>
      <c r="D301" s="10">
        <v>292</v>
      </c>
      <c r="E301" s="27">
        <v>8889</v>
      </c>
      <c r="F301" s="155"/>
      <c r="G301" s="57"/>
      <c r="H301" s="57"/>
      <c r="I301" s="58">
        <v>505779.18</v>
      </c>
      <c r="J301" s="57"/>
      <c r="K301" s="57"/>
      <c r="L301" s="57"/>
      <c r="M301" s="10">
        <v>310862.82303043088</v>
      </c>
      <c r="N301" s="10">
        <v>149781.72878622019</v>
      </c>
      <c r="O301" s="10">
        <v>44349.054671544509</v>
      </c>
      <c r="P301" s="1"/>
    </row>
    <row r="302" spans="2:16" ht="11.25" customHeight="1" x14ac:dyDescent="0.25">
      <c r="B302" s="25">
        <v>44317</v>
      </c>
      <c r="C302" s="26">
        <v>53236</v>
      </c>
      <c r="D302" s="10">
        <v>293</v>
      </c>
      <c r="E302" s="27">
        <v>8919</v>
      </c>
      <c r="F302" s="155"/>
      <c r="G302" s="57"/>
      <c r="H302" s="57"/>
      <c r="I302" s="58">
        <v>428550.87</v>
      </c>
      <c r="J302" s="57"/>
      <c r="K302" s="57"/>
      <c r="L302" s="57"/>
      <c r="M302" s="10">
        <v>262964.29236674495</v>
      </c>
      <c r="N302" s="10">
        <v>126391.13088415915</v>
      </c>
      <c r="O302" s="10">
        <v>37269.898606433126</v>
      </c>
      <c r="P302" s="1"/>
    </row>
    <row r="303" spans="2:16" ht="11.25" customHeight="1" x14ac:dyDescent="0.25">
      <c r="B303" s="25">
        <v>44317</v>
      </c>
      <c r="C303" s="26">
        <v>53267</v>
      </c>
      <c r="D303" s="10">
        <v>294</v>
      </c>
      <c r="E303" s="27">
        <v>8950</v>
      </c>
      <c r="F303" s="155"/>
      <c r="G303" s="57"/>
      <c r="H303" s="57"/>
      <c r="I303" s="58">
        <v>374918.53</v>
      </c>
      <c r="J303" s="57"/>
      <c r="K303" s="57"/>
      <c r="L303" s="57"/>
      <c r="M303" s="10">
        <v>229664.61294412715</v>
      </c>
      <c r="N303" s="10">
        <v>110105.24207899476</v>
      </c>
      <c r="O303" s="10">
        <v>32330.038903367982</v>
      </c>
      <c r="P303" s="1"/>
    </row>
    <row r="304" spans="2:16" ht="11.25" customHeight="1" x14ac:dyDescent="0.25">
      <c r="B304" s="25">
        <v>44317</v>
      </c>
      <c r="C304" s="26">
        <v>53297</v>
      </c>
      <c r="D304" s="10">
        <v>295</v>
      </c>
      <c r="E304" s="27">
        <v>8980</v>
      </c>
      <c r="F304" s="155"/>
      <c r="G304" s="57"/>
      <c r="H304" s="57"/>
      <c r="I304" s="58">
        <v>337682.03</v>
      </c>
      <c r="J304" s="57"/>
      <c r="K304" s="57"/>
      <c r="L304" s="57"/>
      <c r="M304" s="10">
        <v>206515.04124332836</v>
      </c>
      <c r="N304" s="10">
        <v>98763.24894427105</v>
      </c>
      <c r="O304" s="10">
        <v>28880.830835341068</v>
      </c>
      <c r="P304" s="1"/>
    </row>
    <row r="305" spans="2:16" ht="11.25" customHeight="1" x14ac:dyDescent="0.25">
      <c r="B305" s="25">
        <v>44317</v>
      </c>
      <c r="C305" s="26">
        <v>53328</v>
      </c>
      <c r="D305" s="10">
        <v>296</v>
      </c>
      <c r="E305" s="27">
        <v>9011</v>
      </c>
      <c r="F305" s="155"/>
      <c r="G305" s="57"/>
      <c r="H305" s="57"/>
      <c r="I305" s="58">
        <v>321990.55</v>
      </c>
      <c r="J305" s="57"/>
      <c r="K305" s="57"/>
      <c r="L305" s="57"/>
      <c r="M305" s="10">
        <v>196584.66800866745</v>
      </c>
      <c r="N305" s="10">
        <v>93775.074115197247</v>
      </c>
      <c r="O305" s="10">
        <v>27306.016618504225</v>
      </c>
      <c r="P305" s="1"/>
    </row>
    <row r="306" spans="2:16" ht="11.25" customHeight="1" x14ac:dyDescent="0.25">
      <c r="B306" s="25">
        <v>44317</v>
      </c>
      <c r="C306" s="26">
        <v>53359</v>
      </c>
      <c r="D306" s="10">
        <v>297</v>
      </c>
      <c r="E306" s="27">
        <v>9042</v>
      </c>
      <c r="F306" s="155"/>
      <c r="G306" s="57"/>
      <c r="H306" s="57"/>
      <c r="I306" s="58">
        <v>310565.09000000003</v>
      </c>
      <c r="J306" s="57"/>
      <c r="K306" s="57"/>
      <c r="L306" s="57"/>
      <c r="M306" s="10">
        <v>189287.49876165896</v>
      </c>
      <c r="N306" s="10">
        <v>90064.532291857293</v>
      </c>
      <c r="O306" s="10">
        <v>26114.478154853055</v>
      </c>
      <c r="P306" s="1"/>
    </row>
    <row r="307" spans="2:16" ht="11.25" customHeight="1" x14ac:dyDescent="0.25">
      <c r="B307" s="25">
        <v>44317</v>
      </c>
      <c r="C307" s="26">
        <v>53387</v>
      </c>
      <c r="D307" s="10">
        <v>298</v>
      </c>
      <c r="E307" s="27">
        <v>9070</v>
      </c>
      <c r="F307" s="155"/>
      <c r="G307" s="57"/>
      <c r="H307" s="57"/>
      <c r="I307" s="58">
        <v>299582.01</v>
      </c>
      <c r="J307" s="57"/>
      <c r="K307" s="57"/>
      <c r="L307" s="57"/>
      <c r="M307" s="10">
        <v>182313.63485710087</v>
      </c>
      <c r="N307" s="10">
        <v>86547.022543452855</v>
      </c>
      <c r="O307" s="10">
        <v>24998.542955052919</v>
      </c>
      <c r="P307" s="1"/>
    </row>
    <row r="308" spans="2:16" ht="11.25" customHeight="1" x14ac:dyDescent="0.25">
      <c r="B308" s="25">
        <v>44317</v>
      </c>
      <c r="C308" s="26">
        <v>53418</v>
      </c>
      <c r="D308" s="10">
        <v>299</v>
      </c>
      <c r="E308" s="27">
        <v>9101</v>
      </c>
      <c r="F308" s="155"/>
      <c r="G308" s="57"/>
      <c r="H308" s="57"/>
      <c r="I308" s="58">
        <v>289632.05</v>
      </c>
      <c r="J308" s="57"/>
      <c r="K308" s="57"/>
      <c r="L308" s="57"/>
      <c r="M308" s="10">
        <v>175959.53953457289</v>
      </c>
      <c r="N308" s="10">
        <v>83318.202391771687</v>
      </c>
      <c r="O308" s="10">
        <v>23963.987030954711</v>
      </c>
      <c r="P308" s="1"/>
    </row>
    <row r="309" spans="2:16" ht="11.25" customHeight="1" x14ac:dyDescent="0.25">
      <c r="B309" s="25">
        <v>44317</v>
      </c>
      <c r="C309" s="26">
        <v>53448</v>
      </c>
      <c r="D309" s="10">
        <v>300</v>
      </c>
      <c r="E309" s="27">
        <v>9131</v>
      </c>
      <c r="F309" s="155"/>
      <c r="G309" s="57"/>
      <c r="H309" s="57"/>
      <c r="I309" s="58">
        <v>279663.74</v>
      </c>
      <c r="J309" s="57"/>
      <c r="K309" s="57"/>
      <c r="L309" s="57"/>
      <c r="M309" s="10">
        <v>169624.63269870411</v>
      </c>
      <c r="N309" s="10">
        <v>80120.889492329865</v>
      </c>
      <c r="O309" s="10">
        <v>22949.912290161607</v>
      </c>
      <c r="P309" s="1"/>
    </row>
    <row r="310" spans="2:16" ht="11.25" customHeight="1" x14ac:dyDescent="0.25">
      <c r="B310" s="25">
        <v>44317</v>
      </c>
      <c r="C310" s="26">
        <v>53479</v>
      </c>
      <c r="D310" s="10">
        <v>301</v>
      </c>
      <c r="E310" s="27">
        <v>9162</v>
      </c>
      <c r="F310" s="155"/>
      <c r="G310" s="57"/>
      <c r="H310" s="57"/>
      <c r="I310" s="58">
        <v>269676.96999999997</v>
      </c>
      <c r="J310" s="57"/>
      <c r="K310" s="57"/>
      <c r="L310" s="57"/>
      <c r="M310" s="10">
        <v>163289.92817221215</v>
      </c>
      <c r="N310" s="10">
        <v>76932.58631278899</v>
      </c>
      <c r="O310" s="10">
        <v>21943.314129013801</v>
      </c>
      <c r="P310" s="1"/>
    </row>
    <row r="311" spans="2:16" ht="11.25" customHeight="1" x14ac:dyDescent="0.25">
      <c r="B311" s="25">
        <v>44317</v>
      </c>
      <c r="C311" s="26">
        <v>53509</v>
      </c>
      <c r="D311" s="10">
        <v>302</v>
      </c>
      <c r="E311" s="27">
        <v>9192</v>
      </c>
      <c r="F311" s="155"/>
      <c r="G311" s="57"/>
      <c r="H311" s="57"/>
      <c r="I311" s="58">
        <v>259671.79</v>
      </c>
      <c r="J311" s="57"/>
      <c r="K311" s="57"/>
      <c r="L311" s="57"/>
      <c r="M311" s="10">
        <v>156973.69097425338</v>
      </c>
      <c r="N311" s="10">
        <v>73774.720387729045</v>
      </c>
      <c r="O311" s="10">
        <v>20956.345174443661</v>
      </c>
      <c r="P311" s="1"/>
    </row>
    <row r="312" spans="2:16" ht="11.25" customHeight="1" x14ac:dyDescent="0.25">
      <c r="B312" s="25">
        <v>44317</v>
      </c>
      <c r="C312" s="26">
        <v>53540</v>
      </c>
      <c r="D312" s="10">
        <v>303</v>
      </c>
      <c r="E312" s="27">
        <v>9223</v>
      </c>
      <c r="F312" s="155"/>
      <c r="G312" s="57"/>
      <c r="H312" s="57"/>
      <c r="I312" s="58">
        <v>249648.13</v>
      </c>
      <c r="J312" s="57"/>
      <c r="K312" s="57"/>
      <c r="L312" s="57"/>
      <c r="M312" s="10">
        <v>150658.34584255086</v>
      </c>
      <c r="N312" s="10">
        <v>70626.549605603112</v>
      </c>
      <c r="O312" s="10">
        <v>19977.106287878338</v>
      </c>
      <c r="P312" s="1"/>
    </row>
    <row r="313" spans="2:16" ht="11.25" customHeight="1" x14ac:dyDescent="0.25">
      <c r="B313" s="25">
        <v>44317</v>
      </c>
      <c r="C313" s="26">
        <v>53571</v>
      </c>
      <c r="D313" s="10">
        <v>304</v>
      </c>
      <c r="E313" s="27">
        <v>9254</v>
      </c>
      <c r="F313" s="155"/>
      <c r="G313" s="57"/>
      <c r="H313" s="57"/>
      <c r="I313" s="58">
        <v>239605.86</v>
      </c>
      <c r="J313" s="57"/>
      <c r="K313" s="57"/>
      <c r="L313" s="57"/>
      <c r="M313" s="10">
        <v>144352.75996907166</v>
      </c>
      <c r="N313" s="10">
        <v>67498.477918838005</v>
      </c>
      <c r="O313" s="10">
        <v>19011.447727999519</v>
      </c>
      <c r="P313" s="1"/>
    </row>
    <row r="314" spans="2:16" ht="11.25" customHeight="1" x14ac:dyDescent="0.25">
      <c r="B314" s="25">
        <v>44317</v>
      </c>
      <c r="C314" s="26">
        <v>53601</v>
      </c>
      <c r="D314" s="10">
        <v>305</v>
      </c>
      <c r="E314" s="27">
        <v>9284</v>
      </c>
      <c r="F314" s="155"/>
      <c r="G314" s="57"/>
      <c r="H314" s="57"/>
      <c r="I314" s="58">
        <v>229545.04</v>
      </c>
      <c r="J314" s="57"/>
      <c r="K314" s="57"/>
      <c r="L314" s="57"/>
      <c r="M314" s="10">
        <v>138064.5335201775</v>
      </c>
      <c r="N314" s="10">
        <v>64399.246360906232</v>
      </c>
      <c r="O314" s="10">
        <v>18064.172782598424</v>
      </c>
      <c r="P314" s="1"/>
    </row>
    <row r="315" spans="2:16" ht="11.25" customHeight="1" x14ac:dyDescent="0.25">
      <c r="B315" s="25">
        <v>44317</v>
      </c>
      <c r="C315" s="26">
        <v>53632</v>
      </c>
      <c r="D315" s="10">
        <v>306</v>
      </c>
      <c r="E315" s="27">
        <v>9315</v>
      </c>
      <c r="F315" s="155"/>
      <c r="G315" s="57"/>
      <c r="H315" s="57"/>
      <c r="I315" s="58">
        <v>219463.76</v>
      </c>
      <c r="J315" s="57"/>
      <c r="K315" s="57"/>
      <c r="L315" s="57"/>
      <c r="M315" s="10">
        <v>131777.059232286</v>
      </c>
      <c r="N315" s="10">
        <v>61310.175530580564</v>
      </c>
      <c r="O315" s="10">
        <v>17124.838034945908</v>
      </c>
      <c r="P315" s="1"/>
    </row>
    <row r="316" spans="2:16" ht="11.25" customHeight="1" x14ac:dyDescent="0.25">
      <c r="B316" s="25">
        <v>44317</v>
      </c>
      <c r="C316" s="26">
        <v>53662</v>
      </c>
      <c r="D316" s="10">
        <v>307</v>
      </c>
      <c r="E316" s="27">
        <v>9345</v>
      </c>
      <c r="F316" s="155"/>
      <c r="G316" s="57"/>
      <c r="H316" s="57"/>
      <c r="I316" s="58">
        <v>211236.03</v>
      </c>
      <c r="J316" s="57"/>
      <c r="K316" s="57"/>
      <c r="L316" s="57"/>
      <c r="M316" s="10">
        <v>126628.52642584415</v>
      </c>
      <c r="N316" s="10">
        <v>58769.780455751861</v>
      </c>
      <c r="O316" s="10">
        <v>16347.978766281754</v>
      </c>
      <c r="P316" s="1"/>
    </row>
    <row r="317" spans="2:16" ht="11.25" customHeight="1" x14ac:dyDescent="0.25">
      <c r="B317" s="25">
        <v>44317</v>
      </c>
      <c r="C317" s="26">
        <v>53693</v>
      </c>
      <c r="D317" s="10">
        <v>308</v>
      </c>
      <c r="E317" s="27">
        <v>9376</v>
      </c>
      <c r="F317" s="155"/>
      <c r="G317" s="57"/>
      <c r="H317" s="57"/>
      <c r="I317" s="58">
        <v>202992.79</v>
      </c>
      <c r="J317" s="57"/>
      <c r="K317" s="57"/>
      <c r="L317" s="57"/>
      <c r="M317" s="10">
        <v>121480.60554301825</v>
      </c>
      <c r="N317" s="10">
        <v>56237.182758709983</v>
      </c>
      <c r="O317" s="10">
        <v>15577.227850973086</v>
      </c>
      <c r="P317" s="1"/>
    </row>
    <row r="318" spans="2:16" ht="11.25" customHeight="1" x14ac:dyDescent="0.25">
      <c r="B318" s="25">
        <v>44317</v>
      </c>
      <c r="C318" s="26">
        <v>53724</v>
      </c>
      <c r="D318" s="10">
        <v>309</v>
      </c>
      <c r="E318" s="27">
        <v>9407</v>
      </c>
      <c r="F318" s="155"/>
      <c r="G318" s="57"/>
      <c r="H318" s="57"/>
      <c r="I318" s="58">
        <v>194734.05</v>
      </c>
      <c r="J318" s="57"/>
      <c r="K318" s="57"/>
      <c r="L318" s="57"/>
      <c r="M318" s="10">
        <v>116340.52269212317</v>
      </c>
      <c r="N318" s="10">
        <v>53720.706022067963</v>
      </c>
      <c r="O318" s="10">
        <v>14817.159213354073</v>
      </c>
      <c r="P318" s="1"/>
    </row>
    <row r="319" spans="2:16" ht="11.25" customHeight="1" x14ac:dyDescent="0.25">
      <c r="B319" s="25">
        <v>44317</v>
      </c>
      <c r="C319" s="26">
        <v>53752</v>
      </c>
      <c r="D319" s="10">
        <v>310</v>
      </c>
      <c r="E319" s="27">
        <v>9435</v>
      </c>
      <c r="F319" s="155"/>
      <c r="G319" s="57"/>
      <c r="H319" s="57"/>
      <c r="I319" s="58">
        <v>186459.75</v>
      </c>
      <c r="J319" s="57"/>
      <c r="K319" s="57"/>
      <c r="L319" s="57"/>
      <c r="M319" s="10">
        <v>111226.51631092503</v>
      </c>
      <c r="N319" s="10">
        <v>51241.301525966541</v>
      </c>
      <c r="O319" s="10">
        <v>14079.213647149842</v>
      </c>
      <c r="P319" s="1"/>
    </row>
    <row r="320" spans="2:16" ht="11.25" customHeight="1" x14ac:dyDescent="0.25">
      <c r="B320" s="25">
        <v>44317</v>
      </c>
      <c r="C320" s="26">
        <v>53783</v>
      </c>
      <c r="D320" s="10">
        <v>311</v>
      </c>
      <c r="E320" s="27">
        <v>9466</v>
      </c>
      <c r="F320" s="155"/>
      <c r="G320" s="57"/>
      <c r="H320" s="57"/>
      <c r="I320" s="58">
        <v>178919.07</v>
      </c>
      <c r="J320" s="57"/>
      <c r="K320" s="57"/>
      <c r="L320" s="57"/>
      <c r="M320" s="10">
        <v>106547.34901732636</v>
      </c>
      <c r="N320" s="10">
        <v>48960.806009492764</v>
      </c>
      <c r="O320" s="10">
        <v>13395.638693436238</v>
      </c>
      <c r="P320" s="1"/>
    </row>
    <row r="321" spans="2:16" ht="11.25" customHeight="1" x14ac:dyDescent="0.25">
      <c r="B321" s="25">
        <v>44317</v>
      </c>
      <c r="C321" s="26">
        <v>53813</v>
      </c>
      <c r="D321" s="10">
        <v>312</v>
      </c>
      <c r="E321" s="27">
        <v>9496</v>
      </c>
      <c r="F321" s="155"/>
      <c r="G321" s="57"/>
      <c r="H321" s="57"/>
      <c r="I321" s="58">
        <v>171868.58</v>
      </c>
      <c r="J321" s="57"/>
      <c r="K321" s="57"/>
      <c r="L321" s="57"/>
      <c r="M321" s="10">
        <v>102180.74520216252</v>
      </c>
      <c r="N321" s="10">
        <v>46838.690322726019</v>
      </c>
      <c r="O321" s="10">
        <v>12762.498177614822</v>
      </c>
      <c r="P321" s="1"/>
    </row>
    <row r="322" spans="2:16" ht="11.25" customHeight="1" x14ac:dyDescent="0.25">
      <c r="B322" s="25">
        <v>44317</v>
      </c>
      <c r="C322" s="26">
        <v>53844</v>
      </c>
      <c r="D322" s="10">
        <v>313</v>
      </c>
      <c r="E322" s="27">
        <v>9527</v>
      </c>
      <c r="F322" s="155"/>
      <c r="G322" s="57"/>
      <c r="H322" s="57"/>
      <c r="I322" s="58">
        <v>165331.14000000001</v>
      </c>
      <c r="J322" s="57"/>
      <c r="K322" s="57"/>
      <c r="L322" s="57"/>
      <c r="M322" s="10">
        <v>98127.337727132632</v>
      </c>
      <c r="N322" s="10">
        <v>44866.25150704429</v>
      </c>
      <c r="O322" s="10">
        <v>12173.272843927354</v>
      </c>
      <c r="P322" s="1"/>
    </row>
    <row r="323" spans="2:16" ht="11.25" customHeight="1" x14ac:dyDescent="0.25">
      <c r="B323" s="25">
        <v>44317</v>
      </c>
      <c r="C323" s="26">
        <v>53874</v>
      </c>
      <c r="D323" s="10">
        <v>314</v>
      </c>
      <c r="E323" s="27">
        <v>9557</v>
      </c>
      <c r="F323" s="155"/>
      <c r="G323" s="57"/>
      <c r="H323" s="57"/>
      <c r="I323" s="58">
        <v>158781.94</v>
      </c>
      <c r="J323" s="57"/>
      <c r="K323" s="57"/>
      <c r="L323" s="57"/>
      <c r="M323" s="10">
        <v>94085.569958317094</v>
      </c>
      <c r="N323" s="10">
        <v>42912.375630135641</v>
      </c>
      <c r="O323" s="10">
        <v>11595.412707424783</v>
      </c>
      <c r="P323" s="1"/>
    </row>
    <row r="324" spans="2:16" ht="11.25" customHeight="1" x14ac:dyDescent="0.25">
      <c r="B324" s="25">
        <v>44317</v>
      </c>
      <c r="C324" s="26">
        <v>53905</v>
      </c>
      <c r="D324" s="10">
        <v>315</v>
      </c>
      <c r="E324" s="27">
        <v>9588</v>
      </c>
      <c r="F324" s="155"/>
      <c r="G324" s="57"/>
      <c r="H324" s="57"/>
      <c r="I324" s="58">
        <v>152220.99</v>
      </c>
      <c r="J324" s="57"/>
      <c r="K324" s="57"/>
      <c r="L324" s="57"/>
      <c r="M324" s="10">
        <v>90044.924337722143</v>
      </c>
      <c r="N324" s="10">
        <v>40964.991394600547</v>
      </c>
      <c r="O324" s="10">
        <v>11022.323179177538</v>
      </c>
      <c r="P324" s="1"/>
    </row>
    <row r="325" spans="2:16" ht="11.25" customHeight="1" x14ac:dyDescent="0.25">
      <c r="B325" s="25">
        <v>44317</v>
      </c>
      <c r="C325" s="26">
        <v>53936</v>
      </c>
      <c r="D325" s="10">
        <v>316</v>
      </c>
      <c r="E325" s="27">
        <v>9619</v>
      </c>
      <c r="F325" s="155"/>
      <c r="G325" s="57"/>
      <c r="H325" s="57"/>
      <c r="I325" s="58">
        <v>145644.59</v>
      </c>
      <c r="J325" s="57"/>
      <c r="K325" s="57"/>
      <c r="L325" s="57"/>
      <c r="M325" s="10">
        <v>86008.590728014213</v>
      </c>
      <c r="N325" s="10">
        <v>39029.191519065964</v>
      </c>
      <c r="O325" s="10">
        <v>10456.984089759313</v>
      </c>
      <c r="P325" s="1"/>
    </row>
    <row r="326" spans="2:16" ht="11.25" customHeight="1" x14ac:dyDescent="0.25">
      <c r="B326" s="25">
        <v>44317</v>
      </c>
      <c r="C326" s="26">
        <v>53966</v>
      </c>
      <c r="D326" s="10">
        <v>317</v>
      </c>
      <c r="E326" s="27">
        <v>9649</v>
      </c>
      <c r="F326" s="155"/>
      <c r="G326" s="57"/>
      <c r="H326" s="57"/>
      <c r="I326" s="58">
        <v>139831.5</v>
      </c>
      <c r="J326" s="57"/>
      <c r="K326" s="57"/>
      <c r="L326" s="57"/>
      <c r="M326" s="10">
        <v>82440.202753928737</v>
      </c>
      <c r="N326" s="10">
        <v>37317.84374188041</v>
      </c>
      <c r="O326" s="10">
        <v>9957.4817134501172</v>
      </c>
      <c r="P326" s="1"/>
    </row>
    <row r="327" spans="2:16" ht="11.25" customHeight="1" x14ac:dyDescent="0.25">
      <c r="B327" s="25">
        <v>44317</v>
      </c>
      <c r="C327" s="26">
        <v>53997</v>
      </c>
      <c r="D327" s="10">
        <v>318</v>
      </c>
      <c r="E327" s="27">
        <v>9680</v>
      </c>
      <c r="F327" s="155"/>
      <c r="G327" s="57"/>
      <c r="H327" s="57"/>
      <c r="I327" s="58">
        <v>134007.69</v>
      </c>
      <c r="J327" s="57"/>
      <c r="K327" s="57"/>
      <c r="L327" s="57"/>
      <c r="M327" s="10">
        <v>78872.66854175851</v>
      </c>
      <c r="N327" s="10">
        <v>35612.143797876175</v>
      </c>
      <c r="O327" s="10">
        <v>9462.1039212881115</v>
      </c>
      <c r="P327" s="1"/>
    </row>
    <row r="328" spans="2:16" ht="11.25" customHeight="1" x14ac:dyDescent="0.25">
      <c r="B328" s="25">
        <v>44317</v>
      </c>
      <c r="C328" s="26">
        <v>54027</v>
      </c>
      <c r="D328" s="10">
        <v>319</v>
      </c>
      <c r="E328" s="27">
        <v>9710</v>
      </c>
      <c r="F328" s="155"/>
      <c r="G328" s="57"/>
      <c r="H328" s="57"/>
      <c r="I328" s="58">
        <v>128172.1</v>
      </c>
      <c r="J328" s="57"/>
      <c r="K328" s="57"/>
      <c r="L328" s="57"/>
      <c r="M328" s="10">
        <v>75314.20118726237</v>
      </c>
      <c r="N328" s="10">
        <v>33921.748116235933</v>
      </c>
      <c r="O328" s="10">
        <v>8976.0219030419757</v>
      </c>
      <c r="P328" s="1"/>
    </row>
    <row r="329" spans="2:16" ht="11.25" customHeight="1" x14ac:dyDescent="0.25">
      <c r="B329" s="25">
        <v>44317</v>
      </c>
      <c r="C329" s="26">
        <v>54058</v>
      </c>
      <c r="D329" s="10">
        <v>320</v>
      </c>
      <c r="E329" s="27">
        <v>9741</v>
      </c>
      <c r="F329" s="155"/>
      <c r="G329" s="57"/>
      <c r="H329" s="57"/>
      <c r="I329" s="58">
        <v>122603.52</v>
      </c>
      <c r="J329" s="57"/>
      <c r="K329" s="57"/>
      <c r="L329" s="57"/>
      <c r="M329" s="10">
        <v>71919.902903063325</v>
      </c>
      <c r="N329" s="10">
        <v>32310.563790002994</v>
      </c>
      <c r="O329" s="10">
        <v>8513.4743984208544</v>
      </c>
      <c r="P329" s="1"/>
    </row>
    <row r="330" spans="2:16" ht="11.25" customHeight="1" x14ac:dyDescent="0.25">
      <c r="B330" s="25">
        <v>44317</v>
      </c>
      <c r="C330" s="26">
        <v>54089</v>
      </c>
      <c r="D330" s="10">
        <v>321</v>
      </c>
      <c r="E330" s="27">
        <v>9772</v>
      </c>
      <c r="F330" s="155"/>
      <c r="G330" s="57"/>
      <c r="H330" s="57"/>
      <c r="I330" s="58">
        <v>117025.36</v>
      </c>
      <c r="J330" s="57"/>
      <c r="K330" s="57"/>
      <c r="L330" s="57"/>
      <c r="M330" s="10">
        <v>68531.291777546416</v>
      </c>
      <c r="N330" s="10">
        <v>30709.9037095366</v>
      </c>
      <c r="O330" s="10">
        <v>8057.4454234167806</v>
      </c>
      <c r="P330" s="1"/>
    </row>
    <row r="331" spans="2:16" ht="11.25" customHeight="1" x14ac:dyDescent="0.25">
      <c r="B331" s="25">
        <v>44317</v>
      </c>
      <c r="C331" s="26">
        <v>54118</v>
      </c>
      <c r="D331" s="10">
        <v>322</v>
      </c>
      <c r="E331" s="27">
        <v>9801</v>
      </c>
      <c r="F331" s="155"/>
      <c r="G331" s="57"/>
      <c r="H331" s="57"/>
      <c r="I331" s="58">
        <v>111437.54</v>
      </c>
      <c r="J331" s="57"/>
      <c r="K331" s="57"/>
      <c r="L331" s="57"/>
      <c r="M331" s="10">
        <v>65155.456270465067</v>
      </c>
      <c r="N331" s="10">
        <v>29127.671549592429</v>
      </c>
      <c r="O331" s="10">
        <v>7612.0254896404285</v>
      </c>
      <c r="P331" s="1"/>
    </row>
    <row r="332" spans="2:16" ht="11.25" customHeight="1" x14ac:dyDescent="0.25">
      <c r="B332" s="25">
        <v>44317</v>
      </c>
      <c r="C332" s="26">
        <v>54149</v>
      </c>
      <c r="D332" s="10">
        <v>323</v>
      </c>
      <c r="E332" s="27">
        <v>9832</v>
      </c>
      <c r="F332" s="155"/>
      <c r="G332" s="57"/>
      <c r="H332" s="57"/>
      <c r="I332" s="58">
        <v>105840.11</v>
      </c>
      <c r="J332" s="57"/>
      <c r="K332" s="57"/>
      <c r="L332" s="57"/>
      <c r="M332" s="10">
        <v>61777.78538154409</v>
      </c>
      <c r="N332" s="10">
        <v>27547.450212237727</v>
      </c>
      <c r="O332" s="10">
        <v>7168.5693582495314</v>
      </c>
      <c r="P332" s="1"/>
    </row>
    <row r="333" spans="2:16" ht="11.25" customHeight="1" x14ac:dyDescent="0.25">
      <c r="B333" s="25">
        <v>44317</v>
      </c>
      <c r="C333" s="26">
        <v>54179</v>
      </c>
      <c r="D333" s="10">
        <v>324</v>
      </c>
      <c r="E333" s="27">
        <v>9862</v>
      </c>
      <c r="F333" s="155"/>
      <c r="G333" s="57"/>
      <c r="H333" s="57"/>
      <c r="I333" s="58">
        <v>100232.98</v>
      </c>
      <c r="J333" s="57"/>
      <c r="K333" s="57"/>
      <c r="L333" s="57"/>
      <c r="M333" s="10">
        <v>58408.930732794513</v>
      </c>
      <c r="N333" s="10">
        <v>25981.133495620292</v>
      </c>
      <c r="O333" s="10">
        <v>6733.2581055809196</v>
      </c>
      <c r="P333" s="1"/>
    </row>
    <row r="334" spans="2:16" ht="11.25" customHeight="1" x14ac:dyDescent="0.25">
      <c r="B334" s="25">
        <v>44317</v>
      </c>
      <c r="C334" s="26">
        <v>54210</v>
      </c>
      <c r="D334" s="10">
        <v>325</v>
      </c>
      <c r="E334" s="27">
        <v>9893</v>
      </c>
      <c r="F334" s="155"/>
      <c r="G334" s="57"/>
      <c r="H334" s="57"/>
      <c r="I334" s="58">
        <v>94616.17</v>
      </c>
      <c r="J334" s="57"/>
      <c r="K334" s="57"/>
      <c r="L334" s="57"/>
      <c r="M334" s="10">
        <v>55042.323261661775</v>
      </c>
      <c r="N334" s="10">
        <v>24421.351132882686</v>
      </c>
      <c r="O334" s="10">
        <v>6302.2187832045893</v>
      </c>
      <c r="P334" s="1"/>
    </row>
    <row r="335" spans="2:16" ht="11.25" customHeight="1" x14ac:dyDescent="0.25">
      <c r="B335" s="25">
        <v>44317</v>
      </c>
      <c r="C335" s="26">
        <v>54240</v>
      </c>
      <c r="D335" s="10">
        <v>326</v>
      </c>
      <c r="E335" s="27">
        <v>9923</v>
      </c>
      <c r="F335" s="155"/>
      <c r="G335" s="57"/>
      <c r="H335" s="57"/>
      <c r="I335" s="58">
        <v>88989.64</v>
      </c>
      <c r="J335" s="57"/>
      <c r="K335" s="57"/>
      <c r="L335" s="57"/>
      <c r="M335" s="10">
        <v>51684.152913892518</v>
      </c>
      <c r="N335" s="10">
        <v>22874.947259830053</v>
      </c>
      <c r="O335" s="10">
        <v>5878.9527895978517</v>
      </c>
      <c r="P335" s="1"/>
    </row>
    <row r="336" spans="2:16" ht="11.25" customHeight="1" x14ac:dyDescent="0.25">
      <c r="B336" s="25">
        <v>44317</v>
      </c>
      <c r="C336" s="26">
        <v>54271</v>
      </c>
      <c r="D336" s="10">
        <v>327</v>
      </c>
      <c r="E336" s="27">
        <v>9954</v>
      </c>
      <c r="F336" s="155"/>
      <c r="G336" s="57"/>
      <c r="H336" s="57"/>
      <c r="I336" s="58">
        <v>83353.37</v>
      </c>
      <c r="J336" s="57"/>
      <c r="K336" s="57"/>
      <c r="L336" s="57"/>
      <c r="M336" s="10">
        <v>48328.564451008722</v>
      </c>
      <c r="N336" s="10">
        <v>21335.394947761462</v>
      </c>
      <c r="O336" s="10">
        <v>5460.0570114928796</v>
      </c>
      <c r="P336" s="1"/>
    </row>
    <row r="337" spans="2:16" ht="11.25" customHeight="1" x14ac:dyDescent="0.25">
      <c r="B337" s="25">
        <v>44317</v>
      </c>
      <c r="C337" s="26">
        <v>54302</v>
      </c>
      <c r="D337" s="10">
        <v>328</v>
      </c>
      <c r="E337" s="27">
        <v>9985</v>
      </c>
      <c r="F337" s="155"/>
      <c r="G337" s="57"/>
      <c r="H337" s="57"/>
      <c r="I337" s="58">
        <v>77707.350000000006</v>
      </c>
      <c r="J337" s="57"/>
      <c r="K337" s="57"/>
      <c r="L337" s="57"/>
      <c r="M337" s="10">
        <v>44978.566467966099</v>
      </c>
      <c r="N337" s="10">
        <v>19805.987207132093</v>
      </c>
      <c r="O337" s="10">
        <v>5047.189426072282</v>
      </c>
      <c r="P337" s="1"/>
    </row>
    <row r="338" spans="2:16" ht="11.25" customHeight="1" x14ac:dyDescent="0.25">
      <c r="B338" s="25">
        <v>44317</v>
      </c>
      <c r="C338" s="26">
        <v>54332</v>
      </c>
      <c r="D338" s="10">
        <v>329</v>
      </c>
      <c r="E338" s="27">
        <v>10015</v>
      </c>
      <c r="F338" s="155"/>
      <c r="G338" s="57"/>
      <c r="H338" s="57"/>
      <c r="I338" s="58">
        <v>72052.3</v>
      </c>
      <c r="J338" s="57"/>
      <c r="K338" s="57"/>
      <c r="L338" s="57"/>
      <c r="M338" s="10">
        <v>41636.855179202837</v>
      </c>
      <c r="N338" s="10">
        <v>18289.362663230837</v>
      </c>
      <c r="O338" s="10">
        <v>4641.6005776736765</v>
      </c>
      <c r="P338" s="1"/>
    </row>
    <row r="339" spans="2:16" ht="11.25" customHeight="1" x14ac:dyDescent="0.25">
      <c r="B339" s="25">
        <v>44317</v>
      </c>
      <c r="C339" s="26">
        <v>54363</v>
      </c>
      <c r="D339" s="10">
        <v>330</v>
      </c>
      <c r="E339" s="27">
        <v>10046</v>
      </c>
      <c r="F339" s="155"/>
      <c r="G339" s="57"/>
      <c r="H339" s="57"/>
      <c r="I339" s="58">
        <v>68281.240000000005</v>
      </c>
      <c r="J339" s="57"/>
      <c r="K339" s="57"/>
      <c r="L339" s="57"/>
      <c r="M339" s="10">
        <v>39390.749991879282</v>
      </c>
      <c r="N339" s="10">
        <v>17258.736352039625</v>
      </c>
      <c r="O339" s="10">
        <v>4361.4892642194627</v>
      </c>
      <c r="P339" s="1"/>
    </row>
    <row r="340" spans="2:16" ht="11.25" customHeight="1" x14ac:dyDescent="0.25">
      <c r="B340" s="25">
        <v>44317</v>
      </c>
      <c r="C340" s="26">
        <v>54393</v>
      </c>
      <c r="D340" s="10">
        <v>331</v>
      </c>
      <c r="E340" s="27">
        <v>10076</v>
      </c>
      <c r="F340" s="155"/>
      <c r="G340" s="57"/>
      <c r="H340" s="57"/>
      <c r="I340" s="58">
        <v>64502.03</v>
      </c>
      <c r="J340" s="57"/>
      <c r="K340" s="57"/>
      <c r="L340" s="57"/>
      <c r="M340" s="10">
        <v>37149.484667918179</v>
      </c>
      <c r="N340" s="10">
        <v>16236.682771995487</v>
      </c>
      <c r="O340" s="10">
        <v>4086.3842571783957</v>
      </c>
      <c r="P340" s="1"/>
    </row>
    <row r="341" spans="2:16" ht="11.25" customHeight="1" x14ac:dyDescent="0.25">
      <c r="B341" s="25">
        <v>44317</v>
      </c>
      <c r="C341" s="26">
        <v>54424</v>
      </c>
      <c r="D341" s="10">
        <v>332</v>
      </c>
      <c r="E341" s="27">
        <v>10107</v>
      </c>
      <c r="F341" s="155"/>
      <c r="G341" s="57"/>
      <c r="H341" s="57"/>
      <c r="I341" s="58">
        <v>60714.62</v>
      </c>
      <c r="J341" s="57"/>
      <c r="K341" s="57"/>
      <c r="L341" s="57"/>
      <c r="M341" s="10">
        <v>34908.84428485603</v>
      </c>
      <c r="N341" s="10">
        <v>15218.578046290251</v>
      </c>
      <c r="O341" s="10">
        <v>3813.928897157351</v>
      </c>
      <c r="P341" s="1"/>
    </row>
    <row r="342" spans="2:16" ht="11.25" customHeight="1" x14ac:dyDescent="0.25">
      <c r="B342" s="25">
        <v>44317</v>
      </c>
      <c r="C342" s="26">
        <v>54455</v>
      </c>
      <c r="D342" s="10">
        <v>333</v>
      </c>
      <c r="E342" s="27">
        <v>10138</v>
      </c>
      <c r="F342" s="155"/>
      <c r="G342" s="57"/>
      <c r="H342" s="57"/>
      <c r="I342" s="58">
        <v>56919.03</v>
      </c>
      <c r="J342" s="57"/>
      <c r="K342" s="57"/>
      <c r="L342" s="57"/>
      <c r="M342" s="10">
        <v>32671.00237375158</v>
      </c>
      <c r="N342" s="10">
        <v>14206.763699651801</v>
      </c>
      <c r="O342" s="10">
        <v>3545.2779771920814</v>
      </c>
      <c r="P342" s="1"/>
    </row>
    <row r="343" spans="2:16" ht="11.25" customHeight="1" x14ac:dyDescent="0.25">
      <c r="B343" s="25">
        <v>44317</v>
      </c>
      <c r="C343" s="26">
        <v>54483</v>
      </c>
      <c r="D343" s="10">
        <v>334</v>
      </c>
      <c r="E343" s="27">
        <v>10166</v>
      </c>
      <c r="F343" s="155"/>
      <c r="G343" s="57"/>
      <c r="H343" s="57"/>
      <c r="I343" s="58">
        <v>53115.23</v>
      </c>
      <c r="J343" s="57"/>
      <c r="K343" s="57"/>
      <c r="L343" s="57"/>
      <c r="M343" s="10">
        <v>30440.946952737188</v>
      </c>
      <c r="N343" s="10">
        <v>13206.628827425729</v>
      </c>
      <c r="O343" s="10">
        <v>3283.0849431109204</v>
      </c>
      <c r="P343" s="1"/>
    </row>
    <row r="344" spans="2:16" ht="11.25" customHeight="1" x14ac:dyDescent="0.25">
      <c r="B344" s="25">
        <v>44317</v>
      </c>
      <c r="C344" s="26">
        <v>54514</v>
      </c>
      <c r="D344" s="10">
        <v>335</v>
      </c>
      <c r="E344" s="27">
        <v>10197</v>
      </c>
      <c r="F344" s="155"/>
      <c r="G344" s="57"/>
      <c r="H344" s="57"/>
      <c r="I344" s="58">
        <v>49303.19</v>
      </c>
      <c r="J344" s="57"/>
      <c r="K344" s="57"/>
      <c r="L344" s="57"/>
      <c r="M344" s="10">
        <v>28208.29850165005</v>
      </c>
      <c r="N344" s="10">
        <v>12206.883435019434</v>
      </c>
      <c r="O344" s="10">
        <v>3021.7015283009828</v>
      </c>
      <c r="P344" s="1"/>
    </row>
    <row r="345" spans="2:16" ht="11.25" customHeight="1" x14ac:dyDescent="0.25">
      <c r="B345" s="25">
        <v>44317</v>
      </c>
      <c r="C345" s="26">
        <v>54544</v>
      </c>
      <c r="D345" s="10">
        <v>336</v>
      </c>
      <c r="E345" s="27">
        <v>10227</v>
      </c>
      <c r="F345" s="155"/>
      <c r="G345" s="57"/>
      <c r="H345" s="57"/>
      <c r="I345" s="58">
        <v>45482.879999999997</v>
      </c>
      <c r="J345" s="57"/>
      <c r="K345" s="57"/>
      <c r="L345" s="57"/>
      <c r="M345" s="10">
        <v>25979.834966446975</v>
      </c>
      <c r="N345" s="10">
        <v>11214.865307766126</v>
      </c>
      <c r="O345" s="10">
        <v>2764.7566557469941</v>
      </c>
      <c r="P345" s="1"/>
    </row>
    <row r="346" spans="2:16" ht="11.25" customHeight="1" x14ac:dyDescent="0.25">
      <c r="B346" s="25">
        <v>44317</v>
      </c>
      <c r="C346" s="26">
        <v>54575</v>
      </c>
      <c r="D346" s="10">
        <v>337</v>
      </c>
      <c r="E346" s="27">
        <v>10258</v>
      </c>
      <c r="F346" s="155"/>
      <c r="G346" s="57"/>
      <c r="H346" s="57"/>
      <c r="I346" s="58">
        <v>41654.31</v>
      </c>
      <c r="J346" s="57"/>
      <c r="K346" s="57"/>
      <c r="L346" s="57"/>
      <c r="M346" s="10">
        <v>23752.599999774848</v>
      </c>
      <c r="N346" s="10">
        <v>10227.345372590478</v>
      </c>
      <c r="O346" s="10">
        <v>2510.6281381048661</v>
      </c>
      <c r="P346" s="1"/>
    </row>
    <row r="347" spans="2:16" ht="11.25" customHeight="1" x14ac:dyDescent="0.25">
      <c r="B347" s="25">
        <v>44317</v>
      </c>
      <c r="C347" s="26">
        <v>54605</v>
      </c>
      <c r="D347" s="10">
        <v>338</v>
      </c>
      <c r="E347" s="27">
        <v>10288</v>
      </c>
      <c r="F347" s="155"/>
      <c r="G347" s="57"/>
      <c r="H347" s="57"/>
      <c r="I347" s="58">
        <v>37817.39</v>
      </c>
      <c r="J347" s="57"/>
      <c r="K347" s="57"/>
      <c r="L347" s="57"/>
      <c r="M347" s="10">
        <v>21529.270929694103</v>
      </c>
      <c r="N347" s="10">
        <v>9247.2129156930278</v>
      </c>
      <c r="O347" s="10">
        <v>2260.7180955565514</v>
      </c>
      <c r="P347" s="1"/>
    </row>
    <row r="348" spans="2:16" ht="11.25" customHeight="1" x14ac:dyDescent="0.25">
      <c r="B348" s="25">
        <v>44317</v>
      </c>
      <c r="C348" s="26">
        <v>54636</v>
      </c>
      <c r="D348" s="10">
        <v>339</v>
      </c>
      <c r="E348" s="27">
        <v>10319</v>
      </c>
      <c r="F348" s="155"/>
      <c r="G348" s="57"/>
      <c r="H348" s="57"/>
      <c r="I348" s="58">
        <v>33972.17</v>
      </c>
      <c r="J348" s="57"/>
      <c r="K348" s="57"/>
      <c r="L348" s="57"/>
      <c r="M348" s="10">
        <v>19307.401969589246</v>
      </c>
      <c r="N348" s="10">
        <v>8271.7893398034103</v>
      </c>
      <c r="O348" s="10">
        <v>2013.6854794363583</v>
      </c>
      <c r="P348" s="1"/>
    </row>
    <row r="349" spans="2:16" ht="11.25" customHeight="1" x14ac:dyDescent="0.25">
      <c r="B349" s="25">
        <v>44317</v>
      </c>
      <c r="C349" s="26">
        <v>54667</v>
      </c>
      <c r="D349" s="10">
        <v>340</v>
      </c>
      <c r="E349" s="27">
        <v>10350</v>
      </c>
      <c r="F349" s="155"/>
      <c r="G349" s="57"/>
      <c r="H349" s="57"/>
      <c r="I349" s="58">
        <v>31041.69</v>
      </c>
      <c r="J349" s="57"/>
      <c r="K349" s="57"/>
      <c r="L349" s="57"/>
      <c r="M349" s="10">
        <v>17612.000386602755</v>
      </c>
      <c r="N349" s="10">
        <v>7526.2459468153156</v>
      </c>
      <c r="O349" s="10">
        <v>1824.4299738813579</v>
      </c>
      <c r="P349" s="1"/>
    </row>
    <row r="350" spans="2:16" ht="11.25" customHeight="1" x14ac:dyDescent="0.25">
      <c r="B350" s="25">
        <v>44317</v>
      </c>
      <c r="C350" s="26">
        <v>54697</v>
      </c>
      <c r="D350" s="10">
        <v>341</v>
      </c>
      <c r="E350" s="27">
        <v>10380</v>
      </c>
      <c r="F350" s="155"/>
      <c r="G350" s="57"/>
      <c r="H350" s="57"/>
      <c r="I350" s="58">
        <v>28104.03</v>
      </c>
      <c r="J350" s="57"/>
      <c r="K350" s="57"/>
      <c r="L350" s="57"/>
      <c r="M350" s="10">
        <v>15919.099219300497</v>
      </c>
      <c r="N350" s="10">
        <v>6786.0644015643047</v>
      </c>
      <c r="O350" s="10">
        <v>1638.2600949370942</v>
      </c>
      <c r="P350" s="1"/>
    </row>
    <row r="351" spans="2:16" ht="11.25" customHeight="1" x14ac:dyDescent="0.25">
      <c r="B351" s="25">
        <v>44317</v>
      </c>
      <c r="C351" s="26">
        <v>54728</v>
      </c>
      <c r="D351" s="10">
        <v>342</v>
      </c>
      <c r="E351" s="27">
        <v>10411</v>
      </c>
      <c r="F351" s="155"/>
      <c r="G351" s="57"/>
      <c r="H351" s="57"/>
      <c r="I351" s="58">
        <v>25159.200000000001</v>
      </c>
      <c r="J351" s="57"/>
      <c r="K351" s="57"/>
      <c r="L351" s="57"/>
      <c r="M351" s="10">
        <v>14226.874345955199</v>
      </c>
      <c r="N351" s="10">
        <v>6049.2714896721764</v>
      </c>
      <c r="O351" s="10">
        <v>1454.2014434421424</v>
      </c>
      <c r="P351" s="1"/>
    </row>
    <row r="352" spans="2:16" ht="11.25" customHeight="1" x14ac:dyDescent="0.25">
      <c r="B352" s="25">
        <v>44317</v>
      </c>
      <c r="C352" s="26">
        <v>54758</v>
      </c>
      <c r="D352" s="10">
        <v>343</v>
      </c>
      <c r="E352" s="27">
        <v>10441</v>
      </c>
      <c r="F352" s="155"/>
      <c r="G352" s="57"/>
      <c r="H352" s="57"/>
      <c r="I352" s="58">
        <v>22207.13</v>
      </c>
      <c r="J352" s="57"/>
      <c r="K352" s="57"/>
      <c r="L352" s="57"/>
      <c r="M352" s="10">
        <v>12536.943353259445</v>
      </c>
      <c r="N352" s="10">
        <v>5317.5919836050516</v>
      </c>
      <c r="O352" s="10">
        <v>1273.0708965919507</v>
      </c>
      <c r="P352" s="1"/>
    </row>
    <row r="353" spans="2:16" ht="11.25" customHeight="1" x14ac:dyDescent="0.25">
      <c r="B353" s="25">
        <v>44317</v>
      </c>
      <c r="C353" s="26">
        <v>54789</v>
      </c>
      <c r="D353" s="10">
        <v>344</v>
      </c>
      <c r="E353" s="27">
        <v>10472</v>
      </c>
      <c r="F353" s="155"/>
      <c r="G353" s="57"/>
      <c r="H353" s="57"/>
      <c r="I353" s="58">
        <v>19248.64</v>
      </c>
      <c r="J353" s="57"/>
      <c r="K353" s="57"/>
      <c r="L353" s="57"/>
      <c r="M353" s="10">
        <v>10848.309270032731</v>
      </c>
      <c r="N353" s="10">
        <v>4589.6492609453398</v>
      </c>
      <c r="O353" s="10">
        <v>1094.1420185705686</v>
      </c>
      <c r="P353" s="1"/>
    </row>
    <row r="354" spans="2:16" ht="11.25" customHeight="1" x14ac:dyDescent="0.25">
      <c r="B354" s="25">
        <v>44317</v>
      </c>
      <c r="C354" s="26">
        <v>54820</v>
      </c>
      <c r="D354" s="10">
        <v>345</v>
      </c>
      <c r="E354" s="27">
        <v>10503</v>
      </c>
      <c r="F354" s="155"/>
      <c r="G354" s="57"/>
      <c r="H354" s="57"/>
      <c r="I354" s="58">
        <v>17215.63</v>
      </c>
      <c r="J354" s="57"/>
      <c r="K354" s="57"/>
      <c r="L354" s="57"/>
      <c r="M354" s="10">
        <v>9686.0723108880848</v>
      </c>
      <c r="N354" s="10">
        <v>4087.5138779343124</v>
      </c>
      <c r="O354" s="10">
        <v>970.30899678298385</v>
      </c>
      <c r="P354" s="1"/>
    </row>
    <row r="355" spans="2:16" ht="11.25" customHeight="1" x14ac:dyDescent="0.25">
      <c r="B355" s="25">
        <v>44317</v>
      </c>
      <c r="C355" s="26">
        <v>54848</v>
      </c>
      <c r="D355" s="10">
        <v>346</v>
      </c>
      <c r="E355" s="27">
        <v>10531</v>
      </c>
      <c r="F355" s="155"/>
      <c r="G355" s="57"/>
      <c r="H355" s="57"/>
      <c r="I355" s="58">
        <v>15176.97</v>
      </c>
      <c r="J355" s="57"/>
      <c r="K355" s="57"/>
      <c r="L355" s="57"/>
      <c r="M355" s="10">
        <v>8525.973636667135</v>
      </c>
      <c r="N355" s="10">
        <v>3589.6874346010018</v>
      </c>
      <c r="O355" s="10">
        <v>848.8724993005269</v>
      </c>
      <c r="P355" s="1"/>
    </row>
    <row r="356" spans="2:16" ht="11.25" customHeight="1" x14ac:dyDescent="0.25">
      <c r="B356" s="25">
        <v>44317</v>
      </c>
      <c r="C356" s="26">
        <v>54879</v>
      </c>
      <c r="D356" s="10">
        <v>347</v>
      </c>
      <c r="E356" s="27">
        <v>10562</v>
      </c>
      <c r="F356" s="155"/>
      <c r="G356" s="57"/>
      <c r="H356" s="57"/>
      <c r="I356" s="58">
        <v>13132.65</v>
      </c>
      <c r="J356" s="57"/>
      <c r="K356" s="57"/>
      <c r="L356" s="57"/>
      <c r="M356" s="10">
        <v>7365.0221751205263</v>
      </c>
      <c r="N356" s="10">
        <v>3093.0062749325593</v>
      </c>
      <c r="O356" s="10">
        <v>728.32170025961636</v>
      </c>
      <c r="P356" s="1"/>
    </row>
    <row r="357" spans="2:16" ht="11.25" customHeight="1" x14ac:dyDescent="0.25">
      <c r="B357" s="25">
        <v>44317</v>
      </c>
      <c r="C357" s="26">
        <v>54909</v>
      </c>
      <c r="D357" s="10">
        <v>348</v>
      </c>
      <c r="E357" s="27">
        <v>10592</v>
      </c>
      <c r="F357" s="155"/>
      <c r="G357" s="57"/>
      <c r="H357" s="57"/>
      <c r="I357" s="58">
        <v>11082.66</v>
      </c>
      <c r="J357" s="57"/>
      <c r="K357" s="57"/>
      <c r="L357" s="57"/>
      <c r="M357" s="10">
        <v>6205.1496388941141</v>
      </c>
      <c r="N357" s="10">
        <v>2599.4936967283875</v>
      </c>
      <c r="O357" s="10">
        <v>609.60328826477462</v>
      </c>
      <c r="P357" s="1"/>
    </row>
    <row r="358" spans="2:16" ht="11.25" customHeight="1" x14ac:dyDescent="0.25">
      <c r="B358" s="25">
        <v>44317</v>
      </c>
      <c r="C358" s="26">
        <v>54940</v>
      </c>
      <c r="D358" s="10">
        <v>349</v>
      </c>
      <c r="E358" s="27">
        <v>10623</v>
      </c>
      <c r="F358" s="155"/>
      <c r="G358" s="57"/>
      <c r="H358" s="57"/>
      <c r="I358" s="58">
        <v>9097.89</v>
      </c>
      <c r="J358" s="57"/>
      <c r="K358" s="57"/>
      <c r="L358" s="57"/>
      <c r="M358" s="10">
        <v>5085.2429902699078</v>
      </c>
      <c r="N358" s="10">
        <v>2124.9186698327626</v>
      </c>
      <c r="O358" s="10">
        <v>496.20080460220277</v>
      </c>
      <c r="P358" s="1"/>
    </row>
    <row r="359" spans="2:16" ht="11.25" customHeight="1" x14ac:dyDescent="0.25">
      <c r="B359" s="25">
        <v>44317</v>
      </c>
      <c r="C359" s="26">
        <v>54970</v>
      </c>
      <c r="D359" s="10">
        <v>350</v>
      </c>
      <c r="E359" s="27">
        <v>10653</v>
      </c>
      <c r="F359" s="155"/>
      <c r="G359" s="57"/>
      <c r="H359" s="57"/>
      <c r="I359" s="58">
        <v>7107.69</v>
      </c>
      <c r="J359" s="57"/>
      <c r="K359" s="57"/>
      <c r="L359" s="57"/>
      <c r="M359" s="10">
        <v>3966.304626336293</v>
      </c>
      <c r="N359" s="10">
        <v>1653.2800923285188</v>
      </c>
      <c r="O359" s="10">
        <v>384.48346874072672</v>
      </c>
      <c r="P359" s="1"/>
    </row>
    <row r="360" spans="2:16" ht="11.25" customHeight="1" x14ac:dyDescent="0.25">
      <c r="B360" s="25">
        <v>44317</v>
      </c>
      <c r="C360" s="26">
        <v>55001</v>
      </c>
      <c r="D360" s="10">
        <v>351</v>
      </c>
      <c r="E360" s="27">
        <v>10684</v>
      </c>
      <c r="F360" s="155"/>
      <c r="G360" s="57"/>
      <c r="H360" s="57"/>
      <c r="I360" s="58">
        <v>5112.03</v>
      </c>
      <c r="J360" s="57"/>
      <c r="K360" s="57"/>
      <c r="L360" s="57"/>
      <c r="M360" s="10">
        <v>2847.82803779899</v>
      </c>
      <c r="N360" s="10">
        <v>1184.0450434725331</v>
      </c>
      <c r="O360" s="10">
        <v>274.19282052546652</v>
      </c>
      <c r="P360" s="1"/>
    </row>
    <row r="361" spans="2:16" ht="11.25" customHeight="1" x14ac:dyDescent="0.25">
      <c r="B361" s="25">
        <v>44317</v>
      </c>
      <c r="C361" s="26">
        <v>55032</v>
      </c>
      <c r="D361" s="10">
        <v>352</v>
      </c>
      <c r="E361" s="27">
        <v>10715</v>
      </c>
      <c r="F361" s="155"/>
      <c r="G361" s="57"/>
      <c r="H361" s="57"/>
      <c r="I361" s="58">
        <v>3110.91</v>
      </c>
      <c r="J361" s="57"/>
      <c r="K361" s="57"/>
      <c r="L361" s="57"/>
      <c r="M361" s="10">
        <v>1730.0975601438997</v>
      </c>
      <c r="N361" s="10">
        <v>717.49544650107225</v>
      </c>
      <c r="O361" s="10">
        <v>165.44880079831398</v>
      </c>
      <c r="P361" s="1"/>
    </row>
    <row r="362" spans="2:16" ht="11.25" customHeight="1" x14ac:dyDescent="0.25">
      <c r="B362" s="25">
        <v>44317</v>
      </c>
      <c r="C362" s="26">
        <v>55062</v>
      </c>
      <c r="D362" s="10">
        <v>353</v>
      </c>
      <c r="E362" s="27">
        <v>10745</v>
      </c>
      <c r="F362" s="155"/>
      <c r="G362" s="57"/>
      <c r="H362" s="57"/>
      <c r="I362" s="58">
        <v>1104.29</v>
      </c>
      <c r="J362" s="57"/>
      <c r="K362" s="57"/>
      <c r="L362" s="57"/>
      <c r="M362" s="10">
        <v>0</v>
      </c>
      <c r="N362" s="10">
        <v>0</v>
      </c>
      <c r="O362" s="10">
        <v>0</v>
      </c>
      <c r="P362" s="1"/>
    </row>
    <row r="363" spans="2:16" ht="11.25" customHeight="1" x14ac:dyDescent="0.25">
      <c r="B363" s="25">
        <v>44317</v>
      </c>
      <c r="C363" s="26">
        <v>55093</v>
      </c>
      <c r="D363" s="10">
        <v>354</v>
      </c>
      <c r="E363" s="27">
        <v>10776</v>
      </c>
      <c r="F363" s="155"/>
      <c r="G363" s="57"/>
      <c r="H363" s="57"/>
      <c r="I363" s="58">
        <v>0</v>
      </c>
      <c r="J363" s="57"/>
      <c r="K363" s="57"/>
      <c r="L363" s="57"/>
      <c r="M363" s="10">
        <v>0</v>
      </c>
      <c r="N363" s="10">
        <v>0</v>
      </c>
      <c r="O363" s="10">
        <v>0</v>
      </c>
      <c r="P363" s="1"/>
    </row>
    <row r="364" spans="2:16" ht="15" customHeight="1" x14ac:dyDescent="0.25">
      <c r="B364" s="28"/>
      <c r="C364" s="29"/>
      <c r="D364" s="29"/>
      <c r="E364" s="28"/>
      <c r="F364" s="156"/>
      <c r="G364" s="157"/>
      <c r="H364" s="157"/>
      <c r="I364" s="158">
        <v>243777048502.67868</v>
      </c>
      <c r="J364" s="157"/>
      <c r="K364" s="157"/>
      <c r="L364" s="157"/>
      <c r="M364" s="30">
        <v>218735970139.73141</v>
      </c>
      <c r="N364" s="30">
        <v>188414535611.33737</v>
      </c>
      <c r="O364" s="30">
        <v>151495541239.19028</v>
      </c>
    </row>
  </sheetData>
  <mergeCells count="719">
    <mergeCell ref="F9:H9"/>
    <mergeCell ref="I9:L9"/>
    <mergeCell ref="F10:H10"/>
    <mergeCell ref="I10:L10"/>
    <mergeCell ref="F11:H11"/>
    <mergeCell ref="I11:L11"/>
    <mergeCell ref="K2:P2"/>
    <mergeCell ref="B4:P4"/>
    <mergeCell ref="B6:F6"/>
    <mergeCell ref="B8:D8"/>
    <mergeCell ref="E8:H8"/>
    <mergeCell ref="I8:O8"/>
    <mergeCell ref="H6:K6"/>
    <mergeCell ref="F15:H15"/>
    <mergeCell ref="I15:L15"/>
    <mergeCell ref="F16:H16"/>
    <mergeCell ref="I16:L16"/>
    <mergeCell ref="F17:H17"/>
    <mergeCell ref="I17:L17"/>
    <mergeCell ref="F12:H12"/>
    <mergeCell ref="I12:L12"/>
    <mergeCell ref="F13:H13"/>
    <mergeCell ref="I13:L13"/>
    <mergeCell ref="F14:H14"/>
    <mergeCell ref="I14:L14"/>
    <mergeCell ref="F21:H21"/>
    <mergeCell ref="I21:L21"/>
    <mergeCell ref="F22:H22"/>
    <mergeCell ref="I22:L22"/>
    <mergeCell ref="F23:H23"/>
    <mergeCell ref="I23:L23"/>
    <mergeCell ref="F18:H18"/>
    <mergeCell ref="I18:L18"/>
    <mergeCell ref="F19:H19"/>
    <mergeCell ref="I19:L19"/>
    <mergeCell ref="F20:H20"/>
    <mergeCell ref="I20:L20"/>
    <mergeCell ref="F27:H27"/>
    <mergeCell ref="I27:L27"/>
    <mergeCell ref="F28:H28"/>
    <mergeCell ref="I28:L28"/>
    <mergeCell ref="F29:H29"/>
    <mergeCell ref="I29:L29"/>
    <mergeCell ref="F24:H24"/>
    <mergeCell ref="I24:L24"/>
    <mergeCell ref="F25:H25"/>
    <mergeCell ref="I25:L25"/>
    <mergeCell ref="F26:H26"/>
    <mergeCell ref="I26:L26"/>
    <mergeCell ref="F33:H33"/>
    <mergeCell ref="I33:L33"/>
    <mergeCell ref="F34:H34"/>
    <mergeCell ref="I34:L34"/>
    <mergeCell ref="F35:H35"/>
    <mergeCell ref="I35:L35"/>
    <mergeCell ref="F30:H30"/>
    <mergeCell ref="I30:L30"/>
    <mergeCell ref="F31:H31"/>
    <mergeCell ref="I31:L31"/>
    <mergeCell ref="F32:H32"/>
    <mergeCell ref="I32:L32"/>
    <mergeCell ref="F39:H39"/>
    <mergeCell ref="I39:L39"/>
    <mergeCell ref="F40:H40"/>
    <mergeCell ref="I40:L40"/>
    <mergeCell ref="F41:H41"/>
    <mergeCell ref="I41:L41"/>
    <mergeCell ref="F36:H36"/>
    <mergeCell ref="I36:L36"/>
    <mergeCell ref="F37:H37"/>
    <mergeCell ref="I37:L37"/>
    <mergeCell ref="F38:H38"/>
    <mergeCell ref="I38:L38"/>
    <mergeCell ref="F45:H45"/>
    <mergeCell ref="I45:L45"/>
    <mergeCell ref="F46:H46"/>
    <mergeCell ref="I46:L46"/>
    <mergeCell ref="F47:H47"/>
    <mergeCell ref="I47:L47"/>
    <mergeCell ref="F42:H42"/>
    <mergeCell ref="I42:L42"/>
    <mergeCell ref="F43:H43"/>
    <mergeCell ref="I43:L43"/>
    <mergeCell ref="F44:H44"/>
    <mergeCell ref="I44:L44"/>
    <mergeCell ref="F51:H51"/>
    <mergeCell ref="I51:L51"/>
    <mergeCell ref="F52:H52"/>
    <mergeCell ref="I52:L52"/>
    <mergeCell ref="F53:H53"/>
    <mergeCell ref="I53:L53"/>
    <mergeCell ref="F48:H48"/>
    <mergeCell ref="I48:L48"/>
    <mergeCell ref="F49:H49"/>
    <mergeCell ref="I49:L49"/>
    <mergeCell ref="F50:H50"/>
    <mergeCell ref="I50:L50"/>
    <mergeCell ref="F57:H57"/>
    <mergeCell ref="I57:L57"/>
    <mergeCell ref="F58:H58"/>
    <mergeCell ref="I58:L58"/>
    <mergeCell ref="F59:H59"/>
    <mergeCell ref="I59:L59"/>
    <mergeCell ref="F54:H54"/>
    <mergeCell ref="I54:L54"/>
    <mergeCell ref="F55:H55"/>
    <mergeCell ref="I55:L55"/>
    <mergeCell ref="F56:H56"/>
    <mergeCell ref="I56:L56"/>
    <mergeCell ref="F63:H63"/>
    <mergeCell ref="I63:L63"/>
    <mergeCell ref="F64:H64"/>
    <mergeCell ref="I64:L64"/>
    <mergeCell ref="F65:H65"/>
    <mergeCell ref="I65:L65"/>
    <mergeCell ref="F60:H60"/>
    <mergeCell ref="I60:L60"/>
    <mergeCell ref="F61:H61"/>
    <mergeCell ref="I61:L61"/>
    <mergeCell ref="F62:H62"/>
    <mergeCell ref="I62:L62"/>
    <mergeCell ref="F69:H69"/>
    <mergeCell ref="I69:L69"/>
    <mergeCell ref="F70:H70"/>
    <mergeCell ref="I70:L70"/>
    <mergeCell ref="F71:H71"/>
    <mergeCell ref="I71:L71"/>
    <mergeCell ref="F66:H66"/>
    <mergeCell ref="I66:L66"/>
    <mergeCell ref="F67:H67"/>
    <mergeCell ref="I67:L67"/>
    <mergeCell ref="F68:H68"/>
    <mergeCell ref="I68:L68"/>
    <mergeCell ref="F75:H75"/>
    <mergeCell ref="I75:L75"/>
    <mergeCell ref="F76:H76"/>
    <mergeCell ref="I76:L76"/>
    <mergeCell ref="F77:H77"/>
    <mergeCell ref="I77:L77"/>
    <mergeCell ref="F72:H72"/>
    <mergeCell ref="I72:L72"/>
    <mergeCell ref="F73:H73"/>
    <mergeCell ref="I73:L73"/>
    <mergeCell ref="F74:H74"/>
    <mergeCell ref="I74:L74"/>
    <mergeCell ref="F81:H81"/>
    <mergeCell ref="I81:L81"/>
    <mergeCell ref="F82:H82"/>
    <mergeCell ref="I82:L82"/>
    <mergeCell ref="F83:H83"/>
    <mergeCell ref="I83:L83"/>
    <mergeCell ref="F78:H78"/>
    <mergeCell ref="I78:L78"/>
    <mergeCell ref="F79:H79"/>
    <mergeCell ref="I79:L79"/>
    <mergeCell ref="F80:H80"/>
    <mergeCell ref="I80:L80"/>
    <mergeCell ref="F87:H87"/>
    <mergeCell ref="I87:L87"/>
    <mergeCell ref="F88:H88"/>
    <mergeCell ref="I88:L88"/>
    <mergeCell ref="F89:H89"/>
    <mergeCell ref="I89:L89"/>
    <mergeCell ref="F84:H84"/>
    <mergeCell ref="I84:L84"/>
    <mergeCell ref="F85:H85"/>
    <mergeCell ref="I85:L85"/>
    <mergeCell ref="F86:H86"/>
    <mergeCell ref="I86:L86"/>
    <mergeCell ref="F93:H93"/>
    <mergeCell ref="I93:L93"/>
    <mergeCell ref="F94:H94"/>
    <mergeCell ref="I94:L94"/>
    <mergeCell ref="F95:H95"/>
    <mergeCell ref="I95:L95"/>
    <mergeCell ref="F90:H90"/>
    <mergeCell ref="I90:L90"/>
    <mergeCell ref="F91:H91"/>
    <mergeCell ref="I91:L91"/>
    <mergeCell ref="F92:H92"/>
    <mergeCell ref="I92:L92"/>
    <mergeCell ref="F99:H99"/>
    <mergeCell ref="I99:L99"/>
    <mergeCell ref="F100:H100"/>
    <mergeCell ref="I100:L100"/>
    <mergeCell ref="F101:H101"/>
    <mergeCell ref="I101:L101"/>
    <mergeCell ref="F96:H96"/>
    <mergeCell ref="I96:L96"/>
    <mergeCell ref="F97:H97"/>
    <mergeCell ref="I97:L97"/>
    <mergeCell ref="F98:H98"/>
    <mergeCell ref="I98:L98"/>
    <mergeCell ref="F105:H105"/>
    <mergeCell ref="I105:L105"/>
    <mergeCell ref="F106:H106"/>
    <mergeCell ref="I106:L106"/>
    <mergeCell ref="F107:H107"/>
    <mergeCell ref="I107:L107"/>
    <mergeCell ref="F102:H102"/>
    <mergeCell ref="I102:L102"/>
    <mergeCell ref="F103:H103"/>
    <mergeCell ref="I103:L103"/>
    <mergeCell ref="F104:H104"/>
    <mergeCell ref="I104:L104"/>
    <mergeCell ref="F111:H111"/>
    <mergeCell ref="I111:L111"/>
    <mergeCell ref="F112:H112"/>
    <mergeCell ref="I112:L112"/>
    <mergeCell ref="F113:H113"/>
    <mergeCell ref="I113:L113"/>
    <mergeCell ref="F108:H108"/>
    <mergeCell ref="I108:L108"/>
    <mergeCell ref="F109:H109"/>
    <mergeCell ref="I109:L109"/>
    <mergeCell ref="F110:H110"/>
    <mergeCell ref="I110:L110"/>
    <mergeCell ref="F117:H117"/>
    <mergeCell ref="I117:L117"/>
    <mergeCell ref="F118:H118"/>
    <mergeCell ref="I118:L118"/>
    <mergeCell ref="F119:H119"/>
    <mergeCell ref="I119:L119"/>
    <mergeCell ref="F114:H114"/>
    <mergeCell ref="I114:L114"/>
    <mergeCell ref="F115:H115"/>
    <mergeCell ref="I115:L115"/>
    <mergeCell ref="F116:H116"/>
    <mergeCell ref="I116:L116"/>
    <mergeCell ref="F123:H123"/>
    <mergeCell ref="I123:L123"/>
    <mergeCell ref="F124:H124"/>
    <mergeCell ref="I124:L124"/>
    <mergeCell ref="F125:H125"/>
    <mergeCell ref="I125:L125"/>
    <mergeCell ref="F120:H120"/>
    <mergeCell ref="I120:L120"/>
    <mergeCell ref="F121:H121"/>
    <mergeCell ref="I121:L121"/>
    <mergeCell ref="F122:H122"/>
    <mergeCell ref="I122:L122"/>
    <mergeCell ref="F129:H129"/>
    <mergeCell ref="I129:L129"/>
    <mergeCell ref="F130:H130"/>
    <mergeCell ref="I130:L130"/>
    <mergeCell ref="F131:H131"/>
    <mergeCell ref="I131:L131"/>
    <mergeCell ref="F126:H126"/>
    <mergeCell ref="I126:L126"/>
    <mergeCell ref="F127:H127"/>
    <mergeCell ref="I127:L127"/>
    <mergeCell ref="F128:H128"/>
    <mergeCell ref="I128:L128"/>
    <mergeCell ref="F135:H135"/>
    <mergeCell ref="I135:L135"/>
    <mergeCell ref="F136:H136"/>
    <mergeCell ref="I136:L136"/>
    <mergeCell ref="F137:H137"/>
    <mergeCell ref="I137:L137"/>
    <mergeCell ref="F132:H132"/>
    <mergeCell ref="I132:L132"/>
    <mergeCell ref="F133:H133"/>
    <mergeCell ref="I133:L133"/>
    <mergeCell ref="F134:H134"/>
    <mergeCell ref="I134:L134"/>
    <mergeCell ref="F141:H141"/>
    <mergeCell ref="I141:L141"/>
    <mergeCell ref="F142:H142"/>
    <mergeCell ref="I142:L142"/>
    <mergeCell ref="F143:H143"/>
    <mergeCell ref="I143:L143"/>
    <mergeCell ref="F138:H138"/>
    <mergeCell ref="I138:L138"/>
    <mergeCell ref="F139:H139"/>
    <mergeCell ref="I139:L139"/>
    <mergeCell ref="F140:H140"/>
    <mergeCell ref="I140:L140"/>
    <mergeCell ref="F147:H147"/>
    <mergeCell ref="I147:L147"/>
    <mergeCell ref="F148:H148"/>
    <mergeCell ref="I148:L148"/>
    <mergeCell ref="F149:H149"/>
    <mergeCell ref="I149:L149"/>
    <mergeCell ref="F144:H144"/>
    <mergeCell ref="I144:L144"/>
    <mergeCell ref="F145:H145"/>
    <mergeCell ref="I145:L145"/>
    <mergeCell ref="F146:H146"/>
    <mergeCell ref="I146:L146"/>
    <mergeCell ref="F153:H153"/>
    <mergeCell ref="I153:L153"/>
    <mergeCell ref="F154:H154"/>
    <mergeCell ref="I154:L154"/>
    <mergeCell ref="F155:H155"/>
    <mergeCell ref="I155:L155"/>
    <mergeCell ref="F150:H150"/>
    <mergeCell ref="I150:L150"/>
    <mergeCell ref="F151:H151"/>
    <mergeCell ref="I151:L151"/>
    <mergeCell ref="F152:H152"/>
    <mergeCell ref="I152:L152"/>
    <mergeCell ref="F159:H159"/>
    <mergeCell ref="I159:L159"/>
    <mergeCell ref="F160:H160"/>
    <mergeCell ref="I160:L160"/>
    <mergeCell ref="F161:H161"/>
    <mergeCell ref="I161:L161"/>
    <mergeCell ref="F156:H156"/>
    <mergeCell ref="I156:L156"/>
    <mergeCell ref="F157:H157"/>
    <mergeCell ref="I157:L157"/>
    <mergeCell ref="F158:H158"/>
    <mergeCell ref="I158:L158"/>
    <mergeCell ref="F165:H165"/>
    <mergeCell ref="I165:L165"/>
    <mergeCell ref="F166:H166"/>
    <mergeCell ref="I166:L166"/>
    <mergeCell ref="F167:H167"/>
    <mergeCell ref="I167:L167"/>
    <mergeCell ref="F162:H162"/>
    <mergeCell ref="I162:L162"/>
    <mergeCell ref="F163:H163"/>
    <mergeCell ref="I163:L163"/>
    <mergeCell ref="F164:H164"/>
    <mergeCell ref="I164:L164"/>
    <mergeCell ref="F171:H171"/>
    <mergeCell ref="I171:L171"/>
    <mergeCell ref="F172:H172"/>
    <mergeCell ref="I172:L172"/>
    <mergeCell ref="F173:H173"/>
    <mergeCell ref="I173:L173"/>
    <mergeCell ref="F168:H168"/>
    <mergeCell ref="I168:L168"/>
    <mergeCell ref="F169:H169"/>
    <mergeCell ref="I169:L169"/>
    <mergeCell ref="F170:H170"/>
    <mergeCell ref="I170:L170"/>
    <mergeCell ref="F177:H177"/>
    <mergeCell ref="I177:L177"/>
    <mergeCell ref="F178:H178"/>
    <mergeCell ref="I178:L178"/>
    <mergeCell ref="F179:H179"/>
    <mergeCell ref="I179:L179"/>
    <mergeCell ref="F174:H174"/>
    <mergeCell ref="I174:L174"/>
    <mergeCell ref="F175:H175"/>
    <mergeCell ref="I175:L175"/>
    <mergeCell ref="F176:H176"/>
    <mergeCell ref="I176:L176"/>
    <mergeCell ref="F183:H183"/>
    <mergeCell ref="I183:L183"/>
    <mergeCell ref="F184:H184"/>
    <mergeCell ref="I184:L184"/>
    <mergeCell ref="F185:H185"/>
    <mergeCell ref="I185:L185"/>
    <mergeCell ref="F180:H180"/>
    <mergeCell ref="I180:L180"/>
    <mergeCell ref="F181:H181"/>
    <mergeCell ref="I181:L181"/>
    <mergeCell ref="F182:H182"/>
    <mergeCell ref="I182:L182"/>
    <mergeCell ref="F189:H189"/>
    <mergeCell ref="I189:L189"/>
    <mergeCell ref="F190:H190"/>
    <mergeCell ref="I190:L190"/>
    <mergeCell ref="F191:H191"/>
    <mergeCell ref="I191:L191"/>
    <mergeCell ref="F186:H186"/>
    <mergeCell ref="I186:L186"/>
    <mergeCell ref="F187:H187"/>
    <mergeCell ref="I187:L187"/>
    <mergeCell ref="F188:H188"/>
    <mergeCell ref="I188:L188"/>
    <mergeCell ref="F195:H195"/>
    <mergeCell ref="I195:L195"/>
    <mergeCell ref="F196:H196"/>
    <mergeCell ref="I196:L196"/>
    <mergeCell ref="F197:H197"/>
    <mergeCell ref="I197:L197"/>
    <mergeCell ref="F192:H192"/>
    <mergeCell ref="I192:L192"/>
    <mergeCell ref="F193:H193"/>
    <mergeCell ref="I193:L193"/>
    <mergeCell ref="F194:H194"/>
    <mergeCell ref="I194:L194"/>
    <mergeCell ref="F201:H201"/>
    <mergeCell ref="I201:L201"/>
    <mergeCell ref="F202:H202"/>
    <mergeCell ref="I202:L202"/>
    <mergeCell ref="F203:H203"/>
    <mergeCell ref="I203:L203"/>
    <mergeCell ref="F198:H198"/>
    <mergeCell ref="I198:L198"/>
    <mergeCell ref="F199:H199"/>
    <mergeCell ref="I199:L199"/>
    <mergeCell ref="F200:H200"/>
    <mergeCell ref="I200:L200"/>
    <mergeCell ref="F207:H207"/>
    <mergeCell ref="I207:L207"/>
    <mergeCell ref="F208:H208"/>
    <mergeCell ref="I208:L208"/>
    <mergeCell ref="F209:H209"/>
    <mergeCell ref="I209:L209"/>
    <mergeCell ref="F204:H204"/>
    <mergeCell ref="I204:L204"/>
    <mergeCell ref="F205:H205"/>
    <mergeCell ref="I205:L205"/>
    <mergeCell ref="F206:H206"/>
    <mergeCell ref="I206:L206"/>
    <mergeCell ref="F213:H213"/>
    <mergeCell ref="I213:L213"/>
    <mergeCell ref="F214:H214"/>
    <mergeCell ref="I214:L214"/>
    <mergeCell ref="F215:H215"/>
    <mergeCell ref="I215:L215"/>
    <mergeCell ref="F210:H210"/>
    <mergeCell ref="I210:L210"/>
    <mergeCell ref="F211:H211"/>
    <mergeCell ref="I211:L211"/>
    <mergeCell ref="F212:H212"/>
    <mergeCell ref="I212:L212"/>
    <mergeCell ref="F219:H219"/>
    <mergeCell ref="I219:L219"/>
    <mergeCell ref="F220:H220"/>
    <mergeCell ref="I220:L220"/>
    <mergeCell ref="F221:H221"/>
    <mergeCell ref="I221:L221"/>
    <mergeCell ref="F216:H216"/>
    <mergeCell ref="I216:L216"/>
    <mergeCell ref="F217:H217"/>
    <mergeCell ref="I217:L217"/>
    <mergeCell ref="F218:H218"/>
    <mergeCell ref="I218:L218"/>
    <mergeCell ref="F225:H225"/>
    <mergeCell ref="I225:L225"/>
    <mergeCell ref="F226:H226"/>
    <mergeCell ref="I226:L226"/>
    <mergeCell ref="F227:H227"/>
    <mergeCell ref="I227:L227"/>
    <mergeCell ref="F222:H222"/>
    <mergeCell ref="I222:L222"/>
    <mergeCell ref="F223:H223"/>
    <mergeCell ref="I223:L223"/>
    <mergeCell ref="F224:H224"/>
    <mergeCell ref="I224:L224"/>
    <mergeCell ref="F231:H231"/>
    <mergeCell ref="I231:L231"/>
    <mergeCell ref="F232:H232"/>
    <mergeCell ref="I232:L232"/>
    <mergeCell ref="F233:H233"/>
    <mergeCell ref="I233:L233"/>
    <mergeCell ref="F228:H228"/>
    <mergeCell ref="I228:L228"/>
    <mergeCell ref="F229:H229"/>
    <mergeCell ref="I229:L229"/>
    <mergeCell ref="F230:H230"/>
    <mergeCell ref="I230:L230"/>
    <mergeCell ref="F237:H237"/>
    <mergeCell ref="I237:L237"/>
    <mergeCell ref="F238:H238"/>
    <mergeCell ref="I238:L238"/>
    <mergeCell ref="F239:H239"/>
    <mergeCell ref="I239:L239"/>
    <mergeCell ref="F234:H234"/>
    <mergeCell ref="I234:L234"/>
    <mergeCell ref="F235:H235"/>
    <mergeCell ref="I235:L235"/>
    <mergeCell ref="F236:H236"/>
    <mergeCell ref="I236:L236"/>
    <mergeCell ref="F243:H243"/>
    <mergeCell ref="I243:L243"/>
    <mergeCell ref="F244:H244"/>
    <mergeCell ref="I244:L244"/>
    <mergeCell ref="F245:H245"/>
    <mergeCell ref="I245:L245"/>
    <mergeCell ref="F240:H240"/>
    <mergeCell ref="I240:L240"/>
    <mergeCell ref="F241:H241"/>
    <mergeCell ref="I241:L241"/>
    <mergeCell ref="F242:H242"/>
    <mergeCell ref="I242:L242"/>
    <mergeCell ref="F249:H249"/>
    <mergeCell ref="I249:L249"/>
    <mergeCell ref="F250:H250"/>
    <mergeCell ref="I250:L250"/>
    <mergeCell ref="F251:H251"/>
    <mergeCell ref="I251:L251"/>
    <mergeCell ref="F246:H246"/>
    <mergeCell ref="I246:L246"/>
    <mergeCell ref="F247:H247"/>
    <mergeCell ref="I247:L247"/>
    <mergeCell ref="F248:H248"/>
    <mergeCell ref="I248:L248"/>
    <mergeCell ref="F255:H255"/>
    <mergeCell ref="I255:L255"/>
    <mergeCell ref="F256:H256"/>
    <mergeCell ref="I256:L256"/>
    <mergeCell ref="F257:H257"/>
    <mergeCell ref="I257:L257"/>
    <mergeCell ref="F252:H252"/>
    <mergeCell ref="I252:L252"/>
    <mergeCell ref="F253:H253"/>
    <mergeCell ref="I253:L253"/>
    <mergeCell ref="F254:H254"/>
    <mergeCell ref="I254:L254"/>
    <mergeCell ref="F261:H261"/>
    <mergeCell ref="I261:L261"/>
    <mergeCell ref="F262:H262"/>
    <mergeCell ref="I262:L262"/>
    <mergeCell ref="F263:H263"/>
    <mergeCell ref="I263:L263"/>
    <mergeCell ref="F258:H258"/>
    <mergeCell ref="I258:L258"/>
    <mergeCell ref="F259:H259"/>
    <mergeCell ref="I259:L259"/>
    <mergeCell ref="F260:H260"/>
    <mergeCell ref="I260:L260"/>
    <mergeCell ref="F267:H267"/>
    <mergeCell ref="I267:L267"/>
    <mergeCell ref="F268:H268"/>
    <mergeCell ref="I268:L268"/>
    <mergeCell ref="F269:H269"/>
    <mergeCell ref="I269:L269"/>
    <mergeCell ref="F264:H264"/>
    <mergeCell ref="I264:L264"/>
    <mergeCell ref="F265:H265"/>
    <mergeCell ref="I265:L265"/>
    <mergeCell ref="F266:H266"/>
    <mergeCell ref="I266:L266"/>
    <mergeCell ref="F273:H273"/>
    <mergeCell ref="I273:L273"/>
    <mergeCell ref="F274:H274"/>
    <mergeCell ref="I274:L274"/>
    <mergeCell ref="F275:H275"/>
    <mergeCell ref="I275:L275"/>
    <mergeCell ref="F270:H270"/>
    <mergeCell ref="I270:L270"/>
    <mergeCell ref="F271:H271"/>
    <mergeCell ref="I271:L271"/>
    <mergeCell ref="F272:H272"/>
    <mergeCell ref="I272:L272"/>
    <mergeCell ref="F279:H279"/>
    <mergeCell ref="I279:L279"/>
    <mergeCell ref="F280:H280"/>
    <mergeCell ref="I280:L280"/>
    <mergeCell ref="F281:H281"/>
    <mergeCell ref="I281:L281"/>
    <mergeCell ref="F276:H276"/>
    <mergeCell ref="I276:L276"/>
    <mergeCell ref="F277:H277"/>
    <mergeCell ref="I277:L277"/>
    <mergeCell ref="F278:H278"/>
    <mergeCell ref="I278:L278"/>
    <mergeCell ref="F285:H285"/>
    <mergeCell ref="I285:L285"/>
    <mergeCell ref="F286:H286"/>
    <mergeCell ref="I286:L286"/>
    <mergeCell ref="F287:H287"/>
    <mergeCell ref="I287:L287"/>
    <mergeCell ref="F282:H282"/>
    <mergeCell ref="I282:L282"/>
    <mergeCell ref="F283:H283"/>
    <mergeCell ref="I283:L283"/>
    <mergeCell ref="F284:H284"/>
    <mergeCell ref="I284:L284"/>
    <mergeCell ref="F291:H291"/>
    <mergeCell ref="I291:L291"/>
    <mergeCell ref="F292:H292"/>
    <mergeCell ref="I292:L292"/>
    <mergeCell ref="F293:H293"/>
    <mergeCell ref="I293:L293"/>
    <mergeCell ref="F288:H288"/>
    <mergeCell ref="I288:L288"/>
    <mergeCell ref="F289:H289"/>
    <mergeCell ref="I289:L289"/>
    <mergeCell ref="F290:H290"/>
    <mergeCell ref="I290:L290"/>
    <mergeCell ref="F297:H297"/>
    <mergeCell ref="I297:L297"/>
    <mergeCell ref="F298:H298"/>
    <mergeCell ref="I298:L298"/>
    <mergeCell ref="F299:H299"/>
    <mergeCell ref="I299:L299"/>
    <mergeCell ref="F294:H294"/>
    <mergeCell ref="I294:L294"/>
    <mergeCell ref="F295:H295"/>
    <mergeCell ref="I295:L295"/>
    <mergeCell ref="F296:H296"/>
    <mergeCell ref="I296:L296"/>
    <mergeCell ref="F303:H303"/>
    <mergeCell ref="I303:L303"/>
    <mergeCell ref="F304:H304"/>
    <mergeCell ref="I304:L304"/>
    <mergeCell ref="F305:H305"/>
    <mergeCell ref="I305:L305"/>
    <mergeCell ref="F300:H300"/>
    <mergeCell ref="I300:L300"/>
    <mergeCell ref="F301:H301"/>
    <mergeCell ref="I301:L301"/>
    <mergeCell ref="F302:H302"/>
    <mergeCell ref="I302:L302"/>
    <mergeCell ref="F309:H309"/>
    <mergeCell ref="I309:L309"/>
    <mergeCell ref="F310:H310"/>
    <mergeCell ref="I310:L310"/>
    <mergeCell ref="F311:H311"/>
    <mergeCell ref="I311:L311"/>
    <mergeCell ref="F306:H306"/>
    <mergeCell ref="I306:L306"/>
    <mergeCell ref="F307:H307"/>
    <mergeCell ref="I307:L307"/>
    <mergeCell ref="F308:H308"/>
    <mergeCell ref="I308:L308"/>
    <mergeCell ref="F315:H315"/>
    <mergeCell ref="I315:L315"/>
    <mergeCell ref="F316:H316"/>
    <mergeCell ref="I316:L316"/>
    <mergeCell ref="F317:H317"/>
    <mergeCell ref="I317:L317"/>
    <mergeCell ref="F312:H312"/>
    <mergeCell ref="I312:L312"/>
    <mergeCell ref="F313:H313"/>
    <mergeCell ref="I313:L313"/>
    <mergeCell ref="F314:H314"/>
    <mergeCell ref="I314:L314"/>
    <mergeCell ref="F321:H321"/>
    <mergeCell ref="I321:L321"/>
    <mergeCell ref="F322:H322"/>
    <mergeCell ref="I322:L322"/>
    <mergeCell ref="F323:H323"/>
    <mergeCell ref="I323:L323"/>
    <mergeCell ref="F318:H318"/>
    <mergeCell ref="I318:L318"/>
    <mergeCell ref="F319:H319"/>
    <mergeCell ref="I319:L319"/>
    <mergeCell ref="F320:H320"/>
    <mergeCell ref="I320:L320"/>
    <mergeCell ref="F327:H327"/>
    <mergeCell ref="I327:L327"/>
    <mergeCell ref="F328:H328"/>
    <mergeCell ref="I328:L328"/>
    <mergeCell ref="F329:H329"/>
    <mergeCell ref="I329:L329"/>
    <mergeCell ref="F324:H324"/>
    <mergeCell ref="I324:L324"/>
    <mergeCell ref="F325:H325"/>
    <mergeCell ref="I325:L325"/>
    <mergeCell ref="F326:H326"/>
    <mergeCell ref="I326:L326"/>
    <mergeCell ref="F333:H333"/>
    <mergeCell ref="I333:L333"/>
    <mergeCell ref="F334:H334"/>
    <mergeCell ref="I334:L334"/>
    <mergeCell ref="F335:H335"/>
    <mergeCell ref="I335:L335"/>
    <mergeCell ref="F330:H330"/>
    <mergeCell ref="I330:L330"/>
    <mergeCell ref="F331:H331"/>
    <mergeCell ref="I331:L331"/>
    <mergeCell ref="F332:H332"/>
    <mergeCell ref="I332:L332"/>
    <mergeCell ref="F339:H339"/>
    <mergeCell ref="I339:L339"/>
    <mergeCell ref="F340:H340"/>
    <mergeCell ref="I340:L340"/>
    <mergeCell ref="F341:H341"/>
    <mergeCell ref="I341:L341"/>
    <mergeCell ref="F336:H336"/>
    <mergeCell ref="I336:L336"/>
    <mergeCell ref="F337:H337"/>
    <mergeCell ref="I337:L337"/>
    <mergeCell ref="F338:H338"/>
    <mergeCell ref="I338:L338"/>
    <mergeCell ref="F345:H345"/>
    <mergeCell ref="I345:L345"/>
    <mergeCell ref="F346:H346"/>
    <mergeCell ref="I346:L346"/>
    <mergeCell ref="F347:H347"/>
    <mergeCell ref="I347:L347"/>
    <mergeCell ref="F342:H342"/>
    <mergeCell ref="I342:L342"/>
    <mergeCell ref="F343:H343"/>
    <mergeCell ref="I343:L343"/>
    <mergeCell ref="F344:H344"/>
    <mergeCell ref="I344:L344"/>
    <mergeCell ref="F351:H351"/>
    <mergeCell ref="I351:L351"/>
    <mergeCell ref="F352:H352"/>
    <mergeCell ref="I352:L352"/>
    <mergeCell ref="F353:H353"/>
    <mergeCell ref="I353:L353"/>
    <mergeCell ref="F348:H348"/>
    <mergeCell ref="I348:L348"/>
    <mergeCell ref="F349:H349"/>
    <mergeCell ref="I349:L349"/>
    <mergeCell ref="F350:H350"/>
    <mergeCell ref="I350:L350"/>
    <mergeCell ref="F357:H357"/>
    <mergeCell ref="I357:L357"/>
    <mergeCell ref="F358:H358"/>
    <mergeCell ref="I358:L358"/>
    <mergeCell ref="F359:H359"/>
    <mergeCell ref="I359:L359"/>
    <mergeCell ref="F354:H354"/>
    <mergeCell ref="I354:L354"/>
    <mergeCell ref="F355:H355"/>
    <mergeCell ref="I355:L355"/>
    <mergeCell ref="F356:H356"/>
    <mergeCell ref="I356:L356"/>
    <mergeCell ref="F363:H363"/>
    <mergeCell ref="I363:L363"/>
    <mergeCell ref="F364:H364"/>
    <mergeCell ref="I364:L364"/>
    <mergeCell ref="F360:H360"/>
    <mergeCell ref="I360:L360"/>
    <mergeCell ref="F361:H361"/>
    <mergeCell ref="I361:L361"/>
    <mergeCell ref="F362:H362"/>
    <mergeCell ref="I362:L362"/>
  </mergeCells>
  <pageMargins left="0.44313725490196088" right="0.44313725490196088" top="0.44313725490196088" bottom="0.44313725490196088" header="0.50980392156862753" footer="0.50980392156862753"/>
  <pageSetup paperSize="9" scale="98" orientation="portrait" r:id="rId1"/>
  <headerFooter alignWithMargins="0">
    <oddFooter>&amp;R&amp;1#&amp;"Calibri"&amp;10&amp;K0000FFClassification : Internal</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A2"/>
  <sheetViews>
    <sheetView showGridLines="0" zoomScaleNormal="100" workbookViewId="0"/>
  </sheetViews>
  <sheetFormatPr defaultRowHeight="12.5" x14ac:dyDescent="0.25"/>
  <cols>
    <col min="1" max="1" width="1" customWidth="1"/>
    <col min="2" max="2" width="142" customWidth="1"/>
  </cols>
  <sheetData>
    <row r="1" ht="1.5" customHeight="1" x14ac:dyDescent="0.25"/>
    <row r="2" ht="409.6" customHeight="1" x14ac:dyDescent="0.25"/>
  </sheetData>
  <pageMargins left="0.44313725490196088" right="0.44313725490196088" top="0.44313725490196088" bottom="0.44313725490196088" header="0.50980392156862753" footer="0.50980392156862753"/>
  <pageSetup paperSize="9" orientation="landscape" r:id="rId1"/>
  <headerFooter alignWithMargins="0">
    <oddFooter>&amp;R&amp;1#&amp;"Calibri"&amp;10&amp;K0000FFClassification : Internal</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94C936-1520-473A-90AE-7D181F70A6AF}">
  <sheetPr>
    <tabColor rgb="FF002060"/>
  </sheetPr>
  <dimension ref="A1:J112"/>
  <sheetViews>
    <sheetView view="pageBreakPreview" zoomScale="60" zoomScaleNormal="100" workbookViewId="0">
      <selection sqref="A1:B1"/>
    </sheetView>
  </sheetViews>
  <sheetFormatPr defaultRowHeight="14.5" x14ac:dyDescent="0.35"/>
  <cols>
    <col min="1" max="1" width="13.26953125" style="211" customWidth="1"/>
    <col min="2" max="2" width="60.54296875" style="211" bestFit="1" customWidth="1"/>
    <col min="3" max="7" width="41" style="211" customWidth="1"/>
    <col min="8" max="8" width="7.26953125" style="211" customWidth="1"/>
    <col min="9" max="9" width="92" style="211" customWidth="1"/>
    <col min="10" max="10" width="47.7265625" style="211" customWidth="1"/>
    <col min="11" max="16384" width="8.7265625" style="171"/>
  </cols>
  <sheetData>
    <row r="1" spans="1:10" x14ac:dyDescent="0.35">
      <c r="A1" s="295" t="s">
        <v>2263</v>
      </c>
      <c r="B1" s="295"/>
    </row>
    <row r="2" spans="1:10" ht="31" x14ac:dyDescent="0.35">
      <c r="A2" s="170" t="s">
        <v>2264</v>
      </c>
      <c r="B2" s="170"/>
      <c r="C2" s="205"/>
      <c r="D2" s="205"/>
      <c r="E2" s="205"/>
      <c r="F2" s="206" t="s">
        <v>1717</v>
      </c>
      <c r="G2" s="250"/>
      <c r="H2" s="205"/>
      <c r="I2" s="170"/>
      <c r="J2" s="205"/>
    </row>
    <row r="3" spans="1:10" ht="15" thickBot="1" x14ac:dyDescent="0.4">
      <c r="A3" s="205"/>
      <c r="B3" s="207"/>
      <c r="C3" s="207"/>
      <c r="D3" s="205"/>
      <c r="E3" s="205"/>
      <c r="F3" s="205"/>
      <c r="G3" s="205"/>
      <c r="H3" s="205"/>
    </row>
    <row r="4" spans="1:10" ht="19" thickBot="1" x14ac:dyDescent="0.4">
      <c r="A4" s="208"/>
      <c r="B4" s="209" t="s">
        <v>0</v>
      </c>
      <c r="C4" s="210" t="s">
        <v>1830</v>
      </c>
      <c r="D4" s="208"/>
      <c r="E4" s="208"/>
      <c r="F4" s="205"/>
      <c r="G4" s="205"/>
      <c r="H4" s="205"/>
      <c r="I4" s="219" t="s">
        <v>2265</v>
      </c>
      <c r="J4" s="292" t="s">
        <v>2243</v>
      </c>
    </row>
    <row r="5" spans="1:10" ht="15" thickBot="1" x14ac:dyDescent="0.4">
      <c r="H5" s="205"/>
      <c r="I5" s="296" t="s">
        <v>2245</v>
      </c>
      <c r="J5" s="211" t="s">
        <v>45</v>
      </c>
    </row>
    <row r="6" spans="1:10" ht="18.5" x14ac:dyDescent="0.35">
      <c r="A6" s="212"/>
      <c r="B6" s="213" t="s">
        <v>2266</v>
      </c>
      <c r="C6" s="212"/>
      <c r="E6" s="214"/>
      <c r="F6" s="214"/>
      <c r="G6" s="214"/>
      <c r="H6" s="205"/>
      <c r="I6" s="296" t="s">
        <v>2247</v>
      </c>
      <c r="J6" s="211" t="s">
        <v>2248</v>
      </c>
    </row>
    <row r="7" spans="1:10" x14ac:dyDescent="0.35">
      <c r="B7" s="215" t="s">
        <v>2267</v>
      </c>
      <c r="H7" s="205"/>
      <c r="I7" s="296" t="s">
        <v>2250</v>
      </c>
      <c r="J7" s="211" t="s">
        <v>2251</v>
      </c>
    </row>
    <row r="8" spans="1:10" x14ac:dyDescent="0.35">
      <c r="B8" s="215" t="s">
        <v>749</v>
      </c>
      <c r="H8" s="205"/>
      <c r="I8" s="296" t="s">
        <v>2268</v>
      </c>
      <c r="J8" s="211" t="s">
        <v>2269</v>
      </c>
    </row>
    <row r="9" spans="1:10" ht="15" thickBot="1" x14ac:dyDescent="0.4">
      <c r="B9" s="217" t="s">
        <v>750</v>
      </c>
      <c r="H9" s="205"/>
    </row>
    <row r="10" spans="1:10" x14ac:dyDescent="0.35">
      <c r="B10" s="218"/>
      <c r="H10" s="205"/>
      <c r="I10" s="297" t="s">
        <v>2270</v>
      </c>
    </row>
    <row r="11" spans="1:10" x14ac:dyDescent="0.35">
      <c r="B11" s="218"/>
      <c r="H11" s="205"/>
      <c r="I11" s="297" t="s">
        <v>2271</v>
      </c>
    </row>
    <row r="12" spans="1:10" ht="37" x14ac:dyDescent="0.35">
      <c r="A12" s="219" t="s">
        <v>5</v>
      </c>
      <c r="B12" s="219" t="s">
        <v>748</v>
      </c>
      <c r="C12" s="220"/>
      <c r="D12" s="220"/>
      <c r="E12" s="220"/>
      <c r="F12" s="220"/>
      <c r="G12" s="220"/>
      <c r="H12" s="205"/>
    </row>
    <row r="13" spans="1:10" x14ac:dyDescent="0.35">
      <c r="A13" s="228"/>
      <c r="B13" s="229" t="s">
        <v>751</v>
      </c>
      <c r="C13" s="228" t="s">
        <v>752</v>
      </c>
      <c r="D13" s="228" t="s">
        <v>753</v>
      </c>
      <c r="E13" s="230"/>
      <c r="F13" s="231"/>
      <c r="G13" s="231"/>
      <c r="H13" s="205"/>
    </row>
    <row r="14" spans="1:10" x14ac:dyDescent="0.35">
      <c r="A14" s="211" t="s">
        <v>754</v>
      </c>
      <c r="B14" s="226" t="s">
        <v>755</v>
      </c>
      <c r="C14" s="298"/>
      <c r="D14" s="298"/>
      <c r="E14" s="214"/>
      <c r="F14" s="214"/>
      <c r="G14" s="214"/>
      <c r="H14" s="205"/>
    </row>
    <row r="15" spans="1:10" x14ac:dyDescent="0.35">
      <c r="A15" s="211" t="s">
        <v>756</v>
      </c>
      <c r="B15" s="226" t="s">
        <v>757</v>
      </c>
      <c r="C15" s="211" t="s">
        <v>758</v>
      </c>
      <c r="D15" s="211" t="s">
        <v>759</v>
      </c>
      <c r="E15" s="214"/>
      <c r="F15" s="214"/>
      <c r="G15" s="214"/>
      <c r="H15" s="205"/>
    </row>
    <row r="16" spans="1:10" x14ac:dyDescent="0.35">
      <c r="A16" s="211" t="s">
        <v>760</v>
      </c>
      <c r="B16" s="226" t="s">
        <v>761</v>
      </c>
      <c r="E16" s="214"/>
      <c r="F16" s="214"/>
      <c r="G16" s="214"/>
      <c r="H16" s="205"/>
    </row>
    <row r="17" spans="1:8" x14ac:dyDescent="0.35">
      <c r="A17" s="211" t="s">
        <v>762</v>
      </c>
      <c r="B17" s="226" t="s">
        <v>763</v>
      </c>
      <c r="E17" s="214"/>
      <c r="F17" s="214"/>
      <c r="G17" s="214"/>
      <c r="H17" s="205"/>
    </row>
    <row r="18" spans="1:8" x14ac:dyDescent="0.35">
      <c r="A18" s="211" t="s">
        <v>764</v>
      </c>
      <c r="B18" s="226" t="s">
        <v>765</v>
      </c>
      <c r="E18" s="214"/>
      <c r="F18" s="214"/>
      <c r="G18" s="214"/>
      <c r="H18" s="205"/>
    </row>
    <row r="19" spans="1:8" x14ac:dyDescent="0.35">
      <c r="A19" s="211" t="s">
        <v>766</v>
      </c>
      <c r="B19" s="226" t="s">
        <v>767</v>
      </c>
      <c r="E19" s="214"/>
      <c r="F19" s="214"/>
      <c r="G19" s="214"/>
      <c r="H19" s="205"/>
    </row>
    <row r="20" spans="1:8" x14ac:dyDescent="0.35">
      <c r="A20" s="211" t="s">
        <v>768</v>
      </c>
      <c r="B20" s="226" t="s">
        <v>769</v>
      </c>
      <c r="E20" s="214"/>
      <c r="F20" s="214"/>
      <c r="G20" s="214"/>
      <c r="H20" s="205"/>
    </row>
    <row r="21" spans="1:8" x14ac:dyDescent="0.35">
      <c r="A21" s="211" t="s">
        <v>770</v>
      </c>
      <c r="B21" s="226" t="s">
        <v>771</v>
      </c>
      <c r="E21" s="214"/>
      <c r="F21" s="214"/>
      <c r="G21" s="214"/>
      <c r="H21" s="205"/>
    </row>
    <row r="22" spans="1:8" x14ac:dyDescent="0.35">
      <c r="A22" s="211" t="s">
        <v>772</v>
      </c>
      <c r="B22" s="226" t="s">
        <v>773</v>
      </c>
      <c r="E22" s="214"/>
      <c r="F22" s="214"/>
      <c r="G22" s="214"/>
      <c r="H22" s="205"/>
    </row>
    <row r="23" spans="1:8" ht="29" x14ac:dyDescent="0.35">
      <c r="A23" s="211" t="s">
        <v>774</v>
      </c>
      <c r="B23" s="226" t="s">
        <v>775</v>
      </c>
      <c r="C23" s="211" t="s">
        <v>776</v>
      </c>
      <c r="E23" s="214"/>
      <c r="F23" s="214"/>
      <c r="G23" s="214"/>
      <c r="H23" s="205"/>
    </row>
    <row r="24" spans="1:8" x14ac:dyDescent="0.35">
      <c r="A24" s="211" t="s">
        <v>777</v>
      </c>
      <c r="B24" s="226" t="s">
        <v>778</v>
      </c>
      <c r="C24" s="211" t="s">
        <v>779</v>
      </c>
      <c r="E24" s="214"/>
      <c r="F24" s="214"/>
      <c r="G24" s="214"/>
      <c r="H24" s="205"/>
    </row>
    <row r="25" spans="1:8" x14ac:dyDescent="0.35">
      <c r="A25" s="211" t="s">
        <v>780</v>
      </c>
      <c r="B25" s="224"/>
      <c r="E25" s="214"/>
      <c r="F25" s="214"/>
      <c r="G25" s="214"/>
      <c r="H25" s="205"/>
    </row>
    <row r="26" spans="1:8" x14ac:dyDescent="0.35">
      <c r="A26" s="211" t="s">
        <v>781</v>
      </c>
      <c r="B26" s="224"/>
      <c r="E26" s="214"/>
      <c r="F26" s="214"/>
      <c r="G26" s="214"/>
      <c r="H26" s="205"/>
    </row>
    <row r="27" spans="1:8" x14ac:dyDescent="0.35">
      <c r="A27" s="211" t="s">
        <v>782</v>
      </c>
      <c r="B27" s="224"/>
      <c r="E27" s="214"/>
      <c r="F27" s="214"/>
      <c r="G27" s="214"/>
      <c r="H27" s="205"/>
    </row>
    <row r="28" spans="1:8" x14ac:dyDescent="0.35">
      <c r="A28" s="211" t="s">
        <v>783</v>
      </c>
      <c r="B28" s="224"/>
      <c r="E28" s="214"/>
      <c r="F28" s="214"/>
      <c r="G28" s="214"/>
      <c r="H28" s="205"/>
    </row>
    <row r="29" spans="1:8" x14ac:dyDescent="0.35">
      <c r="A29" s="211" t="s">
        <v>784</v>
      </c>
      <c r="B29" s="224"/>
      <c r="E29" s="214"/>
      <c r="F29" s="214"/>
      <c r="G29" s="214"/>
      <c r="H29" s="205"/>
    </row>
    <row r="30" spans="1:8" x14ac:dyDescent="0.35">
      <c r="A30" s="211" t="s">
        <v>785</v>
      </c>
      <c r="B30" s="224"/>
      <c r="E30" s="214"/>
      <c r="F30" s="214"/>
      <c r="G30" s="214"/>
      <c r="H30" s="205"/>
    </row>
    <row r="31" spans="1:8" x14ac:dyDescent="0.35">
      <c r="A31" s="211" t="s">
        <v>786</v>
      </c>
      <c r="B31" s="224"/>
      <c r="E31" s="214"/>
      <c r="F31" s="214"/>
      <c r="G31" s="214"/>
      <c r="H31" s="205"/>
    </row>
    <row r="32" spans="1:8" x14ac:dyDescent="0.35">
      <c r="A32" s="211" t="s">
        <v>787</v>
      </c>
      <c r="B32" s="224"/>
      <c r="E32" s="214"/>
      <c r="F32" s="214"/>
      <c r="G32" s="214"/>
      <c r="H32" s="205"/>
    </row>
    <row r="33" spans="1:8" ht="18.5" x14ac:dyDescent="0.35">
      <c r="A33" s="220"/>
      <c r="B33" s="219" t="s">
        <v>749</v>
      </c>
      <c r="C33" s="220"/>
      <c r="D33" s="220"/>
      <c r="E33" s="220"/>
      <c r="F33" s="220"/>
      <c r="G33" s="220"/>
      <c r="H33" s="205"/>
    </row>
    <row r="34" spans="1:8" x14ac:dyDescent="0.35">
      <c r="A34" s="228"/>
      <c r="B34" s="229" t="s">
        <v>788</v>
      </c>
      <c r="C34" s="228" t="s">
        <v>789</v>
      </c>
      <c r="D34" s="228" t="s">
        <v>753</v>
      </c>
      <c r="E34" s="228" t="s">
        <v>790</v>
      </c>
      <c r="F34" s="231"/>
      <c r="G34" s="231"/>
      <c r="H34" s="205"/>
    </row>
    <row r="35" spans="1:8" x14ac:dyDescent="0.35">
      <c r="A35" s="211" t="s">
        <v>791</v>
      </c>
      <c r="B35" s="298" t="s">
        <v>2272</v>
      </c>
      <c r="C35" s="298" t="s">
        <v>2273</v>
      </c>
      <c r="D35" s="298" t="s">
        <v>2274</v>
      </c>
      <c r="E35" s="298" t="s">
        <v>2275</v>
      </c>
      <c r="F35" s="299"/>
      <c r="G35" s="299"/>
      <c r="H35" s="205"/>
    </row>
    <row r="36" spans="1:8" x14ac:dyDescent="0.35">
      <c r="A36" s="211" t="s">
        <v>792</v>
      </c>
      <c r="B36" s="226"/>
      <c r="H36" s="205"/>
    </row>
    <row r="37" spans="1:8" x14ac:dyDescent="0.35">
      <c r="A37" s="211" t="s">
        <v>793</v>
      </c>
      <c r="B37" s="226"/>
      <c r="H37" s="205"/>
    </row>
    <row r="38" spans="1:8" x14ac:dyDescent="0.35">
      <c r="A38" s="211" t="s">
        <v>794</v>
      </c>
      <c r="B38" s="226"/>
      <c r="H38" s="205"/>
    </row>
    <row r="39" spans="1:8" x14ac:dyDescent="0.35">
      <c r="A39" s="211" t="s">
        <v>795</v>
      </c>
      <c r="B39" s="226"/>
      <c r="H39" s="205"/>
    </row>
    <row r="40" spans="1:8" x14ac:dyDescent="0.35">
      <c r="A40" s="211" t="s">
        <v>796</v>
      </c>
      <c r="B40" s="226"/>
      <c r="H40" s="205"/>
    </row>
    <row r="41" spans="1:8" x14ac:dyDescent="0.35">
      <c r="A41" s="211" t="s">
        <v>797</v>
      </c>
      <c r="B41" s="226"/>
      <c r="H41" s="205"/>
    </row>
    <row r="42" spans="1:8" x14ac:dyDescent="0.35">
      <c r="A42" s="211" t="s">
        <v>798</v>
      </c>
      <c r="B42" s="226"/>
      <c r="H42" s="205"/>
    </row>
    <row r="43" spans="1:8" x14ac:dyDescent="0.35">
      <c r="A43" s="211" t="s">
        <v>799</v>
      </c>
      <c r="B43" s="226"/>
      <c r="H43" s="205"/>
    </row>
    <row r="44" spans="1:8" x14ac:dyDescent="0.35">
      <c r="A44" s="211" t="s">
        <v>800</v>
      </c>
      <c r="B44" s="226"/>
      <c r="H44" s="205"/>
    </row>
    <row r="45" spans="1:8" x14ac:dyDescent="0.35">
      <c r="A45" s="211" t="s">
        <v>801</v>
      </c>
      <c r="B45" s="226"/>
      <c r="H45" s="205"/>
    </row>
    <row r="46" spans="1:8" x14ac:dyDescent="0.35">
      <c r="A46" s="211" t="s">
        <v>802</v>
      </c>
      <c r="B46" s="226"/>
      <c r="H46" s="205"/>
    </row>
    <row r="47" spans="1:8" x14ac:dyDescent="0.35">
      <c r="A47" s="211" t="s">
        <v>803</v>
      </c>
      <c r="B47" s="226"/>
      <c r="H47" s="205"/>
    </row>
    <row r="48" spans="1:8" x14ac:dyDescent="0.35">
      <c r="A48" s="211" t="s">
        <v>804</v>
      </c>
      <c r="B48" s="226"/>
      <c r="H48" s="205"/>
    </row>
    <row r="49" spans="1:8" x14ac:dyDescent="0.35">
      <c r="A49" s="211" t="s">
        <v>805</v>
      </c>
      <c r="B49" s="226"/>
      <c r="H49" s="205"/>
    </row>
    <row r="50" spans="1:8" x14ac:dyDescent="0.35">
      <c r="A50" s="211" t="s">
        <v>806</v>
      </c>
      <c r="B50" s="226"/>
      <c r="H50" s="205"/>
    </row>
    <row r="51" spans="1:8" x14ac:dyDescent="0.35">
      <c r="A51" s="211" t="s">
        <v>807</v>
      </c>
      <c r="B51" s="226"/>
      <c r="H51" s="205"/>
    </row>
    <row r="52" spans="1:8" x14ac:dyDescent="0.35">
      <c r="A52" s="211" t="s">
        <v>808</v>
      </c>
      <c r="B52" s="226"/>
      <c r="H52" s="205"/>
    </row>
    <row r="53" spans="1:8" x14ac:dyDescent="0.35">
      <c r="A53" s="211" t="s">
        <v>809</v>
      </c>
      <c r="B53" s="226"/>
      <c r="H53" s="205"/>
    </row>
    <row r="54" spans="1:8" x14ac:dyDescent="0.35">
      <c r="A54" s="211" t="s">
        <v>810</v>
      </c>
      <c r="B54" s="226"/>
      <c r="H54" s="205"/>
    </row>
    <row r="55" spans="1:8" x14ac:dyDescent="0.35">
      <c r="A55" s="211" t="s">
        <v>811</v>
      </c>
      <c r="B55" s="226"/>
      <c r="H55" s="205"/>
    </row>
    <row r="56" spans="1:8" x14ac:dyDescent="0.35">
      <c r="A56" s="211" t="s">
        <v>812</v>
      </c>
      <c r="B56" s="226"/>
      <c r="H56" s="205"/>
    </row>
    <row r="57" spans="1:8" x14ac:dyDescent="0.35">
      <c r="A57" s="211" t="s">
        <v>813</v>
      </c>
      <c r="B57" s="226"/>
      <c r="H57" s="205"/>
    </row>
    <row r="58" spans="1:8" x14ac:dyDescent="0.35">
      <c r="A58" s="211" t="s">
        <v>814</v>
      </c>
      <c r="B58" s="226"/>
      <c r="H58" s="205"/>
    </row>
    <row r="59" spans="1:8" x14ac:dyDescent="0.35">
      <c r="A59" s="211" t="s">
        <v>815</v>
      </c>
      <c r="B59" s="226"/>
      <c r="H59" s="205"/>
    </row>
    <row r="60" spans="1:8" x14ac:dyDescent="0.35">
      <c r="A60" s="211" t="s">
        <v>816</v>
      </c>
      <c r="B60" s="226"/>
      <c r="E60" s="226"/>
      <c r="F60" s="226"/>
      <c r="G60" s="226"/>
      <c r="H60" s="205"/>
    </row>
    <row r="61" spans="1:8" x14ac:dyDescent="0.35">
      <c r="A61" s="211" t="s">
        <v>817</v>
      </c>
      <c r="B61" s="226"/>
      <c r="E61" s="226"/>
      <c r="F61" s="226"/>
      <c r="G61" s="226"/>
      <c r="H61" s="205"/>
    </row>
    <row r="62" spans="1:8" x14ac:dyDescent="0.35">
      <c r="A62" s="211" t="s">
        <v>818</v>
      </c>
      <c r="B62" s="226"/>
      <c r="E62" s="226"/>
      <c r="F62" s="226"/>
      <c r="G62" s="226"/>
      <c r="H62" s="205"/>
    </row>
    <row r="63" spans="1:8" x14ac:dyDescent="0.35">
      <c r="A63" s="211" t="s">
        <v>819</v>
      </c>
      <c r="B63" s="226"/>
      <c r="E63" s="226"/>
      <c r="F63" s="226"/>
      <c r="G63" s="226"/>
      <c r="H63" s="205"/>
    </row>
    <row r="64" spans="1:8" x14ac:dyDescent="0.35">
      <c r="A64" s="211" t="s">
        <v>820</v>
      </c>
      <c r="B64" s="226"/>
      <c r="E64" s="226"/>
      <c r="F64" s="226"/>
      <c r="G64" s="226"/>
      <c r="H64" s="205"/>
    </row>
    <row r="65" spans="1:10" x14ac:dyDescent="0.35">
      <c r="A65" s="211" t="s">
        <v>821</v>
      </c>
      <c r="B65" s="226"/>
      <c r="E65" s="226"/>
      <c r="F65" s="226"/>
      <c r="G65" s="226"/>
      <c r="H65" s="205"/>
    </row>
    <row r="66" spans="1:10" x14ac:dyDescent="0.35">
      <c r="A66" s="211" t="s">
        <v>822</v>
      </c>
      <c r="B66" s="226"/>
      <c r="E66" s="226"/>
      <c r="F66" s="226"/>
      <c r="G66" s="226"/>
      <c r="H66" s="205"/>
    </row>
    <row r="67" spans="1:10" x14ac:dyDescent="0.35">
      <c r="A67" s="211" t="s">
        <v>823</v>
      </c>
      <c r="B67" s="226"/>
      <c r="E67" s="226"/>
      <c r="F67" s="226"/>
      <c r="G67" s="226"/>
      <c r="H67" s="205"/>
    </row>
    <row r="68" spans="1:10" x14ac:dyDescent="0.35">
      <c r="A68" s="211" t="s">
        <v>824</v>
      </c>
      <c r="B68" s="226"/>
      <c r="E68" s="226"/>
      <c r="F68" s="226"/>
      <c r="G68" s="226"/>
      <c r="H68" s="205"/>
    </row>
    <row r="69" spans="1:10" x14ac:dyDescent="0.35">
      <c r="A69" s="211" t="s">
        <v>825</v>
      </c>
      <c r="B69" s="226"/>
      <c r="E69" s="226"/>
      <c r="F69" s="226"/>
      <c r="G69" s="226"/>
      <c r="H69" s="205"/>
    </row>
    <row r="70" spans="1:10" x14ac:dyDescent="0.35">
      <c r="A70" s="211" t="s">
        <v>826</v>
      </c>
      <c r="B70" s="226"/>
      <c r="E70" s="226"/>
      <c r="F70" s="226"/>
      <c r="G70" s="226"/>
      <c r="H70" s="205"/>
    </row>
    <row r="71" spans="1:10" x14ac:dyDescent="0.35">
      <c r="A71" s="211" t="s">
        <v>827</v>
      </c>
      <c r="B71" s="226"/>
      <c r="E71" s="226"/>
      <c r="F71" s="226"/>
      <c r="G71" s="226"/>
      <c r="H71" s="205"/>
    </row>
    <row r="72" spans="1:10" x14ac:dyDescent="0.35">
      <c r="A72" s="211" t="s">
        <v>828</v>
      </c>
      <c r="B72" s="226"/>
      <c r="E72" s="226"/>
      <c r="F72" s="226"/>
      <c r="G72" s="226"/>
      <c r="H72" s="205"/>
    </row>
    <row r="73" spans="1:10" ht="18.5" x14ac:dyDescent="0.35">
      <c r="A73" s="220"/>
      <c r="B73" s="219" t="s">
        <v>750</v>
      </c>
      <c r="C73" s="220"/>
      <c r="D73" s="220"/>
      <c r="E73" s="220"/>
      <c r="F73" s="220"/>
      <c r="G73" s="220"/>
      <c r="H73" s="205"/>
    </row>
    <row r="74" spans="1:10" x14ac:dyDescent="0.35">
      <c r="A74" s="228"/>
      <c r="B74" s="229" t="s">
        <v>829</v>
      </c>
      <c r="C74" s="228" t="s">
        <v>830</v>
      </c>
      <c r="D74" s="228"/>
      <c r="E74" s="231"/>
      <c r="F74" s="231"/>
      <c r="G74" s="231"/>
      <c r="H74" s="234"/>
      <c r="I74" s="234"/>
      <c r="J74" s="234"/>
    </row>
    <row r="75" spans="1:10" x14ac:dyDescent="0.35">
      <c r="A75" s="211" t="s">
        <v>831</v>
      </c>
      <c r="B75" s="211" t="s">
        <v>832</v>
      </c>
      <c r="C75" s="258">
        <v>46.114956933716158</v>
      </c>
      <c r="H75" s="205"/>
    </row>
    <row r="76" spans="1:10" x14ac:dyDescent="0.35">
      <c r="A76" s="211" t="s">
        <v>833</v>
      </c>
      <c r="B76" s="211" t="s">
        <v>2276</v>
      </c>
      <c r="C76" s="258">
        <v>164.79092623211531</v>
      </c>
      <c r="H76" s="205"/>
    </row>
    <row r="77" spans="1:10" x14ac:dyDescent="0.35">
      <c r="A77" s="211" t="s">
        <v>834</v>
      </c>
      <c r="H77" s="205"/>
    </row>
    <row r="78" spans="1:10" x14ac:dyDescent="0.35">
      <c r="A78" s="211" t="s">
        <v>835</v>
      </c>
      <c r="H78" s="205"/>
    </row>
    <row r="79" spans="1:10" x14ac:dyDescent="0.35">
      <c r="A79" s="211" t="s">
        <v>836</v>
      </c>
      <c r="H79" s="205"/>
    </row>
    <row r="80" spans="1:10" x14ac:dyDescent="0.35">
      <c r="A80" s="211" t="s">
        <v>837</v>
      </c>
      <c r="H80" s="205"/>
    </row>
    <row r="81" spans="1:8" x14ac:dyDescent="0.35">
      <c r="A81" s="228"/>
      <c r="B81" s="229" t="s">
        <v>838</v>
      </c>
      <c r="C81" s="228" t="s">
        <v>435</v>
      </c>
      <c r="D81" s="228" t="s">
        <v>436</v>
      </c>
      <c r="E81" s="231" t="s">
        <v>839</v>
      </c>
      <c r="F81" s="231" t="s">
        <v>840</v>
      </c>
      <c r="G81" s="231" t="s">
        <v>841</v>
      </c>
      <c r="H81" s="205"/>
    </row>
    <row r="82" spans="1:8" x14ac:dyDescent="0.35">
      <c r="A82" s="211" t="s">
        <v>842</v>
      </c>
      <c r="B82" s="211" t="s">
        <v>2277</v>
      </c>
      <c r="C82" s="277">
        <v>7.5100018534933846E-4</v>
      </c>
      <c r="G82" s="300">
        <f>C82</f>
        <v>7.5100018534933846E-4</v>
      </c>
      <c r="H82" s="205"/>
    </row>
    <row r="83" spans="1:8" x14ac:dyDescent="0.35">
      <c r="A83" s="211" t="s">
        <v>843</v>
      </c>
      <c r="B83" s="211" t="s">
        <v>844</v>
      </c>
      <c r="C83" s="277">
        <v>3.5323868840642824E-5</v>
      </c>
      <c r="G83" s="300">
        <f>C83</f>
        <v>3.5323868840642824E-5</v>
      </c>
      <c r="H83" s="205"/>
    </row>
    <row r="84" spans="1:8" x14ac:dyDescent="0.35">
      <c r="A84" s="211" t="s">
        <v>845</v>
      </c>
      <c r="B84" s="211" t="s">
        <v>846</v>
      </c>
      <c r="C84" s="277">
        <v>3.1784552232629759E-4</v>
      </c>
      <c r="G84" s="300">
        <f>C84</f>
        <v>3.1784552232629759E-4</v>
      </c>
      <c r="H84" s="205"/>
    </row>
    <row r="85" spans="1:8" x14ac:dyDescent="0.35">
      <c r="A85" s="211" t="s">
        <v>847</v>
      </c>
      <c r="B85" s="211" t="s">
        <v>848</v>
      </c>
      <c r="C85" s="277">
        <v>1.6782231753707013E-4</v>
      </c>
      <c r="G85" s="300">
        <f>C85</f>
        <v>1.6782231753707013E-4</v>
      </c>
      <c r="H85" s="205"/>
    </row>
    <row r="86" spans="1:8" x14ac:dyDescent="0.35">
      <c r="A86" s="211" t="s">
        <v>849</v>
      </c>
      <c r="B86" s="211" t="s">
        <v>850</v>
      </c>
      <c r="C86" s="277">
        <v>2.4276911773157673E-4</v>
      </c>
      <c r="G86" s="300">
        <f>C86</f>
        <v>2.4276911773157673E-4</v>
      </c>
      <c r="H86" s="205"/>
    </row>
    <row r="87" spans="1:8" x14ac:dyDescent="0.35">
      <c r="A87" s="211" t="s">
        <v>851</v>
      </c>
      <c r="H87" s="205"/>
    </row>
    <row r="88" spans="1:8" x14ac:dyDescent="0.35">
      <c r="A88" s="211" t="s">
        <v>852</v>
      </c>
      <c r="H88" s="205"/>
    </row>
    <row r="89" spans="1:8" x14ac:dyDescent="0.35">
      <c r="A89" s="211" t="s">
        <v>853</v>
      </c>
      <c r="H89" s="205"/>
    </row>
    <row r="90" spans="1:8" x14ac:dyDescent="0.35">
      <c r="A90" s="211" t="s">
        <v>854</v>
      </c>
      <c r="H90" s="205"/>
    </row>
    <row r="91" spans="1:8" x14ac:dyDescent="0.35">
      <c r="H91" s="205"/>
    </row>
    <row r="92" spans="1:8" x14ac:dyDescent="0.35">
      <c r="H92" s="205"/>
    </row>
    <row r="93" spans="1:8" x14ac:dyDescent="0.35">
      <c r="H93" s="205"/>
    </row>
    <row r="94" spans="1:8" x14ac:dyDescent="0.35">
      <c r="H94" s="205"/>
    </row>
    <row r="95" spans="1:8" x14ac:dyDescent="0.35">
      <c r="H95" s="205"/>
    </row>
    <row r="96" spans="1:8" x14ac:dyDescent="0.35">
      <c r="H96" s="205"/>
    </row>
    <row r="97" spans="8:8" x14ac:dyDescent="0.35">
      <c r="H97" s="205"/>
    </row>
    <row r="98" spans="8:8" x14ac:dyDescent="0.35">
      <c r="H98" s="205"/>
    </row>
    <row r="99" spans="8:8" x14ac:dyDescent="0.35">
      <c r="H99" s="205"/>
    </row>
    <row r="100" spans="8:8" x14ac:dyDescent="0.35">
      <c r="H100" s="205"/>
    </row>
    <row r="101" spans="8:8" x14ac:dyDescent="0.35">
      <c r="H101" s="205"/>
    </row>
    <row r="102" spans="8:8" x14ac:dyDescent="0.35">
      <c r="H102" s="205"/>
    </row>
    <row r="103" spans="8:8" x14ac:dyDescent="0.35">
      <c r="H103" s="205"/>
    </row>
    <row r="104" spans="8:8" x14ac:dyDescent="0.35">
      <c r="H104" s="205"/>
    </row>
    <row r="105" spans="8:8" x14ac:dyDescent="0.35">
      <c r="H105" s="205"/>
    </row>
    <row r="106" spans="8:8" x14ac:dyDescent="0.35">
      <c r="H106" s="205"/>
    </row>
    <row r="107" spans="8:8" x14ac:dyDescent="0.35">
      <c r="H107" s="205"/>
    </row>
    <row r="108" spans="8:8" x14ac:dyDescent="0.35">
      <c r="H108" s="205"/>
    </row>
    <row r="109" spans="8:8" x14ac:dyDescent="0.35">
      <c r="H109" s="205"/>
    </row>
    <row r="110" spans="8:8" x14ac:dyDescent="0.35">
      <c r="H110" s="205"/>
    </row>
    <row r="111" spans="8:8" x14ac:dyDescent="0.35">
      <c r="H111" s="205"/>
    </row>
    <row r="112" spans="8:8" x14ac:dyDescent="0.35">
      <c r="H112" s="205"/>
    </row>
  </sheetData>
  <protectedRanges>
    <protectedRange sqref="C4 C14:D24 B35:E72 B77:B80 B87:B90 C75:C80 C82:G90" name="Optional ECBECAIs"/>
  </protectedRanges>
  <mergeCells count="1">
    <mergeCell ref="A1:B1"/>
  </mergeCells>
  <hyperlinks>
    <hyperlink ref="B8" location="'E. Optional ECB-ECAIs data'!B33" display="2.  Additional information on the swaps" xr:uid="{818940A7-0D7E-4B7D-9A5A-86C85F04EC5B}"/>
    <hyperlink ref="B7" location="'E. Optional ECB-ECAIs data'!B12" display="1. Additional information on the programme" xr:uid="{188ED780-ECA5-486F-BFDF-D4C1170AC064}"/>
    <hyperlink ref="B9" location="'E. Optional ECB-ECAIs data'!B73" display="3.  Additional information on the asset distribution" xr:uid="{3628667E-E0AF-4729-86A6-8F5A2CB91B32}"/>
  </hyperlinks>
  <pageMargins left="0.7" right="0.7" top="0.75" bottom="0.75" header="0.3" footer="0.3"/>
  <pageSetup scale="21" orientation="portrait" r:id="rId1"/>
  <headerFooter>
    <oddFooter>&amp;R&amp;1#&amp;"Calibri"&amp;10&amp;K0000FFClassification : Internal</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0D682D-3788-4452-AC84-6522978E3507}">
  <dimension ref="A1"/>
  <sheetViews>
    <sheetView workbookViewId="0"/>
  </sheetViews>
  <sheetFormatPr defaultRowHeight="12.5" x14ac:dyDescent="0.25"/>
  <sheetData/>
  <pageMargins left="0.7" right="0.7" top="0.75" bottom="0.75" header="0.3" footer="0.3"/>
  <pageSetup paperSize="9" orientation="portrait" r:id="rId1"/>
  <headerFooter>
    <oddFooter>&amp;R&amp;1#&amp;"Calibri"&amp;10&amp;K0000FFClassification : Internal</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F355"/>
  <sheetViews>
    <sheetView showGridLines="0" workbookViewId="0"/>
  </sheetViews>
  <sheetFormatPr defaultRowHeight="12.5" x14ac:dyDescent="0.25"/>
  <sheetData>
    <row r="1" spans="1:6" x14ac:dyDescent="0.25">
      <c r="B1" t="s">
        <v>1533</v>
      </c>
      <c r="C1" t="s">
        <v>1534</v>
      </c>
      <c r="D1" t="s">
        <v>1535</v>
      </c>
      <c r="E1" t="s">
        <v>1536</v>
      </c>
      <c r="F1" t="s">
        <v>1537</v>
      </c>
    </row>
    <row r="2" spans="1:6" x14ac:dyDescent="0.25">
      <c r="A2" t="s">
        <v>1179</v>
      </c>
      <c r="B2">
        <v>2795326811.2222891</v>
      </c>
      <c r="C2">
        <v>2790585730.0909128</v>
      </c>
      <c r="D2">
        <v>2783488696.263948</v>
      </c>
      <c r="E2">
        <v>2771699104.728878</v>
      </c>
      <c r="F2">
        <v>2250000000</v>
      </c>
    </row>
    <row r="3" spans="1:6" x14ac:dyDescent="0.25">
      <c r="A3" t="s">
        <v>1180</v>
      </c>
      <c r="B3">
        <v>2774528236.1720209</v>
      </c>
      <c r="C3">
        <v>2765276025.4108367</v>
      </c>
      <c r="D3">
        <v>2751454583.3879499</v>
      </c>
      <c r="E3">
        <v>2728569696.8008704</v>
      </c>
      <c r="F3">
        <v>2250000000</v>
      </c>
    </row>
    <row r="4" spans="1:6" x14ac:dyDescent="0.25">
      <c r="A4" t="s">
        <v>1181</v>
      </c>
      <c r="B4">
        <v>2753866266.750267</v>
      </c>
      <c r="C4">
        <v>2740027771.9873137</v>
      </c>
      <c r="D4">
        <v>2719398901.4386373</v>
      </c>
      <c r="E4">
        <v>2685358298.4223113</v>
      </c>
      <c r="F4">
        <v>2250000000</v>
      </c>
    </row>
    <row r="5" spans="1:6" x14ac:dyDescent="0.25">
      <c r="A5" t="s">
        <v>1182</v>
      </c>
      <c r="B5">
        <v>2733153469.5792608</v>
      </c>
      <c r="C5">
        <v>2714806723.038353</v>
      </c>
      <c r="D5">
        <v>2687515402.7549953</v>
      </c>
      <c r="E5">
        <v>2642633305.3458681</v>
      </c>
      <c r="F5">
        <v>2250000000</v>
      </c>
    </row>
    <row r="6" spans="1:6" x14ac:dyDescent="0.25">
      <c r="A6" t="s">
        <v>1183</v>
      </c>
      <c r="B6">
        <v>2713374314.2774472</v>
      </c>
      <c r="C6">
        <v>2690736483.9198036</v>
      </c>
      <c r="D6">
        <v>2657131088.3675313</v>
      </c>
      <c r="E6">
        <v>2602046217.8797765</v>
      </c>
      <c r="F6">
        <v>2250000000</v>
      </c>
    </row>
    <row r="7" spans="1:6" x14ac:dyDescent="0.25">
      <c r="A7" t="s">
        <v>1184</v>
      </c>
      <c r="B7">
        <v>2693559179.492763</v>
      </c>
      <c r="C7">
        <v>2666556307.2344761</v>
      </c>
      <c r="D7">
        <v>2626556000.913691</v>
      </c>
      <c r="E7">
        <v>2561210714.9458804</v>
      </c>
      <c r="F7">
        <v>2250000000</v>
      </c>
    </row>
    <row r="8" spans="1:6" x14ac:dyDescent="0.25">
      <c r="A8" t="s">
        <v>1185</v>
      </c>
      <c r="B8">
        <v>2674000665.6141329</v>
      </c>
      <c r="C8">
        <v>2642848744.8469987</v>
      </c>
      <c r="D8">
        <v>2596796886.6549268</v>
      </c>
      <c r="E8">
        <v>2521812020.1878791</v>
      </c>
      <c r="F8">
        <v>2250000000</v>
      </c>
    </row>
    <row r="9" spans="1:6" x14ac:dyDescent="0.25">
      <c r="A9" t="s">
        <v>1186</v>
      </c>
      <c r="B9">
        <v>2653223988.3876162</v>
      </c>
      <c r="C9">
        <v>2617866475.66291</v>
      </c>
      <c r="D9">
        <v>2565708174.6127481</v>
      </c>
      <c r="E9">
        <v>2481067650.0356755</v>
      </c>
      <c r="F9">
        <v>2250000000</v>
      </c>
    </row>
    <row r="10" spans="1:6" x14ac:dyDescent="0.25">
      <c r="A10" t="s">
        <v>1187</v>
      </c>
      <c r="B10">
        <v>2632813964.1565289</v>
      </c>
      <c r="C10">
        <v>2593322500.7419367</v>
      </c>
      <c r="D10">
        <v>2535189265.981061</v>
      </c>
      <c r="E10">
        <v>2441171860.4710588</v>
      </c>
      <c r="F10">
        <v>2250000000</v>
      </c>
    </row>
    <row r="11" spans="1:6" x14ac:dyDescent="0.25">
      <c r="A11" t="s">
        <v>1188</v>
      </c>
      <c r="B11">
        <v>2612114859.183413</v>
      </c>
      <c r="C11">
        <v>2568991978.1163893</v>
      </c>
      <c r="D11">
        <v>2505634519.0072551</v>
      </c>
      <c r="E11">
        <v>2403481051.0810966</v>
      </c>
      <c r="F11">
        <v>2250000000</v>
      </c>
    </row>
    <row r="12" spans="1:6" x14ac:dyDescent="0.25">
      <c r="A12" t="s">
        <v>1189</v>
      </c>
      <c r="B12">
        <v>2592198494.038692</v>
      </c>
      <c r="C12">
        <v>2545080429.7178631</v>
      </c>
      <c r="D12">
        <v>2475999654.294445</v>
      </c>
      <c r="E12">
        <v>2364994735.3576884</v>
      </c>
      <c r="F12">
        <v>2250000000</v>
      </c>
    </row>
    <row r="13" spans="1:6" x14ac:dyDescent="0.25">
      <c r="A13" t="s">
        <v>1190</v>
      </c>
      <c r="B13">
        <v>2571832266.9041438</v>
      </c>
      <c r="C13">
        <v>2520939706.0561533</v>
      </c>
      <c r="D13">
        <v>2446477884.4943776</v>
      </c>
      <c r="E13">
        <v>2327217511.9968476</v>
      </c>
      <c r="F13">
        <v>2250000000</v>
      </c>
    </row>
    <row r="14" spans="1:6" x14ac:dyDescent="0.25">
      <c r="A14" t="s">
        <v>1191</v>
      </c>
      <c r="B14">
        <v>2551207622.28404</v>
      </c>
      <c r="C14">
        <v>2496481779.4872518</v>
      </c>
      <c r="D14">
        <v>2416580847.2280178</v>
      </c>
      <c r="E14">
        <v>2289041311.8935242</v>
      </c>
      <c r="F14">
        <v>2250000000</v>
      </c>
    </row>
    <row r="15" spans="1:6" x14ac:dyDescent="0.25">
      <c r="A15" t="s">
        <v>1192</v>
      </c>
      <c r="B15">
        <v>2531507284.878664</v>
      </c>
      <c r="C15">
        <v>2473137933.4500785</v>
      </c>
      <c r="D15">
        <v>2388091894.2237186</v>
      </c>
      <c r="E15">
        <v>2252783308.1129169</v>
      </c>
      <c r="F15">
        <v>2250000000</v>
      </c>
    </row>
    <row r="16" spans="1:6" x14ac:dyDescent="0.25">
      <c r="A16" t="s">
        <v>1193</v>
      </c>
      <c r="B16">
        <v>2511045925.9797311</v>
      </c>
      <c r="C16">
        <v>2448987634.0908766</v>
      </c>
      <c r="D16">
        <v>2358757971.0692515</v>
      </c>
      <c r="E16">
        <v>2215686876.8952775</v>
      </c>
      <c r="F16">
        <v>2250000000</v>
      </c>
    </row>
    <row r="17" spans="1:6" x14ac:dyDescent="0.25">
      <c r="A17" t="s">
        <v>1194</v>
      </c>
      <c r="B17">
        <v>2491530964.427124</v>
      </c>
      <c r="C17">
        <v>2425833584.2054477</v>
      </c>
      <c r="D17">
        <v>2330514910.0735483</v>
      </c>
      <c r="E17">
        <v>2179884633.7869554</v>
      </c>
      <c r="F17">
        <v>2250000000</v>
      </c>
    </row>
    <row r="18" spans="1:6" x14ac:dyDescent="0.25">
      <c r="A18" t="s">
        <v>1195</v>
      </c>
      <c r="B18">
        <v>2471416331.936615</v>
      </c>
      <c r="C18">
        <v>2402299705.7443209</v>
      </c>
      <c r="D18">
        <v>2302225377.668303</v>
      </c>
      <c r="E18">
        <v>2144596261.3803678</v>
      </c>
      <c r="F18">
        <v>2250000000</v>
      </c>
    </row>
    <row r="19" spans="1:6" x14ac:dyDescent="0.25">
      <c r="A19" t="s">
        <v>1196</v>
      </c>
      <c r="B19">
        <v>2451332739.8332911</v>
      </c>
      <c r="C19">
        <v>2378736412.0360394</v>
      </c>
      <c r="D19">
        <v>2273846074.0156035</v>
      </c>
      <c r="E19">
        <v>2109188474.1156008</v>
      </c>
      <c r="F19">
        <v>2250000000</v>
      </c>
    </row>
    <row r="20" spans="1:6" x14ac:dyDescent="0.25">
      <c r="A20" t="s">
        <v>1197</v>
      </c>
      <c r="B20">
        <v>2430398596.591105</v>
      </c>
      <c r="C20">
        <v>2354551103.9289174</v>
      </c>
      <c r="D20">
        <v>2245187573.8548222</v>
      </c>
      <c r="E20">
        <v>2074068237.0847592</v>
      </c>
      <c r="F20">
        <v>2250000000</v>
      </c>
    </row>
    <row r="21" spans="1:6" x14ac:dyDescent="0.25">
      <c r="A21" t="s">
        <v>1198</v>
      </c>
      <c r="B21">
        <v>2409882104.775557</v>
      </c>
      <c r="C21">
        <v>2330715106.145576</v>
      </c>
      <c r="D21">
        <v>2216806533.9431248</v>
      </c>
      <c r="E21">
        <v>2039176526.0575917</v>
      </c>
      <c r="F21">
        <v>2250000000</v>
      </c>
    </row>
    <row r="22" spans="1:6" x14ac:dyDescent="0.25">
      <c r="A22" t="s">
        <v>1199</v>
      </c>
      <c r="B22">
        <v>2389172209.2194428</v>
      </c>
      <c r="C22">
        <v>2306766457.3487058</v>
      </c>
      <c r="D22">
        <v>2188448457.0929036</v>
      </c>
      <c r="E22">
        <v>2004564210.9893415</v>
      </c>
      <c r="F22">
        <v>2250000000</v>
      </c>
    </row>
    <row r="23" spans="1:6" x14ac:dyDescent="0.25">
      <c r="A23" t="s">
        <v>1200</v>
      </c>
      <c r="B23">
        <v>2369340979.2121892</v>
      </c>
      <c r="C23">
        <v>2284114454.866406</v>
      </c>
      <c r="D23">
        <v>2161980005.1210637</v>
      </c>
      <c r="E23">
        <v>1972742196.6831727</v>
      </c>
      <c r="F23">
        <v>2250000000</v>
      </c>
    </row>
    <row r="24" spans="1:6" x14ac:dyDescent="0.25">
      <c r="A24" t="s">
        <v>1201</v>
      </c>
      <c r="B24">
        <v>2349832231.7776189</v>
      </c>
      <c r="C24">
        <v>2261465318.9535384</v>
      </c>
      <c r="D24">
        <v>2135098108.0603557</v>
      </c>
      <c r="E24">
        <v>1939961523.4233449</v>
      </c>
      <c r="F24">
        <v>2250000000</v>
      </c>
    </row>
    <row r="25" spans="1:6" x14ac:dyDescent="0.25">
      <c r="A25" t="s">
        <v>1202</v>
      </c>
      <c r="B25">
        <v>2329205560.6313262</v>
      </c>
      <c r="C25">
        <v>2237934925.5507264</v>
      </c>
      <c r="D25">
        <v>2107682186.8006773</v>
      </c>
      <c r="E25">
        <v>1907201102.7853999</v>
      </c>
      <c r="F25">
        <v>2250000000</v>
      </c>
    </row>
    <row r="26" spans="1:6" x14ac:dyDescent="0.25">
      <c r="A26" t="s">
        <v>1203</v>
      </c>
      <c r="B26">
        <v>2308608216.5091572</v>
      </c>
      <c r="C26">
        <v>2214382557.1332989</v>
      </c>
      <c r="D26">
        <v>2080196760.7906528</v>
      </c>
      <c r="E26">
        <v>1874357375.3898821</v>
      </c>
      <c r="F26">
        <v>2250000000</v>
      </c>
    </row>
    <row r="27" spans="1:6" x14ac:dyDescent="0.25">
      <c r="A27" t="s">
        <v>1204</v>
      </c>
      <c r="B27">
        <v>2288061049.8702149</v>
      </c>
      <c r="C27">
        <v>2191071668.4497209</v>
      </c>
      <c r="D27">
        <v>2053232427.0324717</v>
      </c>
      <c r="E27">
        <v>1842477451.7075872</v>
      </c>
      <c r="F27">
        <v>2250000000</v>
      </c>
    </row>
    <row r="28" spans="1:6" x14ac:dyDescent="0.25">
      <c r="A28" t="s">
        <v>1205</v>
      </c>
      <c r="B28">
        <v>2267308249.7877102</v>
      </c>
      <c r="C28">
        <v>2167516052.2771368</v>
      </c>
      <c r="D28">
        <v>2025993028.5392606</v>
      </c>
      <c r="E28">
        <v>1810333688.6647356</v>
      </c>
      <c r="F28">
        <v>2250000000</v>
      </c>
    </row>
    <row r="29" spans="1:6" x14ac:dyDescent="0.25">
      <c r="A29" t="s">
        <v>1206</v>
      </c>
      <c r="B29">
        <v>2247224691.815125</v>
      </c>
      <c r="C29">
        <v>2144672738.5469022</v>
      </c>
      <c r="D29">
        <v>1999543001.7703533</v>
      </c>
      <c r="E29">
        <v>1779131523.1239371</v>
      </c>
      <c r="F29">
        <v>2250000000</v>
      </c>
    </row>
    <row r="30" spans="1:6" x14ac:dyDescent="0.25">
      <c r="A30" t="s">
        <v>1207</v>
      </c>
      <c r="B30">
        <v>2226511323.219152</v>
      </c>
      <c r="C30">
        <v>2121416790.1499302</v>
      </c>
      <c r="D30">
        <v>1972992735.1491501</v>
      </c>
      <c r="E30">
        <v>1748311747.8856869</v>
      </c>
      <c r="F30">
        <v>1750000000</v>
      </c>
    </row>
    <row r="31" spans="1:6" x14ac:dyDescent="0.25">
      <c r="A31" t="s">
        <v>1208</v>
      </c>
      <c r="B31">
        <v>2207357210.5677319</v>
      </c>
      <c r="C31">
        <v>2099599652.6367335</v>
      </c>
      <c r="D31">
        <v>1947735901.5834944</v>
      </c>
      <c r="E31">
        <v>1718620859.8156028</v>
      </c>
      <c r="F31">
        <v>1750000000</v>
      </c>
    </row>
    <row r="32" spans="1:6" x14ac:dyDescent="0.25">
      <c r="A32" t="s">
        <v>1209</v>
      </c>
      <c r="B32">
        <v>2187641781.4354038</v>
      </c>
      <c r="C32">
        <v>2077431164.5229504</v>
      </c>
      <c r="D32">
        <v>1922427573.2654283</v>
      </c>
      <c r="E32">
        <v>1689336165.775852</v>
      </c>
      <c r="F32">
        <v>1750000000</v>
      </c>
    </row>
    <row r="33" spans="1:6" x14ac:dyDescent="0.25">
      <c r="A33" t="s">
        <v>1210</v>
      </c>
      <c r="B33">
        <v>2167440301.3419571</v>
      </c>
      <c r="C33">
        <v>2054756469.4411511</v>
      </c>
      <c r="D33">
        <v>1896608942.3891189</v>
      </c>
      <c r="E33">
        <v>1659588841.9000432</v>
      </c>
      <c r="F33">
        <v>1750000000</v>
      </c>
    </row>
    <row r="34" spans="1:6" x14ac:dyDescent="0.25">
      <c r="A34" t="s">
        <v>1211</v>
      </c>
      <c r="B34">
        <v>2147382673.2206211</v>
      </c>
      <c r="C34">
        <v>2032288856.1045461</v>
      </c>
      <c r="D34">
        <v>1871099858.8951681</v>
      </c>
      <c r="E34">
        <v>1630332919.7068934</v>
      </c>
      <c r="F34">
        <v>1750000000</v>
      </c>
    </row>
    <row r="35" spans="1:6" x14ac:dyDescent="0.25">
      <c r="A35" t="s">
        <v>1212</v>
      </c>
      <c r="B35">
        <v>2127629672.3408289</v>
      </c>
      <c r="C35">
        <v>2010399517.3950157</v>
      </c>
      <c r="D35">
        <v>1846542650.9933901</v>
      </c>
      <c r="E35">
        <v>1602559719.7375395</v>
      </c>
      <c r="F35">
        <v>1750000000</v>
      </c>
    </row>
    <row r="36" spans="1:6" x14ac:dyDescent="0.25">
      <c r="A36" t="s">
        <v>1213</v>
      </c>
      <c r="B36">
        <v>2107673431.8364451</v>
      </c>
      <c r="C36">
        <v>1988165040.6895418</v>
      </c>
      <c r="D36">
        <v>1821476187.0900798</v>
      </c>
      <c r="E36">
        <v>1574109705.7039247</v>
      </c>
      <c r="F36">
        <v>1750000000</v>
      </c>
    </row>
    <row r="37" spans="1:6" x14ac:dyDescent="0.25">
      <c r="A37" t="s">
        <v>1214</v>
      </c>
      <c r="B37">
        <v>2087889966.432447</v>
      </c>
      <c r="C37">
        <v>1966270572.5360408</v>
      </c>
      <c r="D37">
        <v>1796983592.3986595</v>
      </c>
      <c r="E37">
        <v>1546577522.6056612</v>
      </c>
      <c r="F37">
        <v>1750000000</v>
      </c>
    </row>
    <row r="38" spans="1:6" x14ac:dyDescent="0.25">
      <c r="A38" t="s">
        <v>1215</v>
      </c>
      <c r="B38">
        <v>2067932132.8881869</v>
      </c>
      <c r="C38">
        <v>1944172218.7226639</v>
      </c>
      <c r="D38">
        <v>1772269069.579087</v>
      </c>
      <c r="E38">
        <v>1518846413.0714536</v>
      </c>
      <c r="F38">
        <v>1750000000</v>
      </c>
    </row>
    <row r="39" spans="1:6" x14ac:dyDescent="0.25">
      <c r="A39" t="s">
        <v>1216</v>
      </c>
      <c r="B39">
        <v>2046274164.0456231</v>
      </c>
      <c r="C39">
        <v>1920652662.6922088</v>
      </c>
      <c r="D39">
        <v>1746519846.369607</v>
      </c>
      <c r="E39">
        <v>1490643567.5396376</v>
      </c>
      <c r="F39">
        <v>1750000000</v>
      </c>
    </row>
    <row r="40" spans="1:6" x14ac:dyDescent="0.25">
      <c r="A40" t="s">
        <v>1217</v>
      </c>
      <c r="B40">
        <v>2026929290.310756</v>
      </c>
      <c r="C40">
        <v>1899268604.7123075</v>
      </c>
      <c r="D40">
        <v>1722682232.8612626</v>
      </c>
      <c r="E40">
        <v>1464070801.5698011</v>
      </c>
      <c r="F40">
        <v>1750000000</v>
      </c>
    </row>
    <row r="41" spans="1:6" x14ac:dyDescent="0.25">
      <c r="A41" t="s">
        <v>1218</v>
      </c>
      <c r="B41">
        <v>2005643361.879837</v>
      </c>
      <c r="C41">
        <v>1876135841.7769833</v>
      </c>
      <c r="D41">
        <v>1697372487.3942599</v>
      </c>
      <c r="E41">
        <v>1436450559.7336373</v>
      </c>
      <c r="F41">
        <v>1250000000</v>
      </c>
    </row>
    <row r="42" spans="1:6" x14ac:dyDescent="0.25">
      <c r="A42" t="s">
        <v>1219</v>
      </c>
      <c r="B42">
        <v>1985414998.0757589</v>
      </c>
      <c r="C42">
        <v>1854165211.7316396</v>
      </c>
      <c r="D42">
        <v>1673366513.7012994</v>
      </c>
      <c r="E42">
        <v>1410329797.5765247</v>
      </c>
      <c r="F42">
        <v>1250000000</v>
      </c>
    </row>
    <row r="43" spans="1:6" x14ac:dyDescent="0.25">
      <c r="A43" t="s">
        <v>1220</v>
      </c>
      <c r="B43">
        <v>1966030368.614187</v>
      </c>
      <c r="C43">
        <v>1832947944.4561191</v>
      </c>
      <c r="D43">
        <v>1650011114.1132421</v>
      </c>
      <c r="E43">
        <v>1384755494.3883257</v>
      </c>
      <c r="F43">
        <v>1250000000</v>
      </c>
    </row>
    <row r="44" spans="1:6" x14ac:dyDescent="0.25">
      <c r="A44" t="s">
        <v>1221</v>
      </c>
      <c r="B44">
        <v>1947157765.311084</v>
      </c>
      <c r="C44">
        <v>1812373112.6010368</v>
      </c>
      <c r="D44">
        <v>1627474213.8695688</v>
      </c>
      <c r="E44">
        <v>1360242772.9137733</v>
      </c>
      <c r="F44">
        <v>1250000000</v>
      </c>
    </row>
    <row r="45" spans="1:6" x14ac:dyDescent="0.25">
      <c r="A45" t="s">
        <v>1222</v>
      </c>
      <c r="B45">
        <v>1927290839.541188</v>
      </c>
      <c r="C45">
        <v>1790838844.2358005</v>
      </c>
      <c r="D45">
        <v>1604047055.5739079</v>
      </c>
      <c r="E45">
        <v>1334983920.8347447</v>
      </c>
      <c r="F45">
        <v>1250000000</v>
      </c>
    </row>
    <row r="46" spans="1:6" x14ac:dyDescent="0.25">
      <c r="A46" t="s">
        <v>1223</v>
      </c>
      <c r="B46">
        <v>1908047949.4778991</v>
      </c>
      <c r="C46">
        <v>1769951280.2687721</v>
      </c>
      <c r="D46">
        <v>1581306308.4556985</v>
      </c>
      <c r="E46">
        <v>1310483489.0198622</v>
      </c>
      <c r="F46">
        <v>1250000000</v>
      </c>
    </row>
    <row r="47" spans="1:6" x14ac:dyDescent="0.25">
      <c r="A47" t="s">
        <v>1224</v>
      </c>
      <c r="B47">
        <v>1889037470.398144</v>
      </c>
      <c r="C47">
        <v>1749632040.8881202</v>
      </c>
      <c r="D47">
        <v>1559561591.1206672</v>
      </c>
      <c r="E47">
        <v>1287517356.0077379</v>
      </c>
      <c r="F47">
        <v>1250000000</v>
      </c>
    </row>
    <row r="48" spans="1:6" x14ac:dyDescent="0.25">
      <c r="A48" t="s">
        <v>1225</v>
      </c>
      <c r="B48">
        <v>1869729751.1267321</v>
      </c>
      <c r="C48">
        <v>1728811999.9647801</v>
      </c>
      <c r="D48">
        <v>1537084236.8997703</v>
      </c>
      <c r="E48">
        <v>1263586128.6434891</v>
      </c>
      <c r="F48">
        <v>1250000000</v>
      </c>
    </row>
    <row r="49" spans="1:6" x14ac:dyDescent="0.25">
      <c r="A49" t="s">
        <v>1226</v>
      </c>
      <c r="B49">
        <v>1851227262.4283371</v>
      </c>
      <c r="C49">
        <v>1708894403.7251196</v>
      </c>
      <c r="D49">
        <v>1515635940.7255552</v>
      </c>
      <c r="E49">
        <v>1240846784.4413908</v>
      </c>
      <c r="F49">
        <v>1250000000</v>
      </c>
    </row>
    <row r="50" spans="1:6" x14ac:dyDescent="0.25">
      <c r="A50" t="s">
        <v>1227</v>
      </c>
      <c r="B50">
        <v>1831886010.397167</v>
      </c>
      <c r="C50">
        <v>1688172087.5745938</v>
      </c>
      <c r="D50">
        <v>1493449273.4320271</v>
      </c>
      <c r="E50">
        <v>1217503896.523576</v>
      </c>
      <c r="F50">
        <v>1250000000</v>
      </c>
    </row>
    <row r="51" spans="1:6" x14ac:dyDescent="0.25">
      <c r="A51" t="s">
        <v>1228</v>
      </c>
      <c r="B51">
        <v>1813062984.382165</v>
      </c>
      <c r="C51">
        <v>1668083248.4208503</v>
      </c>
      <c r="D51">
        <v>1472045550.6701472</v>
      </c>
      <c r="E51">
        <v>1195135691.2869022</v>
      </c>
      <c r="F51">
        <v>1250000000</v>
      </c>
    </row>
    <row r="52" spans="1:6" x14ac:dyDescent="0.25">
      <c r="A52" t="s">
        <v>1229</v>
      </c>
      <c r="B52">
        <v>1794152327.602078</v>
      </c>
      <c r="C52">
        <v>1647885079.5483286</v>
      </c>
      <c r="D52">
        <v>1450522742.1427684</v>
      </c>
      <c r="E52">
        <v>1172673548.9481306</v>
      </c>
      <c r="F52">
        <v>1250000000</v>
      </c>
    </row>
    <row r="53" spans="1:6" x14ac:dyDescent="0.25">
      <c r="A53" t="s">
        <v>1230</v>
      </c>
      <c r="B53">
        <v>1775054175.1258061</v>
      </c>
      <c r="C53">
        <v>1627578709.1990376</v>
      </c>
      <c r="D53">
        <v>1429004886.1577396</v>
      </c>
      <c r="E53">
        <v>1150384231.8116338</v>
      </c>
      <c r="F53">
        <v>1250000000</v>
      </c>
    </row>
    <row r="54" spans="1:6" x14ac:dyDescent="0.25">
      <c r="A54" t="s">
        <v>1231</v>
      </c>
      <c r="B54">
        <v>1757165258.717948</v>
      </c>
      <c r="C54">
        <v>1608531448.5072477</v>
      </c>
      <c r="D54">
        <v>1408805495.9835336</v>
      </c>
      <c r="E54">
        <v>1129474231.6210437</v>
      </c>
      <c r="F54">
        <v>750000000</v>
      </c>
    </row>
    <row r="55" spans="1:6" x14ac:dyDescent="0.25">
      <c r="A55" t="s">
        <v>1232</v>
      </c>
      <c r="B55">
        <v>1737238626.9752259</v>
      </c>
      <c r="C55">
        <v>1587593105.9931581</v>
      </c>
      <c r="D55">
        <v>1386930753.4623108</v>
      </c>
      <c r="E55">
        <v>1107227051.2489116</v>
      </c>
      <c r="F55">
        <v>750000000</v>
      </c>
    </row>
    <row r="56" spans="1:6" x14ac:dyDescent="0.25">
      <c r="A56" t="s">
        <v>1233</v>
      </c>
      <c r="B56">
        <v>1719807199.9140539</v>
      </c>
      <c r="C56">
        <v>1569083481.1101158</v>
      </c>
      <c r="D56">
        <v>1367386826.1617911</v>
      </c>
      <c r="E56">
        <v>1087149785.3035131</v>
      </c>
      <c r="F56">
        <v>750000000</v>
      </c>
    </row>
    <row r="57" spans="1:6" x14ac:dyDescent="0.25">
      <c r="A57" t="s">
        <v>1234</v>
      </c>
      <c r="B57">
        <v>1702595039.5380909</v>
      </c>
      <c r="C57">
        <v>1550745145.5446513</v>
      </c>
      <c r="D57">
        <v>1347968875.1180561</v>
      </c>
      <c r="E57">
        <v>1067172135.1956354</v>
      </c>
      <c r="F57">
        <v>750000000</v>
      </c>
    </row>
    <row r="58" spans="1:6" x14ac:dyDescent="0.25">
      <c r="A58" t="s">
        <v>1235</v>
      </c>
      <c r="B58">
        <v>1685592958.5509861</v>
      </c>
      <c r="C58">
        <v>1532655521.0355453</v>
      </c>
      <c r="D58">
        <v>1328856487.300853</v>
      </c>
      <c r="E58">
        <v>1047585100.6851217</v>
      </c>
      <c r="F58">
        <v>750000000</v>
      </c>
    </row>
    <row r="59" spans="1:6" x14ac:dyDescent="0.25">
      <c r="A59" t="s">
        <v>1236</v>
      </c>
      <c r="B59">
        <v>1667774217.0418351</v>
      </c>
      <c r="C59">
        <v>1514130208.6361296</v>
      </c>
      <c r="D59">
        <v>1309778530.3861492</v>
      </c>
      <c r="E59">
        <v>1028594293.6021529</v>
      </c>
      <c r="F59">
        <v>750000000</v>
      </c>
    </row>
    <row r="60" spans="1:6" x14ac:dyDescent="0.25">
      <c r="A60" t="s">
        <v>1237</v>
      </c>
      <c r="B60">
        <v>1650055969.229378</v>
      </c>
      <c r="C60">
        <v>1495503463.7633955</v>
      </c>
      <c r="D60">
        <v>1290375650.2548234</v>
      </c>
      <c r="E60">
        <v>1009064719.8676591</v>
      </c>
      <c r="F60">
        <v>750000000</v>
      </c>
    </row>
    <row r="61" spans="1:6" x14ac:dyDescent="0.25">
      <c r="A61" t="s">
        <v>1238</v>
      </c>
      <c r="B61">
        <v>1632723516.107554</v>
      </c>
      <c r="C61">
        <v>1477365510.2241094</v>
      </c>
      <c r="D61">
        <v>1271588112.5562489</v>
      </c>
      <c r="E61">
        <v>990296868.2592082</v>
      </c>
      <c r="F61">
        <v>750000000</v>
      </c>
    </row>
    <row r="62" spans="1:6" x14ac:dyDescent="0.25">
      <c r="A62" t="s">
        <v>1239</v>
      </c>
      <c r="B62">
        <v>1615242367.288271</v>
      </c>
      <c r="C62">
        <v>1459068846.3085718</v>
      </c>
      <c r="D62">
        <v>1252646071.5610626</v>
      </c>
      <c r="E62">
        <v>971413079.48403728</v>
      </c>
      <c r="F62">
        <v>750000000</v>
      </c>
    </row>
    <row r="63" spans="1:6" x14ac:dyDescent="0.25">
      <c r="A63" t="s">
        <v>1240</v>
      </c>
      <c r="B63">
        <v>1598197710.0177701</v>
      </c>
      <c r="C63">
        <v>1441302538.5130444</v>
      </c>
      <c r="D63">
        <v>1234347708.0700653</v>
      </c>
      <c r="E63">
        <v>953299059.11119533</v>
      </c>
      <c r="F63">
        <v>750000000</v>
      </c>
    </row>
    <row r="64" spans="1:6" x14ac:dyDescent="0.25">
      <c r="A64" t="s">
        <v>1241</v>
      </c>
      <c r="B64">
        <v>1581401488.477145</v>
      </c>
      <c r="C64">
        <v>1423736338.3536062</v>
      </c>
      <c r="D64">
        <v>1216202876.0966344</v>
      </c>
      <c r="E64">
        <v>935307237.71645701</v>
      </c>
      <c r="F64">
        <v>750000000</v>
      </c>
    </row>
    <row r="65" spans="1:6" x14ac:dyDescent="0.25">
      <c r="A65" t="s">
        <v>1242</v>
      </c>
      <c r="B65">
        <v>1563935272.8755071</v>
      </c>
      <c r="C65">
        <v>1405623406.3642471</v>
      </c>
      <c r="D65">
        <v>1197676503.8535004</v>
      </c>
      <c r="E65">
        <v>917158548.13278615</v>
      </c>
      <c r="F65">
        <v>750000000</v>
      </c>
    </row>
    <row r="66" spans="1:6" x14ac:dyDescent="0.25">
      <c r="A66" t="s">
        <v>1243</v>
      </c>
      <c r="B66">
        <v>1547456703.100215</v>
      </c>
      <c r="C66">
        <v>1388530016.4990327</v>
      </c>
      <c r="D66">
        <v>1180199942.2325451</v>
      </c>
      <c r="E66">
        <v>900070568.80619061</v>
      </c>
      <c r="F66">
        <v>750000000</v>
      </c>
    </row>
    <row r="67" spans="1:6" x14ac:dyDescent="0.25">
      <c r="A67" t="s">
        <v>1244</v>
      </c>
      <c r="B67">
        <v>1531628373.4916551</v>
      </c>
      <c r="C67">
        <v>1371996325.0526981</v>
      </c>
      <c r="D67">
        <v>1163181155.0963371</v>
      </c>
      <c r="E67">
        <v>883334004.21207881</v>
      </c>
      <c r="F67">
        <v>750000000</v>
      </c>
    </row>
    <row r="68" spans="1:6" x14ac:dyDescent="0.25">
      <c r="A68" t="s">
        <v>1245</v>
      </c>
      <c r="B68">
        <v>1514939499.509021</v>
      </c>
      <c r="C68">
        <v>1354819362.0741649</v>
      </c>
      <c r="D68">
        <v>1145791434.5622618</v>
      </c>
      <c r="E68">
        <v>866561213.19954538</v>
      </c>
      <c r="F68">
        <v>750000000</v>
      </c>
    </row>
    <row r="69" spans="1:6" x14ac:dyDescent="0.25">
      <c r="A69" t="s">
        <v>1246</v>
      </c>
      <c r="B69">
        <v>1498352905.7198639</v>
      </c>
      <c r="C69">
        <v>1337713157.86217</v>
      </c>
      <c r="D69">
        <v>1128447265.3732469</v>
      </c>
      <c r="E69">
        <v>849829031.16821766</v>
      </c>
      <c r="F69">
        <v>750000000</v>
      </c>
    </row>
    <row r="70" spans="1:6" x14ac:dyDescent="0.25">
      <c r="A70" t="s">
        <v>1247</v>
      </c>
      <c r="B70">
        <v>1482492645.676702</v>
      </c>
      <c r="C70">
        <v>1321308446.0804615</v>
      </c>
      <c r="D70">
        <v>1111774154.0324895</v>
      </c>
      <c r="E70">
        <v>833726273.39124298</v>
      </c>
      <c r="F70">
        <v>750000000</v>
      </c>
    </row>
    <row r="71" spans="1:6" x14ac:dyDescent="0.25">
      <c r="A71" t="s">
        <v>1248</v>
      </c>
      <c r="B71">
        <v>1467025970.5778539</v>
      </c>
      <c r="C71">
        <v>1305520178.1795266</v>
      </c>
      <c r="D71">
        <v>1095965964.6614625</v>
      </c>
      <c r="E71">
        <v>818726773.56734562</v>
      </c>
      <c r="F71">
        <v>750000000</v>
      </c>
    </row>
    <row r="72" spans="1:6" x14ac:dyDescent="0.25">
      <c r="A72" t="s">
        <v>1249</v>
      </c>
      <c r="B72">
        <v>1451749944.8736579</v>
      </c>
      <c r="C72">
        <v>1289734697.6204381</v>
      </c>
      <c r="D72">
        <v>1079960708.8691168</v>
      </c>
      <c r="E72">
        <v>803353148.73258865</v>
      </c>
      <c r="F72">
        <v>750000000</v>
      </c>
    </row>
    <row r="73" spans="1:6" x14ac:dyDescent="0.25">
      <c r="A73" t="s">
        <v>1250</v>
      </c>
      <c r="B73">
        <v>1436444721.512002</v>
      </c>
      <c r="C73">
        <v>1274042875.781661</v>
      </c>
      <c r="D73">
        <v>1064195412.6126448</v>
      </c>
      <c r="E73">
        <v>788380748.9216764</v>
      </c>
      <c r="F73">
        <v>750000000</v>
      </c>
    </row>
    <row r="74" spans="1:6" x14ac:dyDescent="0.25">
      <c r="A74" t="s">
        <v>1251</v>
      </c>
      <c r="B74">
        <v>1419274864.770745</v>
      </c>
      <c r="C74">
        <v>1256679169.9733753</v>
      </c>
      <c r="D74">
        <v>1047022098.919106</v>
      </c>
      <c r="E74">
        <v>772373022.28232479</v>
      </c>
      <c r="F74">
        <v>750000000</v>
      </c>
    </row>
    <row r="75" spans="1:6" x14ac:dyDescent="0.25">
      <c r="A75" t="s">
        <v>1252</v>
      </c>
      <c r="B75">
        <v>1403468477.073981</v>
      </c>
      <c r="C75">
        <v>1240643852.3741102</v>
      </c>
      <c r="D75">
        <v>1031117901.5887333</v>
      </c>
      <c r="E75">
        <v>757522711.90157187</v>
      </c>
      <c r="F75">
        <v>750000000</v>
      </c>
    </row>
    <row r="76" spans="1:6" x14ac:dyDescent="0.25">
      <c r="A76" t="s">
        <v>1253</v>
      </c>
      <c r="B76">
        <v>1388626737.5682321</v>
      </c>
      <c r="C76">
        <v>1225442018.7507217</v>
      </c>
      <c r="D76">
        <v>1015893214.3906838</v>
      </c>
      <c r="E76">
        <v>743176572.10467052</v>
      </c>
      <c r="F76">
        <v>750000000</v>
      </c>
    </row>
    <row r="77" spans="1:6" x14ac:dyDescent="0.25">
      <c r="A77" t="s">
        <v>1254</v>
      </c>
      <c r="B77">
        <v>1373618357.3803971</v>
      </c>
      <c r="C77">
        <v>1210141374.6260948</v>
      </c>
      <c r="D77">
        <v>1000657591.3304007</v>
      </c>
      <c r="E77">
        <v>728930403.66709793</v>
      </c>
      <c r="F77">
        <v>750000000</v>
      </c>
    </row>
    <row r="78" spans="1:6" x14ac:dyDescent="0.25">
      <c r="A78" t="s">
        <v>1255</v>
      </c>
      <c r="B78">
        <v>1358740223.3179851</v>
      </c>
      <c r="C78">
        <v>1195069096.4447131</v>
      </c>
      <c r="D78">
        <v>985762216.74396551</v>
      </c>
      <c r="E78">
        <v>715136298.23260176</v>
      </c>
      <c r="F78">
        <v>750000000</v>
      </c>
    </row>
    <row r="79" spans="1:6" x14ac:dyDescent="0.25">
      <c r="A79" t="s">
        <v>1256</v>
      </c>
      <c r="B79">
        <v>1343707949.9986479</v>
      </c>
      <c r="C79">
        <v>1179843079.716464</v>
      </c>
      <c r="D79">
        <v>970727860.85344386</v>
      </c>
      <c r="E79">
        <v>701246599.21652949</v>
      </c>
      <c r="F79">
        <v>750000000</v>
      </c>
    </row>
    <row r="80" spans="1:6" x14ac:dyDescent="0.25">
      <c r="A80" t="s">
        <v>1257</v>
      </c>
      <c r="B80">
        <v>1325872397.4930711</v>
      </c>
      <c r="C80">
        <v>1162271671.4081824</v>
      </c>
      <c r="D80">
        <v>953917167.75379992</v>
      </c>
      <c r="E80">
        <v>686277913.14154398</v>
      </c>
      <c r="F80">
        <v>750000000</v>
      </c>
    </row>
    <row r="81" spans="1:6" x14ac:dyDescent="0.25">
      <c r="A81" t="s">
        <v>1258</v>
      </c>
      <c r="B81">
        <v>1311130282.452601</v>
      </c>
      <c r="C81">
        <v>1147399220.4603622</v>
      </c>
      <c r="D81">
        <v>939315860.65676451</v>
      </c>
      <c r="E81">
        <v>672911007.01197135</v>
      </c>
      <c r="F81">
        <v>750000000</v>
      </c>
    </row>
    <row r="82" spans="1:6" x14ac:dyDescent="0.25">
      <c r="A82" t="s">
        <v>1259</v>
      </c>
      <c r="B82">
        <v>1296774668.7544661</v>
      </c>
      <c r="C82">
        <v>1132911537.8315732</v>
      </c>
      <c r="D82">
        <v>925096840.6393863</v>
      </c>
      <c r="E82">
        <v>659917725.87429929</v>
      </c>
      <c r="F82">
        <v>750000000</v>
      </c>
    </row>
    <row r="83" spans="1:6" x14ac:dyDescent="0.25">
      <c r="A83" t="s">
        <v>1260</v>
      </c>
      <c r="B83">
        <v>1281750360.143373</v>
      </c>
      <c r="C83">
        <v>1118008926.7955585</v>
      </c>
      <c r="D83">
        <v>910755727.18231714</v>
      </c>
      <c r="E83">
        <v>647112895.60969138</v>
      </c>
      <c r="F83">
        <v>0</v>
      </c>
    </row>
    <row r="84" spans="1:6" x14ac:dyDescent="0.25">
      <c r="A84" t="s">
        <v>1261</v>
      </c>
      <c r="B84">
        <v>1267411464.5333681</v>
      </c>
      <c r="C84">
        <v>1103626787.9029362</v>
      </c>
      <c r="D84">
        <v>896753263.80657232</v>
      </c>
      <c r="E84">
        <v>634465087.23800635</v>
      </c>
    </row>
    <row r="85" spans="1:6" x14ac:dyDescent="0.25">
      <c r="A85" t="s">
        <v>1262</v>
      </c>
      <c r="B85">
        <v>1253088214.812602</v>
      </c>
      <c r="C85">
        <v>1089363470.4068742</v>
      </c>
      <c r="D85">
        <v>882984963.37871599</v>
      </c>
      <c r="E85">
        <v>622162963.35622621</v>
      </c>
    </row>
    <row r="86" spans="1:6" x14ac:dyDescent="0.25">
      <c r="A86" t="s">
        <v>1263</v>
      </c>
      <c r="B86">
        <v>1238678269.9253621</v>
      </c>
      <c r="C86">
        <v>1075009891.6318519</v>
      </c>
      <c r="D86">
        <v>869134627.58886433</v>
      </c>
      <c r="E86">
        <v>609809968.35333633</v>
      </c>
    </row>
    <row r="87" spans="1:6" x14ac:dyDescent="0.25">
      <c r="A87" t="s">
        <v>1264</v>
      </c>
      <c r="B87">
        <v>1224292159.780201</v>
      </c>
      <c r="C87">
        <v>1060780604.1032985</v>
      </c>
      <c r="D87">
        <v>855519534.29968262</v>
      </c>
      <c r="E87">
        <v>597796654.12996137</v>
      </c>
    </row>
    <row r="88" spans="1:6" x14ac:dyDescent="0.25">
      <c r="A88" t="s">
        <v>1265</v>
      </c>
      <c r="B88">
        <v>1210591186.7907209</v>
      </c>
      <c r="C88">
        <v>1047130450.0764161</v>
      </c>
      <c r="D88">
        <v>842362920.89473045</v>
      </c>
      <c r="E88">
        <v>586110377.60806501</v>
      </c>
    </row>
    <row r="89" spans="1:6" x14ac:dyDescent="0.25">
      <c r="A89" t="s">
        <v>1266</v>
      </c>
      <c r="B89">
        <v>1196733174.296567</v>
      </c>
      <c r="C89">
        <v>1033387943.1064553</v>
      </c>
      <c r="D89">
        <v>829193589.7508204</v>
      </c>
      <c r="E89">
        <v>574503560.77245045</v>
      </c>
    </row>
    <row r="90" spans="1:6" x14ac:dyDescent="0.25">
      <c r="A90" t="s">
        <v>1267</v>
      </c>
      <c r="B90">
        <v>1183138188.825505</v>
      </c>
      <c r="C90">
        <v>1019971631.667935</v>
      </c>
      <c r="D90">
        <v>816413929.80269158</v>
      </c>
      <c r="E90">
        <v>563330516.55605876</v>
      </c>
    </row>
    <row r="91" spans="1:6" x14ac:dyDescent="0.25">
      <c r="A91" t="s">
        <v>1268</v>
      </c>
      <c r="B91">
        <v>1168159257.6114271</v>
      </c>
      <c r="C91">
        <v>1005350398.825834</v>
      </c>
      <c r="D91">
        <v>802664139.6592114</v>
      </c>
      <c r="E91">
        <v>551497251.48461401</v>
      </c>
    </row>
    <row r="92" spans="1:6" x14ac:dyDescent="0.25">
      <c r="A92" t="s">
        <v>1269</v>
      </c>
      <c r="B92">
        <v>1154551720.9331551</v>
      </c>
      <c r="C92">
        <v>992008407.2026881</v>
      </c>
      <c r="D92">
        <v>790062640.91588402</v>
      </c>
      <c r="E92">
        <v>540613767.42727768</v>
      </c>
    </row>
    <row r="93" spans="1:6" x14ac:dyDescent="0.25">
      <c r="A93" t="s">
        <v>1270</v>
      </c>
      <c r="B93">
        <v>1141124730.336623</v>
      </c>
      <c r="C93">
        <v>978808779.95116293</v>
      </c>
      <c r="D93">
        <v>777567540.24623668</v>
      </c>
      <c r="E93">
        <v>529810202.70686525</v>
      </c>
    </row>
    <row r="94" spans="1:6" x14ac:dyDescent="0.25">
      <c r="A94" t="s">
        <v>1271</v>
      </c>
      <c r="B94">
        <v>1127261999.8480971</v>
      </c>
      <c r="C94">
        <v>965277948.68926084</v>
      </c>
      <c r="D94">
        <v>764868444.80915248</v>
      </c>
      <c r="E94">
        <v>518950050.49762458</v>
      </c>
    </row>
    <row r="95" spans="1:6" x14ac:dyDescent="0.25">
      <c r="A95" t="s">
        <v>1272</v>
      </c>
      <c r="B95">
        <v>1113824377.581943</v>
      </c>
      <c r="C95">
        <v>952310032.78584945</v>
      </c>
      <c r="D95">
        <v>752859326.74577415</v>
      </c>
      <c r="E95">
        <v>508847518.11930764</v>
      </c>
    </row>
    <row r="96" spans="1:6" x14ac:dyDescent="0.25">
      <c r="A96" t="s">
        <v>1273</v>
      </c>
      <c r="B96">
        <v>1099508763.4251561</v>
      </c>
      <c r="C96">
        <v>938475879.95638907</v>
      </c>
      <c r="D96">
        <v>740035720.98116744</v>
      </c>
      <c r="E96">
        <v>498061679.24064875</v>
      </c>
    </row>
    <row r="97" spans="1:5" x14ac:dyDescent="0.25">
      <c r="A97" t="s">
        <v>1274</v>
      </c>
      <c r="B97">
        <v>1085688403.0642719</v>
      </c>
      <c r="C97">
        <v>925158576.55320811</v>
      </c>
      <c r="D97">
        <v>727738773.82942903</v>
      </c>
      <c r="E97">
        <v>487777814.30966473</v>
      </c>
    </row>
    <row r="98" spans="1:5" x14ac:dyDescent="0.25">
      <c r="A98" t="s">
        <v>1275</v>
      </c>
      <c r="B98">
        <v>1072358453.467876</v>
      </c>
      <c r="C98">
        <v>912249720.82615721</v>
      </c>
      <c r="D98">
        <v>715759576.64094222</v>
      </c>
      <c r="E98">
        <v>477716581.27766573</v>
      </c>
    </row>
    <row r="99" spans="1:5" x14ac:dyDescent="0.25">
      <c r="A99" t="s">
        <v>1276</v>
      </c>
      <c r="B99">
        <v>1059365008.6424789</v>
      </c>
      <c r="C99">
        <v>899717035.61857831</v>
      </c>
      <c r="D99">
        <v>704188841.98104537</v>
      </c>
      <c r="E99">
        <v>468067374.74383068</v>
      </c>
    </row>
    <row r="100" spans="1:5" x14ac:dyDescent="0.25">
      <c r="A100" t="s">
        <v>1277</v>
      </c>
      <c r="B100">
        <v>1046790037.750252</v>
      </c>
      <c r="C100">
        <v>887529259.85097063</v>
      </c>
      <c r="D100">
        <v>692883099.2599107</v>
      </c>
      <c r="E100">
        <v>458601868.04221737</v>
      </c>
    </row>
    <row r="101" spans="1:5" x14ac:dyDescent="0.25">
      <c r="A101" t="s">
        <v>1278</v>
      </c>
      <c r="B101">
        <v>1033618896.442745</v>
      </c>
      <c r="C101">
        <v>874875628.11848831</v>
      </c>
      <c r="D101">
        <v>681267544.53198183</v>
      </c>
      <c r="E101">
        <v>449003959.20950449</v>
      </c>
    </row>
    <row r="102" spans="1:5" x14ac:dyDescent="0.25">
      <c r="A102" t="s">
        <v>1279</v>
      </c>
      <c r="B102">
        <v>1021322793.700363</v>
      </c>
      <c r="C102">
        <v>863049018.11889446</v>
      </c>
      <c r="D102">
        <v>670404022.58058882</v>
      </c>
      <c r="E102">
        <v>440032917.33236969</v>
      </c>
    </row>
    <row r="103" spans="1:5" x14ac:dyDescent="0.25">
      <c r="A103" t="s">
        <v>1280</v>
      </c>
      <c r="B103">
        <v>1008301456.517746</v>
      </c>
      <c r="C103">
        <v>850600457.31025887</v>
      </c>
      <c r="D103">
        <v>659053777.23862481</v>
      </c>
      <c r="E103">
        <v>430750735.11459315</v>
      </c>
    </row>
    <row r="104" spans="1:5" x14ac:dyDescent="0.25">
      <c r="A104" t="s">
        <v>1281</v>
      </c>
      <c r="B104">
        <v>995242177.38655198</v>
      </c>
      <c r="C104">
        <v>838205585.35353398</v>
      </c>
      <c r="D104">
        <v>647851635.22787106</v>
      </c>
      <c r="E104">
        <v>421693412.372392</v>
      </c>
    </row>
    <row r="105" spans="1:5" x14ac:dyDescent="0.25">
      <c r="A105" t="s">
        <v>1282</v>
      </c>
      <c r="B105">
        <v>982943290.047876</v>
      </c>
      <c r="C105">
        <v>826443216.1449573</v>
      </c>
      <c r="D105">
        <v>637135965.1260761</v>
      </c>
      <c r="E105">
        <v>412961911.7801044</v>
      </c>
    </row>
    <row r="106" spans="1:5" x14ac:dyDescent="0.25">
      <c r="A106" t="s">
        <v>1283</v>
      </c>
      <c r="B106">
        <v>970609072.09974897</v>
      </c>
      <c r="C106">
        <v>814688680.35861516</v>
      </c>
      <c r="D106">
        <v>626476632.81561017</v>
      </c>
      <c r="E106">
        <v>404333172.27570164</v>
      </c>
    </row>
    <row r="107" spans="1:5" x14ac:dyDescent="0.25">
      <c r="A107" t="s">
        <v>1284</v>
      </c>
      <c r="B107">
        <v>958042510.86140096</v>
      </c>
      <c r="C107">
        <v>802908839.27126145</v>
      </c>
      <c r="D107">
        <v>615999769.86365867</v>
      </c>
      <c r="E107">
        <v>396050036.42872036</v>
      </c>
    </row>
    <row r="108" spans="1:5" x14ac:dyDescent="0.25">
      <c r="A108" t="s">
        <v>1285</v>
      </c>
      <c r="B108">
        <v>946224607.64050698</v>
      </c>
      <c r="C108">
        <v>791659588.11471069</v>
      </c>
      <c r="D108">
        <v>605824565.81976092</v>
      </c>
      <c r="E108">
        <v>387858226.20460975</v>
      </c>
    </row>
    <row r="109" spans="1:5" x14ac:dyDescent="0.25">
      <c r="A109" t="s">
        <v>1286</v>
      </c>
      <c r="B109">
        <v>934466215.70376694</v>
      </c>
      <c r="C109">
        <v>780538632.06432128</v>
      </c>
      <c r="D109">
        <v>595844004.75456882</v>
      </c>
      <c r="E109">
        <v>379904803.35004008</v>
      </c>
    </row>
    <row r="110" spans="1:5" x14ac:dyDescent="0.25">
      <c r="A110" t="s">
        <v>1287</v>
      </c>
      <c r="B110">
        <v>921957521.19917905</v>
      </c>
      <c r="C110">
        <v>768784270.31350458</v>
      </c>
      <c r="D110">
        <v>585378480.16695583</v>
      </c>
      <c r="E110">
        <v>371651237.31040269</v>
      </c>
    </row>
    <row r="111" spans="1:5" x14ac:dyDescent="0.25">
      <c r="A111" t="s">
        <v>1288</v>
      </c>
      <c r="B111">
        <v>910480532.086676</v>
      </c>
      <c r="C111">
        <v>757967879.3982954</v>
      </c>
      <c r="D111">
        <v>575722010.02437174</v>
      </c>
      <c r="E111">
        <v>364022096.61966026</v>
      </c>
    </row>
    <row r="112" spans="1:5" x14ac:dyDescent="0.25">
      <c r="A112" t="s">
        <v>1289</v>
      </c>
      <c r="B112">
        <v>899095605.921767</v>
      </c>
      <c r="C112">
        <v>747220523.48127031</v>
      </c>
      <c r="D112">
        <v>566115330.68544066</v>
      </c>
      <c r="E112">
        <v>356431804.45148623</v>
      </c>
    </row>
    <row r="113" spans="1:5" x14ac:dyDescent="0.25">
      <c r="A113" t="s">
        <v>1290</v>
      </c>
      <c r="B113">
        <v>887835993.16790497</v>
      </c>
      <c r="C113">
        <v>736611412.61669123</v>
      </c>
      <c r="D113">
        <v>556658263.13918054</v>
      </c>
      <c r="E113">
        <v>348993077.91896617</v>
      </c>
    </row>
    <row r="114" spans="1:5" x14ac:dyDescent="0.25">
      <c r="A114" t="s">
        <v>1291</v>
      </c>
      <c r="B114">
        <v>876575101.94655502</v>
      </c>
      <c r="C114">
        <v>726074838.70525253</v>
      </c>
      <c r="D114">
        <v>547345272.37521446</v>
      </c>
      <c r="E114">
        <v>341747705.65606874</v>
      </c>
    </row>
    <row r="115" spans="1:5" x14ac:dyDescent="0.25">
      <c r="A115" t="s">
        <v>1292</v>
      </c>
      <c r="B115">
        <v>865506287.08657396</v>
      </c>
      <c r="C115">
        <v>715690515.9777838</v>
      </c>
      <c r="D115">
        <v>538145036.87787604</v>
      </c>
      <c r="E115">
        <v>334580168.21235406</v>
      </c>
    </row>
    <row r="116" spans="1:5" x14ac:dyDescent="0.25">
      <c r="A116" t="s">
        <v>1293</v>
      </c>
      <c r="B116">
        <v>853048663.53266704</v>
      </c>
      <c r="C116">
        <v>704231427.82427227</v>
      </c>
      <c r="D116">
        <v>528225358.94660634</v>
      </c>
      <c r="E116">
        <v>327066592.43252552</v>
      </c>
    </row>
    <row r="117" spans="1:5" x14ac:dyDescent="0.25">
      <c r="A117" t="s">
        <v>1294</v>
      </c>
      <c r="B117">
        <v>842068005.48664904</v>
      </c>
      <c r="C117">
        <v>693987329.22802687</v>
      </c>
      <c r="D117">
        <v>519217687.41956669</v>
      </c>
      <c r="E117">
        <v>320127540.06971633</v>
      </c>
    </row>
    <row r="118" spans="1:5" x14ac:dyDescent="0.25">
      <c r="A118" t="s">
        <v>1295</v>
      </c>
      <c r="B118">
        <v>830898518.14817202</v>
      </c>
      <c r="C118">
        <v>683620595.25443828</v>
      </c>
      <c r="D118">
        <v>510160897.84099442</v>
      </c>
      <c r="E118">
        <v>313211245.68923241</v>
      </c>
    </row>
    <row r="119" spans="1:5" x14ac:dyDescent="0.25">
      <c r="A119" t="s">
        <v>1296</v>
      </c>
      <c r="B119">
        <v>819890418.87837505</v>
      </c>
      <c r="C119">
        <v>673530222.46335351</v>
      </c>
      <c r="D119">
        <v>501476093.87352753</v>
      </c>
      <c r="E119">
        <v>306701163.89548987</v>
      </c>
    </row>
    <row r="120" spans="1:5" x14ac:dyDescent="0.25">
      <c r="A120" t="s">
        <v>1297</v>
      </c>
      <c r="B120">
        <v>808981508.98741806</v>
      </c>
      <c r="C120">
        <v>663441525.13789368</v>
      </c>
      <c r="D120">
        <v>492708313.20769584</v>
      </c>
      <c r="E120">
        <v>300062483.36749476</v>
      </c>
    </row>
    <row r="121" spans="1:5" x14ac:dyDescent="0.25">
      <c r="A121" t="s">
        <v>1298</v>
      </c>
      <c r="B121">
        <v>797998744.55027795</v>
      </c>
      <c r="C121">
        <v>653360423.71016169</v>
      </c>
      <c r="D121">
        <v>484027270.38500398</v>
      </c>
      <c r="E121">
        <v>293567330.36637145</v>
      </c>
    </row>
    <row r="122" spans="1:5" x14ac:dyDescent="0.25">
      <c r="A122" t="s">
        <v>1299</v>
      </c>
      <c r="B122">
        <v>787370624.88089895</v>
      </c>
      <c r="C122">
        <v>643565275.89251208</v>
      </c>
      <c r="D122">
        <v>475558230.84134042</v>
      </c>
      <c r="E122">
        <v>287209112.54394245</v>
      </c>
    </row>
    <row r="123" spans="1:5" x14ac:dyDescent="0.25">
      <c r="A123" t="s">
        <v>1300</v>
      </c>
      <c r="B123">
        <v>776802668.09676301</v>
      </c>
      <c r="C123">
        <v>633885276.16520703</v>
      </c>
      <c r="D123">
        <v>467252389.31264395</v>
      </c>
      <c r="E123">
        <v>281036110.72764879</v>
      </c>
    </row>
    <row r="124" spans="1:5" x14ac:dyDescent="0.25">
      <c r="A124" t="s">
        <v>1301</v>
      </c>
      <c r="B124">
        <v>766427493.60550106</v>
      </c>
      <c r="C124">
        <v>624358185.9900825</v>
      </c>
      <c r="D124">
        <v>459059278.45966822</v>
      </c>
      <c r="E124">
        <v>274938769.77616549</v>
      </c>
    </row>
    <row r="125" spans="1:5" x14ac:dyDescent="0.25">
      <c r="A125" t="s">
        <v>1302</v>
      </c>
      <c r="B125">
        <v>756155930.29121399</v>
      </c>
      <c r="C125">
        <v>614945851.7074039</v>
      </c>
      <c r="D125">
        <v>450988978.67562735</v>
      </c>
      <c r="E125">
        <v>268961280.39921778</v>
      </c>
    </row>
    <row r="126" spans="1:5" x14ac:dyDescent="0.25">
      <c r="A126" t="s">
        <v>1303</v>
      </c>
      <c r="B126">
        <v>745488565.265131</v>
      </c>
      <c r="C126">
        <v>605275451.59568834</v>
      </c>
      <c r="D126">
        <v>442804351.58387637</v>
      </c>
      <c r="E126">
        <v>262997608.00491327</v>
      </c>
    </row>
    <row r="127" spans="1:5" x14ac:dyDescent="0.25">
      <c r="A127" t="s">
        <v>1304</v>
      </c>
      <c r="B127">
        <v>735407519.01468396</v>
      </c>
      <c r="C127">
        <v>596077760.86541319</v>
      </c>
      <c r="D127">
        <v>434966521.67492765</v>
      </c>
      <c r="E127">
        <v>257248214.77791831</v>
      </c>
    </row>
    <row r="128" spans="1:5" x14ac:dyDescent="0.25">
      <c r="A128" t="s">
        <v>1305</v>
      </c>
      <c r="B128">
        <v>725395137.63992405</v>
      </c>
      <c r="C128">
        <v>586997232.38773274</v>
      </c>
      <c r="D128">
        <v>427286069.02020699</v>
      </c>
      <c r="E128">
        <v>251669945.4386279</v>
      </c>
    </row>
    <row r="129" spans="1:5" x14ac:dyDescent="0.25">
      <c r="A129" t="s">
        <v>1306</v>
      </c>
      <c r="B129">
        <v>715391888.09814596</v>
      </c>
      <c r="C129">
        <v>577920638.1329056</v>
      </c>
      <c r="D129">
        <v>419609175.91839951</v>
      </c>
      <c r="E129">
        <v>246101475.56894401</v>
      </c>
    </row>
    <row r="130" spans="1:5" x14ac:dyDescent="0.25">
      <c r="A130" t="s">
        <v>1307</v>
      </c>
      <c r="B130">
        <v>705576392.28340399</v>
      </c>
      <c r="C130">
        <v>569024561.74772668</v>
      </c>
      <c r="D130">
        <v>412099301.77043921</v>
      </c>
      <c r="E130">
        <v>240673203.78126439</v>
      </c>
    </row>
    <row r="131" spans="1:5" x14ac:dyDescent="0.25">
      <c r="A131" t="s">
        <v>1308</v>
      </c>
      <c r="B131">
        <v>695825726.70242405</v>
      </c>
      <c r="C131">
        <v>560270550.30393422</v>
      </c>
      <c r="D131">
        <v>404794033.48906815</v>
      </c>
      <c r="E131">
        <v>235469960.21178773</v>
      </c>
    </row>
    <row r="132" spans="1:5" x14ac:dyDescent="0.25">
      <c r="A132" t="s">
        <v>1309</v>
      </c>
      <c r="B132">
        <v>686149559.57189596</v>
      </c>
      <c r="C132">
        <v>551542370.32121491</v>
      </c>
      <c r="D132">
        <v>397474509.01367617</v>
      </c>
      <c r="E132">
        <v>230232860.30132028</v>
      </c>
    </row>
    <row r="133" spans="1:5" x14ac:dyDescent="0.25">
      <c r="A133" t="s">
        <v>1310</v>
      </c>
      <c r="B133">
        <v>676516076.15797806</v>
      </c>
      <c r="C133">
        <v>542906165.76050627</v>
      </c>
      <c r="D133">
        <v>390287769.16633368</v>
      </c>
      <c r="E133">
        <v>225143313.00428179</v>
      </c>
    </row>
    <row r="134" spans="1:5" x14ac:dyDescent="0.25">
      <c r="A134" t="s">
        <v>1311</v>
      </c>
      <c r="B134">
        <v>666924113.637254</v>
      </c>
      <c r="C134">
        <v>534300833.90258402</v>
      </c>
      <c r="D134">
        <v>383124665.34939444</v>
      </c>
      <c r="E134">
        <v>220075067.12464282</v>
      </c>
    </row>
    <row r="135" spans="1:5" x14ac:dyDescent="0.25">
      <c r="A135" t="s">
        <v>1312</v>
      </c>
      <c r="B135">
        <v>657249700.38319004</v>
      </c>
      <c r="C135">
        <v>525685973.13752735</v>
      </c>
      <c r="D135">
        <v>376019542.53797567</v>
      </c>
      <c r="E135">
        <v>215108331.00603783</v>
      </c>
    </row>
    <row r="136" spans="1:5" x14ac:dyDescent="0.25">
      <c r="A136" t="s">
        <v>1313</v>
      </c>
      <c r="B136">
        <v>647781983.99217403</v>
      </c>
      <c r="C136">
        <v>517234680.40068918</v>
      </c>
      <c r="D136">
        <v>369033470.247365</v>
      </c>
      <c r="E136">
        <v>210217656.69367105</v>
      </c>
    </row>
    <row r="137" spans="1:5" x14ac:dyDescent="0.25">
      <c r="A137" t="s">
        <v>1314</v>
      </c>
      <c r="B137">
        <v>638372905.61346304</v>
      </c>
      <c r="C137">
        <v>508857284.77650136</v>
      </c>
      <c r="D137">
        <v>362133089.51843864</v>
      </c>
      <c r="E137">
        <v>205413159.63484728</v>
      </c>
    </row>
    <row r="138" spans="1:5" x14ac:dyDescent="0.25">
      <c r="A138" t="s">
        <v>1315</v>
      </c>
      <c r="B138">
        <v>628947871.206599</v>
      </c>
      <c r="C138">
        <v>500521528.43742853</v>
      </c>
      <c r="D138">
        <v>355324164.05803269</v>
      </c>
      <c r="E138">
        <v>200724728.66166571</v>
      </c>
    </row>
    <row r="139" spans="1:5" x14ac:dyDescent="0.25">
      <c r="A139" t="s">
        <v>1316</v>
      </c>
      <c r="B139">
        <v>619674534.29347503</v>
      </c>
      <c r="C139">
        <v>492305331.08738273</v>
      </c>
      <c r="D139">
        <v>348602592.41984713</v>
      </c>
      <c r="E139">
        <v>196093576.94564956</v>
      </c>
    </row>
    <row r="140" spans="1:5" x14ac:dyDescent="0.25">
      <c r="A140" t="s">
        <v>1317</v>
      </c>
      <c r="B140">
        <v>610047783.87954998</v>
      </c>
      <c r="C140">
        <v>483861763.34878278</v>
      </c>
      <c r="D140">
        <v>341780393.05023485</v>
      </c>
      <c r="E140">
        <v>191467904.59719342</v>
      </c>
    </row>
    <row r="141" spans="1:5" x14ac:dyDescent="0.25">
      <c r="A141" t="s">
        <v>1318</v>
      </c>
      <c r="B141">
        <v>600745764.21765196</v>
      </c>
      <c r="C141">
        <v>475675678.57717115</v>
      </c>
      <c r="D141">
        <v>335143561.37909609</v>
      </c>
      <c r="E141">
        <v>186954679.24336657</v>
      </c>
    </row>
    <row r="142" spans="1:5" x14ac:dyDescent="0.25">
      <c r="A142" t="s">
        <v>1319</v>
      </c>
      <c r="B142">
        <v>591434000.58814001</v>
      </c>
      <c r="C142">
        <v>467508268.03570199</v>
      </c>
      <c r="D142">
        <v>328551400.47894204</v>
      </c>
      <c r="E142">
        <v>182501064.28076342</v>
      </c>
    </row>
    <row r="143" spans="1:5" x14ac:dyDescent="0.25">
      <c r="A143" t="s">
        <v>1320</v>
      </c>
      <c r="B143">
        <v>582373281.92933905</v>
      </c>
      <c r="C143">
        <v>459640801.59609234</v>
      </c>
      <c r="D143">
        <v>322280268.17343462</v>
      </c>
      <c r="E143">
        <v>178332626.63601238</v>
      </c>
    </row>
    <row r="144" spans="1:5" x14ac:dyDescent="0.25">
      <c r="A144" t="s">
        <v>1321</v>
      </c>
      <c r="B144">
        <v>573391672.60455406</v>
      </c>
      <c r="C144">
        <v>451784463.24410653</v>
      </c>
      <c r="D144">
        <v>315966127.47147816</v>
      </c>
      <c r="E144">
        <v>174098182.34200421</v>
      </c>
    </row>
    <row r="145" spans="1:5" x14ac:dyDescent="0.25">
      <c r="A145" t="s">
        <v>1322</v>
      </c>
      <c r="B145">
        <v>564403527.52250695</v>
      </c>
      <c r="C145">
        <v>443972622.24345237</v>
      </c>
      <c r="D145">
        <v>309738501.66768056</v>
      </c>
      <c r="E145">
        <v>169967147.59979692</v>
      </c>
    </row>
    <row r="146" spans="1:5" x14ac:dyDescent="0.25">
      <c r="A146" t="s">
        <v>1323</v>
      </c>
      <c r="B146">
        <v>555555691.61635303</v>
      </c>
      <c r="C146">
        <v>436271507.84151661</v>
      </c>
      <c r="D146">
        <v>303591736.95479894</v>
      </c>
      <c r="E146">
        <v>165888530.2780225</v>
      </c>
    </row>
    <row r="147" spans="1:5" x14ac:dyDescent="0.25">
      <c r="A147" t="s">
        <v>1324</v>
      </c>
      <c r="B147">
        <v>546785052.83885002</v>
      </c>
      <c r="C147">
        <v>428679231.9930957</v>
      </c>
      <c r="D147">
        <v>297574222.34883016</v>
      </c>
      <c r="E147">
        <v>161933910.36640608</v>
      </c>
    </row>
    <row r="148" spans="1:5" x14ac:dyDescent="0.25">
      <c r="A148" t="s">
        <v>1325</v>
      </c>
      <c r="B148">
        <v>538101043.08691502</v>
      </c>
      <c r="C148">
        <v>421155447.92075574</v>
      </c>
      <c r="D148">
        <v>291607963.0026871</v>
      </c>
      <c r="E148">
        <v>158015065.21889666</v>
      </c>
    </row>
    <row r="149" spans="1:5" x14ac:dyDescent="0.25">
      <c r="A149" t="s">
        <v>1326</v>
      </c>
      <c r="B149">
        <v>529489759.63764697</v>
      </c>
      <c r="C149">
        <v>413712776.61084461</v>
      </c>
      <c r="D149">
        <v>285726145.45898044</v>
      </c>
      <c r="E149">
        <v>154172074.98878792</v>
      </c>
    </row>
    <row r="150" spans="1:5" x14ac:dyDescent="0.25">
      <c r="A150" t="s">
        <v>1327</v>
      </c>
      <c r="B150">
        <v>520960025.68019199</v>
      </c>
      <c r="C150">
        <v>406380002.57732219</v>
      </c>
      <c r="D150">
        <v>279971062.30814391</v>
      </c>
      <c r="E150">
        <v>150447495.95476171</v>
      </c>
    </row>
    <row r="151" spans="1:5" x14ac:dyDescent="0.25">
      <c r="A151" t="s">
        <v>1328</v>
      </c>
      <c r="B151">
        <v>512470647.572312</v>
      </c>
      <c r="C151">
        <v>399079760.73665786</v>
      </c>
      <c r="D151">
        <v>274242407.2849775</v>
      </c>
      <c r="E151">
        <v>146744911.48718557</v>
      </c>
    </row>
    <row r="152" spans="1:5" x14ac:dyDescent="0.25">
      <c r="A152" t="s">
        <v>1329</v>
      </c>
      <c r="B152">
        <v>503257244.81825399</v>
      </c>
      <c r="C152">
        <v>391261669.3383761</v>
      </c>
      <c r="D152">
        <v>268208155.92022857</v>
      </c>
      <c r="E152">
        <v>142927731.81564632</v>
      </c>
    </row>
    <row r="153" spans="1:5" x14ac:dyDescent="0.25">
      <c r="A153" t="s">
        <v>1330</v>
      </c>
      <c r="B153">
        <v>494833854.58884197</v>
      </c>
      <c r="C153">
        <v>384060330.79164839</v>
      </c>
      <c r="D153">
        <v>262602115.93527851</v>
      </c>
      <c r="E153">
        <v>139347557.99868879</v>
      </c>
    </row>
    <row r="154" spans="1:5" x14ac:dyDescent="0.25">
      <c r="A154" t="s">
        <v>1331</v>
      </c>
      <c r="B154">
        <v>486451942.97820801</v>
      </c>
      <c r="C154">
        <v>376914433.33322787</v>
      </c>
      <c r="D154">
        <v>257060667.39598921</v>
      </c>
      <c r="E154">
        <v>135829277.77846494</v>
      </c>
    </row>
    <row r="155" spans="1:5" x14ac:dyDescent="0.25">
      <c r="A155" t="s">
        <v>1332</v>
      </c>
      <c r="B155">
        <v>478115658.75349301</v>
      </c>
      <c r="C155">
        <v>369887722.73207068</v>
      </c>
      <c r="D155">
        <v>251688802.83405864</v>
      </c>
      <c r="E155">
        <v>132481936.31570905</v>
      </c>
    </row>
    <row r="156" spans="1:5" x14ac:dyDescent="0.25">
      <c r="A156" t="s">
        <v>1333</v>
      </c>
      <c r="B156">
        <v>469811225.302001</v>
      </c>
      <c r="C156">
        <v>362846649.60724807</v>
      </c>
      <c r="D156">
        <v>246269817.59811285</v>
      </c>
      <c r="E156">
        <v>129080482.54537514</v>
      </c>
    </row>
    <row r="157" spans="1:5" x14ac:dyDescent="0.25">
      <c r="A157" t="s">
        <v>1334</v>
      </c>
      <c r="B157">
        <v>461614508.79728901</v>
      </c>
      <c r="C157">
        <v>355930937.83721989</v>
      </c>
      <c r="D157">
        <v>240981430.24058354</v>
      </c>
      <c r="E157">
        <v>125790850.24730426</v>
      </c>
    </row>
    <row r="158" spans="1:5" x14ac:dyDescent="0.25">
      <c r="A158" t="s">
        <v>1335</v>
      </c>
      <c r="B158">
        <v>453229292.54085398</v>
      </c>
      <c r="C158">
        <v>348872741.77808684</v>
      </c>
      <c r="D158">
        <v>235601998.44514012</v>
      </c>
      <c r="E158">
        <v>122461920.09851152</v>
      </c>
    </row>
    <row r="159" spans="1:5" x14ac:dyDescent="0.25">
      <c r="A159" t="s">
        <v>1336</v>
      </c>
      <c r="B159">
        <v>445229153.250512</v>
      </c>
      <c r="C159">
        <v>342152109.325234</v>
      </c>
      <c r="D159">
        <v>230494687.76102322</v>
      </c>
      <c r="E159">
        <v>119316113.51353236</v>
      </c>
    </row>
    <row r="160" spans="1:5" x14ac:dyDescent="0.25">
      <c r="A160" t="s">
        <v>1337</v>
      </c>
      <c r="B160">
        <v>437325285.09815502</v>
      </c>
      <c r="C160">
        <v>335508088.61946559</v>
      </c>
      <c r="D160">
        <v>225444054.61129922</v>
      </c>
      <c r="E160">
        <v>116207346.41618598</v>
      </c>
    </row>
    <row r="161" spans="1:5" x14ac:dyDescent="0.25">
      <c r="A161" t="s">
        <v>1338</v>
      </c>
      <c r="B161">
        <v>429539795.95838302</v>
      </c>
      <c r="C161">
        <v>328976285.3712194</v>
      </c>
      <c r="D161">
        <v>220492832.79439571</v>
      </c>
      <c r="E161">
        <v>113173798.95761237</v>
      </c>
    </row>
    <row r="162" spans="1:5" x14ac:dyDescent="0.25">
      <c r="A162" t="s">
        <v>1339</v>
      </c>
      <c r="B162">
        <v>421900684.63748097</v>
      </c>
      <c r="C162">
        <v>322595255.99335724</v>
      </c>
      <c r="D162">
        <v>215683850.62672836</v>
      </c>
      <c r="E162">
        <v>110251657.95240724</v>
      </c>
    </row>
    <row r="163" spans="1:5" x14ac:dyDescent="0.25">
      <c r="A163" t="s">
        <v>1340</v>
      </c>
      <c r="B163">
        <v>414345295.74887598</v>
      </c>
      <c r="C163">
        <v>316280879.54564792</v>
      </c>
      <c r="D163">
        <v>210924332.16068903</v>
      </c>
      <c r="E163">
        <v>107362051.84403023</v>
      </c>
    </row>
    <row r="164" spans="1:5" x14ac:dyDescent="0.25">
      <c r="A164" t="s">
        <v>1341</v>
      </c>
      <c r="B164">
        <v>406857404.76377797</v>
      </c>
      <c r="C164">
        <v>310055407.68081087</v>
      </c>
      <c r="D164">
        <v>206263708.77839163</v>
      </c>
      <c r="E164">
        <v>104559386.43318288</v>
      </c>
    </row>
    <row r="165" spans="1:5" x14ac:dyDescent="0.25">
      <c r="A165" t="s">
        <v>1342</v>
      </c>
      <c r="B165">
        <v>399207292.23171198</v>
      </c>
      <c r="C165">
        <v>303709467.72879064</v>
      </c>
      <c r="D165">
        <v>201528250.9483631</v>
      </c>
      <c r="E165">
        <v>101726185.30645031</v>
      </c>
    </row>
    <row r="166" spans="1:5" x14ac:dyDescent="0.25">
      <c r="A166" t="s">
        <v>1343</v>
      </c>
      <c r="B166">
        <v>391870364.64220601</v>
      </c>
      <c r="C166">
        <v>297622023.36995471</v>
      </c>
      <c r="D166">
        <v>196986635.59865344</v>
      </c>
      <c r="E166">
        <v>99012540.87825574</v>
      </c>
    </row>
    <row r="167" spans="1:5" x14ac:dyDescent="0.25">
      <c r="A167" t="s">
        <v>1344</v>
      </c>
      <c r="B167">
        <v>383585671.80273002</v>
      </c>
      <c r="C167">
        <v>290883537.64843357</v>
      </c>
      <c r="D167">
        <v>192084338.97867683</v>
      </c>
      <c r="E167">
        <v>96179034.1389101</v>
      </c>
    </row>
    <row r="168" spans="1:5" x14ac:dyDescent="0.25">
      <c r="A168" t="s">
        <v>1345</v>
      </c>
      <c r="B168">
        <v>376380334.18136799</v>
      </c>
      <c r="C168">
        <v>284935439.82094759</v>
      </c>
      <c r="D168">
        <v>187678004.18533716</v>
      </c>
      <c r="E168">
        <v>93574701.412838727</v>
      </c>
    </row>
    <row r="169" spans="1:5" x14ac:dyDescent="0.25">
      <c r="A169" t="s">
        <v>1346</v>
      </c>
      <c r="B169">
        <v>369241589.663441</v>
      </c>
      <c r="C169">
        <v>279072291.43346941</v>
      </c>
      <c r="D169">
        <v>183363712.16272128</v>
      </c>
      <c r="E169">
        <v>91048867.792036876</v>
      </c>
    </row>
    <row r="170" spans="1:5" x14ac:dyDescent="0.25">
      <c r="A170" t="s">
        <v>1347</v>
      </c>
      <c r="B170">
        <v>362201063.65515703</v>
      </c>
      <c r="C170">
        <v>273286769.37367946</v>
      </c>
      <c r="D170">
        <v>179105686.1594573</v>
      </c>
      <c r="E170">
        <v>88557867.583244875</v>
      </c>
    </row>
    <row r="171" spans="1:5" x14ac:dyDescent="0.25">
      <c r="A171" t="s">
        <v>1348</v>
      </c>
      <c r="B171">
        <v>355323207.45272899</v>
      </c>
      <c r="C171">
        <v>267657254.89749366</v>
      </c>
      <c r="D171">
        <v>174984489.13580206</v>
      </c>
      <c r="E171">
        <v>86165500.306609064</v>
      </c>
    </row>
    <row r="172" spans="1:5" x14ac:dyDescent="0.25">
      <c r="A172" t="s">
        <v>1349</v>
      </c>
      <c r="B172">
        <v>348552086.527803</v>
      </c>
      <c r="C172">
        <v>262111400.94595119</v>
      </c>
      <c r="D172">
        <v>170923012.64896086</v>
      </c>
      <c r="E172">
        <v>83809069.454359412</v>
      </c>
    </row>
    <row r="173" spans="1:5" x14ac:dyDescent="0.25">
      <c r="A173" t="s">
        <v>1350</v>
      </c>
      <c r="B173">
        <v>341732760.26329398</v>
      </c>
      <c r="C173">
        <v>256547400.42702818</v>
      </c>
      <c r="D173">
        <v>166869259.42835197</v>
      </c>
      <c r="E173">
        <v>81474825.271214291</v>
      </c>
    </row>
    <row r="174" spans="1:5" x14ac:dyDescent="0.25">
      <c r="A174" t="s">
        <v>1351</v>
      </c>
      <c r="B174">
        <v>335205764.38845402</v>
      </c>
      <c r="C174">
        <v>251234364.23318869</v>
      </c>
      <c r="D174">
        <v>163011232.14328063</v>
      </c>
      <c r="E174">
        <v>79264862.900969163</v>
      </c>
    </row>
    <row r="175" spans="1:5" x14ac:dyDescent="0.25">
      <c r="A175" t="s">
        <v>1352</v>
      </c>
      <c r="B175">
        <v>328754075.81221402</v>
      </c>
      <c r="C175">
        <v>245980958.27869418</v>
      </c>
      <c r="D175">
        <v>159196703.10832492</v>
      </c>
      <c r="E175">
        <v>77082159.242475152</v>
      </c>
    </row>
    <row r="176" spans="1:5" x14ac:dyDescent="0.25">
      <c r="A176" t="s">
        <v>1353</v>
      </c>
      <c r="B176">
        <v>322334099.50208002</v>
      </c>
      <c r="C176">
        <v>240781521.97863105</v>
      </c>
      <c r="D176">
        <v>155448130.36395478</v>
      </c>
      <c r="E176">
        <v>74958586.544582605</v>
      </c>
    </row>
    <row r="177" spans="1:5" x14ac:dyDescent="0.25">
      <c r="A177" t="s">
        <v>1354</v>
      </c>
      <c r="B177">
        <v>315948265.58741701</v>
      </c>
      <c r="C177">
        <v>235611051.95847234</v>
      </c>
      <c r="D177">
        <v>151723236.69431588</v>
      </c>
      <c r="E177">
        <v>72852524.255256191</v>
      </c>
    </row>
    <row r="178" spans="1:5" x14ac:dyDescent="0.25">
      <c r="A178" t="s">
        <v>1355</v>
      </c>
      <c r="B178">
        <v>309592123.73019701</v>
      </c>
      <c r="C178">
        <v>230479532.89436248</v>
      </c>
      <c r="D178">
        <v>148041302.87035865</v>
      </c>
      <c r="E178">
        <v>70783498.40293619</v>
      </c>
    </row>
    <row r="179" spans="1:5" x14ac:dyDescent="0.25">
      <c r="A179" t="s">
        <v>1356</v>
      </c>
      <c r="B179">
        <v>303267519.28078598</v>
      </c>
      <c r="C179">
        <v>225412866.70042628</v>
      </c>
      <c r="D179">
        <v>144442393.84318206</v>
      </c>
      <c r="E179">
        <v>68789055.992264852</v>
      </c>
    </row>
    <row r="180" spans="1:5" x14ac:dyDescent="0.25">
      <c r="A180" t="s">
        <v>1357</v>
      </c>
      <c r="B180">
        <v>296992022.40498799</v>
      </c>
      <c r="C180">
        <v>220374005.91321918</v>
      </c>
      <c r="D180">
        <v>140854405.28859976</v>
      </c>
      <c r="E180">
        <v>66796195.33490476</v>
      </c>
    </row>
    <row r="181" spans="1:5" x14ac:dyDescent="0.25">
      <c r="A181" t="s">
        <v>1358</v>
      </c>
      <c r="B181">
        <v>290767726.52284199</v>
      </c>
      <c r="C181">
        <v>215401311.70411763</v>
      </c>
      <c r="D181">
        <v>137337196.88448194</v>
      </c>
      <c r="E181">
        <v>64861285.861484505</v>
      </c>
    </row>
    <row r="182" spans="1:5" x14ac:dyDescent="0.25">
      <c r="A182" t="s">
        <v>1359</v>
      </c>
      <c r="B182">
        <v>284635081.50129801</v>
      </c>
      <c r="C182">
        <v>210500604.86920589</v>
      </c>
      <c r="D182">
        <v>133871236.98840988</v>
      </c>
      <c r="E182">
        <v>62956600.786884271</v>
      </c>
    </row>
    <row r="183" spans="1:5" x14ac:dyDescent="0.25">
      <c r="A183" t="s">
        <v>1360</v>
      </c>
      <c r="B183">
        <v>278628555.33699298</v>
      </c>
      <c r="C183">
        <v>205720279.39232472</v>
      </c>
      <c r="D183">
        <v>130509101.88088864</v>
      </c>
      <c r="E183">
        <v>61123875.049997494</v>
      </c>
    </row>
    <row r="184" spans="1:5" x14ac:dyDescent="0.25">
      <c r="A184" t="s">
        <v>1361</v>
      </c>
      <c r="B184">
        <v>272756406.04649401</v>
      </c>
      <c r="C184">
        <v>201043122.42159954</v>
      </c>
      <c r="D184">
        <v>127217544.61181538</v>
      </c>
      <c r="E184">
        <v>59329912.379033998</v>
      </c>
    </row>
    <row r="185" spans="1:5" x14ac:dyDescent="0.25">
      <c r="A185" t="s">
        <v>1362</v>
      </c>
      <c r="B185">
        <v>266991200.43186301</v>
      </c>
      <c r="C185">
        <v>196459931.55433112</v>
      </c>
      <c r="D185">
        <v>124001194.77970289</v>
      </c>
      <c r="E185">
        <v>57584975.593076155</v>
      </c>
    </row>
    <row r="186" spans="1:5" x14ac:dyDescent="0.25">
      <c r="A186" t="s">
        <v>1363</v>
      </c>
      <c r="B186">
        <v>261328377.345377</v>
      </c>
      <c r="C186">
        <v>191977429.60796571</v>
      </c>
      <c r="D186">
        <v>120873701.37374711</v>
      </c>
      <c r="E186">
        <v>55902498.940533109</v>
      </c>
    </row>
    <row r="187" spans="1:5" x14ac:dyDescent="0.25">
      <c r="A187" t="s">
        <v>1364</v>
      </c>
      <c r="B187">
        <v>255768707.778319</v>
      </c>
      <c r="C187">
        <v>187574496.39630011</v>
      </c>
      <c r="D187">
        <v>117801150.12568937</v>
      </c>
      <c r="E187">
        <v>54250725.576312803</v>
      </c>
    </row>
    <row r="188" spans="1:5" x14ac:dyDescent="0.25">
      <c r="A188" t="s">
        <v>1365</v>
      </c>
      <c r="B188">
        <v>250307631.91488999</v>
      </c>
      <c r="C188">
        <v>183268165.11551255</v>
      </c>
      <c r="D188">
        <v>114813390.08321396</v>
      </c>
      <c r="E188">
        <v>52658034.459747896</v>
      </c>
    </row>
    <row r="189" spans="1:5" x14ac:dyDescent="0.25">
      <c r="A189" t="s">
        <v>1366</v>
      </c>
      <c r="B189">
        <v>244983510.975458</v>
      </c>
      <c r="C189">
        <v>179065769.63642213</v>
      </c>
      <c r="D189">
        <v>111895385.11617143</v>
      </c>
      <c r="E189">
        <v>51102353.139834717</v>
      </c>
    </row>
    <row r="190" spans="1:5" x14ac:dyDescent="0.25">
      <c r="A190" t="s">
        <v>1367</v>
      </c>
      <c r="B190">
        <v>239741259.51478699</v>
      </c>
      <c r="C190">
        <v>174936841.45751321</v>
      </c>
      <c r="D190">
        <v>109037271.52872729</v>
      </c>
      <c r="E190">
        <v>49586141.856785364</v>
      </c>
    </row>
    <row r="191" spans="1:5" x14ac:dyDescent="0.25">
      <c r="A191" t="s">
        <v>1368</v>
      </c>
      <c r="B191">
        <v>234588651.59505901</v>
      </c>
      <c r="C191">
        <v>170914779.98144561</v>
      </c>
      <c r="D191">
        <v>106285600.59678091</v>
      </c>
      <c r="E191">
        <v>48149833.005480923</v>
      </c>
    </row>
    <row r="192" spans="1:5" x14ac:dyDescent="0.25">
      <c r="A192" t="s">
        <v>1369</v>
      </c>
      <c r="B192">
        <v>229495579.966894</v>
      </c>
      <c r="C192">
        <v>166920518.82067865</v>
      </c>
      <c r="D192">
        <v>103537727.70757169</v>
      </c>
      <c r="E192">
        <v>46706314.926722169</v>
      </c>
    </row>
    <row r="193" spans="1:5" x14ac:dyDescent="0.25">
      <c r="A193" t="s">
        <v>1370</v>
      </c>
      <c r="B193">
        <v>224449188.80856001</v>
      </c>
      <c r="C193">
        <v>162982134.36047289</v>
      </c>
      <c r="D193">
        <v>100845998.82316659</v>
      </c>
      <c r="E193">
        <v>45305583.594159648</v>
      </c>
    </row>
    <row r="194" spans="1:5" x14ac:dyDescent="0.25">
      <c r="A194" t="s">
        <v>1371</v>
      </c>
      <c r="B194">
        <v>219438270.292808</v>
      </c>
      <c r="C194">
        <v>159073234.23014611</v>
      </c>
      <c r="D194">
        <v>98177026.602430224</v>
      </c>
      <c r="E194">
        <v>43919718.889751412</v>
      </c>
    </row>
    <row r="195" spans="1:5" x14ac:dyDescent="0.25">
      <c r="A195" t="s">
        <v>1372</v>
      </c>
      <c r="B195">
        <v>214494393.16224101</v>
      </c>
      <c r="C195">
        <v>155234141.59618321</v>
      </c>
      <c r="D195">
        <v>95571802.192108572</v>
      </c>
      <c r="E195">
        <v>42579007.683053605</v>
      </c>
    </row>
    <row r="196" spans="1:5" x14ac:dyDescent="0.25">
      <c r="A196" t="s">
        <v>1373</v>
      </c>
      <c r="B196">
        <v>209599575.05726099</v>
      </c>
      <c r="C196">
        <v>151434377.64089778</v>
      </c>
      <c r="D196">
        <v>92995321.67457588</v>
      </c>
      <c r="E196">
        <v>41255654.45344761</v>
      </c>
    </row>
    <row r="197" spans="1:5" x14ac:dyDescent="0.25">
      <c r="A197" t="s">
        <v>1374</v>
      </c>
      <c r="B197">
        <v>204749332.48039201</v>
      </c>
      <c r="C197">
        <v>147679207.40674224</v>
      </c>
      <c r="D197">
        <v>90458643.251880288</v>
      </c>
      <c r="E197">
        <v>39960330.28165669</v>
      </c>
    </row>
    <row r="198" spans="1:5" x14ac:dyDescent="0.25">
      <c r="A198" t="s">
        <v>1375</v>
      </c>
      <c r="B198">
        <v>199969317.41827101</v>
      </c>
      <c r="C198">
        <v>143994791.33524013</v>
      </c>
      <c r="D198">
        <v>87984722.163534924</v>
      </c>
      <c r="E198">
        <v>38708144.164541408</v>
      </c>
    </row>
    <row r="199" spans="1:5" x14ac:dyDescent="0.25">
      <c r="A199" t="s">
        <v>1376</v>
      </c>
      <c r="B199">
        <v>195248245.88049799</v>
      </c>
      <c r="C199">
        <v>140356761.34295902</v>
      </c>
      <c r="D199">
        <v>85543677.31204538</v>
      </c>
      <c r="E199">
        <v>37474825.395839028</v>
      </c>
    </row>
    <row r="200" spans="1:5" x14ac:dyDescent="0.25">
      <c r="A200" t="s">
        <v>1377</v>
      </c>
      <c r="B200">
        <v>190575530.180742</v>
      </c>
      <c r="C200">
        <v>136772849.40536475</v>
      </c>
      <c r="D200">
        <v>83154209.449328497</v>
      </c>
      <c r="E200">
        <v>36278725.786658503</v>
      </c>
    </row>
    <row r="201" spans="1:5" x14ac:dyDescent="0.25">
      <c r="A201" t="s">
        <v>1378</v>
      </c>
      <c r="B201">
        <v>185990597.58622801</v>
      </c>
      <c r="C201">
        <v>133255924.58255415</v>
      </c>
      <c r="D201">
        <v>80809973.46332252</v>
      </c>
      <c r="E201">
        <v>35106648.392446779</v>
      </c>
    </row>
    <row r="202" spans="1:5" x14ac:dyDescent="0.25">
      <c r="A202" t="s">
        <v>1379</v>
      </c>
      <c r="B202">
        <v>181478859.61112699</v>
      </c>
      <c r="C202">
        <v>129802888.74506079</v>
      </c>
      <c r="D202">
        <v>78515768.857225984</v>
      </c>
      <c r="E202">
        <v>33965492.238018721</v>
      </c>
    </row>
    <row r="203" spans="1:5" x14ac:dyDescent="0.25">
      <c r="A203" t="s">
        <v>1380</v>
      </c>
      <c r="B203">
        <v>177064840.260793</v>
      </c>
      <c r="C203">
        <v>126451728.77826279</v>
      </c>
      <c r="D203">
        <v>76312980.779877916</v>
      </c>
      <c r="E203">
        <v>32886257.552382197</v>
      </c>
    </row>
    <row r="204" spans="1:5" x14ac:dyDescent="0.25">
      <c r="A204" t="s">
        <v>1381</v>
      </c>
      <c r="B204">
        <v>172330448.566479</v>
      </c>
      <c r="C204">
        <v>122861902.69226946</v>
      </c>
      <c r="D204">
        <v>73957968.928023234</v>
      </c>
      <c r="E204">
        <v>31736397.838910811</v>
      </c>
    </row>
    <row r="205" spans="1:5" x14ac:dyDescent="0.25">
      <c r="A205" t="s">
        <v>1382</v>
      </c>
      <c r="B205">
        <v>168022662.91276699</v>
      </c>
      <c r="C205">
        <v>119594068.90503159</v>
      </c>
      <c r="D205">
        <v>71813674.418666452</v>
      </c>
      <c r="E205">
        <v>30689929.284275856</v>
      </c>
    </row>
    <row r="206" spans="1:5" x14ac:dyDescent="0.25">
      <c r="A206" t="s">
        <v>1383</v>
      </c>
      <c r="B206">
        <v>163868461.88049299</v>
      </c>
      <c r="C206">
        <v>116439393.58802706</v>
      </c>
      <c r="D206">
        <v>69741540.202410072</v>
      </c>
      <c r="E206">
        <v>29678154.624149468</v>
      </c>
    </row>
    <row r="207" spans="1:5" x14ac:dyDescent="0.25">
      <c r="A207" t="s">
        <v>1384</v>
      </c>
      <c r="B207">
        <v>159787553.95552999</v>
      </c>
      <c r="C207">
        <v>113353273.52664232</v>
      </c>
      <c r="D207">
        <v>67726001.085990056</v>
      </c>
      <c r="E207">
        <v>28702311.642521478</v>
      </c>
    </row>
    <row r="208" spans="1:5" x14ac:dyDescent="0.25">
      <c r="A208" t="s">
        <v>1385</v>
      </c>
      <c r="B208">
        <v>155252278.61613399</v>
      </c>
      <c r="C208">
        <v>109949150.96952109</v>
      </c>
      <c r="D208">
        <v>65525046.764675118</v>
      </c>
      <c r="E208">
        <v>27651926.987395886</v>
      </c>
    </row>
    <row r="209" spans="1:5" x14ac:dyDescent="0.25">
      <c r="A209" t="s">
        <v>1386</v>
      </c>
      <c r="B209">
        <v>151115545.27691701</v>
      </c>
      <c r="C209">
        <v>106838017.03826858</v>
      </c>
      <c r="D209">
        <v>63509014.129335068</v>
      </c>
      <c r="E209">
        <v>26687632.746650793</v>
      </c>
    </row>
    <row r="210" spans="1:5" x14ac:dyDescent="0.25">
      <c r="A210" t="s">
        <v>1387</v>
      </c>
      <c r="B210">
        <v>147179028.26919699</v>
      </c>
      <c r="C210">
        <v>103884120.60241227</v>
      </c>
      <c r="D210">
        <v>61601102.848052546</v>
      </c>
      <c r="E210">
        <v>25779782.703305591</v>
      </c>
    </row>
    <row r="211" spans="1:5" x14ac:dyDescent="0.25">
      <c r="A211" t="s">
        <v>1388</v>
      </c>
      <c r="B211">
        <v>143265377.62525901</v>
      </c>
      <c r="C211">
        <v>100950218.76767127</v>
      </c>
      <c r="D211">
        <v>59709120.886779487</v>
      </c>
      <c r="E211">
        <v>24882159.032482177</v>
      </c>
    </row>
    <row r="212" spans="1:5" x14ac:dyDescent="0.25">
      <c r="A212" t="s">
        <v>1389</v>
      </c>
      <c r="B212">
        <v>139378057.34161499</v>
      </c>
      <c r="C212">
        <v>98049861.142566577</v>
      </c>
      <c r="D212">
        <v>57850905.736592516</v>
      </c>
      <c r="E212">
        <v>24008975.630865272</v>
      </c>
    </row>
    <row r="213" spans="1:5" x14ac:dyDescent="0.25">
      <c r="A213" t="s">
        <v>1390</v>
      </c>
      <c r="B213">
        <v>135513933.133127</v>
      </c>
      <c r="C213">
        <v>95169832.589474946</v>
      </c>
      <c r="D213">
        <v>56008840.003015071</v>
      </c>
      <c r="E213">
        <v>23146038.205935381</v>
      </c>
    </row>
    <row r="214" spans="1:5" x14ac:dyDescent="0.25">
      <c r="A214" t="s">
        <v>1391</v>
      </c>
      <c r="B214">
        <v>131677141.630182</v>
      </c>
      <c r="C214">
        <v>92318454.341662809</v>
      </c>
      <c r="D214">
        <v>54192587.843201749</v>
      </c>
      <c r="E214">
        <v>22300602.537905656</v>
      </c>
    </row>
    <row r="215" spans="1:5" x14ac:dyDescent="0.25">
      <c r="A215" t="s">
        <v>1392</v>
      </c>
      <c r="B215">
        <v>127881807.529129</v>
      </c>
      <c r="C215">
        <v>89520195.754322931</v>
      </c>
      <c r="D215">
        <v>52429233.074231371</v>
      </c>
      <c r="E215">
        <v>21492415.271811213</v>
      </c>
    </row>
    <row r="216" spans="1:5" x14ac:dyDescent="0.25">
      <c r="A216" t="s">
        <v>1393</v>
      </c>
      <c r="B216">
        <v>124111459.97533</v>
      </c>
      <c r="C216">
        <v>86733509.688817099</v>
      </c>
      <c r="D216">
        <v>50667968.889859587</v>
      </c>
      <c r="E216">
        <v>20682442.85882169</v>
      </c>
    </row>
    <row r="217" spans="1:5" x14ac:dyDescent="0.25">
      <c r="A217" t="s">
        <v>1394</v>
      </c>
      <c r="B217">
        <v>120243206.349153</v>
      </c>
      <c r="C217">
        <v>83892308.442082822</v>
      </c>
      <c r="D217">
        <v>48887574.061757647</v>
      </c>
      <c r="E217">
        <v>19873891.215009656</v>
      </c>
    </row>
    <row r="218" spans="1:5" x14ac:dyDescent="0.25">
      <c r="A218" t="s">
        <v>1395</v>
      </c>
      <c r="B218">
        <v>116557152.578281</v>
      </c>
      <c r="C218">
        <v>81182665.186557293</v>
      </c>
      <c r="D218">
        <v>47188235.670789413</v>
      </c>
      <c r="E218">
        <v>19101821.423705909</v>
      </c>
    </row>
    <row r="219" spans="1:5" x14ac:dyDescent="0.25">
      <c r="A219" t="s">
        <v>1396</v>
      </c>
      <c r="B219">
        <v>112950037.45191699</v>
      </c>
      <c r="C219">
        <v>78541160.717133522</v>
      </c>
      <c r="D219">
        <v>45540470.933323547</v>
      </c>
      <c r="E219">
        <v>18359237.572442085</v>
      </c>
    </row>
    <row r="220" spans="1:5" x14ac:dyDescent="0.25">
      <c r="A220" t="s">
        <v>1397</v>
      </c>
      <c r="B220">
        <v>109402579.471293</v>
      </c>
      <c r="C220">
        <v>75945365.541356191</v>
      </c>
      <c r="D220">
        <v>43923361.713948794</v>
      </c>
      <c r="E220">
        <v>17632314.184996925</v>
      </c>
    </row>
    <row r="221" spans="1:5" x14ac:dyDescent="0.25">
      <c r="A221" t="s">
        <v>1398</v>
      </c>
      <c r="B221">
        <v>105953506.87817299</v>
      </c>
      <c r="C221">
        <v>73426331.335483029</v>
      </c>
      <c r="D221">
        <v>42358465.391219631</v>
      </c>
      <c r="E221">
        <v>16932090.504277892</v>
      </c>
    </row>
    <row r="222" spans="1:5" x14ac:dyDescent="0.25">
      <c r="A222" t="s">
        <v>1399</v>
      </c>
      <c r="B222">
        <v>102649858.963145</v>
      </c>
      <c r="C222">
        <v>71020121.574690878</v>
      </c>
      <c r="D222">
        <v>40869522.779735923</v>
      </c>
      <c r="E222">
        <v>16269942.332779264</v>
      </c>
    </row>
    <row r="223" spans="1:5" x14ac:dyDescent="0.25">
      <c r="A223" t="s">
        <v>1400</v>
      </c>
      <c r="B223">
        <v>99423281.381891996</v>
      </c>
      <c r="C223">
        <v>68671087.646669865</v>
      </c>
      <c r="D223">
        <v>39417236.593149334</v>
      </c>
      <c r="E223">
        <v>15625331.528094687</v>
      </c>
    </row>
    <row r="224" spans="1:5" x14ac:dyDescent="0.25">
      <c r="A224" t="s">
        <v>1401</v>
      </c>
      <c r="B224">
        <v>96240440.737698004</v>
      </c>
      <c r="C224">
        <v>66363609.175350331</v>
      </c>
      <c r="D224">
        <v>37998986.41859673</v>
      </c>
      <c r="E224">
        <v>15001378.278407661</v>
      </c>
    </row>
    <row r="225" spans="1:5" x14ac:dyDescent="0.25">
      <c r="A225" t="s">
        <v>1402</v>
      </c>
      <c r="B225">
        <v>93150409.684761003</v>
      </c>
      <c r="C225">
        <v>64123902.069784932</v>
      </c>
      <c r="D225">
        <v>36623179.913137101</v>
      </c>
      <c r="E225">
        <v>14396993.881140301</v>
      </c>
    </row>
    <row r="226" spans="1:5" x14ac:dyDescent="0.25">
      <c r="A226" t="s">
        <v>1403</v>
      </c>
      <c r="B226">
        <v>90097385.480866998</v>
      </c>
      <c r="C226">
        <v>61917033.449591011</v>
      </c>
      <c r="D226">
        <v>35272832.947485119</v>
      </c>
      <c r="E226">
        <v>13807426.203284632</v>
      </c>
    </row>
    <row r="227" spans="1:5" x14ac:dyDescent="0.25">
      <c r="A227" t="s">
        <v>1404</v>
      </c>
      <c r="B227">
        <v>87089262.973000005</v>
      </c>
      <c r="C227">
        <v>59754815.363375835</v>
      </c>
      <c r="D227">
        <v>33960068.04052978</v>
      </c>
      <c r="E227">
        <v>13240868.980792243</v>
      </c>
    </row>
    <row r="228" spans="1:5" x14ac:dyDescent="0.25">
      <c r="A228" t="s">
        <v>1405</v>
      </c>
      <c r="B228">
        <v>84135083.952426001</v>
      </c>
      <c r="C228">
        <v>57629944.998913519</v>
      </c>
      <c r="D228">
        <v>32669157.966973078</v>
      </c>
      <c r="E228">
        <v>12683598.821230525</v>
      </c>
    </row>
    <row r="229" spans="1:5" x14ac:dyDescent="0.25">
      <c r="A229" t="s">
        <v>1406</v>
      </c>
      <c r="B229">
        <v>81231298.400921002</v>
      </c>
      <c r="C229">
        <v>55549611.77693446</v>
      </c>
      <c r="D229">
        <v>31412357.480266545</v>
      </c>
      <c r="E229">
        <v>12145661.432101708</v>
      </c>
    </row>
    <row r="230" spans="1:5" x14ac:dyDescent="0.25">
      <c r="A230" t="s">
        <v>1407</v>
      </c>
      <c r="B230">
        <v>78418146.184800997</v>
      </c>
      <c r="C230">
        <v>53534898.476193801</v>
      </c>
      <c r="D230">
        <v>30196080.839565925</v>
      </c>
      <c r="E230">
        <v>11625933.607350567</v>
      </c>
    </row>
    <row r="231" spans="1:5" x14ac:dyDescent="0.25">
      <c r="A231" t="s">
        <v>1408</v>
      </c>
      <c r="B231">
        <v>75706798.052919999</v>
      </c>
      <c r="C231">
        <v>51599067.246482976</v>
      </c>
      <c r="D231">
        <v>29032552.111764293</v>
      </c>
      <c r="E231">
        <v>11132137.368622519</v>
      </c>
    </row>
    <row r="232" spans="1:5" x14ac:dyDescent="0.25">
      <c r="A232" t="s">
        <v>1409</v>
      </c>
      <c r="B232">
        <v>73105277.286776006</v>
      </c>
      <c r="C232">
        <v>49741454.481643394</v>
      </c>
      <c r="D232">
        <v>27916176.558450833</v>
      </c>
      <c r="E232">
        <v>10658740.736276599</v>
      </c>
    </row>
    <row r="233" spans="1:5" x14ac:dyDescent="0.25">
      <c r="A233" t="s">
        <v>1410</v>
      </c>
      <c r="B233">
        <v>70589745.001957998</v>
      </c>
      <c r="C233">
        <v>47948402.644640319</v>
      </c>
      <c r="D233">
        <v>26841432.666657075</v>
      </c>
      <c r="E233">
        <v>10204982.736734616</v>
      </c>
    </row>
    <row r="234" spans="1:5" x14ac:dyDescent="0.25">
      <c r="A234" t="s">
        <v>1411</v>
      </c>
      <c r="B234">
        <v>68187145.670040995</v>
      </c>
      <c r="C234">
        <v>46240402.11303933</v>
      </c>
      <c r="D234">
        <v>25821586.278670691</v>
      </c>
      <c r="E234">
        <v>9776999.2892404757</v>
      </c>
    </row>
    <row r="235" spans="1:5" x14ac:dyDescent="0.25">
      <c r="A235" t="s">
        <v>1412</v>
      </c>
      <c r="B235">
        <v>65861503.395101003</v>
      </c>
      <c r="C235">
        <v>44587539.796270296</v>
      </c>
      <c r="D235">
        <v>24835271.906390268</v>
      </c>
      <c r="E235">
        <v>9363715.3700155634</v>
      </c>
    </row>
    <row r="236" spans="1:5" x14ac:dyDescent="0.25">
      <c r="A236" t="s">
        <v>1413</v>
      </c>
      <c r="B236">
        <v>63577964.539249003</v>
      </c>
      <c r="C236">
        <v>42970959.400718063</v>
      </c>
      <c r="D236">
        <v>23875926.137067195</v>
      </c>
      <c r="E236">
        <v>8965109.4270347059</v>
      </c>
    </row>
    <row r="237" spans="1:5" x14ac:dyDescent="0.25">
      <c r="A237" t="s">
        <v>1414</v>
      </c>
      <c r="B237">
        <v>61322430.400728002</v>
      </c>
      <c r="C237">
        <v>41376196.757265128</v>
      </c>
      <c r="D237">
        <v>22931361.342833988</v>
      </c>
      <c r="E237">
        <v>8573967.3542054594</v>
      </c>
    </row>
    <row r="238" spans="1:5" x14ac:dyDescent="0.25">
      <c r="A238" t="s">
        <v>1415</v>
      </c>
      <c r="B238">
        <v>59079536.713604003</v>
      </c>
      <c r="C238">
        <v>39795234.621041127</v>
      </c>
      <c r="D238">
        <v>21999075.580922376</v>
      </c>
      <c r="E238">
        <v>8190549.4960536165</v>
      </c>
    </row>
    <row r="239" spans="1:5" x14ac:dyDescent="0.25">
      <c r="A239" t="s">
        <v>1416</v>
      </c>
      <c r="B239">
        <v>56845859.910154998</v>
      </c>
      <c r="C239">
        <v>38231994.229996696</v>
      </c>
      <c r="D239">
        <v>21086350.949527748</v>
      </c>
      <c r="E239">
        <v>7820689.5946636302</v>
      </c>
    </row>
    <row r="240" spans="1:5" x14ac:dyDescent="0.25">
      <c r="A240" t="s">
        <v>1417</v>
      </c>
      <c r="B240">
        <v>54633215.916150004</v>
      </c>
      <c r="C240">
        <v>36681548.080934599</v>
      </c>
      <c r="D240">
        <v>20179770.711127385</v>
      </c>
      <c r="E240">
        <v>7452748.4943623943</v>
      </c>
    </row>
    <row r="241" spans="1:5" x14ac:dyDescent="0.25">
      <c r="A241" t="s">
        <v>1418</v>
      </c>
      <c r="B241">
        <v>52446852.113589004</v>
      </c>
      <c r="C241">
        <v>35155791.30179742</v>
      </c>
      <c r="D241">
        <v>19292797.960975926</v>
      </c>
      <c r="E241">
        <v>7095966.1952512171</v>
      </c>
    </row>
    <row r="242" spans="1:5" x14ac:dyDescent="0.25">
      <c r="A242" t="s">
        <v>1419</v>
      </c>
      <c r="B242">
        <v>50297883.393365003</v>
      </c>
      <c r="C242">
        <v>33658126.605069384</v>
      </c>
      <c r="D242">
        <v>18423934.084956352</v>
      </c>
      <c r="E242">
        <v>6747692.9548683017</v>
      </c>
    </row>
    <row r="243" spans="1:5" x14ac:dyDescent="0.25">
      <c r="A243" t="s">
        <v>1420</v>
      </c>
      <c r="B243">
        <v>48259295.920455001</v>
      </c>
      <c r="C243">
        <v>32240945.675545383</v>
      </c>
      <c r="D243">
        <v>17604754.397152662</v>
      </c>
      <c r="E243">
        <v>6421241.3729616543</v>
      </c>
    </row>
    <row r="244" spans="1:5" x14ac:dyDescent="0.25">
      <c r="A244" t="s">
        <v>1421</v>
      </c>
      <c r="B244">
        <v>46304833.935498998</v>
      </c>
      <c r="C244">
        <v>30882745.352815129</v>
      </c>
      <c r="D244">
        <v>16820240.149532177</v>
      </c>
      <c r="E244">
        <v>6109108.4700235194</v>
      </c>
    </row>
    <row r="245" spans="1:5" x14ac:dyDescent="0.25">
      <c r="A245" t="s">
        <v>1422</v>
      </c>
      <c r="B245">
        <v>44432004.570528999</v>
      </c>
      <c r="C245">
        <v>29583411.569500543</v>
      </c>
      <c r="D245">
        <v>16071582.430299623</v>
      </c>
      <c r="E245">
        <v>5812472.402306743</v>
      </c>
    </row>
    <row r="246" spans="1:5" x14ac:dyDescent="0.25">
      <c r="A246" t="s">
        <v>1423</v>
      </c>
      <c r="B246">
        <v>42617579.816088997</v>
      </c>
      <c r="C246">
        <v>28328768.279575571</v>
      </c>
      <c r="D246">
        <v>15352101.882930202</v>
      </c>
      <c r="E246">
        <v>5529504.1852623289</v>
      </c>
    </row>
    <row r="247" spans="1:5" x14ac:dyDescent="0.25">
      <c r="A247" t="s">
        <v>1424</v>
      </c>
      <c r="B247">
        <v>40863453.577615</v>
      </c>
      <c r="C247">
        <v>27116694.989427488</v>
      </c>
      <c r="D247">
        <v>14657874.565744683</v>
      </c>
      <c r="E247">
        <v>5257096.7256361023</v>
      </c>
    </row>
    <row r="248" spans="1:5" x14ac:dyDescent="0.25">
      <c r="A248" t="s">
        <v>1425</v>
      </c>
      <c r="B248">
        <v>39159432.722416997</v>
      </c>
      <c r="C248">
        <v>25943265.494212635</v>
      </c>
      <c r="D248">
        <v>13989063.841169592</v>
      </c>
      <c r="E248">
        <v>4996658.8921457473</v>
      </c>
    </row>
    <row r="249" spans="1:5" x14ac:dyDescent="0.25">
      <c r="A249" t="s">
        <v>1426</v>
      </c>
      <c r="B249">
        <v>37566737.080301002</v>
      </c>
      <c r="C249">
        <v>24845886.826236904</v>
      </c>
      <c r="D249">
        <v>13363265.825804355</v>
      </c>
      <c r="E249">
        <v>4752917.515719898</v>
      </c>
    </row>
    <row r="250" spans="1:5" x14ac:dyDescent="0.25">
      <c r="A250" t="s">
        <v>1427</v>
      </c>
      <c r="B250">
        <v>36046283.458471999</v>
      </c>
      <c r="C250">
        <v>23799854.385567822</v>
      </c>
      <c r="D250">
        <v>12768106.53606521</v>
      </c>
      <c r="E250">
        <v>4522002.3856559247</v>
      </c>
    </row>
    <row r="251" spans="1:5" x14ac:dyDescent="0.25">
      <c r="A251" t="s">
        <v>1428</v>
      </c>
      <c r="B251">
        <v>34599109.806051001</v>
      </c>
      <c r="C251">
        <v>22809347.117252659</v>
      </c>
      <c r="D251">
        <v>12208608.533750871</v>
      </c>
      <c r="E251">
        <v>4307303.4508336</v>
      </c>
    </row>
    <row r="252" spans="1:5" x14ac:dyDescent="0.25">
      <c r="A252" t="s">
        <v>1429</v>
      </c>
      <c r="B252">
        <v>33198707.941226002</v>
      </c>
      <c r="C252">
        <v>21849016.376111425</v>
      </c>
      <c r="D252">
        <v>11664853.720578656</v>
      </c>
      <c r="E252">
        <v>4098030.7911886009</v>
      </c>
    </row>
    <row r="253" spans="1:5" x14ac:dyDescent="0.25">
      <c r="A253" t="s">
        <v>1430</v>
      </c>
      <c r="B253">
        <v>31824020.643918</v>
      </c>
      <c r="C253">
        <v>20909917.355410732</v>
      </c>
      <c r="D253">
        <v>11136006.876980392</v>
      </c>
      <c r="E253">
        <v>3896202.2616024939</v>
      </c>
    </row>
    <row r="254" spans="1:5" x14ac:dyDescent="0.25">
      <c r="A254" t="s">
        <v>1431</v>
      </c>
      <c r="B254">
        <v>30472144.401205</v>
      </c>
      <c r="C254">
        <v>19987711.190897666</v>
      </c>
      <c r="D254">
        <v>10617794.914726967</v>
      </c>
      <c r="E254">
        <v>3699158.6329904939</v>
      </c>
    </row>
    <row r="255" spans="1:5" x14ac:dyDescent="0.25">
      <c r="A255" t="s">
        <v>1432</v>
      </c>
      <c r="B255">
        <v>29158506.304494999</v>
      </c>
      <c r="C255">
        <v>19094657.855956405</v>
      </c>
      <c r="D255">
        <v>10118424.961468501</v>
      </c>
      <c r="E255">
        <v>3510731.5483094989</v>
      </c>
    </row>
    <row r="256" spans="1:5" x14ac:dyDescent="0.25">
      <c r="A256" t="s">
        <v>1433</v>
      </c>
      <c r="B256">
        <v>27867245.937008999</v>
      </c>
      <c r="C256">
        <v>18218114.936926015</v>
      </c>
      <c r="D256">
        <v>9629385.3099984601</v>
      </c>
      <c r="E256">
        <v>3326901.1039286489</v>
      </c>
    </row>
    <row r="257" spans="1:5" x14ac:dyDescent="0.25">
      <c r="A257" t="s">
        <v>1434</v>
      </c>
      <c r="B257">
        <v>26594315.173447002</v>
      </c>
      <c r="C257">
        <v>17356453.043027829</v>
      </c>
      <c r="D257">
        <v>9150613.1966481134</v>
      </c>
      <c r="E257">
        <v>3148097.2762080338</v>
      </c>
    </row>
    <row r="258" spans="1:5" x14ac:dyDescent="0.25">
      <c r="A258" t="s">
        <v>1435</v>
      </c>
      <c r="B258">
        <v>25351667.852582</v>
      </c>
      <c r="C258">
        <v>16518296.714375442</v>
      </c>
      <c r="D258">
        <v>8687288.6190961432</v>
      </c>
      <c r="E258">
        <v>2976447.8631661842</v>
      </c>
    </row>
    <row r="259" spans="1:5" x14ac:dyDescent="0.25">
      <c r="A259" t="s">
        <v>1436</v>
      </c>
      <c r="B259">
        <v>24138703.175090998</v>
      </c>
      <c r="C259">
        <v>15701293.801693667</v>
      </c>
      <c r="D259">
        <v>8236610.3345765444</v>
      </c>
      <c r="E259">
        <v>2810083.140154283</v>
      </c>
    </row>
    <row r="260" spans="1:5" x14ac:dyDescent="0.25">
      <c r="A260" t="s">
        <v>1437</v>
      </c>
      <c r="B260">
        <v>22945455.26455</v>
      </c>
      <c r="C260">
        <v>14900633.923408903</v>
      </c>
      <c r="D260">
        <v>7797360.1242753249</v>
      </c>
      <c r="E260">
        <v>2649319.4327673861</v>
      </c>
    </row>
    <row r="261" spans="1:5" x14ac:dyDescent="0.25">
      <c r="A261" t="s">
        <v>1438</v>
      </c>
      <c r="B261">
        <v>21773257.581448998</v>
      </c>
      <c r="C261">
        <v>14115434.645363346</v>
      </c>
      <c r="D261">
        <v>7367687.4836869771</v>
      </c>
      <c r="E261">
        <v>2492726.0250108093</v>
      </c>
    </row>
    <row r="262" spans="1:5" x14ac:dyDescent="0.25">
      <c r="A262" t="s">
        <v>1439</v>
      </c>
      <c r="B262">
        <v>20619767.121491</v>
      </c>
      <c r="C262">
        <v>13344963.193971347</v>
      </c>
      <c r="D262">
        <v>6947817.6834362214</v>
      </c>
      <c r="E262">
        <v>2340714.1747288434</v>
      </c>
    </row>
    <row r="263" spans="1:5" x14ac:dyDescent="0.25">
      <c r="A263" t="s">
        <v>1440</v>
      </c>
      <c r="B263">
        <v>19497216.538624</v>
      </c>
      <c r="C263">
        <v>12599124.34934913</v>
      </c>
      <c r="D263">
        <v>6544440.3224101504</v>
      </c>
      <c r="E263">
        <v>2196380.0710782078</v>
      </c>
    </row>
    <row r="264" spans="1:5" x14ac:dyDescent="0.25">
      <c r="A264" t="s">
        <v>1441</v>
      </c>
      <c r="B264">
        <v>18414668.011459999</v>
      </c>
      <c r="C264">
        <v>11879397.644202115</v>
      </c>
      <c r="D264">
        <v>6154895.1961757885</v>
      </c>
      <c r="E264">
        <v>2056895.6727592109</v>
      </c>
    </row>
    <row r="265" spans="1:5" x14ac:dyDescent="0.25">
      <c r="A265" t="s">
        <v>1442</v>
      </c>
      <c r="B265">
        <v>17357281.359081998</v>
      </c>
      <c r="C265">
        <v>11178892.762771593</v>
      </c>
      <c r="D265">
        <v>5777697.4970994266</v>
      </c>
      <c r="E265">
        <v>1922925.6185242396</v>
      </c>
    </row>
    <row r="266" spans="1:5" x14ac:dyDescent="0.25">
      <c r="A266" t="s">
        <v>1443</v>
      </c>
      <c r="B266">
        <v>16335829.194775</v>
      </c>
      <c r="C266">
        <v>10503185.834181547</v>
      </c>
      <c r="D266">
        <v>5414659.510826597</v>
      </c>
      <c r="E266">
        <v>1794466.9226738913</v>
      </c>
    </row>
    <row r="267" spans="1:5" x14ac:dyDescent="0.25">
      <c r="A267" t="s">
        <v>1444</v>
      </c>
      <c r="B267">
        <v>15350626.520291001</v>
      </c>
      <c r="C267">
        <v>9853545.6188288592</v>
      </c>
      <c r="D267">
        <v>5067250.8178318767</v>
      </c>
      <c r="E267">
        <v>1672448.6418307971</v>
      </c>
    </row>
    <row r="268" spans="1:5" x14ac:dyDescent="0.25">
      <c r="A268" t="s">
        <v>1445</v>
      </c>
      <c r="B268">
        <v>14387481.717837</v>
      </c>
      <c r="C268">
        <v>9219640.5623435266</v>
      </c>
      <c r="D268">
        <v>4729202.9595813276</v>
      </c>
      <c r="E268">
        <v>1554264.6192597428</v>
      </c>
    </row>
    <row r="269" spans="1:5" x14ac:dyDescent="0.25">
      <c r="A269" t="s">
        <v>1446</v>
      </c>
      <c r="B269">
        <v>13444556.935001001</v>
      </c>
      <c r="C269">
        <v>8600792.6724364981</v>
      </c>
      <c r="D269">
        <v>4400545.6893850397</v>
      </c>
      <c r="E269">
        <v>1440124.909522227</v>
      </c>
    </row>
    <row r="270" spans="1:5" x14ac:dyDescent="0.25">
      <c r="A270" t="s">
        <v>1447</v>
      </c>
      <c r="B270">
        <v>12530236.499165</v>
      </c>
      <c r="C270">
        <v>8002723.5128420079</v>
      </c>
      <c r="D270">
        <v>4084469.2949752458</v>
      </c>
      <c r="E270">
        <v>1331206.246799062</v>
      </c>
    </row>
    <row r="271" spans="1:5" x14ac:dyDescent="0.25">
      <c r="A271" t="s">
        <v>1448</v>
      </c>
      <c r="B271">
        <v>11631966.672630001</v>
      </c>
      <c r="C271">
        <v>7416422.6713856002</v>
      </c>
      <c r="D271">
        <v>3775603.5751958778</v>
      </c>
      <c r="E271">
        <v>1225329.0209375629</v>
      </c>
    </row>
    <row r="272" spans="1:5" x14ac:dyDescent="0.25">
      <c r="A272" t="s">
        <v>1449</v>
      </c>
      <c r="B272">
        <v>10746267.276744001</v>
      </c>
      <c r="C272">
        <v>6840463.375371377</v>
      </c>
      <c r="D272">
        <v>3473819.1511645559</v>
      </c>
      <c r="E272">
        <v>1122766.9481408352</v>
      </c>
    </row>
    <row r="273" spans="1:5" x14ac:dyDescent="0.25">
      <c r="A273" t="s">
        <v>1450</v>
      </c>
      <c r="B273">
        <v>9874428.4546130002</v>
      </c>
      <c r="C273">
        <v>6274839.6267841589</v>
      </c>
      <c r="D273">
        <v>3178472.1213142639</v>
      </c>
      <c r="E273">
        <v>1022957.1458876645</v>
      </c>
    </row>
    <row r="274" spans="1:5" x14ac:dyDescent="0.25">
      <c r="A274" t="s">
        <v>1451</v>
      </c>
      <c r="B274">
        <v>9020605.3774040006</v>
      </c>
      <c r="C274">
        <v>5722543.8123937212</v>
      </c>
      <c r="D274">
        <v>2891338.8734715739</v>
      </c>
      <c r="E274">
        <v>926605.02004884917</v>
      </c>
    </row>
    <row r="275" spans="1:5" x14ac:dyDescent="0.25">
      <c r="A275" t="s">
        <v>1452</v>
      </c>
      <c r="B275">
        <v>8184743.744709</v>
      </c>
      <c r="C275">
        <v>5184046.2859538049</v>
      </c>
      <c r="D275">
        <v>2613028.7079264596</v>
      </c>
      <c r="E275">
        <v>834094.73904442985</v>
      </c>
    </row>
    <row r="276" spans="1:5" x14ac:dyDescent="0.25">
      <c r="A276" t="s">
        <v>1453</v>
      </c>
      <c r="B276">
        <v>7362755.6191140004</v>
      </c>
      <c r="C276">
        <v>4655506.6217086324</v>
      </c>
      <c r="D276">
        <v>2340649.3218993531</v>
      </c>
      <c r="E276">
        <v>743984.98814190913</v>
      </c>
    </row>
    <row r="277" spans="1:5" x14ac:dyDescent="0.25">
      <c r="A277" t="s">
        <v>1454</v>
      </c>
      <c r="B277">
        <v>6561916.5689589996</v>
      </c>
      <c r="C277">
        <v>4142321.7341119885</v>
      </c>
      <c r="D277">
        <v>2077509.4039682657</v>
      </c>
      <c r="E277">
        <v>657638.0034511917</v>
      </c>
    </row>
    <row r="278" spans="1:5" x14ac:dyDescent="0.25">
      <c r="A278" t="s">
        <v>1455</v>
      </c>
      <c r="B278">
        <v>5802247.1628210004</v>
      </c>
      <c r="C278">
        <v>3656555.1422164054</v>
      </c>
      <c r="D278">
        <v>1829217.6820449631</v>
      </c>
      <c r="E278">
        <v>576588.41777489614</v>
      </c>
    </row>
    <row r="279" spans="1:5" x14ac:dyDescent="0.25">
      <c r="A279" t="s">
        <v>1456</v>
      </c>
      <c r="B279">
        <v>5081301.3765019998</v>
      </c>
      <c r="C279">
        <v>3196961.5773005341</v>
      </c>
      <c r="D279">
        <v>1595366.4241767153</v>
      </c>
      <c r="E279">
        <v>500814.68469696102</v>
      </c>
    </row>
    <row r="280" spans="1:5" x14ac:dyDescent="0.25">
      <c r="A280" t="s">
        <v>1457</v>
      </c>
      <c r="B280">
        <v>4439037.902032</v>
      </c>
      <c r="C280">
        <v>2788136.9046307332</v>
      </c>
      <c r="D280">
        <v>1387813.8546956026</v>
      </c>
      <c r="E280">
        <v>433814.88085689879</v>
      </c>
    </row>
    <row r="281" spans="1:5" x14ac:dyDescent="0.25">
      <c r="A281" t="s">
        <v>1458</v>
      </c>
      <c r="B281">
        <v>3869449.4668760002</v>
      </c>
      <c r="C281">
        <v>2426259.2276708395</v>
      </c>
      <c r="D281">
        <v>1204615.4164160658</v>
      </c>
      <c r="E281">
        <v>374954.23475318152</v>
      </c>
    </row>
    <row r="282" spans="1:5" x14ac:dyDescent="0.25">
      <c r="A282" t="s">
        <v>1459</v>
      </c>
      <c r="B282">
        <v>3387773.1225220002</v>
      </c>
      <c r="C282">
        <v>2120747.1854130174</v>
      </c>
      <c r="D282">
        <v>1050339.9476420237</v>
      </c>
      <c r="E282">
        <v>325593.56491331063</v>
      </c>
    </row>
    <row r="283" spans="1:5" x14ac:dyDescent="0.25">
      <c r="A283" t="s">
        <v>1460</v>
      </c>
      <c r="B283">
        <v>2959759.9928859998</v>
      </c>
      <c r="C283">
        <v>1849668.3090476668</v>
      </c>
      <c r="D283">
        <v>913753.24580254452</v>
      </c>
      <c r="E283">
        <v>282053.49250450014</v>
      </c>
    </row>
    <row r="284" spans="1:5" x14ac:dyDescent="0.25">
      <c r="A284" t="s">
        <v>1461</v>
      </c>
      <c r="B284">
        <v>2565323.699641</v>
      </c>
      <c r="C284">
        <v>1600538.3844816617</v>
      </c>
      <c r="D284">
        <v>788734.6825188396</v>
      </c>
      <c r="E284">
        <v>242465.28694865198</v>
      </c>
    </row>
    <row r="285" spans="1:5" x14ac:dyDescent="0.25">
      <c r="A285" t="s">
        <v>1462</v>
      </c>
      <c r="B285">
        <v>2236957.9831389999</v>
      </c>
      <c r="C285">
        <v>1393299.6449085444</v>
      </c>
      <c r="D285">
        <v>684862.62096350431</v>
      </c>
      <c r="E285">
        <v>209642.2034089879</v>
      </c>
    </row>
    <row r="286" spans="1:5" x14ac:dyDescent="0.25">
      <c r="A286" t="s">
        <v>1463</v>
      </c>
      <c r="B286">
        <v>1926038.9896450001</v>
      </c>
      <c r="C286">
        <v>1197607.6270124924</v>
      </c>
      <c r="D286">
        <v>587175.03611456405</v>
      </c>
      <c r="E286">
        <v>178977.91926705334</v>
      </c>
    </row>
    <row r="287" spans="1:5" x14ac:dyDescent="0.25">
      <c r="A287" t="s">
        <v>1464</v>
      </c>
      <c r="B287">
        <v>1628079.413277</v>
      </c>
      <c r="C287">
        <v>1010785.9264891044</v>
      </c>
      <c r="D287">
        <v>494439.69814311998</v>
      </c>
      <c r="E287">
        <v>150134.40097161711</v>
      </c>
    </row>
    <row r="288" spans="1:5" x14ac:dyDescent="0.25">
      <c r="A288" t="s">
        <v>1465</v>
      </c>
      <c r="B288">
        <v>1346740.074584</v>
      </c>
      <c r="C288">
        <v>834699.5209322155</v>
      </c>
      <c r="D288">
        <v>407266.23266872426</v>
      </c>
      <c r="E288">
        <v>123140.78157393383</v>
      </c>
    </row>
    <row r="289" spans="1:5" x14ac:dyDescent="0.25">
      <c r="A289" t="s">
        <v>1466</v>
      </c>
      <c r="B289">
        <v>1093893.9441180001</v>
      </c>
      <c r="C289">
        <v>676874.50936356501</v>
      </c>
      <c r="D289">
        <v>329447.46149329701</v>
      </c>
      <c r="E289">
        <v>99203.215987056727</v>
      </c>
    </row>
    <row r="290" spans="1:5" x14ac:dyDescent="0.25">
      <c r="A290" t="s">
        <v>1467</v>
      </c>
      <c r="B290">
        <v>902196.20201600005</v>
      </c>
      <c r="C290">
        <v>557309.84455218422</v>
      </c>
      <c r="D290">
        <v>270563.25428647315</v>
      </c>
      <c r="E290">
        <v>81126.925822491918</v>
      </c>
    </row>
    <row r="291" spans="1:5" x14ac:dyDescent="0.25">
      <c r="A291" t="s">
        <v>1468</v>
      </c>
      <c r="B291">
        <v>748551.09831499995</v>
      </c>
      <c r="C291">
        <v>461640.3190039536</v>
      </c>
      <c r="D291">
        <v>223565.91887863327</v>
      </c>
      <c r="E291">
        <v>66760.239791547618</v>
      </c>
    </row>
    <row r="292" spans="1:5" x14ac:dyDescent="0.25">
      <c r="A292" t="s">
        <v>1469</v>
      </c>
      <c r="B292">
        <v>618833.80781000003</v>
      </c>
      <c r="C292">
        <v>380994.83786963072</v>
      </c>
      <c r="D292">
        <v>184041.19767176473</v>
      </c>
      <c r="E292">
        <v>54724.771810495171</v>
      </c>
    </row>
    <row r="293" spans="1:5" x14ac:dyDescent="0.25">
      <c r="A293" t="s">
        <v>1470</v>
      </c>
      <c r="B293">
        <v>505779.18</v>
      </c>
      <c r="C293">
        <v>310862.82303043088</v>
      </c>
      <c r="D293">
        <v>149781.72878622019</v>
      </c>
      <c r="E293">
        <v>44349.054671544509</v>
      </c>
    </row>
    <row r="294" spans="1:5" x14ac:dyDescent="0.25">
      <c r="A294" t="s">
        <v>1471</v>
      </c>
      <c r="B294">
        <v>428550.87</v>
      </c>
      <c r="C294">
        <v>262964.29236674495</v>
      </c>
      <c r="D294">
        <v>126391.13088415915</v>
      </c>
      <c r="E294">
        <v>37269.898606433126</v>
      </c>
    </row>
    <row r="295" spans="1:5" x14ac:dyDescent="0.25">
      <c r="A295" t="s">
        <v>1472</v>
      </c>
      <c r="B295">
        <v>374918.53</v>
      </c>
      <c r="C295">
        <v>229664.61294412715</v>
      </c>
      <c r="D295">
        <v>110105.24207899476</v>
      </c>
      <c r="E295">
        <v>32330.038903367982</v>
      </c>
    </row>
    <row r="296" spans="1:5" x14ac:dyDescent="0.25">
      <c r="A296" t="s">
        <v>1473</v>
      </c>
      <c r="B296">
        <v>337682.03</v>
      </c>
      <c r="C296">
        <v>206515.04124332836</v>
      </c>
      <c r="D296">
        <v>98763.24894427105</v>
      </c>
      <c r="E296">
        <v>28880.830835341068</v>
      </c>
    </row>
    <row r="297" spans="1:5" x14ac:dyDescent="0.25">
      <c r="A297" t="s">
        <v>1474</v>
      </c>
      <c r="B297">
        <v>321990.55</v>
      </c>
      <c r="C297">
        <v>196584.66800866745</v>
      </c>
      <c r="D297">
        <v>93775.074115197247</v>
      </c>
      <c r="E297">
        <v>27306.016618504225</v>
      </c>
    </row>
    <row r="298" spans="1:5" x14ac:dyDescent="0.25">
      <c r="A298" t="s">
        <v>1475</v>
      </c>
      <c r="B298">
        <v>310565.09000000003</v>
      </c>
      <c r="C298">
        <v>189287.49876165896</v>
      </c>
      <c r="D298">
        <v>90064.532291857293</v>
      </c>
      <c r="E298">
        <v>26114.478154853055</v>
      </c>
    </row>
    <row r="299" spans="1:5" x14ac:dyDescent="0.25">
      <c r="A299" t="s">
        <v>1476</v>
      </c>
      <c r="B299">
        <v>299582.01</v>
      </c>
      <c r="C299">
        <v>182313.63485710087</v>
      </c>
      <c r="D299">
        <v>86547.022543452855</v>
      </c>
      <c r="E299">
        <v>24998.542955052919</v>
      </c>
    </row>
    <row r="300" spans="1:5" x14ac:dyDescent="0.25">
      <c r="A300" t="s">
        <v>1477</v>
      </c>
      <c r="B300">
        <v>289632.05</v>
      </c>
      <c r="C300">
        <v>175959.53953457289</v>
      </c>
      <c r="D300">
        <v>83318.202391771687</v>
      </c>
      <c r="E300">
        <v>23963.987030954711</v>
      </c>
    </row>
    <row r="301" spans="1:5" x14ac:dyDescent="0.25">
      <c r="A301" t="s">
        <v>1478</v>
      </c>
      <c r="B301">
        <v>279663.74</v>
      </c>
      <c r="C301">
        <v>169624.63269870411</v>
      </c>
      <c r="D301">
        <v>80120.889492329865</v>
      </c>
      <c r="E301">
        <v>22949.912290161607</v>
      </c>
    </row>
    <row r="302" spans="1:5" x14ac:dyDescent="0.25">
      <c r="A302" t="s">
        <v>1479</v>
      </c>
      <c r="B302">
        <v>269676.96999999997</v>
      </c>
      <c r="C302">
        <v>163289.92817221215</v>
      </c>
      <c r="D302">
        <v>76932.58631278899</v>
      </c>
      <c r="E302">
        <v>21943.314129013801</v>
      </c>
    </row>
    <row r="303" spans="1:5" x14ac:dyDescent="0.25">
      <c r="A303" t="s">
        <v>1480</v>
      </c>
      <c r="B303">
        <v>259671.79</v>
      </c>
      <c r="C303">
        <v>156973.69097425338</v>
      </c>
      <c r="D303">
        <v>73774.720387729045</v>
      </c>
      <c r="E303">
        <v>20956.345174443661</v>
      </c>
    </row>
    <row r="304" spans="1:5" x14ac:dyDescent="0.25">
      <c r="A304" t="s">
        <v>1481</v>
      </c>
      <c r="B304">
        <v>249648.13</v>
      </c>
      <c r="C304">
        <v>150658.34584255086</v>
      </c>
      <c r="D304">
        <v>70626.549605603112</v>
      </c>
      <c r="E304">
        <v>19977.106287878338</v>
      </c>
    </row>
    <row r="305" spans="1:5" x14ac:dyDescent="0.25">
      <c r="A305" t="s">
        <v>1482</v>
      </c>
      <c r="B305">
        <v>239605.86</v>
      </c>
      <c r="C305">
        <v>144352.75996907166</v>
      </c>
      <c r="D305">
        <v>67498.477918838005</v>
      </c>
      <c r="E305">
        <v>19011.447727999519</v>
      </c>
    </row>
    <row r="306" spans="1:5" x14ac:dyDescent="0.25">
      <c r="A306" t="s">
        <v>1483</v>
      </c>
      <c r="B306">
        <v>229545.04</v>
      </c>
      <c r="C306">
        <v>138064.5335201775</v>
      </c>
      <c r="D306">
        <v>64399.246360906232</v>
      </c>
      <c r="E306">
        <v>18064.172782598424</v>
      </c>
    </row>
    <row r="307" spans="1:5" x14ac:dyDescent="0.25">
      <c r="A307" t="s">
        <v>1484</v>
      </c>
      <c r="B307">
        <v>219463.76</v>
      </c>
      <c r="C307">
        <v>131777.059232286</v>
      </c>
      <c r="D307">
        <v>61310.175530580564</v>
      </c>
      <c r="E307">
        <v>17124.838034945908</v>
      </c>
    </row>
    <row r="308" spans="1:5" x14ac:dyDescent="0.25">
      <c r="A308" t="s">
        <v>1485</v>
      </c>
      <c r="B308">
        <v>211236.03</v>
      </c>
      <c r="C308">
        <v>126628.52642584415</v>
      </c>
      <c r="D308">
        <v>58769.780455751861</v>
      </c>
      <c r="E308">
        <v>16347.978766281754</v>
      </c>
    </row>
    <row r="309" spans="1:5" x14ac:dyDescent="0.25">
      <c r="A309" t="s">
        <v>1486</v>
      </c>
      <c r="B309">
        <v>202992.79</v>
      </c>
      <c r="C309">
        <v>121480.60554301825</v>
      </c>
      <c r="D309">
        <v>56237.182758709983</v>
      </c>
      <c r="E309">
        <v>15577.227850973086</v>
      </c>
    </row>
    <row r="310" spans="1:5" x14ac:dyDescent="0.25">
      <c r="A310" t="s">
        <v>1487</v>
      </c>
      <c r="B310">
        <v>194734.05</v>
      </c>
      <c r="C310">
        <v>116340.52269212317</v>
      </c>
      <c r="D310">
        <v>53720.706022067963</v>
      </c>
      <c r="E310">
        <v>14817.159213354073</v>
      </c>
    </row>
    <row r="311" spans="1:5" x14ac:dyDescent="0.25">
      <c r="A311" t="s">
        <v>1488</v>
      </c>
      <c r="B311">
        <v>186459.75</v>
      </c>
      <c r="C311">
        <v>111226.51631092503</v>
      </c>
      <c r="D311">
        <v>51241.301525966541</v>
      </c>
      <c r="E311">
        <v>14079.213647149842</v>
      </c>
    </row>
    <row r="312" spans="1:5" x14ac:dyDescent="0.25">
      <c r="A312" t="s">
        <v>1489</v>
      </c>
      <c r="B312">
        <v>178919.07</v>
      </c>
      <c r="C312">
        <v>106547.34901732636</v>
      </c>
      <c r="D312">
        <v>48960.806009492764</v>
      </c>
      <c r="E312">
        <v>13395.638693436238</v>
      </c>
    </row>
    <row r="313" spans="1:5" x14ac:dyDescent="0.25">
      <c r="A313" t="s">
        <v>1490</v>
      </c>
      <c r="B313">
        <v>171868.58</v>
      </c>
      <c r="C313">
        <v>102180.74520216252</v>
      </c>
      <c r="D313">
        <v>46838.690322726019</v>
      </c>
      <c r="E313">
        <v>12762.498177614822</v>
      </c>
    </row>
    <row r="314" spans="1:5" x14ac:dyDescent="0.25">
      <c r="A314" t="s">
        <v>1491</v>
      </c>
      <c r="B314">
        <v>165331.14000000001</v>
      </c>
      <c r="C314">
        <v>98127.337727132632</v>
      </c>
      <c r="D314">
        <v>44866.25150704429</v>
      </c>
      <c r="E314">
        <v>12173.272843927354</v>
      </c>
    </row>
    <row r="315" spans="1:5" x14ac:dyDescent="0.25">
      <c r="A315" t="s">
        <v>1492</v>
      </c>
      <c r="B315">
        <v>158781.94</v>
      </c>
      <c r="C315">
        <v>94085.569958317094</v>
      </c>
      <c r="D315">
        <v>42912.375630135641</v>
      </c>
      <c r="E315">
        <v>11595.412707424783</v>
      </c>
    </row>
    <row r="316" spans="1:5" x14ac:dyDescent="0.25">
      <c r="A316" t="s">
        <v>1493</v>
      </c>
      <c r="B316">
        <v>152220.99</v>
      </c>
      <c r="C316">
        <v>90044.924337722143</v>
      </c>
      <c r="D316">
        <v>40964.991394600547</v>
      </c>
      <c r="E316">
        <v>11022.323179177538</v>
      </c>
    </row>
    <row r="317" spans="1:5" x14ac:dyDescent="0.25">
      <c r="A317" t="s">
        <v>1494</v>
      </c>
      <c r="B317">
        <v>145644.59</v>
      </c>
      <c r="C317">
        <v>86008.590728014213</v>
      </c>
      <c r="D317">
        <v>39029.191519065964</v>
      </c>
      <c r="E317">
        <v>10456.984089759313</v>
      </c>
    </row>
    <row r="318" spans="1:5" x14ac:dyDescent="0.25">
      <c r="A318" t="s">
        <v>1495</v>
      </c>
      <c r="B318">
        <v>139831.5</v>
      </c>
      <c r="C318">
        <v>82440.202753928737</v>
      </c>
      <c r="D318">
        <v>37317.84374188041</v>
      </c>
      <c r="E318">
        <v>9957.4817134501172</v>
      </c>
    </row>
    <row r="319" spans="1:5" x14ac:dyDescent="0.25">
      <c r="A319" t="s">
        <v>1496</v>
      </c>
      <c r="B319">
        <v>134007.69</v>
      </c>
      <c r="C319">
        <v>78872.66854175851</v>
      </c>
      <c r="D319">
        <v>35612.143797876175</v>
      </c>
      <c r="E319">
        <v>9462.1039212881115</v>
      </c>
    </row>
    <row r="320" spans="1:5" x14ac:dyDescent="0.25">
      <c r="A320" t="s">
        <v>1497</v>
      </c>
      <c r="B320">
        <v>128172.1</v>
      </c>
      <c r="C320">
        <v>75314.20118726237</v>
      </c>
      <c r="D320">
        <v>33921.748116235933</v>
      </c>
      <c r="E320">
        <v>8976.0219030419757</v>
      </c>
    </row>
    <row r="321" spans="1:5" x14ac:dyDescent="0.25">
      <c r="A321" t="s">
        <v>1498</v>
      </c>
      <c r="B321">
        <v>122603.52</v>
      </c>
      <c r="C321">
        <v>71919.902903063325</v>
      </c>
      <c r="D321">
        <v>32310.563790002994</v>
      </c>
      <c r="E321">
        <v>8513.4743984208544</v>
      </c>
    </row>
    <row r="322" spans="1:5" x14ac:dyDescent="0.25">
      <c r="A322" t="s">
        <v>1499</v>
      </c>
      <c r="B322">
        <v>117025.36</v>
      </c>
      <c r="C322">
        <v>68531.291777546416</v>
      </c>
      <c r="D322">
        <v>30709.9037095366</v>
      </c>
      <c r="E322">
        <v>8057.4454234167806</v>
      </c>
    </row>
    <row r="323" spans="1:5" x14ac:dyDescent="0.25">
      <c r="A323" t="s">
        <v>1500</v>
      </c>
      <c r="B323">
        <v>111437.54</v>
      </c>
      <c r="C323">
        <v>65155.456270465067</v>
      </c>
      <c r="D323">
        <v>29127.671549592429</v>
      </c>
      <c r="E323">
        <v>7612.0254896404285</v>
      </c>
    </row>
    <row r="324" spans="1:5" x14ac:dyDescent="0.25">
      <c r="A324" t="s">
        <v>1501</v>
      </c>
      <c r="B324">
        <v>105840.11</v>
      </c>
      <c r="C324">
        <v>61777.78538154409</v>
      </c>
      <c r="D324">
        <v>27547.450212237727</v>
      </c>
      <c r="E324">
        <v>7168.5693582495314</v>
      </c>
    </row>
    <row r="325" spans="1:5" x14ac:dyDescent="0.25">
      <c r="A325" t="s">
        <v>1502</v>
      </c>
      <c r="B325">
        <v>100232.98</v>
      </c>
      <c r="C325">
        <v>58408.930732794513</v>
      </c>
      <c r="D325">
        <v>25981.133495620292</v>
      </c>
      <c r="E325">
        <v>6733.2581055809196</v>
      </c>
    </row>
    <row r="326" spans="1:5" x14ac:dyDescent="0.25">
      <c r="A326" t="s">
        <v>1503</v>
      </c>
      <c r="B326">
        <v>94616.17</v>
      </c>
      <c r="C326">
        <v>55042.323261661775</v>
      </c>
      <c r="D326">
        <v>24421.351132882686</v>
      </c>
      <c r="E326">
        <v>6302.2187832045893</v>
      </c>
    </row>
    <row r="327" spans="1:5" x14ac:dyDescent="0.25">
      <c r="A327" t="s">
        <v>1504</v>
      </c>
      <c r="B327">
        <v>88989.64</v>
      </c>
      <c r="C327">
        <v>51684.152913892518</v>
      </c>
      <c r="D327">
        <v>22874.947259830053</v>
      </c>
      <c r="E327">
        <v>5878.9527895978517</v>
      </c>
    </row>
    <row r="328" spans="1:5" x14ac:dyDescent="0.25">
      <c r="A328" t="s">
        <v>1505</v>
      </c>
      <c r="B328">
        <v>83353.37</v>
      </c>
      <c r="C328">
        <v>48328.564451008722</v>
      </c>
      <c r="D328">
        <v>21335.394947761462</v>
      </c>
      <c r="E328">
        <v>5460.0570114928796</v>
      </c>
    </row>
    <row r="329" spans="1:5" x14ac:dyDescent="0.25">
      <c r="A329" t="s">
        <v>1506</v>
      </c>
      <c r="B329">
        <v>77707.350000000006</v>
      </c>
      <c r="C329">
        <v>44978.566467966099</v>
      </c>
      <c r="D329">
        <v>19805.987207132093</v>
      </c>
      <c r="E329">
        <v>5047.189426072282</v>
      </c>
    </row>
    <row r="330" spans="1:5" x14ac:dyDescent="0.25">
      <c r="A330" t="s">
        <v>1507</v>
      </c>
      <c r="B330">
        <v>72052.3</v>
      </c>
      <c r="C330">
        <v>41636.855179202837</v>
      </c>
      <c r="D330">
        <v>18289.362663230837</v>
      </c>
      <c r="E330">
        <v>4641.6005776736765</v>
      </c>
    </row>
    <row r="331" spans="1:5" x14ac:dyDescent="0.25">
      <c r="A331" t="s">
        <v>1508</v>
      </c>
      <c r="B331">
        <v>68281.240000000005</v>
      </c>
      <c r="C331">
        <v>39390.749991879282</v>
      </c>
      <c r="D331">
        <v>17258.736352039625</v>
      </c>
      <c r="E331">
        <v>4361.4892642194627</v>
      </c>
    </row>
    <row r="332" spans="1:5" x14ac:dyDescent="0.25">
      <c r="A332" t="s">
        <v>1509</v>
      </c>
      <c r="B332">
        <v>64502.03</v>
      </c>
      <c r="C332">
        <v>37149.484667918179</v>
      </c>
      <c r="D332">
        <v>16236.682771995487</v>
      </c>
      <c r="E332">
        <v>4086.3842571783957</v>
      </c>
    </row>
    <row r="333" spans="1:5" x14ac:dyDescent="0.25">
      <c r="A333" t="s">
        <v>1510</v>
      </c>
      <c r="B333">
        <v>60714.62</v>
      </c>
      <c r="C333">
        <v>34908.84428485603</v>
      </c>
      <c r="D333">
        <v>15218.578046290251</v>
      </c>
      <c r="E333">
        <v>3813.928897157351</v>
      </c>
    </row>
    <row r="334" spans="1:5" x14ac:dyDescent="0.25">
      <c r="A334" t="s">
        <v>1511</v>
      </c>
      <c r="B334">
        <v>56919.03</v>
      </c>
      <c r="C334">
        <v>32671.00237375158</v>
      </c>
      <c r="D334">
        <v>14206.763699651801</v>
      </c>
      <c r="E334">
        <v>3545.2779771920814</v>
      </c>
    </row>
    <row r="335" spans="1:5" x14ac:dyDescent="0.25">
      <c r="A335" t="s">
        <v>1512</v>
      </c>
      <c r="B335">
        <v>53115.23</v>
      </c>
      <c r="C335">
        <v>30440.946952737188</v>
      </c>
      <c r="D335">
        <v>13206.628827425729</v>
      </c>
      <c r="E335">
        <v>3283.0849431109204</v>
      </c>
    </row>
    <row r="336" spans="1:5" x14ac:dyDescent="0.25">
      <c r="A336" t="s">
        <v>1513</v>
      </c>
      <c r="B336">
        <v>49303.19</v>
      </c>
      <c r="C336">
        <v>28208.29850165005</v>
      </c>
      <c r="D336">
        <v>12206.883435019434</v>
      </c>
      <c r="E336">
        <v>3021.7015283009828</v>
      </c>
    </row>
    <row r="337" spans="1:5" x14ac:dyDescent="0.25">
      <c r="A337" t="s">
        <v>1514</v>
      </c>
      <c r="B337">
        <v>45482.879999999997</v>
      </c>
      <c r="C337">
        <v>25979.834966446975</v>
      </c>
      <c r="D337">
        <v>11214.865307766126</v>
      </c>
      <c r="E337">
        <v>2764.7566557469941</v>
      </c>
    </row>
    <row r="338" spans="1:5" x14ac:dyDescent="0.25">
      <c r="A338" t="s">
        <v>1515</v>
      </c>
      <c r="B338">
        <v>41654.31</v>
      </c>
      <c r="C338">
        <v>23752.599999774848</v>
      </c>
      <c r="D338">
        <v>10227.345372590478</v>
      </c>
      <c r="E338">
        <v>2510.6281381048661</v>
      </c>
    </row>
    <row r="339" spans="1:5" x14ac:dyDescent="0.25">
      <c r="A339" t="s">
        <v>1516</v>
      </c>
      <c r="B339">
        <v>37817.39</v>
      </c>
      <c r="C339">
        <v>21529.270929694103</v>
      </c>
      <c r="D339">
        <v>9247.2129156930278</v>
      </c>
      <c r="E339">
        <v>2260.7180955565514</v>
      </c>
    </row>
    <row r="340" spans="1:5" x14ac:dyDescent="0.25">
      <c r="A340" t="s">
        <v>1517</v>
      </c>
      <c r="B340">
        <v>33972.17</v>
      </c>
      <c r="C340">
        <v>19307.401969589246</v>
      </c>
      <c r="D340">
        <v>8271.7893398034103</v>
      </c>
      <c r="E340">
        <v>2013.6854794363583</v>
      </c>
    </row>
    <row r="341" spans="1:5" x14ac:dyDescent="0.25">
      <c r="A341" t="s">
        <v>1518</v>
      </c>
      <c r="B341">
        <v>31041.69</v>
      </c>
      <c r="C341">
        <v>17612.000386602755</v>
      </c>
      <c r="D341">
        <v>7526.2459468153156</v>
      </c>
      <c r="E341">
        <v>1824.4299738813579</v>
      </c>
    </row>
    <row r="342" spans="1:5" x14ac:dyDescent="0.25">
      <c r="A342" t="s">
        <v>1519</v>
      </c>
      <c r="B342">
        <v>28104.03</v>
      </c>
      <c r="C342">
        <v>15919.099219300497</v>
      </c>
      <c r="D342">
        <v>6786.0644015643047</v>
      </c>
      <c r="E342">
        <v>1638.2600949370942</v>
      </c>
    </row>
    <row r="343" spans="1:5" x14ac:dyDescent="0.25">
      <c r="A343" t="s">
        <v>1520</v>
      </c>
      <c r="B343">
        <v>25159.200000000001</v>
      </c>
      <c r="C343">
        <v>14226.874345955199</v>
      </c>
      <c r="D343">
        <v>6049.2714896721764</v>
      </c>
      <c r="E343">
        <v>1454.2014434421424</v>
      </c>
    </row>
    <row r="344" spans="1:5" x14ac:dyDescent="0.25">
      <c r="A344" t="s">
        <v>1521</v>
      </c>
      <c r="B344">
        <v>22207.13</v>
      </c>
      <c r="C344">
        <v>12536.943353259445</v>
      </c>
      <c r="D344">
        <v>5317.5919836050516</v>
      </c>
      <c r="E344">
        <v>1273.0708965919507</v>
      </c>
    </row>
    <row r="345" spans="1:5" x14ac:dyDescent="0.25">
      <c r="A345" t="s">
        <v>1522</v>
      </c>
      <c r="B345">
        <v>19248.64</v>
      </c>
      <c r="C345">
        <v>10848.309270032731</v>
      </c>
      <c r="D345">
        <v>4589.6492609453398</v>
      </c>
      <c r="E345">
        <v>1094.1420185705686</v>
      </c>
    </row>
    <row r="346" spans="1:5" x14ac:dyDescent="0.25">
      <c r="A346" t="s">
        <v>1523</v>
      </c>
      <c r="B346">
        <v>17215.63</v>
      </c>
      <c r="C346">
        <v>9686.0723108880848</v>
      </c>
      <c r="D346">
        <v>4087.5138779343124</v>
      </c>
      <c r="E346">
        <v>970.30899678298385</v>
      </c>
    </row>
    <row r="347" spans="1:5" x14ac:dyDescent="0.25">
      <c r="A347" t="s">
        <v>1524</v>
      </c>
      <c r="B347">
        <v>15176.97</v>
      </c>
      <c r="C347">
        <v>8525.973636667135</v>
      </c>
      <c r="D347">
        <v>3589.6874346010018</v>
      </c>
      <c r="E347">
        <v>848.8724993005269</v>
      </c>
    </row>
    <row r="348" spans="1:5" x14ac:dyDescent="0.25">
      <c r="A348" t="s">
        <v>1525</v>
      </c>
      <c r="B348">
        <v>13132.65</v>
      </c>
      <c r="C348">
        <v>7365.0221751205263</v>
      </c>
      <c r="D348">
        <v>3093.0062749325593</v>
      </c>
      <c r="E348">
        <v>728.32170025961636</v>
      </c>
    </row>
    <row r="349" spans="1:5" x14ac:dyDescent="0.25">
      <c r="A349" t="s">
        <v>1526</v>
      </c>
      <c r="B349">
        <v>11082.66</v>
      </c>
      <c r="C349">
        <v>6205.1496388941141</v>
      </c>
      <c r="D349">
        <v>2599.4936967283875</v>
      </c>
      <c r="E349">
        <v>609.60328826477462</v>
      </c>
    </row>
    <row r="350" spans="1:5" x14ac:dyDescent="0.25">
      <c r="A350" t="s">
        <v>1527</v>
      </c>
      <c r="B350">
        <v>9097.89</v>
      </c>
      <c r="C350">
        <v>5085.2429902699078</v>
      </c>
      <c r="D350">
        <v>2124.9186698327626</v>
      </c>
      <c r="E350">
        <v>496.20080460220277</v>
      </c>
    </row>
    <row r="351" spans="1:5" x14ac:dyDescent="0.25">
      <c r="A351" t="s">
        <v>1528</v>
      </c>
      <c r="B351">
        <v>7107.69</v>
      </c>
      <c r="C351">
        <v>3966.304626336293</v>
      </c>
      <c r="D351">
        <v>1653.2800923285188</v>
      </c>
      <c r="E351">
        <v>384.48346874072672</v>
      </c>
    </row>
    <row r="352" spans="1:5" x14ac:dyDescent="0.25">
      <c r="A352" t="s">
        <v>1529</v>
      </c>
      <c r="B352">
        <v>5112.03</v>
      </c>
      <c r="C352">
        <v>2847.82803779899</v>
      </c>
      <c r="D352">
        <v>1184.0450434725331</v>
      </c>
      <c r="E352">
        <v>274.19282052546652</v>
      </c>
    </row>
    <row r="353" spans="1:5" x14ac:dyDescent="0.25">
      <c r="A353" t="s">
        <v>1530</v>
      </c>
      <c r="B353">
        <v>3110.91</v>
      </c>
      <c r="C353">
        <v>1730.0975601438997</v>
      </c>
      <c r="D353">
        <v>717.49544650107225</v>
      </c>
      <c r="E353">
        <v>165.44880079831398</v>
      </c>
    </row>
    <row r="354" spans="1:5" x14ac:dyDescent="0.25">
      <c r="A354" t="s">
        <v>1531</v>
      </c>
      <c r="B354">
        <v>1104.29</v>
      </c>
      <c r="C354">
        <v>0</v>
      </c>
      <c r="D354">
        <v>0</v>
      </c>
      <c r="E354">
        <v>0</v>
      </c>
    </row>
    <row r="355" spans="1:5" x14ac:dyDescent="0.25">
      <c r="A355" t="s">
        <v>1532</v>
      </c>
      <c r="B355">
        <v>0</v>
      </c>
      <c r="C355">
        <v>0</v>
      </c>
      <c r="D355">
        <v>0</v>
      </c>
      <c r="E355">
        <v>0</v>
      </c>
    </row>
  </sheetData>
  <pageMargins left="0.78431372549019618" right="0.78431372549019618" top="0.98039215686274517" bottom="0.98039215686274517" header="0.50980392156862753" footer="0.50980392156862753"/>
  <pageSetup paperSize="9" orientation="landscape" r:id="rId1"/>
  <headerFooter alignWithMargins="0">
    <oddFooter>&amp;R&amp;1#&amp;"Calibri"&amp;10&amp;K0000FFClassification : Internal</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34</vt:i4>
      </vt:variant>
      <vt:variant>
        <vt:lpstr>Named Ranges</vt:lpstr>
      </vt:variant>
      <vt:variant>
        <vt:i4>17</vt:i4>
      </vt:variant>
    </vt:vector>
  </HeadingPairs>
  <TitlesOfParts>
    <vt:vector size="51" baseType="lpstr">
      <vt:lpstr>Disclaimer</vt:lpstr>
      <vt:lpstr>Introduction</vt:lpstr>
      <vt:lpstr>A. HTT General</vt:lpstr>
      <vt:lpstr>B1. HTT Mortgage Assets</vt:lpstr>
      <vt:lpstr>C. HTT Harmonised Glossary</vt:lpstr>
      <vt:lpstr>D1. Front Page</vt:lpstr>
      <vt:lpstr>D2. Covered Bond Series</vt:lpstr>
      <vt:lpstr>D3. Ratings</vt:lpstr>
      <vt:lpstr>D4. Tests Royal Decree</vt:lpstr>
      <vt:lpstr>D5. Cover Pool Summary</vt:lpstr>
      <vt:lpstr>D6. Stratification Tables</vt:lpstr>
      <vt:lpstr>D7. Stratification Graphs</vt:lpstr>
      <vt:lpstr>_Hidden11</vt:lpstr>
      <vt:lpstr>_Hidden12</vt:lpstr>
      <vt:lpstr>_Hidden13</vt:lpstr>
      <vt:lpstr>_Hidden14</vt:lpstr>
      <vt:lpstr>_Hidden15</vt:lpstr>
      <vt:lpstr>_Hidden16</vt:lpstr>
      <vt:lpstr>_Hidden17</vt:lpstr>
      <vt:lpstr>_Hidden18</vt:lpstr>
      <vt:lpstr>_Hidden19</vt:lpstr>
      <vt:lpstr>_Hidden20</vt:lpstr>
      <vt:lpstr>_Hidden21</vt:lpstr>
      <vt:lpstr>_Hidden22</vt:lpstr>
      <vt:lpstr>_Hidden23</vt:lpstr>
      <vt:lpstr>_Hidden24</vt:lpstr>
      <vt:lpstr>_Hidden25</vt:lpstr>
      <vt:lpstr>D8. Performance</vt:lpstr>
      <vt:lpstr>_Hidden27</vt:lpstr>
      <vt:lpstr>D9. Amortisation</vt:lpstr>
      <vt:lpstr>D10. Amortisation Graph </vt:lpstr>
      <vt:lpstr>E. Optional ECB-ECAIs data</vt:lpstr>
      <vt:lpstr>Sheet7</vt:lpstr>
      <vt:lpstr>_Hidden30</vt:lpstr>
      <vt:lpstr>Disclaimer!general_tc</vt:lpstr>
      <vt:lpstr>'C. HTT Harmonised Glossary'!Print_Area</vt:lpstr>
      <vt:lpstr>'D10. Amortisation Graph '!Print_Area</vt:lpstr>
      <vt:lpstr>'D7. Stratification Graphs'!Print_Area</vt:lpstr>
      <vt:lpstr>Disclaimer!Print_Area</vt:lpstr>
      <vt:lpstr>Introduction!Print_Area</vt:lpstr>
      <vt:lpstr>Print_Area_25</vt:lpstr>
      <vt:lpstr>Print_Area_27</vt:lpstr>
      <vt:lpstr>Print_Area_3</vt:lpstr>
      <vt:lpstr>Print_Area_4</vt:lpstr>
      <vt:lpstr>Print_Area_5</vt:lpstr>
      <vt:lpstr>Print_Area_6</vt:lpstr>
      <vt:lpstr>Print_Area_7</vt:lpstr>
      <vt:lpstr>Print_Area_8</vt:lpstr>
      <vt:lpstr>Print_Area_9</vt:lpstr>
      <vt:lpstr>Disclaimer!Print_Titles</vt:lpstr>
      <vt:lpstr>Disclaimer!privacy_policy</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 Leusse Gonzague</dc:creator>
  <cp:lastModifiedBy>De Leusse Gonzague</cp:lastModifiedBy>
  <dcterms:created xsi:type="dcterms:W3CDTF">2021-06-04T18:35:54Z</dcterms:created>
  <dcterms:modified xsi:type="dcterms:W3CDTF">2021-06-09T15:33:15Z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12e1ed0-4700-41e0-aec3-61ed249f3333_Enabled">
    <vt:lpwstr>true</vt:lpwstr>
  </property>
  <property fmtid="{D5CDD505-2E9C-101B-9397-08002B2CF9AE}" pid="3" name="MSIP_Label_812e1ed0-4700-41e0-aec3-61ed249f3333_SetDate">
    <vt:lpwstr>2021-06-09T15:33:04Z</vt:lpwstr>
  </property>
  <property fmtid="{D5CDD505-2E9C-101B-9397-08002B2CF9AE}" pid="4" name="MSIP_Label_812e1ed0-4700-41e0-aec3-61ed249f3333_Method">
    <vt:lpwstr>Standard</vt:lpwstr>
  </property>
  <property fmtid="{D5CDD505-2E9C-101B-9397-08002B2CF9AE}" pid="5" name="MSIP_Label_812e1ed0-4700-41e0-aec3-61ed249f3333_Name">
    <vt:lpwstr>Internal - Standard</vt:lpwstr>
  </property>
  <property fmtid="{D5CDD505-2E9C-101B-9397-08002B2CF9AE}" pid="6" name="MSIP_Label_812e1ed0-4700-41e0-aec3-61ed249f3333_SiteId">
    <vt:lpwstr>614f9c25-bffa-42c7-86d8-964101f55fa2</vt:lpwstr>
  </property>
  <property fmtid="{D5CDD505-2E9C-101B-9397-08002B2CF9AE}" pid="7" name="MSIP_Label_812e1ed0-4700-41e0-aec3-61ed249f3333_ActionId">
    <vt:lpwstr>75ec3c48-e0a1-45be-ae66-9d68cb730016</vt:lpwstr>
  </property>
  <property fmtid="{D5CDD505-2E9C-101B-9397-08002B2CF9AE}" pid="8" name="MSIP_Label_812e1ed0-4700-41e0-aec3-61ed249f3333_ContentBits">
    <vt:lpwstr>2</vt:lpwstr>
  </property>
</Properties>
</file>