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5\2025_08\"/>
    </mc:Choice>
  </mc:AlternateContent>
  <xr:revisionPtr revIDLastSave="0" documentId="13_ncr:1_{F62791E8-DAD9-4449-93D8-DAE9729B0334}" xr6:coauthVersionLast="47" xr6:coauthVersionMax="47" xr10:uidLastSave="{00000000-0000-0000-0000-000000000000}"/>
  <bookViews>
    <workbookView xWindow="-108" yWindow="-108" windowWidth="23256" windowHeight="12456" xr2:uid="{00000000-000D-0000-FFFF-FFFF00000000}"/>
  </bookViews>
  <sheets>
    <sheet name="Disclaimer" sheetId="14" r:id="rId1"/>
    <sheet name="Introduction" sheetId="15" r:id="rId2"/>
    <sheet name="A. HTT General" sheetId="16" r:id="rId3"/>
    <sheet name="B1. HTT Mortgage Assets" sheetId="17" r:id="rId4"/>
    <sheet name="C. HTT Harmonised Glossary" sheetId="18" r:id="rId5"/>
    <sheet name="D1. Front Page" sheetId="4" r:id="rId6"/>
    <sheet name="D2. Covered Bond Series" sheetId="5" r:id="rId7"/>
    <sheet name="D3. Ratings" sheetId="6" r:id="rId8"/>
    <sheet name="D4. Tests Royal Decree" sheetId="7" r:id="rId9"/>
    <sheet name="D5. Cover Pool Summary" sheetId="8" r:id="rId10"/>
    <sheet name="D6. Stratification Tables" sheetId="9" r:id="rId11"/>
    <sheet name="D7. Stratification Graphs" sheetId="10" r:id="rId12"/>
    <sheet name="D8. Performance" sheetId="11" r:id="rId13"/>
    <sheet name="D9. Amortisation" sheetId="12" r:id="rId14"/>
    <sheet name="D10. Amortisation Graph " sheetId="13" r:id="rId15"/>
    <sheet name="E. Optional ECB-ECAIs data" sheetId="19" r:id="rId16"/>
  </sheets>
  <definedNames>
    <definedName name="acceptable_use_policy" localSheetId="0">Disclaimer!#REF!</definedName>
    <definedName name="general_tc" localSheetId="0">Disclaimer!$A$61</definedName>
    <definedName name="_xlnm.Print_Area" localSheetId="4">'C. HTT Harmonised Glossary'!$A$1:$C$57</definedName>
    <definedName name="_xlnm.Print_Area" localSheetId="14">'D10. Amortisation Graph '!$A$1:$B$2</definedName>
    <definedName name="_xlnm.Print_Area" localSheetId="11">'D7. Stratification Graphs'!$A$1:$I$48</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7" l="1"/>
  <c r="C15" i="17"/>
  <c r="F13" i="17" s="1"/>
  <c r="F17" i="17"/>
  <c r="F18" i="17"/>
  <c r="F19" i="17"/>
  <c r="F22" i="17"/>
  <c r="F23" i="17"/>
  <c r="F25" i="17"/>
  <c r="F26" i="17"/>
  <c r="F28" i="17"/>
  <c r="F29" i="17"/>
  <c r="C44" i="17"/>
  <c r="D44" i="17"/>
  <c r="F44" i="17"/>
  <c r="C72" i="17"/>
  <c r="D72" i="17"/>
  <c r="F72" i="17"/>
  <c r="C76" i="17"/>
  <c r="D76" i="17"/>
  <c r="F76" i="17"/>
  <c r="F192" i="17"/>
  <c r="G192" i="17"/>
  <c r="F193" i="17"/>
  <c r="F196" i="17"/>
  <c r="G196" i="17"/>
  <c r="F197" i="17"/>
  <c r="F200" i="17"/>
  <c r="G200" i="17"/>
  <c r="F201" i="17"/>
  <c r="F204" i="17"/>
  <c r="G204" i="17"/>
  <c r="F205" i="17"/>
  <c r="F208" i="17"/>
  <c r="G208" i="17"/>
  <c r="F209" i="17"/>
  <c r="F212" i="17"/>
  <c r="G212" i="17"/>
  <c r="F213" i="17"/>
  <c r="C214" i="17"/>
  <c r="F190" i="17" s="1"/>
  <c r="D214" i="17"/>
  <c r="G193" i="17" s="1"/>
  <c r="C227" i="17"/>
  <c r="F220" i="17" s="1"/>
  <c r="D227" i="17"/>
  <c r="G220" i="17" s="1"/>
  <c r="G241" i="17"/>
  <c r="C249" i="17"/>
  <c r="F242" i="17" s="1"/>
  <c r="D249" i="17"/>
  <c r="G242" i="17" s="1"/>
  <c r="F252" i="17"/>
  <c r="F287" i="17"/>
  <c r="G287" i="17"/>
  <c r="F288" i="17"/>
  <c r="F291" i="17"/>
  <c r="G291" i="17"/>
  <c r="F292" i="17"/>
  <c r="F295" i="17"/>
  <c r="G295" i="17"/>
  <c r="F296" i="17"/>
  <c r="F299" i="17"/>
  <c r="G299" i="17"/>
  <c r="F300" i="17"/>
  <c r="F303" i="17"/>
  <c r="G303" i="17"/>
  <c r="F304" i="17"/>
  <c r="C305" i="17"/>
  <c r="F289" i="17" s="1"/>
  <c r="D305" i="17"/>
  <c r="G288" i="17" s="1"/>
  <c r="F310" i="17"/>
  <c r="G310" i="17"/>
  <c r="F311" i="17"/>
  <c r="F314" i="17"/>
  <c r="G314" i="17"/>
  <c r="F315" i="17"/>
  <c r="F318" i="17"/>
  <c r="G318" i="17"/>
  <c r="F319" i="17"/>
  <c r="G321" i="17"/>
  <c r="F322" i="17"/>
  <c r="G322" i="17"/>
  <c r="F323" i="17"/>
  <c r="G325" i="17"/>
  <c r="F326" i="17"/>
  <c r="G326" i="17"/>
  <c r="F327" i="17"/>
  <c r="C328" i="17"/>
  <c r="F312" i="17" s="1"/>
  <c r="D328" i="17"/>
  <c r="G311" i="17" s="1"/>
  <c r="F333" i="17"/>
  <c r="G333" i="17"/>
  <c r="G335" i="17"/>
  <c r="G336" i="17"/>
  <c r="F337" i="17"/>
  <c r="G337" i="17"/>
  <c r="G339" i="17"/>
  <c r="G340" i="17"/>
  <c r="F341" i="17"/>
  <c r="G341" i="17"/>
  <c r="G343" i="17"/>
  <c r="G344" i="17"/>
  <c r="F345" i="17"/>
  <c r="G345" i="17"/>
  <c r="C346" i="17"/>
  <c r="F334" i="17" s="1"/>
  <c r="D346" i="17"/>
  <c r="G334" i="17" s="1"/>
  <c r="G358" i="17"/>
  <c r="F359" i="17"/>
  <c r="G359" i="17"/>
  <c r="F360" i="17"/>
  <c r="G362" i="17"/>
  <c r="F363" i="17"/>
  <c r="G363" i="17"/>
  <c r="F364" i="17"/>
  <c r="C365" i="17"/>
  <c r="F361" i="17" s="1"/>
  <c r="D365" i="17"/>
  <c r="G360" i="17" s="1"/>
  <c r="C372" i="17"/>
  <c r="F369" i="17" s="1"/>
  <c r="D372" i="17"/>
  <c r="G368" i="17" s="1"/>
  <c r="C382" i="17"/>
  <c r="D382" i="17"/>
  <c r="G382" i="17"/>
  <c r="G383" i="17"/>
  <c r="G384" i="17"/>
  <c r="G385" i="17"/>
  <c r="G386" i="17"/>
  <c r="G387" i="17"/>
  <c r="G388" i="17"/>
  <c r="G389" i="17"/>
  <c r="G390" i="17"/>
  <c r="G391" i="17"/>
  <c r="G392" i="17"/>
  <c r="G393" i="17"/>
  <c r="D45" i="16"/>
  <c r="C47" i="16"/>
  <c r="F53" i="16"/>
  <c r="F56" i="16"/>
  <c r="F57" i="16"/>
  <c r="F58" i="16" s="1"/>
  <c r="C58" i="16"/>
  <c r="F70" i="16"/>
  <c r="G70" i="16"/>
  <c r="F72" i="16"/>
  <c r="G72" i="16"/>
  <c r="F74" i="16"/>
  <c r="G74" i="16"/>
  <c r="F76" i="16"/>
  <c r="G76" i="16"/>
  <c r="C77" i="16"/>
  <c r="F71" i="16" s="1"/>
  <c r="D77" i="16"/>
  <c r="G71" i="16" s="1"/>
  <c r="F78" i="16"/>
  <c r="F79" i="16"/>
  <c r="G79" i="16"/>
  <c r="F80" i="16"/>
  <c r="G80" i="16"/>
  <c r="F81" i="16"/>
  <c r="G81" i="16"/>
  <c r="F82" i="16"/>
  <c r="G87" i="16"/>
  <c r="F94" i="16"/>
  <c r="G94" i="16"/>
  <c r="F98" i="16"/>
  <c r="G98" i="16"/>
  <c r="C100" i="16"/>
  <c r="F95" i="16" s="1"/>
  <c r="D100" i="16"/>
  <c r="G95" i="16" s="1"/>
  <c r="F101" i="16"/>
  <c r="G101" i="16"/>
  <c r="F103" i="16"/>
  <c r="G103" i="16"/>
  <c r="F105" i="16"/>
  <c r="G105" i="16"/>
  <c r="F113" i="16"/>
  <c r="G113" i="16"/>
  <c r="F115" i="16"/>
  <c r="G115" i="16"/>
  <c r="F117" i="16"/>
  <c r="G117" i="16"/>
  <c r="F119" i="16"/>
  <c r="G119" i="16"/>
  <c r="F121" i="16"/>
  <c r="G121" i="16"/>
  <c r="F123" i="16"/>
  <c r="G123" i="16"/>
  <c r="F125" i="16"/>
  <c r="G125" i="16"/>
  <c r="F127" i="16"/>
  <c r="G127" i="16"/>
  <c r="F129" i="16"/>
  <c r="G129" i="16"/>
  <c r="C131" i="16"/>
  <c r="F112" i="16" s="1"/>
  <c r="D131" i="16"/>
  <c r="G132" i="16" s="1"/>
  <c r="G135" i="16"/>
  <c r="F138" i="16"/>
  <c r="G138" i="16"/>
  <c r="F139" i="16"/>
  <c r="F141" i="16"/>
  <c r="F142" i="16"/>
  <c r="G142" i="16"/>
  <c r="F143" i="16"/>
  <c r="F145" i="16"/>
  <c r="F146" i="16"/>
  <c r="G146" i="16"/>
  <c r="F147" i="16"/>
  <c r="F149" i="16"/>
  <c r="F150" i="16"/>
  <c r="G150" i="16"/>
  <c r="F151" i="16"/>
  <c r="F153" i="16"/>
  <c r="F154" i="16"/>
  <c r="G154" i="16"/>
  <c r="F155" i="16"/>
  <c r="C157" i="16"/>
  <c r="F140" i="16" s="1"/>
  <c r="D157" i="16"/>
  <c r="G139" i="16" s="1"/>
  <c r="F158" i="16"/>
  <c r="G158" i="16"/>
  <c r="F159" i="16"/>
  <c r="F160" i="16"/>
  <c r="G160" i="16"/>
  <c r="F161" i="16"/>
  <c r="F162" i="16"/>
  <c r="G162" i="16"/>
  <c r="F164" i="16"/>
  <c r="C167" i="16"/>
  <c r="F165" i="16" s="1"/>
  <c r="D167" i="16"/>
  <c r="G164" i="16" s="1"/>
  <c r="C179" i="16"/>
  <c r="F174" i="16" s="1"/>
  <c r="F194" i="16"/>
  <c r="F195" i="16"/>
  <c r="F196" i="16"/>
  <c r="F197" i="16"/>
  <c r="F198" i="16"/>
  <c r="F199" i="16"/>
  <c r="F200" i="16"/>
  <c r="F201" i="16"/>
  <c r="F202" i="16"/>
  <c r="F203" i="16"/>
  <c r="F204" i="16"/>
  <c r="F205" i="16"/>
  <c r="F206" i="16"/>
  <c r="F207" i="16"/>
  <c r="F210" i="16"/>
  <c r="F211" i="16"/>
  <c r="F212" i="16"/>
  <c r="F213" i="16"/>
  <c r="F214" i="16"/>
  <c r="F215" i="16"/>
  <c r="F217" i="16"/>
  <c r="G217" i="16"/>
  <c r="G220" i="16" s="1"/>
  <c r="F218" i="16"/>
  <c r="F220" i="16" s="1"/>
  <c r="G218" i="16"/>
  <c r="F219" i="16"/>
  <c r="G219" i="16"/>
  <c r="C220" i="16"/>
  <c r="F221" i="16"/>
  <c r="G221" i="16"/>
  <c r="F222" i="16"/>
  <c r="G222" i="16"/>
  <c r="F223" i="16"/>
  <c r="G223" i="16"/>
  <c r="F224" i="16"/>
  <c r="G224" i="16"/>
  <c r="F225" i="16"/>
  <c r="G225" i="16"/>
  <c r="F226" i="16"/>
  <c r="G226" i="16"/>
  <c r="F227" i="16"/>
  <c r="G227" i="16"/>
  <c r="C288" i="16"/>
  <c r="C289" i="16"/>
  <c r="C291" i="16"/>
  <c r="F15" i="17" l="1"/>
  <c r="G365" i="17"/>
  <c r="G245" i="17"/>
  <c r="G223" i="17"/>
  <c r="F241" i="17"/>
  <c r="F219" i="17"/>
  <c r="G371" i="17"/>
  <c r="G317" i="17"/>
  <c r="G313" i="17"/>
  <c r="G302" i="17"/>
  <c r="G298" i="17"/>
  <c r="G294" i="17"/>
  <c r="G290" i="17"/>
  <c r="G255" i="17"/>
  <c r="G251" i="17"/>
  <c r="G248" i="17"/>
  <c r="G244" i="17"/>
  <c r="G233" i="17"/>
  <c r="G229" i="17"/>
  <c r="G226" i="17"/>
  <c r="G222" i="17"/>
  <c r="G211" i="17"/>
  <c r="G207" i="17"/>
  <c r="G203" i="17"/>
  <c r="G199" i="17"/>
  <c r="G195" i="17"/>
  <c r="G191" i="17"/>
  <c r="F371" i="17"/>
  <c r="F362" i="17"/>
  <c r="F358" i="17"/>
  <c r="F365" i="17" s="1"/>
  <c r="F344" i="17"/>
  <c r="F340" i="17"/>
  <c r="F336" i="17"/>
  <c r="F325" i="17"/>
  <c r="F321" i="17"/>
  <c r="F317" i="17"/>
  <c r="F313" i="17"/>
  <c r="F328" i="17" s="1"/>
  <c r="F302" i="17"/>
  <c r="F298" i="17"/>
  <c r="F294" i="17"/>
  <c r="F290" i="17"/>
  <c r="F255" i="17"/>
  <c r="F251" i="17"/>
  <c r="F248" i="17"/>
  <c r="F244" i="17"/>
  <c r="F233" i="17"/>
  <c r="F229" i="17"/>
  <c r="F226" i="17"/>
  <c r="F222" i="17"/>
  <c r="F211" i="17"/>
  <c r="F207" i="17"/>
  <c r="F203" i="17"/>
  <c r="F199" i="17"/>
  <c r="F195" i="17"/>
  <c r="F191" i="17"/>
  <c r="F214" i="17" s="1"/>
  <c r="F24" i="17"/>
  <c r="F16" i="17"/>
  <c r="G252" i="17"/>
  <c r="G230" i="17"/>
  <c r="G370" i="17"/>
  <c r="G320" i="17"/>
  <c r="G316" i="17"/>
  <c r="G312" i="17"/>
  <c r="G328" i="17" s="1"/>
  <c r="G301" i="17"/>
  <c r="G305" i="17" s="1"/>
  <c r="G293" i="17"/>
  <c r="G289" i="17"/>
  <c r="G250" i="17"/>
  <c r="G247" i="17"/>
  <c r="G243" i="17"/>
  <c r="G228" i="17"/>
  <c r="G225" i="17"/>
  <c r="G221" i="17"/>
  <c r="G210" i="17"/>
  <c r="G206" i="17"/>
  <c r="G202" i="17"/>
  <c r="G198" i="17"/>
  <c r="G194" i="17"/>
  <c r="G190" i="17"/>
  <c r="F370" i="17"/>
  <c r="F343" i="17"/>
  <c r="F339" i="17"/>
  <c r="F335" i="17"/>
  <c r="F346" i="17" s="1"/>
  <c r="F324" i="17"/>
  <c r="F320" i="17"/>
  <c r="F316" i="17"/>
  <c r="F301" i="17"/>
  <c r="F297" i="17"/>
  <c r="F293" i="17"/>
  <c r="F305" i="17" s="1"/>
  <c r="F254" i="17"/>
  <c r="F250" i="17"/>
  <c r="F247" i="17"/>
  <c r="F243" i="17"/>
  <c r="F232" i="17"/>
  <c r="F228" i="17"/>
  <c r="F225" i="17"/>
  <c r="F221" i="17"/>
  <c r="F210" i="17"/>
  <c r="F206" i="17"/>
  <c r="F202" i="17"/>
  <c r="F198" i="17"/>
  <c r="F194" i="17"/>
  <c r="G219" i="17"/>
  <c r="F368" i="17"/>
  <c r="F372" i="17" s="1"/>
  <c r="F245" i="17"/>
  <c r="F230" i="17"/>
  <c r="F223" i="17"/>
  <c r="G361" i="17"/>
  <c r="G324" i="17"/>
  <c r="G297" i="17"/>
  <c r="G254" i="17"/>
  <c r="G232" i="17"/>
  <c r="G369" i="17"/>
  <c r="G372" i="17" s="1"/>
  <c r="G364" i="17"/>
  <c r="G342" i="17"/>
  <c r="G338" i="17"/>
  <c r="G346" i="17" s="1"/>
  <c r="G327" i="17"/>
  <c r="G323" i="17"/>
  <c r="G319" i="17"/>
  <c r="G315" i="17"/>
  <c r="G304" i="17"/>
  <c r="G300" i="17"/>
  <c r="G296" i="17"/>
  <c r="G292" i="17"/>
  <c r="G253" i="17"/>
  <c r="G246" i="17"/>
  <c r="G249" i="17" s="1"/>
  <c r="G231" i="17"/>
  <c r="G224" i="17"/>
  <c r="G213" i="17"/>
  <c r="G209" i="17"/>
  <c r="G205" i="17"/>
  <c r="G201" i="17"/>
  <c r="G197" i="17"/>
  <c r="F21" i="17"/>
  <c r="F14" i="17"/>
  <c r="F342" i="17"/>
  <c r="F338" i="17"/>
  <c r="F253" i="17"/>
  <c r="F246" i="17"/>
  <c r="F231" i="17"/>
  <c r="F224" i="17"/>
  <c r="F20" i="17"/>
  <c r="F179" i="16"/>
  <c r="G167" i="16"/>
  <c r="F178" i="16"/>
  <c r="G126" i="16"/>
  <c r="G122" i="16"/>
  <c r="G118" i="16"/>
  <c r="G114" i="16"/>
  <c r="G104" i="16"/>
  <c r="G97" i="16"/>
  <c r="G93" i="16"/>
  <c r="G73" i="16"/>
  <c r="G77" i="16" s="1"/>
  <c r="F177" i="16"/>
  <c r="G166" i="16"/>
  <c r="G161" i="16"/>
  <c r="G153" i="16"/>
  <c r="G149" i="16"/>
  <c r="G145" i="16"/>
  <c r="G141" i="16"/>
  <c r="G157" i="16" s="1"/>
  <c r="G136" i="16"/>
  <c r="F126" i="16"/>
  <c r="F122" i="16"/>
  <c r="F118" i="16"/>
  <c r="F114" i="16"/>
  <c r="F131" i="16" s="1"/>
  <c r="F104" i="16"/>
  <c r="F97" i="16"/>
  <c r="F93" i="16"/>
  <c r="F100" i="16" s="1"/>
  <c r="F73" i="16"/>
  <c r="F166" i="16"/>
  <c r="F167" i="16" s="1"/>
  <c r="G96" i="16"/>
  <c r="F175" i="16"/>
  <c r="G165" i="16"/>
  <c r="G152" i="16"/>
  <c r="G148" i="16"/>
  <c r="G144" i="16"/>
  <c r="G140" i="16"/>
  <c r="G134" i="16"/>
  <c r="F96" i="16"/>
  <c r="G86" i="16"/>
  <c r="F176" i="16"/>
  <c r="F152" i="16"/>
  <c r="F148" i="16"/>
  <c r="F144" i="16"/>
  <c r="F157" i="16" s="1"/>
  <c r="G133" i="16"/>
  <c r="G128" i="16"/>
  <c r="G124" i="16"/>
  <c r="G120" i="16"/>
  <c r="G116" i="16"/>
  <c r="G112" i="16"/>
  <c r="G131" i="16" s="1"/>
  <c r="G102" i="16"/>
  <c r="G99" i="16"/>
  <c r="G82" i="16"/>
  <c r="G78" i="16"/>
  <c r="G75" i="16"/>
  <c r="G159" i="16"/>
  <c r="G155" i="16"/>
  <c r="G151" i="16"/>
  <c r="G147" i="16"/>
  <c r="G143" i="16"/>
  <c r="F128" i="16"/>
  <c r="F124" i="16"/>
  <c r="F120" i="16"/>
  <c r="F116" i="16"/>
  <c r="F102" i="16"/>
  <c r="F99" i="16"/>
  <c r="F75" i="16"/>
  <c r="F77" i="16" s="1"/>
  <c r="C292" i="16"/>
  <c r="C293" i="16"/>
  <c r="D293" i="16"/>
  <c r="C295" i="16"/>
  <c r="G227" i="17" l="1"/>
  <c r="F227" i="17"/>
  <c r="F249" i="17"/>
  <c r="G214" i="17"/>
  <c r="G100" i="16"/>
  <c r="C296" i="16"/>
  <c r="C297" i="16"/>
  <c r="C298" i="16"/>
  <c r="C302" i="16"/>
  <c r="C303" i="16"/>
  <c r="C304" i="16"/>
  <c r="C307" i="16"/>
  <c r="F9" i="15"/>
  <c r="F10" i="15"/>
</calcChain>
</file>

<file path=xl/sharedStrings.xml><?xml version="1.0" encoding="utf-8"?>
<sst xmlns="http://schemas.openxmlformats.org/spreadsheetml/2006/main" count="2354" uniqueCount="1800">
  <si>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</si>
  <si>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</si>
  <si>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</si>
  <si>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</si>
  <si>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</si>
  <si>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</si>
  <si>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</si>
  <si>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</si>
  <si>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</si>
  <si>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</si>
  <si>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</si>
  <si>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</si>
  <si>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</si>
  <si>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</si>
  <si>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Residential Mortgage Pandbrieven Programme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</si>
  <si>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</si>
  <si>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</si>
  <si>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</si>
  <si>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</si>
  <si>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</si>
  <si>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</si>
  <si>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</si>
  <si>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</si>
  <si>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</si>
  <si>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</si>
  <si>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</si>
  <si>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</si>
  <si>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</si>
  <si>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</si>
  <si>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</si>
  <si>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</si>
  <si>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</si>
  <si>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</si>
  <si>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</si>
  <si>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</si>
  <si>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</si>
  <si>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</si>
  <si>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</si>
  <si>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</si>
  <si>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</si>
  <si>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</si>
  <si>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</si>
  <si>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</si>
  <si>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</si>
  <si>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</si>
  <si>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</si>
  <si>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</si>
  <si>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</si>
  <si>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</si>
  <si>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</si>
  <si>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</si>
  <si>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</si>
  <si>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</si>
  <si>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</si>
  <si>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</si>
  <si>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</si>
  <si>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</si>
  <si>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</si>
  <si>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</si>
  <si>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</si>
  <si>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</si>
  <si>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</si>
  <si>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</si>
  <si>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</si>
  <si>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</si>
  <si>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</si>
  <si>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</si>
  <si>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</si>
  <si>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</si>
  <si>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</si>
  <si>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</si>
  <si>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</si>
  <si>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</si>
  <si>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</si>
  <si>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</si>
  <si>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</si>
  <si>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</si>
  <si>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</si>
  <si>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</si>
  <si>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</si>
  <si>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</si>
  <si>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</si>
  <si>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</si>
  <si>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</si>
  <si>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</si>
  <si>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</si>
  <si>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</si>
  <si>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</si>
  <si>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</si>
  <si>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</si>
  <si>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</si>
  <si>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</si>
  <si>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</si>
  <si>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</si>
  <si>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0</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</si>
  <si>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</si>
  <si>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</si>
  <si>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</si>
  <si>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</si>
  <si>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</si>
  <si>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</si>
  <si>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</si>
  <si>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</si>
  <si>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</si>
  <si>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</si>
  <si>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</si>
  <si>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</si>
  <si>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</si>
  <si>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</si>
  <si>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</si>
  <si>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</si>
  <si>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</si>
  <si>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</si>
  <si>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</si>
  <si>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</si>
  <si>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</si>
  <si>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</si>
  <si>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</si>
  <si>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</si>
  <si>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</si>
  <si>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</si>
  <si>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</si>
  <si>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</si>
  <si>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</si>
  <si>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</si>
  <si>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</si>
  <si>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</si>
  <si>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</si>
  <si>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</si>
  <si>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</si>
  <si>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</si>
  <si>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</si>
  <si>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</si>
  <si>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</si>
  <si>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</si>
  <si>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</si>
  <si>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</si>
  <si>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</si>
  <si>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</si>
  <si>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</si>
  <si>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</si>
  <si>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</si>
  <si>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</si>
  <si>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100.00%</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</si>
  <si>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</si>
  <si>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</si>
  <si>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</si>
  <si>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</si>
  <si>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</si>
  <si>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</si>
  <si>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</si>
  <si>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</si>
  <si>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</si>
  <si>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</si>
  <si>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</si>
  <si>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</si>
  <si>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</si>
  <si>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</si>
  <si>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</si>
  <si>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</si>
  <si>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</si>
  <si>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</si>
  <si>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</si>
  <si>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</si>
  <si>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</si>
  <si>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</si>
  <si>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</si>
  <si>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</si>
  <si>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</si>
  <si>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</si>
  <si>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</si>
  <si>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</si>
  <si>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</si>
  <si>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</si>
  <si>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</si>
  <si>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</si>
  <si>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</si>
  <si>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</si>
  <si>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</si>
  <si>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</si>
  <si>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</si>
  <si>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</si>
  <si>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</si>
  <si>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</si>
  <si>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</si>
  <si>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</si>
  <si>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</si>
  <si>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</si>
  <si>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</si>
  <si>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</si>
  <si>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</si>
  <si>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</si>
  <si>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</si>
  <si>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</si>
  <si>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</si>
  <si>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</si>
  <si>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</si>
  <si>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</si>
  <si>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</si>
  <si>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</si>
  <si>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</si>
  <si>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</si>
  <si>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</si>
  <si>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</si>
  <si>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</si>
  <si>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</si>
  <si>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</si>
  <si>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</si>
  <si>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</si>
  <si>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</si>
  <si>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</si>
  <si>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</si>
  <si>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</si>
  <si>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</si>
  <si>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</si>
  <si>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</si>
  <si>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</si>
  <si>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</si>
  <si>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</si>
  <si>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</si>
  <si>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</si>
  <si>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</si>
  <si>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</si>
  <si>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</si>
  <si>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</si>
  <si>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</si>
  <si>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</si>
  <si>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</si>
  <si>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</si>
  <si>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</si>
  <si>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</si>
  <si>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</si>
  <si>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</si>
  <si>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</si>
  <si>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</si>
  <si>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</si>
  <si>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</si>
  <si>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</si>
  <si>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</si>
  <si>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</si>
  <si>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</si>
  <si>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</si>
  <si>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</si>
  <si>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</si>
  <si>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</si>
  <si>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</si>
  <si>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</si>
  <si>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</si>
  <si>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</si>
  <si>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</si>
  <si>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</si>
  <si>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</si>
  <si>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</si>
  <si>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</si>
  <si>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</si>
  <si>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</si>
  <si>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</si>
  <si>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</si>
  <si>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</si>
  <si>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</si>
  <si>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</si>
  <si>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</si>
  <si>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</si>
  <si>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</si>
  <si>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</si>
  <si>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</si>
  <si>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</si>
  <si>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</si>
  <si>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</si>
  <si>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</si>
  <si>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</si>
  <si>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</si>
  <si>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</si>
  <si>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</si>
  <si>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</si>
  <si>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</si>
  <si>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</si>
  <si>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</si>
  <si>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</si>
  <si>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</si>
  <si>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</si>
  <si>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</si>
  <si>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</si>
  <si>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</si>
  <si>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</si>
  <si>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</si>
  <si>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</si>
  <si>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</si>
  <si>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</si>
  <si>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</si>
  <si>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</si>
  <si>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</si>
  <si>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</si>
  <si>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</si>
  <si>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</si>
  <si>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</si>
  <si>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</si>
  <si>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</si>
  <si>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</si>
  <si>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</si>
  <si>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</si>
  <si>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</si>
  <si>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</si>
  <si>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</si>
  <si>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</si>
  <si>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</si>
  <si>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</si>
  <si>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</si>
  <si>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</si>
  <si>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</si>
  <si>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</si>
  <si>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</si>
  <si>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</si>
  <si>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</si>
  <si>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</si>
  <si>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</si>
  <si>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</si>
  <si>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</si>
  <si>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</si>
  <si>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</si>
  <si>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</si>
  <si>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</si>
  <si>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</si>
  <si>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</si>
  <si>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</si>
  <si>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</si>
  <si>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</si>
  <si>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</si>
  <si>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</si>
  <si>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</si>
  <si>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</si>
  <si>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</si>
  <si>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</si>
  <si>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</si>
  <si>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</si>
  <si>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</si>
  <si>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</si>
  <si>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</si>
  <si>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</si>
  <si>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</si>
  <si>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</si>
  <si>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</si>
  <si>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</si>
  <si>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</si>
  <si>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</si>
  <si>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</si>
  <si>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</si>
  <si>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</si>
  <si>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</si>
  <si>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</si>
  <si>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</si>
  <si>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</si>
  <si>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</si>
  <si>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</si>
  <si>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</si>
  <si>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</si>
  <si>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</si>
  <si>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</si>
  <si>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</si>
  <si>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</si>
  <si>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</si>
  <si>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</si>
  <si>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</si>
  <si>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</si>
  <si>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</si>
  <si>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</si>
  <si>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</si>
  <si>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</si>
  <si>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</si>
  <si>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</si>
  <si>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</si>
  <si>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</si>
  <si>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</si>
  <si>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</si>
  <si>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</si>
  <si>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</si>
  <si>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</si>
  <si>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G.4.1.4</t>
  </si>
  <si>
    <t>G.4.1.5</t>
  </si>
  <si>
    <t>G.4.1.6</t>
  </si>
  <si>
    <t>G.4.1.7</t>
  </si>
  <si>
    <t>link to Glossary HG.1.15</t>
  </si>
  <si>
    <t>G.4.1.8</t>
  </si>
  <si>
    <t>G.4.1.9</t>
  </si>
  <si>
    <t>G.4.1.10</t>
  </si>
  <si>
    <t>G.4.1.11</t>
  </si>
  <si>
    <t>G.4.1.12</t>
  </si>
  <si>
    <t>G.4.1.13</t>
  </si>
  <si>
    <t>215 LTV Residential Mortgage</t>
  </si>
  <si>
    <t>G.4.1.14</t>
  </si>
  <si>
    <t>230 Derivatives and Swaps</t>
  </si>
  <si>
    <t>G.4.1.15</t>
  </si>
  <si>
    <t>G.4.1.16</t>
  </si>
  <si>
    <t>G.4.1.17</t>
  </si>
  <si>
    <t>G.4.1.18</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</si>
  <si>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</si>
  <si>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</si>
  <si>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</si>
  <si>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</si>
  <si>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</si>
  <si>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</si>
  <si>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</si>
  <si>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</si>
  <si>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</si>
  <si>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</si>
  <si>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</si>
  <si>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</si>
  <si>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</si>
  <si>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</si>
  <si>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</si>
  <si>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</si>
  <si>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</si>
  <si>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</si>
  <si>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</si>
  <si>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</si>
  <si>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</si>
  <si>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</si>
  <si>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</si>
  <si>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</si>
  <si>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</si>
  <si>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</si>
  <si>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</si>
  <si>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</si>
  <si>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</si>
  <si>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</si>
  <si>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</si>
  <si>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</si>
  <si>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</si>
  <si>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</si>
  <si>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</si>
  <si>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</si>
  <si>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</si>
  <si>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</si>
  <si>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</si>
  <si>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</si>
  <si>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</si>
  <si>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</si>
  <si>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</si>
  <si>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</si>
  <si>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</si>
  <si>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</si>
  <si>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</si>
  <si>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</si>
  <si>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</si>
  <si>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</si>
  <si>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</si>
  <si>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</si>
  <si>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</si>
  <si>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</si>
  <si>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</si>
  <si>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</si>
  <si>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</si>
  <si>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</si>
  <si>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</si>
  <si>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</si>
  <si>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</si>
  <si>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</si>
  <si>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</si>
  <si>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</si>
  <si>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</si>
  <si>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</si>
  <si>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</si>
  <si>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</si>
  <si>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</si>
  <si>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</si>
  <si>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</si>
  <si>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</si>
  <si>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</si>
  <si>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</si>
  <si>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</si>
  <si>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</si>
  <si>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</si>
  <si>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</si>
  <si>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</si>
  <si>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</si>
  <si>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</si>
  <si>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</si>
  <si>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</si>
  <si>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</si>
  <si>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</si>
  <si>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</si>
  <si>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</si>
  <si>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</si>
  <si>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</si>
  <si>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</si>
  <si>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</si>
  <si>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</si>
  <si>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</si>
  <si>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</si>
  <si>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</si>
  <si>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</si>
  <si>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</si>
  <si>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</si>
  <si>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</si>
  <si>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</si>
  <si>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</si>
  <si>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</si>
  <si>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</si>
  <si>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</si>
  <si>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</si>
  <si>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</si>
  <si>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</si>
  <si>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</si>
  <si>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</si>
  <si>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</si>
  <si>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</si>
  <si>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</si>
  <si>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</si>
  <si>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</si>
  <si>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</si>
  <si>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</si>
  <si>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</si>
  <si>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</si>
  <si>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</si>
  <si>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</si>
  <si>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</si>
  <si>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</si>
  <si>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</si>
  <si>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</si>
  <si>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</si>
  <si>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</si>
  <si>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</si>
  <si>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</si>
  <si>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</si>
  <si>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</si>
  <si>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</si>
  <si>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</si>
  <si>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</si>
  <si>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</si>
  <si>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</si>
  <si>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</si>
  <si>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</si>
  <si>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</si>
  <si>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</si>
  <si>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</si>
  <si>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</si>
  <si>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</si>
  <si>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</si>
  <si>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</si>
  <si>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</si>
  <si>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</si>
  <si>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</si>
  <si>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</si>
  <si>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</si>
  <si>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</si>
  <si>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</si>
  <si>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</si>
  <si>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</si>
  <si>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</si>
  <si>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</si>
  <si>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</si>
  <si>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</si>
  <si>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</si>
  <si>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</si>
  <si>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</si>
  <si>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</si>
  <si>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</si>
  <si>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</si>
  <si>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</si>
  <si>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</si>
  <si>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</si>
  <si>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</si>
  <si>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</si>
  <si>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</si>
  <si>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</si>
  <si>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</si>
  <si>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</si>
  <si>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</si>
  <si>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</si>
  <si>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</si>
  <si>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</si>
  <si>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</si>
  <si>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</si>
  <si>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</si>
  <si>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</si>
  <si>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</si>
  <si>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</si>
  <si>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</si>
  <si>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</si>
  <si>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</si>
  <si>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</si>
  <si>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</si>
  <si>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</si>
  <si>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</si>
  <si>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</si>
  <si>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</si>
  <si>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</si>
  <si>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</si>
  <si>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</si>
  <si>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</si>
  <si>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</si>
  <si>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</si>
  <si>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</si>
  <si>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</si>
  <si>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</si>
  <si>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</si>
  <si>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</si>
  <si>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</si>
  <si>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</si>
  <si>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</si>
  <si>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</si>
  <si>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</si>
  <si>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</si>
  <si>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</si>
  <si>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</si>
  <si>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</si>
  <si>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</si>
  <si>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</si>
  <si>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</si>
  <si>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</si>
  <si>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</si>
  <si>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</si>
  <si>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</si>
  <si>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</si>
  <si>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</si>
  <si>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</si>
  <si>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</si>
  <si>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</si>
  <si>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</si>
  <si>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</si>
  <si>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</si>
  <si>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</si>
  <si>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</si>
  <si>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</si>
  <si>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</si>
  <si>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</si>
  <si>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</si>
  <si>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</si>
  <si>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</si>
  <si>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</si>
  <si>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</si>
  <si>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</si>
  <si>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</si>
  <si>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</si>
  <si>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</si>
  <si>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</si>
  <si>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</si>
  <si>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</si>
  <si>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</si>
  <si>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</si>
  <si>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</si>
  <si>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</si>
  <si>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</si>
  <si>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</si>
  <si>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</si>
  <si>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</si>
  <si>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</si>
  <si>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</si>
  <si>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</si>
  <si>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</si>
  <si>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</si>
  <si>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</si>
  <si>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</si>
  <si>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</si>
  <si>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</si>
  <si>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</si>
  <si>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</si>
  <si>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</si>
  <si>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</si>
  <si>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</si>
  <si>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</si>
  <si>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</si>
  <si>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</si>
  <si>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</si>
  <si>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</si>
  <si>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</si>
  <si>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</si>
  <si>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</si>
  <si>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</si>
  <si>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</si>
  <si>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</si>
  <si>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</si>
  <si>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</si>
  <si>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</si>
  <si>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</si>
  <si>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</si>
  <si>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</si>
  <si>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</si>
  <si>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</si>
  <si>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</si>
  <si>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</si>
  <si>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</si>
  <si>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</si>
  <si>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</si>
  <si>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</si>
  <si>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</si>
  <si>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</si>
  <si>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</si>
  <si>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</si>
  <si>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</si>
  <si>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</si>
  <si>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</si>
  <si>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</si>
  <si>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</si>
  <si>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</si>
  <si>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</si>
  <si>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</si>
  <si>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</si>
  <si>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</si>
  <si>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</si>
  <si>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</si>
  <si>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</si>
  <si>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</si>
  <si>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</si>
  <si>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</si>
  <si>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</si>
  <si>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</si>
  <si>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</si>
  <si>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</si>
  <si>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</si>
  <si>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</si>
  <si>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</si>
  <si>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</si>
  <si>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</si>
  <si>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</si>
  <si>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</si>
  <si>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</si>
  <si>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</si>
  <si>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</si>
  <si>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</si>
  <si>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</si>
  <si>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</si>
  <si>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</si>
  <si>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</si>
  <si>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</si>
  <si>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</si>
  <si>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</si>
  <si>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</si>
  <si>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</si>
  <si>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</si>
  <si>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</si>
  <si>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</si>
  <si>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</si>
  <si>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</si>
  <si>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</si>
  <si>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</si>
  <si>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</si>
  <si>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</si>
  <si>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</si>
  <si>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</si>
  <si>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</si>
  <si>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</si>
  <si>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</si>
  <si>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</si>
  <si>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</si>
  <si>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</si>
  <si>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</si>
  <si>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</si>
  <si>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</si>
  <si>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</si>
  <si>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</si>
  <si>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</si>
  <si>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</si>
  <si>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</si>
  <si>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</si>
  <si>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</si>
  <si>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</si>
  <si>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</si>
  <si>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</si>
  <si>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</si>
  <si>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</si>
  <si>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</si>
  <si>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</si>
  <si>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</si>
  <si>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</si>
  <si>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</si>
  <si>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</si>
  <si>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</si>
  <si>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</si>
  <si>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</si>
  <si>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</si>
  <si>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</si>
  <si>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</si>
  <si>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</si>
  <si>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</si>
  <si>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</si>
  <si>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</si>
  <si>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</si>
  <si>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</si>
  <si>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</si>
  <si>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</si>
  <si>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</si>
  <si>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</si>
  <si>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</si>
  <si>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</si>
  <si>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</si>
  <si>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</si>
  <si>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</si>
  <si>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</si>
  <si>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</si>
  <si>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</si>
  <si>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</si>
  <si>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</si>
  <si>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</si>
  <si>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</si>
  <si>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</si>
  <si>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</si>
  <si>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</si>
  <si>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</si>
  <si>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</si>
  <si>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</si>
  <si>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</si>
  <si>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</si>
  <si>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</si>
  <si>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</si>
  <si>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</si>
  <si>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</si>
  <si>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</si>
  <si>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</si>
  <si>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</si>
  <si>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</si>
  <si>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</si>
  <si>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</si>
  <si>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</si>
  <si>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</si>
  <si>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</si>
  <si>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</si>
  <si>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</si>
  <si>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</si>
  <si>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</si>
  <si>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</si>
  <si>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</si>
  <si>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</si>
  <si>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</si>
  <si>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</si>
  <si>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</si>
  <si>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</si>
  <si>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</si>
  <si>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</si>
  <si>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</si>
  <si>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</si>
  <si>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</si>
  <si>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</si>
  <si>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</si>
  <si>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</si>
  <si>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</si>
  <si>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</si>
  <si>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</si>
  <si>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</si>
  <si>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</si>
  <si>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</si>
  <si>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</si>
  <si>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</si>
  <si>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</si>
  <si>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</si>
  <si>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</si>
  <si>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</si>
  <si>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</si>
  <si>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</si>
  <si>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</si>
  <si>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</si>
  <si>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</si>
  <si>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</si>
  <si>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</si>
  <si>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</si>
  <si>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</si>
  <si>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</si>
  <si>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</si>
  <si>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</si>
  <si>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</si>
  <si>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</si>
  <si>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</si>
  <si>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</si>
  <si>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</si>
  <si>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</si>
  <si>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</si>
  <si>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</si>
  <si>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</si>
  <si>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</si>
  <si>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</si>
  <si>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</si>
  <si>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</si>
  <si>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</si>
  <si>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</si>
  <si>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</si>
  <si>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</si>
  <si>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</si>
  <si>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</si>
  <si>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</si>
  <si>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</si>
  <si>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</si>
  <si>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</si>
  <si>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</si>
  <si>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</si>
  <si>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</si>
  <si>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</si>
  <si>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</si>
  <si>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</si>
  <si>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</si>
  <si>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</si>
  <si>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</si>
  <si>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</si>
  <si>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</si>
  <si>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</si>
  <si>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</si>
  <si>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</si>
  <si>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</si>
  <si>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</si>
  <si>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</si>
  <si>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</si>
  <si>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</si>
  <si>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</si>
  <si>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</si>
  <si>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</si>
  <si>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</si>
  <si>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</si>
  <si>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</si>
  <si>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</si>
  <si>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</si>
  <si>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</si>
  <si>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</si>
  <si>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</si>
  <si>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</si>
  <si>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</si>
  <si>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</si>
  <si>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</si>
  <si>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</si>
  <si>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</si>
  <si>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</si>
  <si>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</si>
  <si>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</si>
  <si>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</si>
  <si>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GOOSSE Philippe</t>
  </si>
  <si>
    <t>+ 32 2 565 22 62</t>
  </si>
  <si>
    <t>philippe.goosse@bnpparibasfortis.com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</si>
  <si>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</si>
  <si>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</si>
  <si>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</si>
  <si>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</si>
  <si>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</si>
  <si>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</si>
  <si>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</si>
  <si>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</si>
  <si>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</si>
  <si>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</si>
  <si>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</si>
  <si>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</si>
  <si>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</si>
  <si>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</si>
  <si>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</si>
  <si>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</si>
  <si>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</si>
  <si>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</si>
  <si>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</si>
  <si>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</si>
  <si>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</si>
  <si>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</si>
  <si>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</si>
  <si>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</si>
  <si>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</si>
  <si>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</si>
  <si>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</si>
  <si>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</si>
  <si>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</si>
  <si>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</si>
  <si>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</si>
  <si>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</si>
  <si>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22/03/2026</t>
  </si>
  <si>
    <t>BD@153515</t>
  </si>
  <si>
    <t>BE0002614924</t>
  </si>
  <si>
    <t>04/10/2025</t>
  </si>
  <si>
    <t>BD@258179</t>
  </si>
  <si>
    <t>BE0002974559</t>
  </si>
  <si>
    <t>30/10/2025</t>
  </si>
  <si>
    <t>Extended Maturity Date</t>
  </si>
  <si>
    <t>22/03/2029</t>
  </si>
  <si>
    <t>04/10/2026</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</si>
  <si>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</si>
  <si>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</si>
  <si>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</si>
  <si>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</si>
  <si>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</si>
  <si>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</si>
  <si>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</si>
  <si>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</si>
  <si>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</si>
  <si>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</si>
  <si>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</si>
  <si>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</si>
  <si>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</si>
  <si>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</si>
  <si>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</si>
  <si>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</si>
  <si>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</si>
  <si>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</si>
  <si>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</si>
  <si>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</si>
  <si>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</si>
  <si>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</si>
  <si>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</si>
  <si>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</si>
  <si>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</si>
  <si>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</si>
  <si>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</si>
  <si>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</si>
  <si>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</si>
  <si>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</si>
  <si>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</si>
  <si>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</si>
  <si>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</si>
  <si>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</si>
  <si>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</si>
  <si>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</si>
  <si>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</si>
  <si>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</si>
  <si>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</si>
  <si>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</si>
  <si>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</si>
  <si>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</si>
  <si>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</si>
  <si>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</si>
  <si>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</si>
  <si>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</si>
  <si>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</si>
  <si>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</si>
  <si>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</si>
  <si>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</si>
  <si>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</si>
  <si>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</si>
  <si>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</si>
  <si>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</si>
  <si>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</si>
  <si>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</si>
  <si>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</si>
  <si>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</si>
  <si>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</si>
  <si>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</si>
  <si>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</si>
  <si>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</si>
  <si>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</si>
  <si>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</si>
  <si>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</si>
  <si>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</si>
  <si>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</si>
  <si>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</si>
  <si>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</si>
  <si>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</si>
  <si>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</si>
  <si>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</si>
  <si>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</si>
  <si>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</si>
  <si>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</si>
  <si>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</si>
  <si>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</si>
  <si>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</si>
  <si>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</si>
  <si>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</si>
  <si>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</si>
  <si>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</si>
  <si>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</si>
  <si>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</si>
  <si>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</si>
  <si>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</si>
  <si>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</si>
  <si>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</si>
  <si>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</si>
  <si>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</si>
  <si>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</si>
  <si>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</si>
  <si>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</si>
  <si>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</si>
  <si>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</si>
  <si>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</si>
  <si>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</si>
  <si>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</si>
  <si>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</si>
  <si>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</si>
  <si>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</si>
  <si>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</si>
  <si>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</si>
  <si>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</si>
  <si>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</si>
  <si>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</si>
  <si>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</si>
  <si>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</si>
  <si>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</si>
  <si>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</si>
  <si>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</si>
  <si>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</si>
  <si>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</si>
  <si>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</si>
  <si>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</si>
  <si>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</si>
  <si>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</si>
  <si>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</si>
  <si>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</si>
  <si>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</si>
  <si>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</si>
  <si>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</si>
  <si>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</si>
  <si>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</si>
  <si>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</si>
  <si>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</si>
  <si>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</si>
  <si>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</si>
  <si>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</si>
  <si>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</si>
  <si>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</si>
  <si>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</si>
  <si>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</si>
  <si>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</si>
  <si>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</si>
  <si>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</si>
  <si>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</si>
  <si>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</si>
  <si>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</si>
  <si>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</si>
  <si>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</si>
  <si>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</si>
  <si>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</si>
  <si>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</si>
  <si>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</si>
  <si>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</si>
  <si>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</si>
  <si>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</si>
  <si>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</si>
  <si>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</si>
  <si>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</si>
  <si>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</si>
  <si>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</si>
  <si>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</si>
  <si>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</si>
  <si>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</si>
  <si>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</si>
  <si>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</si>
  <si>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</si>
  <si>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</si>
  <si>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</si>
  <si>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</si>
  <si>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</si>
  <si>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&gt;24 and &lt;=25</t>
  </si>
  <si>
    <t>&gt;25 and &lt;=26</t>
  </si>
  <si>
    <t>&lt;0</t>
  </si>
  <si>
    <t>&gt;23 and &lt;=24</t>
  </si>
  <si>
    <t>&gt;26 and &lt;=27</t>
  </si>
  <si>
    <t>&gt;27 and &lt;=28</t>
  </si>
  <si>
    <t>&gt;28 and &lt;=29</t>
  </si>
  <si>
    <t>&gt;29 and &lt;=30</t>
  </si>
  <si>
    <t>&gt;30 and &lt;=31</t>
  </si>
  <si>
    <t>&gt;33 and &lt;=34</t>
  </si>
  <si>
    <t>&gt;39 and &lt;=40</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</si>
  <si>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</si>
  <si>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</si>
  <si>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</si>
  <si>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</si>
  <si>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</si>
  <si>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</si>
  <si>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</si>
  <si>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</si>
  <si>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</si>
  <si>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</si>
  <si>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</si>
  <si>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</si>
  <si>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</si>
  <si>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</si>
  <si>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</si>
  <si>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</si>
  <si>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</si>
  <si>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</si>
  <si>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</si>
  <si>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</si>
  <si>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</si>
  <si>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6.5 - 7%</t>
  </si>
  <si>
    <t>7 - 7.5%</t>
  </si>
  <si>
    <t>Variable</t>
  </si>
  <si>
    <t>Variable With Cap</t>
  </si>
  <si>
    <t>2025</t>
  </si>
  <si>
    <t>2026</t>
  </si>
  <si>
    <t>2027</t>
  </si>
  <si>
    <t>2028</t>
  </si>
  <si>
    <t>2029</t>
  </si>
  <si>
    <t>2030</t>
  </si>
  <si>
    <t>2031</t>
  </si>
  <si>
    <t>2032</t>
  </si>
  <si>
    <t>2033</t>
  </si>
  <si>
    <t>2034</t>
  </si>
  <si>
    <t>2035</t>
  </si>
  <si>
    <t>2036</t>
  </si>
  <si>
    <t>2037</t>
  </si>
  <si>
    <t>2038</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</si>
  <si>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</si>
  <si>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</si>
  <si>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</si>
  <si>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</si>
  <si>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</si>
  <si>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</si>
  <si>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</si>
  <si>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</si>
  <si>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</si>
  <si>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</si>
  <si>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</si>
  <si>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</si>
  <si>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</si>
  <si>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</si>
  <si>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</si>
  <si>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</si>
  <si>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</si>
  <si>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</si>
  <si>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</si>
  <si>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</si>
  <si>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</si>
  <si>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</si>
  <si>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</si>
  <si>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</si>
  <si>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</si>
  <si>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</si>
  <si>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</si>
  <si>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</si>
  <si>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</si>
  <si>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</si>
  <si>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</si>
  <si>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</si>
  <si>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</si>
  <si>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</si>
  <si>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</si>
  <si>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</si>
  <si>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</si>
  <si>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</si>
  <si>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</si>
  <si>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</si>
  <si>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</si>
  <si>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</si>
  <si>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</si>
  <si>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</si>
  <si>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</si>
  <si>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</si>
  <si>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</si>
  <si>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</si>
  <si>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</si>
  <si>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</si>
  <si>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</si>
  <si>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</si>
  <si>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</si>
  <si>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</si>
  <si>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</si>
  <si>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</si>
  <si>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</si>
  <si>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</si>
  <si>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</si>
  <si>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</si>
  <si>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</si>
  <si>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</si>
  <si>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</si>
  <si>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</si>
  <si>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</si>
  <si>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</si>
  <si>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</si>
  <si>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</si>
  <si>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</si>
  <si>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</si>
  <si>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</si>
  <si>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</si>
  <si>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</si>
  <si>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</si>
  <si>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</si>
  <si>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</si>
  <si>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</si>
  <si>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</si>
  <si>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</si>
  <si>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</si>
  <si>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</si>
  <si>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</si>
  <si>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</si>
  <si>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</si>
  <si>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</si>
  <si>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</si>
  <si>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</si>
  <si>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</si>
  <si>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</si>
  <si>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</si>
  <si>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</si>
  <si>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</si>
  <si>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</si>
  <si>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</si>
  <si>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</si>
  <si>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</si>
  <si>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</si>
  <si>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</si>
  <si>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</si>
  <si>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</si>
  <si>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</si>
  <si>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</si>
  <si>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</si>
  <si>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</si>
  <si>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</si>
  <si>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</si>
  <si>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</si>
  <si>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</si>
  <si>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</si>
  <si>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</si>
  <si>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</si>
  <si>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</si>
  <si>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</si>
  <si>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</si>
  <si>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</si>
  <si>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</si>
  <si>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</si>
  <si>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</si>
  <si>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</si>
  <si>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</si>
  <si>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</si>
  <si>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</si>
  <si>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</si>
  <si>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</si>
  <si>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</si>
  <si>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</si>
  <si>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</si>
  <si>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</si>
  <si>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</si>
  <si>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</si>
  <si>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</si>
  <si>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</si>
  <si>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</si>
  <si>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</si>
  <si>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</si>
  <si>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</si>
  <si>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</si>
  <si>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</si>
  <si>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</si>
  <si>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</si>
  <si>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</si>
  <si>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</si>
  <si>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</si>
  <si>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</si>
  <si>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</si>
  <si>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</si>
  <si>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</si>
  <si>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</si>
  <si>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</si>
  <si>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</si>
  <si>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</si>
  <si>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</si>
  <si>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</si>
  <si>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</si>
  <si>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</si>
  <si>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</si>
  <si>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</si>
  <si>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</si>
  <si>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</si>
  <si>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</si>
  <si>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</si>
  <si>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</si>
  <si>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</si>
  <si>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</si>
  <si>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</si>
  <si>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</si>
  <si>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</si>
  <si>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</si>
  <si>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</si>
  <si>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</si>
  <si>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</si>
  <si>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</si>
  <si>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</si>
  <si>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</si>
  <si>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</si>
  <si>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</si>
  <si>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</si>
  <si>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</si>
  <si>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</si>
  <si>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</si>
  <si>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</si>
  <si>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</si>
  <si>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</si>
  <si>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</si>
  <si>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</si>
  <si>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</si>
  <si>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</si>
  <si>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</si>
  <si>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</si>
  <si>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</si>
  <si>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</si>
  <si>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</si>
  <si>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</si>
  <si>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</si>
  <si>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</si>
  <si>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</si>
  <si>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</si>
  <si>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</si>
  <si>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</si>
  <si>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</si>
  <si>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</si>
  <si>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</si>
  <si>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</si>
  <si>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</si>
  <si>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</si>
  <si>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</si>
  <si>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</si>
  <si>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</si>
  <si>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</si>
  <si>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</si>
  <si>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</si>
  <si>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</si>
  <si>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</si>
  <si>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</si>
  <si>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</si>
  <si>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</si>
  <si>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</si>
  <si>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</si>
  <si>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</si>
  <si>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</si>
  <si>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</si>
  <si>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</si>
  <si>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</si>
  <si>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</si>
  <si>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</si>
  <si>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</si>
  <si>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</si>
  <si>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</si>
  <si>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</si>
  <si>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</si>
  <si>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</si>
  <si>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</si>
  <si>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</si>
  <si>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</si>
  <si>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</si>
  <si>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</si>
  <si>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</si>
  <si>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</si>
  <si>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</si>
  <si>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</si>
  <si>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</si>
  <si>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</si>
  <si>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</si>
  <si>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</si>
  <si>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</si>
  <si>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</si>
  <si>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</si>
  <si>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</si>
  <si>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</si>
  <si>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</si>
  <si>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</si>
  <si>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Paying Agent</t>
  </si>
  <si>
    <t>Interest Covereage Test (passe/failed)</t>
  </si>
  <si>
    <t>NPV Test (passed/failed)</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</si>
  <si>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</si>
  <si>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</si>
  <si>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</si>
  <si>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</si>
  <si>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</si>
  <si>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</si>
  <si>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</si>
  <si>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</si>
  <si>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</si>
  <si>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</si>
  <si>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</si>
  <si>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</si>
  <si>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</si>
  <si>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</si>
  <si>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</si>
  <si>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</si>
  <si>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 xml:space="preserve">(c)        Loan size: </t>
  </si>
  <si>
    <t>(c)        Type of cover assets:</t>
  </si>
  <si>
    <t xml:space="preserve">(c)        Geographical distribution: </t>
  </si>
  <si>
    <t>[insert here link to the cover pool on the covered bond label website]</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</si>
  <si>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</si>
  <si>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</si>
  <si>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</si>
  <si>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</si>
  <si>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</si>
  <si>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</si>
  <si>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</si>
  <si>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Aptos Narrow"/>
        <family val="2"/>
        <scheme val="minor"/>
      </rPr>
      <t>other criteria</t>
    </r>
    <r>
      <rPr>
        <sz val="11"/>
        <rFont val="Aptos Narrow"/>
        <family val="2"/>
        <scheme val="minor"/>
      </rPr>
      <t>?</t>
    </r>
  </si>
  <si>
    <r>
      <t xml:space="preserve">Is sustainability based on </t>
    </r>
    <r>
      <rPr>
        <b/>
        <sz val="11"/>
        <rFont val="Aptos Narrow"/>
        <family val="2"/>
        <scheme val="minor"/>
      </rPr>
      <t>sustainable collateral assets present in the cover pool</t>
    </r>
    <r>
      <rPr>
        <sz val="11"/>
        <rFont val="Aptos Narrow"/>
        <family val="2"/>
        <scheme val="minor"/>
      </rPr>
      <t>?</t>
    </r>
  </si>
  <si>
    <r>
      <t>Is sustainability based on s</t>
    </r>
    <r>
      <rPr>
        <b/>
        <sz val="11"/>
        <rFont val="Aptos Narrow"/>
        <family val="2"/>
        <scheme val="minor"/>
      </rPr>
      <t>ustainable assets not present in the cover pool</t>
    </r>
    <r>
      <rPr>
        <sz val="11"/>
        <rFont val="Aptos Narrow"/>
        <family val="2"/>
        <scheme val="minor"/>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</si>
  <si>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</si>
  <si>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</si>
  <si>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</si>
  <si>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</si>
  <si>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</si>
  <si>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</si>
  <si>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</si>
  <si>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</si>
  <si>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</si>
  <si>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</si>
  <si>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</si>
  <si>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</si>
  <si>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</si>
  <si>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</si>
  <si>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</si>
  <si>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</si>
  <si>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</si>
  <si>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</si>
  <si>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</si>
  <si>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</si>
  <si>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</si>
  <si>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</si>
  <si>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</si>
  <si>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</si>
  <si>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</si>
  <si>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</si>
  <si>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</si>
  <si>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</si>
  <si>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</si>
  <si>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</si>
  <si>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</si>
  <si>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2025</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</si>
  <si>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</si>
  <si>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</si>
  <si>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</si>
  <si>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</si>
  <si>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</si>
  <si>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</si>
  <si>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</si>
  <si>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</si>
  <si>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</si>
  <si>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</si>
  <si>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</si>
  <si>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</si>
  <si>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</si>
  <si>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</si>
  <si>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</si>
  <si>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</si>
  <si>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</si>
  <si>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</si>
  <si>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</si>
  <si>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</si>
  <si>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</si>
  <si>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</si>
  <si>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</si>
  <si>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</si>
  <si>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</si>
  <si>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</si>
  <si>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</si>
  <si>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</si>
  <si>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</si>
  <si>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</si>
  <si>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</si>
  <si>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</si>
  <si>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</si>
  <si>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</si>
  <si>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</si>
  <si>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</si>
  <si>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</si>
  <si>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</si>
  <si>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</si>
  <si>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</si>
  <si>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Weighted Average</t>
  </si>
  <si>
    <t>M.7A.20.9</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</si>
  <si>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</si>
  <si>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</si>
  <si>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</si>
  <si>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</si>
  <si>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</si>
  <si>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</si>
  <si>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</si>
  <si>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</si>
  <si>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</si>
  <si>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</si>
  <si>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</si>
  <si>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</si>
  <si>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</si>
  <si>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</si>
  <si>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</si>
  <si>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</si>
  <si>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kg CO2/m2 (per year)</t>
  </si>
  <si>
    <t>Ton CO2 (per year) (LTV adjusted)</t>
  </si>
  <si>
    <t>Ton CO2 (per year)</t>
  </si>
  <si>
    <r>
      <t xml:space="preserve">20. CO2 emission - by dwelling type </t>
    </r>
    <r>
      <rPr>
        <b/>
        <i/>
        <sz val="10"/>
        <rFont val="Aptos Narrow"/>
        <family val="2"/>
        <scheme val="minor"/>
      </rPr>
      <t>- as per national availability</t>
    </r>
  </si>
  <si>
    <t>M.7A.19.6</t>
  </si>
  <si>
    <t>M.7A.19.5</t>
  </si>
  <si>
    <t>no data</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</si>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</sst>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00%"/>
    <numFmt numFmtId="172" formatCode="0.0"/>
    <numFmt numFmtId="173" formatCode="dd/mm/yyyy;@"/>
  </numFmts>
  <fonts count="67" x14ac:knownFonts="1">
    <font>
      <sz val="10"/>
      <color rgb="FF000000"/>
      <name val="Arial"/>
    </font>
    <font>
      <sz val="11"/>
      <color theme="1"/>
      <name val="Aptos Narrow"/>
      <family val="2"/>
      <scheme val="minor"/>
    </font>
    <font>
      <sz val="6"/>
      <color rgb="FF000000"/>
      <name val="Arial"/>
    </font>
    <font>
      <sz val="10"/>
      <color rgb="FF000000"/>
      <name val="Arial"/>
    </font>
    <font>
      <b/>
      <sz val="10"/>
      <color rgb="FFFFFFFF"/>
      <name val="Arial"/>
    </font>
    <font>
      <i/>
      <sz val="10"/>
      <color rgb="FF000000"/>
      <name val="Arial"/>
    </font>
    <font>
      <b/>
      <sz val="10"/>
      <color rgb="FF000000"/>
      <name val="Arial"/>
    </font>
    <font>
      <sz val="8"/>
      <color rgb="FF000000"/>
      <name val="Arial"/>
    </font>
    <font>
      <b/>
      <sz val="12"/>
      <color rgb="FF000000"/>
      <name val="Arial"/>
    </font>
    <font>
      <u/>
      <sz val="10"/>
      <color rgb="FF000000"/>
      <name val="Arial"/>
    </font>
    <font>
      <sz val="14"/>
      <color rgb="FF000000"/>
      <name val="Arial"/>
    </font>
    <font>
      <b/>
      <sz val="12"/>
      <color rgb="FFFFFFFF"/>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b/>
      <sz val="11"/>
      <color theme="0"/>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theme="1"/>
      <name val="Aptos Narrow"/>
      <family val="2"/>
      <scheme val="minor"/>
    </font>
    <font>
      <sz val="11"/>
      <name val="Aptos Narrow"/>
      <family val="2"/>
      <scheme val="minor"/>
    </font>
    <font>
      <i/>
      <sz val="11"/>
      <name val="Aptos Narrow"/>
      <family val="2"/>
      <scheme val="minor"/>
    </font>
    <font>
      <b/>
      <u/>
      <sz val="11"/>
      <name val="Aptos Narrow"/>
      <family val="2"/>
      <scheme val="minor"/>
    </font>
    <font>
      <b/>
      <sz val="11"/>
      <name val="Aptos Narrow"/>
      <family val="2"/>
      <scheme val="minor"/>
    </font>
    <font>
      <b/>
      <i/>
      <sz val="11"/>
      <name val="Aptos Narrow"/>
      <family val="2"/>
      <scheme val="minor"/>
    </font>
    <font>
      <b/>
      <sz val="14"/>
      <color theme="0"/>
      <name val="Aptos Narrow"/>
      <family val="2"/>
      <scheme val="minor"/>
    </font>
    <font>
      <sz val="11"/>
      <color theme="6" tint="-0.249977111117893"/>
      <name val="Aptos Narrow"/>
      <family val="2"/>
      <scheme val="minor"/>
    </font>
    <font>
      <i/>
      <sz val="9"/>
      <name val="Aptos Narrow"/>
      <family val="2"/>
      <scheme val="minor"/>
    </font>
    <font>
      <i/>
      <u/>
      <sz val="9"/>
      <name val="Aptos Narrow"/>
      <family val="2"/>
      <scheme val="minor"/>
    </font>
    <font>
      <sz val="10"/>
      <name val="Arial"/>
      <family val="2"/>
    </font>
    <font>
      <i/>
      <sz val="11"/>
      <color theme="1"/>
      <name val="Aptos Narrow"/>
      <family val="2"/>
      <scheme val="minor"/>
    </font>
    <font>
      <sz val="11"/>
      <name val="Calibri"/>
      <family val="2"/>
    </font>
    <font>
      <b/>
      <u/>
      <sz val="11"/>
      <color theme="10"/>
      <name val="Aptos Narrow"/>
      <family val="2"/>
      <scheme val="minor"/>
    </font>
    <font>
      <b/>
      <i/>
      <sz val="10"/>
      <name val="Aptos Narrow"/>
      <family val="2"/>
      <scheme val="minor"/>
    </font>
    <font>
      <b/>
      <i/>
      <sz val="14"/>
      <color theme="0"/>
      <name val="Aptos Narrow"/>
      <family val="2"/>
      <scheme val="minor"/>
    </font>
    <font>
      <u/>
      <sz val="11"/>
      <name val="Aptos Narrow"/>
      <family val="2"/>
      <scheme val="minor"/>
    </font>
    <font>
      <i/>
      <sz val="11"/>
      <color rgb="FF0070C0"/>
      <name val="Aptos Narrow"/>
      <family val="2"/>
      <scheme val="minor"/>
    </font>
    <font>
      <b/>
      <sz val="11"/>
      <color rgb="FFFF0000"/>
      <name val="Aptos Narrow"/>
      <family val="2"/>
      <scheme val="minor"/>
    </font>
  </fonts>
  <fills count="14">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tint="-0.249977111117893"/>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7">
    <xf numFmtId="0" fontId="0" fillId="0" borderId="0"/>
    <xf numFmtId="0" fontId="1" fillId="0" borderId="0"/>
    <xf numFmtId="0" fontId="41" fillId="0" borderId="0" applyNumberFormat="0" applyFill="0" applyBorder="0" applyAlignment="0" applyProtection="0"/>
    <xf numFmtId="0" fontId="1" fillId="0" borderId="0"/>
    <xf numFmtId="0" fontId="48" fillId="0" borderId="0"/>
    <xf numFmtId="9" fontId="1" fillId="0" borderId="0" applyFont="0" applyFill="0" applyBorder="0" applyAlignment="0" applyProtection="0"/>
    <xf numFmtId="9" fontId="48" fillId="0" borderId="0" applyFont="0" applyFill="0" applyBorder="0" applyAlignment="0" applyProtection="0"/>
  </cellStyleXfs>
  <cellXfs count="297">
    <xf numFmtId="0" fontId="0" fillId="0" borderId="0" xfId="0"/>
    <xf numFmtId="0" fontId="2" fillId="2" borderId="0" xfId="0" applyFont="1" applyFill="1" applyAlignment="1">
      <alignment horizontal="left"/>
    </xf>
    <xf numFmtId="49" fontId="3"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49" fontId="6" fillId="3" borderId="6"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7" fillId="2" borderId="0" xfId="0" applyNumberFormat="1" applyFont="1" applyFill="1" applyAlignment="1">
      <alignment horizontal="left" vertical="center"/>
    </xf>
    <xf numFmtId="49" fontId="6" fillId="3" borderId="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5"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5"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7" fillId="2" borderId="3"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4" xfId="0" applyNumberFormat="1" applyFont="1" applyFill="1" applyBorder="1" applyAlignment="1">
      <alignment horizontal="left" vertical="center"/>
    </xf>
    <xf numFmtId="49" fontId="7"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3"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165" fontId="6" fillId="3" borderId="6" xfId="0" applyNumberFormat="1" applyFont="1" applyFill="1" applyBorder="1" applyAlignment="1">
      <alignment horizontal="center" vertical="center"/>
    </xf>
    <xf numFmtId="3" fontId="6"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7"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0" fontId="3" fillId="2" borderId="0" xfId="0" applyFont="1" applyFill="1" applyAlignment="1">
      <alignment horizontal="left" vertical="center"/>
    </xf>
    <xf numFmtId="49" fontId="9" fillId="2" borderId="0" xfId="0" applyNumberFormat="1" applyFont="1" applyFill="1" applyAlignment="1">
      <alignment horizontal="left" vertical="center"/>
    </xf>
    <xf numFmtId="49" fontId="8" fillId="2" borderId="1" xfId="0" applyNumberFormat="1" applyFont="1" applyFill="1" applyBorder="1" applyAlignment="1">
      <alignment horizontal="left" vertical="center"/>
    </xf>
    <xf numFmtId="49" fontId="6" fillId="3" borderId="6" xfId="0" applyNumberFormat="1" applyFont="1" applyFill="1" applyBorder="1" applyAlignment="1">
      <alignment horizontal="left" vertical="top"/>
    </xf>
    <xf numFmtId="49" fontId="3" fillId="2" borderId="0" xfId="0" applyNumberFormat="1" applyFont="1" applyFill="1" applyAlignment="1">
      <alignment horizontal="left" vertical="center" wrapText="1"/>
    </xf>
    <xf numFmtId="49" fontId="6" fillId="3" borderId="6" xfId="0" applyNumberFormat="1" applyFont="1" applyFill="1" applyBorder="1" applyAlignment="1">
      <alignment horizontal="left" vertical="center"/>
    </xf>
    <xf numFmtId="49" fontId="8"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11" fillId="4" borderId="0" xfId="0" applyNumberFormat="1" applyFont="1" applyFill="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49" fontId="10" fillId="2" borderId="0" xfId="0" applyNumberFormat="1" applyFont="1" applyFill="1" applyAlignment="1">
      <alignment horizontal="left" vertical="center"/>
    </xf>
    <xf numFmtId="16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3" fillId="2" borderId="0" xfId="0" applyNumberFormat="1" applyFont="1" applyFill="1" applyAlignment="1">
      <alignment horizontal="right"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165" fontId="3" fillId="2" borderId="0" xfId="0" applyNumberFormat="1" applyFont="1" applyFill="1" applyAlignment="1">
      <alignment horizontal="right" vertical="center"/>
    </xf>
    <xf numFmtId="4" fontId="3" fillId="2" borderId="0" xfId="0" applyNumberFormat="1" applyFont="1" applyFill="1" applyAlignment="1">
      <alignment horizontal="right" vertical="center"/>
    </xf>
    <xf numFmtId="49" fontId="6"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7" fillId="2" borderId="7"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7"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7" fillId="2" borderId="0" xfId="0" applyNumberFormat="1" applyFont="1" applyFill="1" applyAlignment="1">
      <alignment horizontal="left" vertical="center"/>
    </xf>
    <xf numFmtId="4" fontId="7"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6" fillId="2" borderId="1" xfId="0" applyFont="1" applyFill="1" applyBorder="1" applyAlignment="1">
      <alignment horizontal="left" vertical="top" wrapText="1"/>
    </xf>
    <xf numFmtId="49" fontId="6" fillId="3" borderId="6" xfId="0" applyNumberFormat="1" applyFont="1" applyFill="1" applyBorder="1" applyAlignment="1">
      <alignment horizontal="center" vertical="center"/>
    </xf>
    <xf numFmtId="4" fontId="3" fillId="2" borderId="0" xfId="0" applyNumberFormat="1" applyFont="1" applyFill="1" applyAlignment="1">
      <alignment horizontal="center" vertical="center"/>
    </xf>
    <xf numFmtId="4" fontId="6"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7" fillId="2" borderId="0" xfId="0" applyNumberFormat="1" applyFont="1" applyFill="1" applyAlignment="1">
      <alignment horizontal="right" vertical="center" wrapText="1"/>
    </xf>
    <xf numFmtId="49" fontId="6"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3"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1" fillId="0" borderId="0" xfId="1"/>
    <xf numFmtId="0" fontId="30" fillId="0" borderId="0" xfId="1" applyFont="1" applyAlignment="1">
      <alignment wrapText="1"/>
    </xf>
    <xf numFmtId="0" fontId="31" fillId="0" borderId="0" xfId="1" applyFont="1" applyAlignment="1">
      <alignment vertical="center" wrapText="1"/>
    </xf>
    <xf numFmtId="0" fontId="30"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horizontal="left" vertical="center" wrapText="1"/>
    </xf>
    <xf numFmtId="0" fontId="35" fillId="0" borderId="0" xfId="1" applyFont="1" applyAlignment="1">
      <alignment horizontal="left" vertical="center" wrapText="1"/>
    </xf>
    <xf numFmtId="0" fontId="33" fillId="0" borderId="0" xfId="1" applyFont="1" applyAlignment="1">
      <alignment vertical="center" wrapText="1"/>
    </xf>
    <xf numFmtId="0" fontId="36" fillId="0" borderId="0" xfId="1" applyFont="1" applyAlignment="1">
      <alignment vertical="center" wrapText="1"/>
    </xf>
    <xf numFmtId="0" fontId="37" fillId="0" borderId="0" xfId="1" applyFont="1" applyAlignment="1">
      <alignment wrapText="1"/>
    </xf>
    <xf numFmtId="0" fontId="37" fillId="0" borderId="0" xfId="1" applyFont="1" applyAlignment="1">
      <alignment vertical="center" wrapText="1"/>
    </xf>
    <xf numFmtId="0" fontId="38" fillId="0" borderId="0" xfId="1" applyFont="1" applyAlignment="1">
      <alignment horizontal="center" vertical="center"/>
    </xf>
    <xf numFmtId="0" fontId="39" fillId="0" borderId="0" xfId="1" applyFont="1" applyAlignment="1">
      <alignment horizontal="left" vertical="center"/>
    </xf>
    <xf numFmtId="0" fontId="40" fillId="0" borderId="8" xfId="1" applyFont="1" applyBorder="1"/>
    <xf numFmtId="0" fontId="40" fillId="0" borderId="9" xfId="1" applyFont="1" applyBorder="1"/>
    <xf numFmtId="0" fontId="40" fillId="0" borderId="10" xfId="1" applyFont="1" applyBorder="1"/>
    <xf numFmtId="0" fontId="40" fillId="0" borderId="11" xfId="1" applyFont="1" applyBorder="1"/>
    <xf numFmtId="0" fontId="40" fillId="0" borderId="0" xfId="1" applyFont="1"/>
    <xf numFmtId="0" fontId="1" fillId="0" borderId="0" xfId="1"/>
    <xf numFmtId="0" fontId="28" fillId="8" borderId="0" xfId="1" applyFont="1" applyFill="1" applyAlignment="1">
      <alignment horizontal="center"/>
    </xf>
    <xf numFmtId="0" fontId="40" fillId="0" borderId="12" xfId="1" applyFont="1" applyBorder="1"/>
    <xf numFmtId="0" fontId="28" fillId="0" borderId="0" xfId="2" applyFont="1" applyAlignment="1"/>
    <xf numFmtId="0" fontId="42" fillId="0" borderId="0" xfId="1" applyFont="1"/>
    <xf numFmtId="0" fontId="28" fillId="0" borderId="0" xfId="2" applyFont="1" applyAlignment="1"/>
    <xf numFmtId="0" fontId="28" fillId="9" borderId="0" xfId="2" applyFont="1" applyFill="1" applyBorder="1" applyAlignment="1">
      <alignment horizontal="center"/>
    </xf>
    <xf numFmtId="0" fontId="43" fillId="0" borderId="0" xfId="1" applyFont="1" applyAlignment="1">
      <alignment horizontal="center"/>
    </xf>
    <xf numFmtId="0" fontId="44" fillId="0" borderId="0" xfId="1" applyFont="1" applyAlignment="1">
      <alignment horizontal="center" vertical="center"/>
    </xf>
    <xf numFmtId="0" fontId="45" fillId="0" borderId="0" xfId="3" applyFont="1" applyAlignment="1">
      <alignment horizontal="center" vertical="center"/>
    </xf>
    <xf numFmtId="0" fontId="46" fillId="0" borderId="0" xfId="1" applyFont="1" applyAlignment="1">
      <alignment horizontal="center" vertical="center"/>
    </xf>
    <xf numFmtId="0" fontId="39" fillId="0" borderId="0" xfId="1" applyFont="1" applyAlignment="1">
      <alignment horizontal="center" vertical="center"/>
    </xf>
    <xf numFmtId="0" fontId="47" fillId="0" borderId="0" xfId="1" applyFont="1" applyAlignment="1">
      <alignment horizontal="center"/>
    </xf>
    <xf numFmtId="0" fontId="40" fillId="0" borderId="13" xfId="1" applyFont="1" applyBorder="1"/>
    <xf numFmtId="0" fontId="40" fillId="0" borderId="14" xfId="1" applyFont="1" applyBorder="1"/>
    <xf numFmtId="0" fontId="40" fillId="0" borderId="15" xfId="1" applyFont="1" applyBorder="1"/>
    <xf numFmtId="0" fontId="29" fillId="0" borderId="0" xfId="4" applyFont="1" applyAlignment="1">
      <alignment horizontal="center" vertical="center" wrapText="1"/>
    </xf>
    <xf numFmtId="0" fontId="48" fillId="0" borderId="0" xfId="4" applyAlignment="1">
      <alignment horizontal="center" vertical="center" wrapText="1"/>
    </xf>
    <xf numFmtId="0" fontId="49" fillId="0" borderId="0" xfId="4" applyFont="1" applyAlignment="1">
      <alignment horizontal="center" vertical="center" wrapText="1"/>
    </xf>
    <xf numFmtId="0" fontId="50" fillId="0" borderId="0" xfId="4" applyFont="1" applyAlignment="1">
      <alignment horizontal="right" vertical="center" wrapText="1"/>
    </xf>
    <xf numFmtId="0" fontId="50" fillId="0" borderId="0" xfId="4" applyFont="1" applyAlignment="1">
      <alignment horizontal="center" vertical="center" wrapText="1"/>
    </xf>
    <xf numFmtId="0" fontId="27" fillId="10" borderId="0" xfId="4" applyFont="1" applyFill="1" applyAlignment="1">
      <alignment horizontal="center" vertical="center" wrapText="1"/>
    </xf>
    <xf numFmtId="0" fontId="51" fillId="10" borderId="0" xfId="4" applyFont="1" applyFill="1" applyAlignment="1">
      <alignment horizontal="center" vertical="center" wrapText="1"/>
    </xf>
    <xf numFmtId="0" fontId="52" fillId="10" borderId="0" xfId="4" applyFont="1" applyFill="1" applyAlignment="1">
      <alignment horizontal="center" vertical="center" wrapText="1"/>
    </xf>
    <xf numFmtId="0" fontId="53" fillId="10" borderId="0" xfId="4" quotePrefix="1" applyFont="1" applyFill="1" applyAlignment="1">
      <alignment horizontal="center" vertical="center" wrapText="1"/>
    </xf>
    <xf numFmtId="0" fontId="48" fillId="9" borderId="0" xfId="4" applyFill="1" applyAlignment="1">
      <alignment horizontal="center" vertical="center" wrapText="1"/>
    </xf>
    <xf numFmtId="0" fontId="51" fillId="9" borderId="0" xfId="4" applyFont="1" applyFill="1" applyAlignment="1">
      <alignment horizontal="center" vertical="center" wrapText="1"/>
    </xf>
    <xf numFmtId="0" fontId="54" fillId="9" borderId="0" xfId="4" applyFont="1" applyFill="1" applyAlignment="1">
      <alignment horizontal="center" vertical="center" wrapText="1"/>
    </xf>
    <xf numFmtId="0" fontId="41" fillId="0" borderId="0" xfId="2" applyFill="1" applyBorder="1" applyAlignment="1">
      <alignment horizontal="center" vertical="center" wrapText="1"/>
    </xf>
    <xf numFmtId="0" fontId="50" fillId="0" borderId="0" xfId="4" quotePrefix="1" applyFont="1" applyAlignment="1">
      <alignment horizontal="center" vertical="center" wrapText="1"/>
    </xf>
    <xf numFmtId="4" fontId="49" fillId="0" borderId="0" xfId="1" applyNumberFormat="1" applyFont="1" applyAlignment="1">
      <alignment horizontal="center" vertical="center" wrapText="1"/>
    </xf>
    <xf numFmtId="0" fontId="55" fillId="0" borderId="0" xfId="4" applyFont="1" applyAlignment="1">
      <alignment horizontal="center" vertical="center" wrapText="1"/>
    </xf>
    <xf numFmtId="0" fontId="41" fillId="0" borderId="0" xfId="2" applyFill="1" applyAlignment="1">
      <alignment horizontal="center" vertical="center" wrapText="1"/>
    </xf>
    <xf numFmtId="0" fontId="49" fillId="0" borderId="0" xfId="4" applyFont="1" applyAlignment="1" applyProtection="1">
      <alignment horizontal="center" vertical="center" wrapText="1"/>
      <protection locked="0"/>
    </xf>
    <xf numFmtId="0" fontId="41" fillId="0" borderId="0" xfId="2" applyFill="1" applyAlignment="1">
      <alignment horizontal="center"/>
    </xf>
    <xf numFmtId="9" fontId="49" fillId="0" borderId="0" xfId="5" applyFont="1" applyFill="1" applyBorder="1" applyAlignment="1">
      <alignment horizontal="center" vertical="center" wrapText="1"/>
    </xf>
    <xf numFmtId="0" fontId="56" fillId="0" borderId="0" xfId="4" applyFont="1" applyAlignment="1">
      <alignment horizontal="center" vertical="center" wrapText="1"/>
    </xf>
    <xf numFmtId="0" fontId="57" fillId="0" borderId="0" xfId="4" applyFont="1" applyAlignment="1">
      <alignment horizontal="center" vertical="center" wrapText="1"/>
    </xf>
    <xf numFmtId="0" fontId="56" fillId="0" borderId="0" xfId="4" applyFont="1" applyAlignment="1">
      <alignment horizontal="left" vertical="center"/>
    </xf>
    <xf numFmtId="0" fontId="48" fillId="0" borderId="0" xfId="4"/>
    <xf numFmtId="0" fontId="41" fillId="0" borderId="0" xfId="2" applyFill="1" applyAlignment="1" applyProtection="1">
      <alignment horizontal="center" vertical="center" wrapText="1"/>
      <protection locked="0"/>
    </xf>
    <xf numFmtId="0" fontId="49" fillId="0" borderId="0" xfId="4" quotePrefix="1" applyFont="1" applyAlignment="1">
      <alignment horizontal="center" vertical="center" wrapText="1"/>
    </xf>
    <xf numFmtId="169" fontId="49" fillId="0" borderId="0" xfId="4" quotePrefix="1" applyNumberFormat="1" applyFont="1" applyAlignment="1">
      <alignment horizontal="center" vertical="center" wrapText="1"/>
    </xf>
    <xf numFmtId="0" fontId="48" fillId="0" borderId="0" xfId="4" applyAlignment="1">
      <alignment horizontal="center"/>
    </xf>
    <xf numFmtId="169" fontId="49" fillId="0" borderId="0" xfId="1" applyNumberFormat="1" applyFont="1" applyAlignment="1">
      <alignment horizontal="center" vertical="center" wrapText="1"/>
    </xf>
    <xf numFmtId="170" fontId="49" fillId="0" borderId="0" xfId="4" quotePrefix="1" applyNumberFormat="1" applyFont="1" applyAlignment="1">
      <alignment horizontal="center" vertical="center" wrapText="1"/>
    </xf>
    <xf numFmtId="9" fontId="0" fillId="0" borderId="0" xfId="5" quotePrefix="1" applyFont="1" applyFill="1" applyBorder="1" applyAlignment="1">
      <alignment horizontal="center" vertical="center" wrapText="1"/>
    </xf>
    <xf numFmtId="169" fontId="49" fillId="0" borderId="0" xfId="4" applyNumberFormat="1" applyFont="1" applyAlignment="1">
      <alignment horizontal="center" vertical="center" wrapText="1"/>
    </xf>
    <xf numFmtId="10" fontId="49" fillId="0" borderId="0" xfId="5" applyNumberFormat="1" applyFont="1" applyFill="1" applyBorder="1" applyAlignment="1">
      <alignment horizontal="center" vertical="center" wrapText="1"/>
    </xf>
    <xf numFmtId="0" fontId="48" fillId="0" borderId="0" xfId="4" quotePrefix="1" applyAlignment="1">
      <alignment horizontal="right" vertical="center" wrapText="1"/>
    </xf>
    <xf numFmtId="10" fontId="49" fillId="0" borderId="0" xfId="4" quotePrefix="1" applyNumberFormat="1" applyFont="1" applyAlignment="1">
      <alignment horizontal="center" vertical="center" wrapText="1"/>
    </xf>
    <xf numFmtId="0" fontId="48" fillId="0" borderId="0" xfId="4" quotePrefix="1" applyAlignment="1">
      <alignment horizontal="center" vertical="center" wrapText="1"/>
    </xf>
    <xf numFmtId="9" fontId="49" fillId="0" borderId="0" xfId="5" quotePrefix="1" applyFont="1" applyFill="1" applyBorder="1" applyAlignment="1">
      <alignment horizontal="center" vertical="center" wrapText="1"/>
    </xf>
    <xf numFmtId="170" fontId="49" fillId="0" borderId="0" xfId="5" quotePrefix="1" applyNumberFormat="1" applyFont="1" applyFill="1" applyBorder="1" applyAlignment="1">
      <alignment horizontal="center" vertical="center" wrapText="1"/>
    </xf>
    <xf numFmtId="10" fontId="49" fillId="0" borderId="0" xfId="5" quotePrefix="1" applyNumberFormat="1" applyFont="1" applyFill="1" applyBorder="1" applyAlignment="1">
      <alignment horizontal="center" vertical="center" wrapText="1"/>
    </xf>
    <xf numFmtId="0" fontId="49" fillId="0" borderId="0" xfId="4" quotePrefix="1" applyFont="1" applyAlignment="1">
      <alignment horizontal="right" vertical="center" wrapText="1"/>
    </xf>
    <xf numFmtId="3" fontId="49" fillId="0" borderId="0" xfId="4" quotePrefix="1" applyNumberFormat="1" applyFont="1" applyAlignment="1">
      <alignment horizontal="center" vertical="center" wrapText="1"/>
    </xf>
    <xf numFmtId="0" fontId="50" fillId="0" borderId="0" xfId="4" quotePrefix="1" applyFont="1" applyAlignment="1">
      <alignment horizontal="right" vertical="center" wrapText="1"/>
    </xf>
    <xf numFmtId="171" fontId="49" fillId="0" borderId="0" xfId="4" quotePrefix="1" applyNumberFormat="1" applyFont="1" applyAlignment="1">
      <alignment horizontal="center" vertical="center" wrapText="1"/>
    </xf>
    <xf numFmtId="169" fontId="50" fillId="0" borderId="0" xfId="4" quotePrefix="1" applyNumberFormat="1" applyFont="1" applyAlignment="1">
      <alignment horizontal="right" vertical="center" wrapText="1"/>
    </xf>
    <xf numFmtId="171" fontId="49" fillId="0" borderId="0" xfId="5" quotePrefix="1" applyNumberFormat="1" applyFont="1" applyFill="1" applyBorder="1" applyAlignment="1">
      <alignment horizontal="center" vertical="center" wrapText="1"/>
    </xf>
    <xf numFmtId="0" fontId="51" fillId="0" borderId="0" xfId="4" applyFont="1" applyAlignment="1">
      <alignment horizontal="center" vertical="center" wrapText="1"/>
    </xf>
    <xf numFmtId="0" fontId="52" fillId="0" borderId="0" xfId="4" applyFont="1" applyAlignment="1">
      <alignment horizontal="center" vertical="center" wrapText="1"/>
    </xf>
    <xf numFmtId="169" fontId="48" fillId="0" borderId="0" xfId="4" applyNumberFormat="1" applyAlignment="1">
      <alignment horizontal="center" vertical="center" wrapText="1"/>
    </xf>
    <xf numFmtId="0" fontId="48" fillId="0" borderId="0" xfId="4" applyAlignment="1">
      <alignment horizontal="right" vertical="center" wrapText="1"/>
    </xf>
    <xf numFmtId="170" fontId="0" fillId="0" borderId="0" xfId="5" quotePrefix="1" applyNumberFormat="1" applyFont="1" applyFill="1" applyBorder="1" applyAlignment="1">
      <alignment horizontal="center" vertical="center" wrapText="1"/>
    </xf>
    <xf numFmtId="4" fontId="48" fillId="0" borderId="0" xfId="4" applyNumberFormat="1" applyAlignment="1">
      <alignment horizontal="center" vertical="center" wrapText="1"/>
    </xf>
    <xf numFmtId="0" fontId="52" fillId="10" borderId="0" xfId="4" quotePrefix="1" applyFont="1" applyFill="1" applyAlignment="1">
      <alignment horizontal="center" vertical="center" wrapText="1"/>
    </xf>
    <xf numFmtId="170" fontId="49" fillId="0" borderId="0" xfId="5" applyNumberFormat="1" applyFont="1" applyFill="1" applyBorder="1" applyAlignment="1">
      <alignment horizontal="center" vertical="center" wrapText="1"/>
    </xf>
    <xf numFmtId="0" fontId="58" fillId="0" borderId="0" xfId="4" applyFont="1" applyAlignment="1">
      <alignment horizontal="center" vertical="center" wrapText="1"/>
    </xf>
    <xf numFmtId="0" fontId="53" fillId="10" borderId="0" xfId="4" applyFont="1" applyFill="1" applyAlignment="1">
      <alignment horizontal="center" vertical="center" wrapText="1"/>
    </xf>
    <xf numFmtId="0" fontId="59" fillId="0" borderId="0" xfId="4" quotePrefix="1" applyFont="1" applyAlignment="1">
      <alignment horizontal="right" vertical="center" wrapText="1"/>
    </xf>
    <xf numFmtId="170" fontId="27" fillId="0" borderId="0" xfId="4" applyNumberFormat="1" applyFont="1" applyAlignment="1">
      <alignment horizontal="center" vertical="center" wrapText="1"/>
    </xf>
    <xf numFmtId="172" fontId="49" fillId="0" borderId="0" xfId="4" applyNumberFormat="1" applyFont="1" applyAlignment="1">
      <alignment horizontal="center" vertical="center" wrapText="1"/>
    </xf>
    <xf numFmtId="172" fontId="52" fillId="0" borderId="0" xfId="4" applyNumberFormat="1" applyFont="1" applyAlignment="1">
      <alignment horizontal="center" vertical="center" wrapText="1"/>
    </xf>
    <xf numFmtId="170" fontId="27" fillId="0" borderId="0" xfId="4" quotePrefix="1" applyNumberFormat="1" applyFont="1" applyAlignment="1">
      <alignment horizontal="center" vertical="center" wrapText="1"/>
    </xf>
    <xf numFmtId="0" fontId="27" fillId="0" borderId="0" xfId="4" applyFont="1" applyAlignment="1">
      <alignment horizontal="center" vertical="center" wrapText="1"/>
    </xf>
    <xf numFmtId="0" fontId="27" fillId="0" borderId="0" xfId="4" quotePrefix="1" applyFont="1" applyAlignment="1">
      <alignment horizontal="center" vertical="center" wrapText="1"/>
    </xf>
    <xf numFmtId="169" fontId="29" fillId="0" borderId="0" xfId="4" applyNumberFormat="1" applyFont="1" applyAlignment="1">
      <alignment horizontal="center" vertical="center" wrapText="1"/>
    </xf>
    <xf numFmtId="10" fontId="49" fillId="0" borderId="0" xfId="1" applyNumberFormat="1" applyFont="1" applyAlignment="1">
      <alignment horizontal="center" vertical="center" wrapText="1"/>
    </xf>
    <xf numFmtId="10" fontId="49" fillId="0" borderId="0" xfId="6" applyNumberFormat="1" applyFont="1" applyFill="1" applyAlignment="1">
      <alignment horizontal="center" vertical="center" wrapText="1"/>
    </xf>
    <xf numFmtId="169" fontId="60" fillId="0" borderId="0" xfId="4" applyNumberFormat="1" applyFont="1" applyAlignment="1">
      <alignment horizontal="center" vertical="center" wrapText="1"/>
    </xf>
    <xf numFmtId="0" fontId="60" fillId="0" borderId="0" xfId="4" applyFont="1" applyAlignment="1">
      <alignment horizontal="center" vertical="center" wrapText="1"/>
    </xf>
    <xf numFmtId="10" fontId="49" fillId="0" borderId="0" xfId="6" applyNumberFormat="1" applyFont="1" applyAlignment="1">
      <alignment horizontal="center" vertical="center" wrapText="1"/>
    </xf>
    <xf numFmtId="0" fontId="52" fillId="0" borderId="0" xfId="4"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49" fillId="0" borderId="0" xfId="1" applyFont="1" applyAlignment="1">
      <alignment horizontal="center" vertical="center" wrapText="1"/>
    </xf>
    <xf numFmtId="0" fontId="61" fillId="0" borderId="0" xfId="2" applyFont="1" applyFill="1" applyBorder="1" applyAlignment="1">
      <alignment horizontal="center" vertical="center" wrapText="1"/>
    </xf>
    <xf numFmtId="173" fontId="49" fillId="0" borderId="0" xfId="1" applyNumberFormat="1" applyFont="1" applyAlignment="1">
      <alignment horizontal="center" vertical="center" wrapText="1"/>
    </xf>
    <xf numFmtId="0" fontId="41" fillId="0" borderId="0" xfId="2" quotePrefix="1" applyFill="1" applyBorder="1" applyAlignment="1">
      <alignment horizontal="center" vertical="center" wrapText="1"/>
    </xf>
    <xf numFmtId="0" fontId="41" fillId="0" borderId="16" xfId="2" quotePrefix="1" applyFill="1" applyBorder="1" applyAlignment="1">
      <alignment horizontal="center" vertical="center" wrapText="1"/>
    </xf>
    <xf numFmtId="0" fontId="41" fillId="0" borderId="17" xfId="2" quotePrefix="1" applyFill="1" applyBorder="1" applyAlignment="1">
      <alignment horizontal="center" vertical="center" wrapText="1"/>
    </xf>
    <xf numFmtId="0" fontId="41" fillId="0" borderId="17" xfId="2" applyFill="1" applyBorder="1" applyAlignment="1">
      <alignment horizontal="center" vertical="center" wrapText="1"/>
    </xf>
    <xf numFmtId="0" fontId="54" fillId="0" borderId="0" xfId="4" applyFont="1" applyAlignment="1">
      <alignment horizontal="center" vertical="center" wrapText="1"/>
    </xf>
    <xf numFmtId="0" fontId="54" fillId="9" borderId="18" xfId="4" applyFont="1" applyFill="1" applyBorder="1" applyAlignment="1">
      <alignment horizontal="center" vertical="center" wrapText="1"/>
    </xf>
    <xf numFmtId="0" fontId="54" fillId="0" borderId="0" xfId="4" applyFont="1" applyAlignment="1">
      <alignment vertical="center" wrapText="1"/>
    </xf>
    <xf numFmtId="0" fontId="49" fillId="0" borderId="19" xfId="4" applyFont="1" applyBorder="1" applyAlignment="1">
      <alignment horizontal="center" vertical="center" wrapText="1"/>
    </xf>
    <xf numFmtId="0" fontId="54" fillId="8" borderId="0" xfId="4" applyFont="1" applyFill="1" applyAlignment="1">
      <alignment horizontal="center" vertical="center" wrapText="1"/>
    </xf>
    <xf numFmtId="0" fontId="48" fillId="0" borderId="20" xfId="4" applyBorder="1" applyAlignment="1">
      <alignment horizontal="center" vertical="center" wrapText="1"/>
    </xf>
    <xf numFmtId="0" fontId="46" fillId="0" borderId="0" xfId="4" applyFont="1" applyAlignment="1">
      <alignment horizontal="center" vertical="center"/>
    </xf>
    <xf numFmtId="0" fontId="39" fillId="0" borderId="0" xfId="4" applyFont="1" applyAlignment="1">
      <alignment horizontal="left" vertical="center"/>
    </xf>
    <xf numFmtId="170" fontId="49" fillId="0" borderId="0" xfId="5" applyNumberFormat="1" applyFont="1" applyFill="1" applyAlignment="1">
      <alignment horizontal="center" vertical="center" wrapText="1"/>
    </xf>
    <xf numFmtId="169" fontId="49" fillId="0" borderId="0" xfId="4" applyNumberFormat="1" applyFont="1" applyAlignment="1" applyProtection="1">
      <alignment horizontal="center" vertical="center" wrapText="1"/>
      <protection locked="0"/>
    </xf>
    <xf numFmtId="170" fontId="49" fillId="0" borderId="0" xfId="4" applyNumberFormat="1" applyFont="1" applyAlignment="1">
      <alignment horizontal="center" vertical="center" wrapText="1"/>
    </xf>
    <xf numFmtId="0" fontId="48" fillId="0" borderId="0" xfId="4" quotePrefix="1" applyAlignment="1">
      <alignment horizontal="center"/>
    </xf>
    <xf numFmtId="170" fontId="49" fillId="0" borderId="0" xfId="5" applyNumberFormat="1" applyFont="1" applyFill="1" applyBorder="1" applyAlignment="1" applyProtection="1">
      <alignment horizontal="center" vertical="center" wrapText="1"/>
    </xf>
    <xf numFmtId="9" fontId="49" fillId="0" borderId="0" xfId="5" applyFont="1" applyFill="1" applyBorder="1" applyAlignment="1" applyProtection="1">
      <alignment horizontal="center" vertical="center" wrapText="1"/>
    </xf>
    <xf numFmtId="170" fontId="29" fillId="0" borderId="0" xfId="5" applyNumberFormat="1" applyFont="1" applyFill="1" applyBorder="1" applyAlignment="1" applyProtection="1">
      <alignment horizontal="center" vertical="center" wrapText="1"/>
    </xf>
    <xf numFmtId="3" fontId="49" fillId="0" borderId="0" xfId="6" applyNumberFormat="1" applyFont="1" applyAlignment="1">
      <alignment horizontal="center" vertical="center" wrapText="1"/>
    </xf>
    <xf numFmtId="4" fontId="49" fillId="0" borderId="0" xfId="6" applyNumberFormat="1" applyFont="1" applyAlignment="1">
      <alignment horizontal="center" vertical="center" wrapText="1"/>
    </xf>
    <xf numFmtId="3" fontId="49" fillId="0" borderId="0" xfId="4" applyNumberFormat="1" applyFont="1" applyAlignment="1">
      <alignment horizontal="center" vertical="center" wrapText="1"/>
    </xf>
    <xf numFmtId="170" fontId="49" fillId="0" borderId="0" xfId="1" quotePrefix="1" applyNumberFormat="1" applyFont="1" applyAlignment="1">
      <alignment horizontal="center" vertical="center" wrapText="1"/>
    </xf>
    <xf numFmtId="170" fontId="49" fillId="0" borderId="0" xfId="1" applyNumberFormat="1" applyFont="1" applyAlignment="1">
      <alignment horizontal="center" vertical="center" wrapText="1"/>
    </xf>
    <xf numFmtId="170" fontId="49" fillId="0" borderId="0" xfId="5" quotePrefix="1" applyNumberFormat="1" applyFont="1" applyFill="1" applyBorder="1" applyAlignment="1" applyProtection="1">
      <alignment horizontal="center" vertical="center" wrapText="1"/>
    </xf>
    <xf numFmtId="0" fontId="52" fillId="0" borderId="0" xfId="1" applyFont="1" applyAlignment="1">
      <alignment horizontal="center" vertical="center" wrapText="1"/>
    </xf>
    <xf numFmtId="0" fontId="53" fillId="0" borderId="0" xfId="4" quotePrefix="1" applyFont="1" applyAlignment="1">
      <alignment horizontal="center" vertical="center" wrapText="1"/>
    </xf>
    <xf numFmtId="0" fontId="27" fillId="11" borderId="0" xfId="4" applyFont="1" applyFill="1" applyAlignment="1">
      <alignment horizontal="center" vertical="center" wrapText="1"/>
    </xf>
    <xf numFmtId="0" fontId="52" fillId="11" borderId="0" xfId="4" applyFont="1" applyFill="1" applyAlignment="1">
      <alignment horizontal="center" vertical="center" wrapText="1"/>
    </xf>
    <xf numFmtId="0" fontId="63" fillId="11" borderId="0" xfId="4" quotePrefix="1" applyFont="1" applyFill="1" applyAlignment="1">
      <alignment horizontal="center" vertical="center" wrapText="1"/>
    </xf>
    <xf numFmtId="170" fontId="0" fillId="0" borderId="0" xfId="5" applyNumberFormat="1" applyFont="1" applyFill="1" applyBorder="1" applyAlignment="1" applyProtection="1">
      <alignment horizontal="center" vertical="center" wrapText="1"/>
    </xf>
    <xf numFmtId="9" fontId="50" fillId="0" borderId="0" xfId="5" applyFont="1" applyFill="1" applyBorder="1" applyAlignment="1" applyProtection="1">
      <alignment horizontal="center" vertical="center" wrapText="1"/>
    </xf>
    <xf numFmtId="170" fontId="49" fillId="0" borderId="0" xfId="5" applyNumberFormat="1" applyFont="1" applyFill="1" applyBorder="1" applyAlignment="1" applyProtection="1">
      <alignment horizontal="center" vertical="center" wrapText="1"/>
      <protection locked="0"/>
    </xf>
    <xf numFmtId="0" fontId="64" fillId="0" borderId="0" xfId="4" applyFont="1" applyAlignment="1">
      <alignment horizontal="center" vertical="center" wrapText="1"/>
    </xf>
    <xf numFmtId="170" fontId="64" fillId="12" borderId="0" xfId="5" applyNumberFormat="1" applyFont="1" applyFill="1" applyBorder="1" applyAlignment="1" applyProtection="1">
      <alignment horizontal="center" vertical="center" wrapText="1"/>
    </xf>
    <xf numFmtId="0" fontId="64" fillId="12" borderId="0" xfId="4" applyFont="1" applyFill="1" applyAlignment="1">
      <alignment horizontal="center" vertical="center" wrapText="1"/>
    </xf>
    <xf numFmtId="170" fontId="49" fillId="0" borderId="0" xfId="6" applyNumberFormat="1" applyFont="1" applyAlignment="1">
      <alignment horizontal="center" vertical="center" wrapText="1"/>
    </xf>
    <xf numFmtId="0" fontId="49" fillId="0" borderId="0" xfId="4" applyFont="1" applyAlignment="1">
      <alignment horizontal="right" vertical="center" wrapText="1"/>
    </xf>
    <xf numFmtId="0" fontId="41" fillId="0" borderId="0" xfId="2" quotePrefix="1" applyFill="1" applyBorder="1" applyAlignment="1" applyProtection="1">
      <alignment horizontal="center" vertical="center" wrapText="1"/>
    </xf>
    <xf numFmtId="0" fontId="41" fillId="0" borderId="16" xfId="2" quotePrefix="1" applyFill="1" applyBorder="1" applyAlignment="1" applyProtection="1">
      <alignment horizontal="center" vertical="center" wrapText="1"/>
    </xf>
    <xf numFmtId="0" fontId="41" fillId="0" borderId="17" xfId="2" quotePrefix="1" applyFill="1" applyBorder="1" applyAlignment="1" applyProtection="1">
      <alignment horizontal="center" vertical="center" wrapText="1"/>
    </xf>
    <xf numFmtId="0" fontId="41" fillId="0" borderId="17" xfId="2" applyFill="1" applyBorder="1" applyAlignment="1" applyProtection="1">
      <alignment horizontal="center" vertical="center" wrapText="1"/>
    </xf>
    <xf numFmtId="0" fontId="49" fillId="0" borderId="19" xfId="4" applyFont="1" applyBorder="1" applyAlignment="1" applyProtection="1">
      <alignment horizontal="center" vertical="center" wrapText="1"/>
      <protection locked="0"/>
    </xf>
    <xf numFmtId="0" fontId="49" fillId="13" borderId="0" xfId="1" quotePrefix="1" applyFont="1" applyFill="1" applyAlignment="1">
      <alignment horizontal="center" vertical="center" wrapText="1"/>
    </xf>
    <xf numFmtId="0" fontId="51" fillId="0" borderId="0" xfId="1" applyFont="1" applyAlignment="1">
      <alignment horizontal="center" vertical="center" wrapText="1"/>
    </xf>
    <xf numFmtId="0" fontId="49" fillId="0" borderId="0" xfId="1" quotePrefix="1" applyFont="1" applyAlignment="1">
      <alignment horizontal="center" vertical="center" wrapText="1"/>
    </xf>
    <xf numFmtId="0" fontId="52" fillId="0" borderId="0" xfId="1" quotePrefix="1" applyFont="1" applyAlignment="1">
      <alignment horizontal="center" vertical="center" wrapText="1"/>
    </xf>
    <xf numFmtId="0" fontId="51" fillId="0" borderId="0" xfId="1" quotePrefix="1" applyFont="1" applyAlignment="1">
      <alignment horizontal="center" vertical="center" wrapText="1"/>
    </xf>
    <xf numFmtId="0" fontId="1" fillId="0" borderId="0" xfId="1" quotePrefix="1" applyAlignment="1">
      <alignment horizontal="center" vertical="center" wrapText="1"/>
    </xf>
    <xf numFmtId="0" fontId="1" fillId="0" borderId="0" xfId="1" applyAlignment="1">
      <alignment horizontal="center" vertical="center" wrapText="1"/>
    </xf>
    <xf numFmtId="0" fontId="1" fillId="0" borderId="0" xfId="1" applyProtection="1">
      <protection locked="0"/>
    </xf>
    <xf numFmtId="0" fontId="49" fillId="0" borderId="0" xfId="1" quotePrefix="1" applyFont="1" applyAlignment="1" applyProtection="1">
      <alignment horizontal="center" vertical="center" wrapText="1"/>
      <protection locked="0"/>
    </xf>
    <xf numFmtId="0" fontId="1" fillId="0" borderId="0" xfId="1" applyAlignment="1">
      <alignment horizontal="center"/>
    </xf>
    <xf numFmtId="0" fontId="26" fillId="9" borderId="0" xfId="1" applyFont="1" applyFill="1" applyAlignment="1">
      <alignment horizontal="center" vertical="center" wrapText="1"/>
    </xf>
    <xf numFmtId="0" fontId="54" fillId="9" borderId="0" xfId="1" applyFont="1" applyFill="1" applyAlignment="1">
      <alignment horizontal="center" vertical="center" wrapText="1"/>
    </xf>
    <xf numFmtId="0" fontId="49" fillId="0" borderId="0" xfId="1" applyFont="1" applyAlignment="1" applyProtection="1">
      <alignment horizontal="center" vertical="center" wrapText="1"/>
      <protection locked="0"/>
    </xf>
    <xf numFmtId="0" fontId="52" fillId="0" borderId="0" xfId="1" quotePrefix="1" applyFont="1" applyAlignment="1" applyProtection="1">
      <alignment horizontal="center" vertical="center" wrapText="1"/>
      <protection locked="0"/>
    </xf>
    <xf numFmtId="0" fontId="53" fillId="0" borderId="0" xfId="1" quotePrefix="1" applyFont="1" applyAlignment="1" applyProtection="1">
      <alignment horizontal="center" vertical="center" wrapText="1"/>
      <protection locked="0"/>
    </xf>
    <xf numFmtId="0" fontId="53" fillId="0" borderId="0" xfId="1" quotePrefix="1" applyFont="1" applyAlignment="1">
      <alignment horizontal="center" vertical="center" wrapText="1"/>
    </xf>
    <xf numFmtId="0" fontId="50" fillId="0" borderId="0" xfId="1" applyFont="1" applyAlignment="1">
      <alignment horizontal="center" vertical="center" wrapText="1"/>
    </xf>
    <xf numFmtId="0" fontId="49" fillId="0" borderId="0" xfId="1" applyFont="1" applyAlignment="1" applyProtection="1">
      <alignment horizontal="left" vertical="center" wrapText="1"/>
      <protection locked="0"/>
    </xf>
    <xf numFmtId="0" fontId="49"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vertical="center"/>
    </xf>
    <xf numFmtId="0" fontId="46" fillId="0" borderId="0" xfId="1" applyFont="1" applyAlignment="1">
      <alignment horizontal="center" vertical="center"/>
    </xf>
    <xf numFmtId="10" fontId="49" fillId="0" borderId="0" xfId="6" applyNumberFormat="1" applyFont="1" applyFill="1" applyAlignment="1" applyProtection="1">
      <alignment horizontal="center" vertical="center" wrapText="1"/>
    </xf>
    <xf numFmtId="2" fontId="1" fillId="0" borderId="0" xfId="4" applyNumberFormat="1" applyFont="1" applyAlignment="1">
      <alignment horizontal="center" vertical="center" wrapText="1"/>
    </xf>
    <xf numFmtId="14" fontId="65" fillId="0" borderId="0" xfId="4" applyNumberFormat="1" applyFont="1" applyAlignment="1">
      <alignment horizontal="center" vertical="center" wrapText="1"/>
    </xf>
    <xf numFmtId="0" fontId="65" fillId="0" borderId="0" xfId="4" applyFont="1" applyAlignment="1">
      <alignment horizontal="center" vertical="center" wrapText="1"/>
    </xf>
    <xf numFmtId="0" fontId="50" fillId="0" borderId="0" xfId="4" applyFont="1" applyAlignment="1" applyProtection="1">
      <alignment horizontal="center" vertical="center" wrapText="1"/>
      <protection locked="0"/>
    </xf>
    <xf numFmtId="2" fontId="49" fillId="0" borderId="0" xfId="4" applyNumberFormat="1" applyFont="1" applyAlignment="1">
      <alignment horizontal="center" vertical="center" wrapText="1"/>
    </xf>
    <xf numFmtId="0" fontId="52" fillId="0" borderId="0" xfId="4" applyFont="1" applyAlignment="1">
      <alignment horizontal="left" vertical="center" wrapText="1"/>
    </xf>
    <xf numFmtId="0" fontId="52" fillId="0" borderId="0" xfId="4" quotePrefix="1" applyFont="1" applyAlignment="1">
      <alignment horizontal="left" vertical="center" wrapText="1"/>
    </xf>
    <xf numFmtId="0" fontId="66" fillId="0" borderId="0" xfId="4" applyFont="1" applyAlignment="1">
      <alignment horizontal="left" vertical="center" wrapText="1"/>
    </xf>
  </cellXfs>
  <cellStyles count="7">
    <cellStyle name="Hyperlink 2" xfId="2" xr:uid="{FB5D4F9E-3118-4EA7-B875-D5E8AA1B13F3}"/>
    <cellStyle name="Normal" xfId="0" builtinId="0"/>
    <cellStyle name="Normal 2" xfId="1" xr:uid="{0946C09D-ACB8-4D66-85E9-435B2E9713D6}"/>
    <cellStyle name="Normal 3" xfId="4" xr:uid="{4D108C34-17F7-4CEB-9C9D-C77B403CA53F}"/>
    <cellStyle name="Normal 4" xfId="3" xr:uid="{A96140AC-96C0-4F14-8EC8-42130E72280F}"/>
    <cellStyle name="Percent 2" xfId="5" xr:uid="{986A4A6B-7E36-4A5C-B855-9A8C5E716351}"/>
    <cellStyle name="Percent 3" xfId="6" xr:uid="{234C638B-3AB7-4D27-8022-8BC574780B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52755"/>
    <xdr:pic>
      <xdr:nvPicPr>
        <xdr:cNvPr id="2" name="Picture 1">
          <a:extLst>
            <a:ext uri="{FF2B5EF4-FFF2-40B4-BE49-F238E27FC236}">
              <a16:creationId xmlns:a16="http://schemas.microsoft.com/office/drawing/2014/main" id="{6D498D16-F8EA-4F07-8CC4-B7A01BFA2AC0}"/>
            </a:ext>
          </a:extLst>
        </xdr:cNvPr>
        <xdr:cNvPicPr>
          <a:picLocks noChangeAspect="1"/>
        </xdr:cNvPicPr>
      </xdr:nvPicPr>
      <xdr:blipFill>
        <a:blip xmlns:r="http://schemas.openxmlformats.org/officeDocument/2006/relationships" r:embed="rId1"/>
        <a:stretch>
          <a:fillRect/>
        </a:stretch>
      </xdr:blipFill>
      <xdr:spPr>
        <a:xfrm>
          <a:off x="1885950" y="2076451"/>
          <a:ext cx="4701758" cy="135275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0" name="Picture 29"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8" descr="Inserted picture RelID: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9" descr="Inserted picture Rel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0" descr="Inserted picture RelID:4">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1" descr="Inserted picture Rel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2" descr="Inserted picture RelID:6">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8" name="Picture 13" descr="Inserted picture RelID: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4" descr="Inserted picture RelID: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5" descr="Inserted picture RelID: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6" descr="Inserted picture RelID: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7" descr="Inserted picture RelID: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8" descr="Inserted picture RelID: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19" descr="Inserted picture RelID: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0" descr="Inserted picture RelID: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1" descr="Inserted picture RelID: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2" descr="Inserted picture RelID: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3" descr="Inserted picture RelID: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4" descr="Inserted picture RelID: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5" descr="Inserted picture RelID: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7"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D4567-834D-4870-8D9E-92F6821B8C27}">
  <sheetPr>
    <tabColor rgb="FFE36E00"/>
  </sheetPr>
  <dimension ref="A1:A174"/>
  <sheetViews>
    <sheetView tabSelected="1" view="pageBreakPreview" zoomScale="60" zoomScaleNormal="60" workbookViewId="0">
      <selection activeCell="N10" sqref="N10"/>
    </sheetView>
  </sheetViews>
  <sheetFormatPr defaultColWidth="9.109375" defaultRowHeight="14.4" x14ac:dyDescent="0.3"/>
  <cols>
    <col min="1" max="1" width="242" style="116" customWidth="1"/>
    <col min="2" max="16384" width="9.109375" style="116"/>
  </cols>
  <sheetData>
    <row r="1" spans="1:1" ht="31.2" x14ac:dyDescent="0.3">
      <c r="A1" s="128" t="s">
        <v>1416</v>
      </c>
    </row>
    <row r="3" spans="1:1" ht="15" x14ac:dyDescent="0.3">
      <c r="A3" s="127"/>
    </row>
    <row r="4" spans="1:1" ht="34.799999999999997" x14ac:dyDescent="0.3">
      <c r="A4" s="123" t="s">
        <v>1415</v>
      </c>
    </row>
    <row r="5" spans="1:1" ht="34.799999999999997" x14ac:dyDescent="0.3">
      <c r="A5" s="123" t="s">
        <v>1414</v>
      </c>
    </row>
    <row r="6" spans="1:1" ht="34.799999999999997" x14ac:dyDescent="0.3">
      <c r="A6" s="123" t="s">
        <v>1413</v>
      </c>
    </row>
    <row r="7" spans="1:1" ht="17.399999999999999" x14ac:dyDescent="0.3">
      <c r="A7" s="123"/>
    </row>
    <row r="8" spans="1:1" ht="18" x14ac:dyDescent="0.3">
      <c r="A8" s="122" t="s">
        <v>1412</v>
      </c>
    </row>
    <row r="9" spans="1:1" ht="34.799999999999997" x14ac:dyDescent="0.35">
      <c r="A9" s="125" t="s">
        <v>1411</v>
      </c>
    </row>
    <row r="10" spans="1:1" ht="69.599999999999994" x14ac:dyDescent="0.3">
      <c r="A10" s="121" t="s">
        <v>1410</v>
      </c>
    </row>
    <row r="11" spans="1:1" ht="34.799999999999997" x14ac:dyDescent="0.3">
      <c r="A11" s="121" t="s">
        <v>1409</v>
      </c>
    </row>
    <row r="12" spans="1:1" ht="17.399999999999999" x14ac:dyDescent="0.3">
      <c r="A12" s="121" t="s">
        <v>1408</v>
      </c>
    </row>
    <row r="13" spans="1:1" ht="17.399999999999999" x14ac:dyDescent="0.3">
      <c r="A13" s="121" t="s">
        <v>1407</v>
      </c>
    </row>
    <row r="14" spans="1:1" ht="17.399999999999999" x14ac:dyDescent="0.3">
      <c r="A14" s="121" t="s">
        <v>1406</v>
      </c>
    </row>
    <row r="15" spans="1:1" ht="17.399999999999999" x14ac:dyDescent="0.3">
      <c r="A15" s="121"/>
    </row>
    <row r="16" spans="1:1" ht="18" x14ac:dyDescent="0.3">
      <c r="A16" s="122" t="s">
        <v>1405</v>
      </c>
    </row>
    <row r="17" spans="1:1" ht="17.399999999999999" x14ac:dyDescent="0.3">
      <c r="A17" s="118" t="s">
        <v>1404</v>
      </c>
    </row>
    <row r="18" spans="1:1" ht="34.799999999999997" x14ac:dyDescent="0.3">
      <c r="A18" s="119" t="s">
        <v>1403</v>
      </c>
    </row>
    <row r="19" spans="1:1" ht="34.799999999999997" x14ac:dyDescent="0.3">
      <c r="A19" s="119" t="s">
        <v>1402</v>
      </c>
    </row>
    <row r="20" spans="1:1" ht="52.2" x14ac:dyDescent="0.3">
      <c r="A20" s="119" t="s">
        <v>1401</v>
      </c>
    </row>
    <row r="21" spans="1:1" ht="87" x14ac:dyDescent="0.3">
      <c r="A21" s="119" t="s">
        <v>1400</v>
      </c>
    </row>
    <row r="22" spans="1:1" ht="52.2" x14ac:dyDescent="0.3">
      <c r="A22" s="119" t="s">
        <v>1399</v>
      </c>
    </row>
    <row r="23" spans="1:1" ht="34.799999999999997" x14ac:dyDescent="0.3">
      <c r="A23" s="119" t="s">
        <v>1398</v>
      </c>
    </row>
    <row r="24" spans="1:1" ht="17.399999999999999" x14ac:dyDescent="0.3">
      <c r="A24" s="119" t="s">
        <v>1397</v>
      </c>
    </row>
    <row r="25" spans="1:1" ht="17.399999999999999" x14ac:dyDescent="0.3">
      <c r="A25" s="118" t="s">
        <v>1396</v>
      </c>
    </row>
    <row r="26" spans="1:1" ht="52.2" x14ac:dyDescent="0.35">
      <c r="A26" s="117" t="s">
        <v>1395</v>
      </c>
    </row>
    <row r="27" spans="1:1" ht="17.399999999999999" x14ac:dyDescent="0.35">
      <c r="A27" s="117" t="s">
        <v>1394</v>
      </c>
    </row>
    <row r="28" spans="1:1" ht="17.399999999999999" x14ac:dyDescent="0.3">
      <c r="A28" s="118" t="s">
        <v>1393</v>
      </c>
    </row>
    <row r="29" spans="1:1" ht="34.799999999999997" x14ac:dyDescent="0.3">
      <c r="A29" s="119" t="s">
        <v>1392</v>
      </c>
    </row>
    <row r="30" spans="1:1" ht="34.799999999999997" x14ac:dyDescent="0.3">
      <c r="A30" s="119" t="s">
        <v>1391</v>
      </c>
    </row>
    <row r="31" spans="1:1" ht="34.799999999999997" x14ac:dyDescent="0.3">
      <c r="A31" s="119" t="s">
        <v>1390</v>
      </c>
    </row>
    <row r="32" spans="1:1" ht="34.799999999999997" x14ac:dyDescent="0.3">
      <c r="A32" s="119" t="s">
        <v>1389</v>
      </c>
    </row>
    <row r="33" spans="1:1" ht="17.399999999999999" x14ac:dyDescent="0.3">
      <c r="A33" s="119"/>
    </row>
    <row r="34" spans="1:1" ht="18" x14ac:dyDescent="0.3">
      <c r="A34" s="122" t="s">
        <v>1388</v>
      </c>
    </row>
    <row r="35" spans="1:1" ht="17.399999999999999" x14ac:dyDescent="0.3">
      <c r="A35" s="118" t="s">
        <v>1387</v>
      </c>
    </row>
    <row r="36" spans="1:1" ht="34.799999999999997" x14ac:dyDescent="0.3">
      <c r="A36" s="119" t="s">
        <v>1386</v>
      </c>
    </row>
    <row r="37" spans="1:1" ht="34.799999999999997" x14ac:dyDescent="0.3">
      <c r="A37" s="119" t="s">
        <v>1385</v>
      </c>
    </row>
    <row r="38" spans="1:1" ht="34.799999999999997" x14ac:dyDescent="0.3">
      <c r="A38" s="119" t="s">
        <v>1384</v>
      </c>
    </row>
    <row r="39" spans="1:1" ht="17.399999999999999" x14ac:dyDescent="0.3">
      <c r="A39" s="119" t="s">
        <v>1383</v>
      </c>
    </row>
    <row r="40" spans="1:1" ht="17.399999999999999" x14ac:dyDescent="0.3">
      <c r="A40" s="119" t="s">
        <v>1382</v>
      </c>
    </row>
    <row r="41" spans="1:1" ht="17.399999999999999" x14ac:dyDescent="0.3">
      <c r="A41" s="118" t="s">
        <v>1381</v>
      </c>
    </row>
    <row r="42" spans="1:1" ht="17.399999999999999" x14ac:dyDescent="0.3">
      <c r="A42" s="119" t="s">
        <v>1380</v>
      </c>
    </row>
    <row r="43" spans="1:1" ht="17.399999999999999" x14ac:dyDescent="0.35">
      <c r="A43" s="117" t="s">
        <v>1379</v>
      </c>
    </row>
    <row r="44" spans="1:1" ht="17.399999999999999" x14ac:dyDescent="0.3">
      <c r="A44" s="118" t="s">
        <v>1378</v>
      </c>
    </row>
    <row r="45" spans="1:1" ht="34.799999999999997" x14ac:dyDescent="0.35">
      <c r="A45" s="117" t="s">
        <v>1377</v>
      </c>
    </row>
    <row r="46" spans="1:1" ht="34.799999999999997" x14ac:dyDescent="0.3">
      <c r="A46" s="119" t="s">
        <v>1376</v>
      </c>
    </row>
    <row r="47" spans="1:1" ht="34.799999999999997" x14ac:dyDescent="0.3">
      <c r="A47" s="119" t="s">
        <v>1375</v>
      </c>
    </row>
    <row r="48" spans="1:1" ht="17.399999999999999" x14ac:dyDescent="0.3">
      <c r="A48" s="119" t="s">
        <v>1374</v>
      </c>
    </row>
    <row r="49" spans="1:1" ht="17.399999999999999" x14ac:dyDescent="0.35">
      <c r="A49" s="117" t="s">
        <v>1373</v>
      </c>
    </row>
    <row r="50" spans="1:1" ht="17.399999999999999" x14ac:dyDescent="0.3">
      <c r="A50" s="118" t="s">
        <v>1372</v>
      </c>
    </row>
    <row r="51" spans="1:1" ht="34.799999999999997" x14ac:dyDescent="0.35">
      <c r="A51" s="117" t="s">
        <v>1371</v>
      </c>
    </row>
    <row r="52" spans="1:1" ht="17.399999999999999" x14ac:dyDescent="0.3">
      <c r="A52" s="119" t="s">
        <v>1370</v>
      </c>
    </row>
    <row r="53" spans="1:1" ht="34.799999999999997" x14ac:dyDescent="0.35">
      <c r="A53" s="117" t="s">
        <v>1369</v>
      </c>
    </row>
    <row r="54" spans="1:1" ht="17.399999999999999" x14ac:dyDescent="0.3">
      <c r="A54" s="118" t="s">
        <v>1368</v>
      </c>
    </row>
    <row r="55" spans="1:1" ht="17.399999999999999" x14ac:dyDescent="0.35">
      <c r="A55" s="117" t="s">
        <v>1367</v>
      </c>
    </row>
    <row r="56" spans="1:1" ht="34.799999999999997" x14ac:dyDescent="0.3">
      <c r="A56" s="119" t="s">
        <v>1366</v>
      </c>
    </row>
    <row r="57" spans="1:1" ht="17.399999999999999" x14ac:dyDescent="0.3">
      <c r="A57" s="119" t="s">
        <v>1365</v>
      </c>
    </row>
    <row r="58" spans="1:1" ht="17.399999999999999" x14ac:dyDescent="0.3">
      <c r="A58" s="119" t="s">
        <v>1364</v>
      </c>
    </row>
    <row r="59" spans="1:1" ht="17.399999999999999" x14ac:dyDescent="0.3">
      <c r="A59" s="118" t="s">
        <v>1363</v>
      </c>
    </row>
    <row r="60" spans="1:1" ht="17.399999999999999" x14ac:dyDescent="0.3">
      <c r="A60" s="119" t="s">
        <v>1362</v>
      </c>
    </row>
    <row r="61" spans="1:1" ht="17.399999999999999" x14ac:dyDescent="0.3">
      <c r="A61" s="126"/>
    </row>
    <row r="62" spans="1:1" ht="18" x14ac:dyDescent="0.3">
      <c r="A62" s="122" t="s">
        <v>1361</v>
      </c>
    </row>
    <row r="63" spans="1:1" ht="17.399999999999999" x14ac:dyDescent="0.3">
      <c r="A63" s="118" t="s">
        <v>1360</v>
      </c>
    </row>
    <row r="64" spans="1:1" ht="34.799999999999997" x14ac:dyDescent="0.3">
      <c r="A64" s="119" t="s">
        <v>1359</v>
      </c>
    </row>
    <row r="65" spans="1:1" ht="17.399999999999999" x14ac:dyDescent="0.3">
      <c r="A65" s="119" t="s">
        <v>1358</v>
      </c>
    </row>
    <row r="66" spans="1:1" ht="34.799999999999997" x14ac:dyDescent="0.3">
      <c r="A66" s="121" t="s">
        <v>1357</v>
      </c>
    </row>
    <row r="67" spans="1:1" ht="34.799999999999997" x14ac:dyDescent="0.3">
      <c r="A67" s="121" t="s">
        <v>1356</v>
      </c>
    </row>
    <row r="68" spans="1:1" ht="34.799999999999997" x14ac:dyDescent="0.3">
      <c r="A68" s="121" t="s">
        <v>1355</v>
      </c>
    </row>
    <row r="69" spans="1:1" ht="17.399999999999999" x14ac:dyDescent="0.3">
      <c r="A69" s="124" t="s">
        <v>1354</v>
      </c>
    </row>
    <row r="70" spans="1:1" ht="52.2" x14ac:dyDescent="0.3">
      <c r="A70" s="121" t="s">
        <v>1353</v>
      </c>
    </row>
    <row r="71" spans="1:1" ht="17.399999999999999" x14ac:dyDescent="0.3">
      <c r="A71" s="121" t="s">
        <v>1352</v>
      </c>
    </row>
    <row r="72" spans="1:1" ht="17.399999999999999" x14ac:dyDescent="0.3">
      <c r="A72" s="124" t="s">
        <v>1351</v>
      </c>
    </row>
    <row r="73" spans="1:1" ht="17.399999999999999" x14ac:dyDescent="0.3">
      <c r="A73" s="121" t="s">
        <v>1350</v>
      </c>
    </row>
    <row r="74" spans="1:1" ht="17.399999999999999" x14ac:dyDescent="0.3">
      <c r="A74" s="124" t="s">
        <v>1349</v>
      </c>
    </row>
    <row r="75" spans="1:1" ht="34.799999999999997" x14ac:dyDescent="0.3">
      <c r="A75" s="121" t="s">
        <v>1348</v>
      </c>
    </row>
    <row r="76" spans="1:1" ht="17.399999999999999" x14ac:dyDescent="0.3">
      <c r="A76" s="121" t="s">
        <v>1347</v>
      </c>
    </row>
    <row r="77" spans="1:1" ht="52.2" x14ac:dyDescent="0.3">
      <c r="A77" s="121" t="s">
        <v>1346</v>
      </c>
    </row>
    <row r="78" spans="1:1" ht="17.399999999999999" x14ac:dyDescent="0.3">
      <c r="A78" s="124" t="s">
        <v>1345</v>
      </c>
    </row>
    <row r="79" spans="1:1" ht="17.399999999999999" x14ac:dyDescent="0.35">
      <c r="A79" s="125" t="s">
        <v>1344</v>
      </c>
    </row>
    <row r="80" spans="1:1" ht="17.399999999999999" x14ac:dyDescent="0.3">
      <c r="A80" s="124" t="s">
        <v>1343</v>
      </c>
    </row>
    <row r="81" spans="1:1" ht="34.799999999999997" x14ac:dyDescent="0.3">
      <c r="A81" s="121" t="s">
        <v>1342</v>
      </c>
    </row>
    <row r="82" spans="1:1" ht="34.799999999999997" x14ac:dyDescent="0.3">
      <c r="A82" s="121" t="s">
        <v>1341</v>
      </c>
    </row>
    <row r="83" spans="1:1" ht="34.799999999999997" x14ac:dyDescent="0.3">
      <c r="A83" s="121" t="s">
        <v>1340</v>
      </c>
    </row>
    <row r="84" spans="1:1" ht="34.799999999999997" x14ac:dyDescent="0.3">
      <c r="A84" s="121" t="s">
        <v>1339</v>
      </c>
    </row>
    <row r="85" spans="1:1" ht="34.799999999999997" x14ac:dyDescent="0.3">
      <c r="A85" s="121" t="s">
        <v>1338</v>
      </c>
    </row>
    <row r="86" spans="1:1" ht="17.399999999999999" x14ac:dyDescent="0.3">
      <c r="A86" s="124" t="s">
        <v>1337</v>
      </c>
    </row>
    <row r="87" spans="1:1" ht="17.399999999999999" x14ac:dyDescent="0.3">
      <c r="A87" s="121" t="s">
        <v>1336</v>
      </c>
    </row>
    <row r="88" spans="1:1" ht="17.399999999999999" x14ac:dyDescent="0.3">
      <c r="A88" s="121" t="s">
        <v>1335</v>
      </c>
    </row>
    <row r="89" spans="1:1" ht="17.399999999999999" x14ac:dyDescent="0.3">
      <c r="A89" s="124" t="s">
        <v>1334</v>
      </c>
    </row>
    <row r="90" spans="1:1" ht="34.799999999999997" x14ac:dyDescent="0.3">
      <c r="A90" s="121" t="s">
        <v>1333</v>
      </c>
    </row>
    <row r="91" spans="1:1" ht="17.399999999999999" x14ac:dyDescent="0.3">
      <c r="A91" s="124" t="s">
        <v>1332</v>
      </c>
    </row>
    <row r="92" spans="1:1" ht="17.399999999999999" x14ac:dyDescent="0.35">
      <c r="A92" s="125" t="s">
        <v>1331</v>
      </c>
    </row>
    <row r="93" spans="1:1" ht="17.399999999999999" x14ac:dyDescent="0.3">
      <c r="A93" s="121" t="s">
        <v>1330</v>
      </c>
    </row>
    <row r="94" spans="1:1" ht="17.399999999999999" x14ac:dyDescent="0.3">
      <c r="A94" s="121"/>
    </row>
    <row r="95" spans="1:1" ht="18" x14ac:dyDescent="0.3">
      <c r="A95" s="122" t="s">
        <v>1329</v>
      </c>
    </row>
    <row r="96" spans="1:1" ht="34.799999999999997" x14ac:dyDescent="0.35">
      <c r="A96" s="125" t="s">
        <v>1328</v>
      </c>
    </row>
    <row r="97" spans="1:1" ht="17.399999999999999" x14ac:dyDescent="0.35">
      <c r="A97" s="125" t="s">
        <v>1327</v>
      </c>
    </row>
    <row r="98" spans="1:1" ht="17.399999999999999" x14ac:dyDescent="0.3">
      <c r="A98" s="124" t="s">
        <v>1326</v>
      </c>
    </row>
    <row r="99" spans="1:1" ht="17.399999999999999" x14ac:dyDescent="0.3">
      <c r="A99" s="123" t="s">
        <v>1325</v>
      </c>
    </row>
    <row r="100" spans="1:1" ht="17.399999999999999" x14ac:dyDescent="0.3">
      <c r="A100" s="121" t="s">
        <v>1324</v>
      </c>
    </row>
    <row r="101" spans="1:1" ht="17.399999999999999" x14ac:dyDescent="0.3">
      <c r="A101" s="121" t="s">
        <v>1323</v>
      </c>
    </row>
    <row r="102" spans="1:1" ht="17.399999999999999" x14ac:dyDescent="0.3">
      <c r="A102" s="121" t="s">
        <v>1322</v>
      </c>
    </row>
    <row r="103" spans="1:1" ht="17.399999999999999" x14ac:dyDescent="0.3">
      <c r="A103" s="121" t="s">
        <v>1321</v>
      </c>
    </row>
    <row r="104" spans="1:1" ht="34.799999999999997" x14ac:dyDescent="0.3">
      <c r="A104" s="121" t="s">
        <v>1320</v>
      </c>
    </row>
    <row r="105" spans="1:1" ht="17.399999999999999" x14ac:dyDescent="0.3">
      <c r="A105" s="123" t="s">
        <v>1319</v>
      </c>
    </row>
    <row r="106" spans="1:1" ht="17.399999999999999" x14ac:dyDescent="0.3">
      <c r="A106" s="121" t="s">
        <v>1318</v>
      </c>
    </row>
    <row r="107" spans="1:1" ht="17.399999999999999" x14ac:dyDescent="0.3">
      <c r="A107" s="121" t="s">
        <v>1317</v>
      </c>
    </row>
    <row r="108" spans="1:1" ht="17.399999999999999" x14ac:dyDescent="0.3">
      <c r="A108" s="121" t="s">
        <v>1316</v>
      </c>
    </row>
    <row r="109" spans="1:1" ht="17.399999999999999" x14ac:dyDescent="0.3">
      <c r="A109" s="121" t="s">
        <v>1315</v>
      </c>
    </row>
    <row r="110" spans="1:1" ht="17.399999999999999" x14ac:dyDescent="0.3">
      <c r="A110" s="121" t="s">
        <v>1314</v>
      </c>
    </row>
    <row r="111" spans="1:1" ht="17.399999999999999" x14ac:dyDescent="0.3">
      <c r="A111" s="121" t="s">
        <v>1313</v>
      </c>
    </row>
    <row r="112" spans="1:1" ht="17.399999999999999" x14ac:dyDescent="0.3">
      <c r="A112" s="124" t="s">
        <v>1312</v>
      </c>
    </row>
    <row r="113" spans="1:1" ht="17.399999999999999" x14ac:dyDescent="0.3">
      <c r="A113" s="121" t="s">
        <v>1311</v>
      </c>
    </row>
    <row r="114" spans="1:1" ht="17.399999999999999" x14ac:dyDescent="0.3">
      <c r="A114" s="123" t="s">
        <v>1310</v>
      </c>
    </row>
    <row r="115" spans="1:1" ht="17.399999999999999" x14ac:dyDescent="0.3">
      <c r="A115" s="121" t="s">
        <v>1309</v>
      </c>
    </row>
    <row r="116" spans="1:1" ht="17.399999999999999" x14ac:dyDescent="0.3">
      <c r="A116" s="121" t="s">
        <v>1308</v>
      </c>
    </row>
    <row r="117" spans="1:1" ht="17.399999999999999" x14ac:dyDescent="0.3">
      <c r="A117" s="123" t="s">
        <v>1307</v>
      </c>
    </row>
    <row r="118" spans="1:1" ht="17.399999999999999" x14ac:dyDescent="0.3">
      <c r="A118" s="121" t="s">
        <v>1306</v>
      </c>
    </row>
    <row r="119" spans="1:1" ht="17.399999999999999" x14ac:dyDescent="0.3">
      <c r="A119" s="121" t="s">
        <v>1305</v>
      </c>
    </row>
    <row r="120" spans="1:1" ht="17.399999999999999" x14ac:dyDescent="0.3">
      <c r="A120" s="121" t="s">
        <v>1304</v>
      </c>
    </row>
    <row r="121" spans="1:1" ht="17.399999999999999" x14ac:dyDescent="0.3">
      <c r="A121" s="124" t="s">
        <v>1303</v>
      </c>
    </row>
    <row r="122" spans="1:1" ht="17.399999999999999" x14ac:dyDescent="0.3">
      <c r="A122" s="123" t="s">
        <v>1302</v>
      </c>
    </row>
    <row r="123" spans="1:1" ht="17.399999999999999" x14ac:dyDescent="0.3">
      <c r="A123" s="123" t="s">
        <v>1301</v>
      </c>
    </row>
    <row r="124" spans="1:1" ht="17.399999999999999" x14ac:dyDescent="0.3">
      <c r="A124" s="121" t="s">
        <v>1300</v>
      </c>
    </row>
    <row r="125" spans="1:1" ht="17.399999999999999" x14ac:dyDescent="0.3">
      <c r="A125" s="121" t="s">
        <v>1299</v>
      </c>
    </row>
    <row r="126" spans="1:1" ht="17.399999999999999" x14ac:dyDescent="0.3">
      <c r="A126" s="121" t="s">
        <v>1298</v>
      </c>
    </row>
    <row r="127" spans="1:1" ht="17.399999999999999" x14ac:dyDescent="0.3">
      <c r="A127" s="121" t="s">
        <v>1297</v>
      </c>
    </row>
    <row r="128" spans="1:1" ht="17.399999999999999" x14ac:dyDescent="0.3">
      <c r="A128" s="121" t="s">
        <v>1296</v>
      </c>
    </row>
    <row r="129" spans="1:1" ht="17.399999999999999" x14ac:dyDescent="0.3">
      <c r="A129" s="124" t="s">
        <v>1295</v>
      </c>
    </row>
    <row r="130" spans="1:1" ht="34.799999999999997" x14ac:dyDescent="0.3">
      <c r="A130" s="121" t="s">
        <v>1294</v>
      </c>
    </row>
    <row r="131" spans="1:1" ht="69.599999999999994" x14ac:dyDescent="0.3">
      <c r="A131" s="121" t="s">
        <v>1293</v>
      </c>
    </row>
    <row r="132" spans="1:1" ht="34.799999999999997" x14ac:dyDescent="0.3">
      <c r="A132" s="121" t="s">
        <v>1292</v>
      </c>
    </row>
    <row r="133" spans="1:1" ht="17.399999999999999" x14ac:dyDescent="0.3">
      <c r="A133" s="124" t="s">
        <v>1291</v>
      </c>
    </row>
    <row r="134" spans="1:1" ht="34.799999999999997" x14ac:dyDescent="0.3">
      <c r="A134" s="123" t="s">
        <v>1290</v>
      </c>
    </row>
    <row r="135" spans="1:1" ht="17.399999999999999" x14ac:dyDescent="0.3">
      <c r="A135" s="123"/>
    </row>
    <row r="136" spans="1:1" ht="18" x14ac:dyDescent="0.3">
      <c r="A136" s="122" t="s">
        <v>1289</v>
      </c>
    </row>
    <row r="137" spans="1:1" ht="17.399999999999999" x14ac:dyDescent="0.3">
      <c r="A137" s="121" t="s">
        <v>1288</v>
      </c>
    </row>
    <row r="138" spans="1:1" ht="34.799999999999997" x14ac:dyDescent="0.3">
      <c r="A138" s="119" t="s">
        <v>1287</v>
      </c>
    </row>
    <row r="139" spans="1:1" ht="34.799999999999997" x14ac:dyDescent="0.3">
      <c r="A139" s="119" t="s">
        <v>1286</v>
      </c>
    </row>
    <row r="140" spans="1:1" ht="17.399999999999999" x14ac:dyDescent="0.3">
      <c r="A140" s="118" t="s">
        <v>1285</v>
      </c>
    </row>
    <row r="141" spans="1:1" ht="17.399999999999999" x14ac:dyDescent="0.3">
      <c r="A141" s="120" t="s">
        <v>1284</v>
      </c>
    </row>
    <row r="142" spans="1:1" ht="34.799999999999997" x14ac:dyDescent="0.35">
      <c r="A142" s="117" t="s">
        <v>1283</v>
      </c>
    </row>
    <row r="143" spans="1:1" ht="17.399999999999999" x14ac:dyDescent="0.3">
      <c r="A143" s="119" t="s">
        <v>1282</v>
      </c>
    </row>
    <row r="144" spans="1:1" ht="17.399999999999999" x14ac:dyDescent="0.3">
      <c r="A144" s="119" t="s">
        <v>1281</v>
      </c>
    </row>
    <row r="145" spans="1:1" ht="17.399999999999999" x14ac:dyDescent="0.3">
      <c r="A145" s="120" t="s">
        <v>1280</v>
      </c>
    </row>
    <row r="146" spans="1:1" ht="17.399999999999999" x14ac:dyDescent="0.3">
      <c r="A146" s="118" t="s">
        <v>1279</v>
      </c>
    </row>
    <row r="147" spans="1:1" ht="17.399999999999999" x14ac:dyDescent="0.3">
      <c r="A147" s="120" t="s">
        <v>1278</v>
      </c>
    </row>
    <row r="148" spans="1:1" ht="17.399999999999999" x14ac:dyDescent="0.3">
      <c r="A148" s="119" t="s">
        <v>1277</v>
      </c>
    </row>
    <row r="149" spans="1:1" ht="17.399999999999999" x14ac:dyDescent="0.3">
      <c r="A149" s="119" t="s">
        <v>1276</v>
      </c>
    </row>
    <row r="150" spans="1:1" ht="17.399999999999999" x14ac:dyDescent="0.3">
      <c r="A150" s="119" t="s">
        <v>1275</v>
      </c>
    </row>
    <row r="151" spans="1:1" ht="34.799999999999997" x14ac:dyDescent="0.3">
      <c r="A151" s="120" t="s">
        <v>1274</v>
      </c>
    </row>
    <row r="152" spans="1:1" ht="17.399999999999999" x14ac:dyDescent="0.3">
      <c r="A152" s="118" t="s">
        <v>1273</v>
      </c>
    </row>
    <row r="153" spans="1:1" ht="17.399999999999999" x14ac:dyDescent="0.3">
      <c r="A153" s="119" t="s">
        <v>1272</v>
      </c>
    </row>
    <row r="154" spans="1:1" ht="17.399999999999999" x14ac:dyDescent="0.3">
      <c r="A154" s="119" t="s">
        <v>1271</v>
      </c>
    </row>
    <row r="155" spans="1:1" ht="17.399999999999999" x14ac:dyDescent="0.3">
      <c r="A155" s="119" t="s">
        <v>1270</v>
      </c>
    </row>
    <row r="156" spans="1:1" ht="17.399999999999999" x14ac:dyDescent="0.3">
      <c r="A156" s="119" t="s">
        <v>1269</v>
      </c>
    </row>
    <row r="157" spans="1:1" ht="34.799999999999997" x14ac:dyDescent="0.3">
      <c r="A157" s="119" t="s">
        <v>1268</v>
      </c>
    </row>
    <row r="158" spans="1:1" ht="34.799999999999997" x14ac:dyDescent="0.3">
      <c r="A158" s="119" t="s">
        <v>1267</v>
      </c>
    </row>
    <row r="159" spans="1:1" ht="17.399999999999999" x14ac:dyDescent="0.3">
      <c r="A159" s="118" t="s">
        <v>1266</v>
      </c>
    </row>
    <row r="160" spans="1:1" ht="34.799999999999997" x14ac:dyDescent="0.3">
      <c r="A160" s="119" t="s">
        <v>1265</v>
      </c>
    </row>
    <row r="161" spans="1:1" ht="34.799999999999997" x14ac:dyDescent="0.3">
      <c r="A161" s="119" t="s">
        <v>1264</v>
      </c>
    </row>
    <row r="162" spans="1:1" ht="17.399999999999999" x14ac:dyDescent="0.3">
      <c r="A162" s="119" t="s">
        <v>1263</v>
      </c>
    </row>
    <row r="163" spans="1:1" ht="17.399999999999999" x14ac:dyDescent="0.3">
      <c r="A163" s="118" t="s">
        <v>1262</v>
      </c>
    </row>
    <row r="164" spans="1:1" ht="34.799999999999997" x14ac:dyDescent="0.35">
      <c r="A164" s="117" t="s">
        <v>1261</v>
      </c>
    </row>
    <row r="165" spans="1:1" ht="34.799999999999997" x14ac:dyDescent="0.3">
      <c r="A165" s="119" t="s">
        <v>1260</v>
      </c>
    </row>
    <row r="166" spans="1:1" ht="17.399999999999999" x14ac:dyDescent="0.3">
      <c r="A166" s="118" t="s">
        <v>1259</v>
      </c>
    </row>
    <row r="167" spans="1:1" ht="17.399999999999999" x14ac:dyDescent="0.3">
      <c r="A167" s="119" t="s">
        <v>1258</v>
      </c>
    </row>
    <row r="168" spans="1:1" ht="17.399999999999999" x14ac:dyDescent="0.3">
      <c r="A168" s="118" t="s">
        <v>1257</v>
      </c>
    </row>
    <row r="169" spans="1:1" ht="17.399999999999999" x14ac:dyDescent="0.35">
      <c r="A169" s="117" t="s">
        <v>1256</v>
      </c>
    </row>
    <row r="170" spans="1:1" ht="17.399999999999999" x14ac:dyDescent="0.35">
      <c r="A170" s="117"/>
    </row>
    <row r="171" spans="1:1" ht="17.399999999999999" x14ac:dyDescent="0.35">
      <c r="A171" s="117"/>
    </row>
    <row r="172" spans="1:1" ht="17.399999999999999" x14ac:dyDescent="0.35">
      <c r="A172" s="117"/>
    </row>
    <row r="173" spans="1:1" ht="17.399999999999999" x14ac:dyDescent="0.35">
      <c r="A173" s="117"/>
    </row>
    <row r="174" spans="1:1" ht="17.399999999999999" x14ac:dyDescent="0.35">
      <c r="A174" s="11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3" manualBreakCount="3">
    <brk id="14" man="1"/>
    <brk id="88" man="1"/>
    <brk id="13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8"/>
  <sheetViews>
    <sheetView view="pageBreakPreview" zoomScale="60" zoomScaleNormal="100" workbookViewId="0"/>
  </sheetViews>
  <sheetFormatPr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7"/>
    </row>
    <row r="2" spans="2:6" s="1" customFormat="1" ht="22.95" customHeight="1" x14ac:dyDescent="0.15">
      <c r="B2" s="67"/>
      <c r="D2" s="73" t="s">
        <v>14</v>
      </c>
      <c r="E2" s="73"/>
      <c r="F2" s="73"/>
    </row>
    <row r="3" spans="2:6" s="1" customFormat="1" ht="5.85" customHeight="1" x14ac:dyDescent="0.15">
      <c r="B3" s="67"/>
    </row>
    <row r="4" spans="2:6" s="1" customFormat="1" ht="1.05" customHeight="1" x14ac:dyDescent="0.15"/>
    <row r="5" spans="2:6" s="1" customFormat="1" ht="33" customHeight="1" x14ac:dyDescent="0.15">
      <c r="B5" s="69" t="s">
        <v>1093</v>
      </c>
      <c r="C5" s="69"/>
      <c r="D5" s="69"/>
      <c r="E5" s="69"/>
      <c r="F5" s="69"/>
    </row>
    <row r="6" spans="2:6" s="1" customFormat="1" ht="6.3" customHeight="1" x14ac:dyDescent="0.15"/>
    <row r="7" spans="2:6" s="1" customFormat="1" ht="24.45" customHeight="1" x14ac:dyDescent="0.15">
      <c r="B7" s="8" t="s">
        <v>1095</v>
      </c>
      <c r="C7" s="3">
        <v>45900</v>
      </c>
      <c r="D7" s="43" t="s">
        <v>1094</v>
      </c>
    </row>
    <row r="8" spans="2:6" s="1" customFormat="1" ht="4.2" customHeight="1" x14ac:dyDescent="0.15"/>
    <row r="9" spans="2:6" s="1" customFormat="1" ht="19.2" customHeight="1" x14ac:dyDescent="0.15">
      <c r="B9" s="82" t="s">
        <v>1096</v>
      </c>
      <c r="C9" s="82"/>
      <c r="D9" s="82"/>
      <c r="E9" s="82"/>
      <c r="F9" s="82"/>
    </row>
    <row r="10" spans="2:6" s="1" customFormat="1" ht="2.1" customHeight="1" x14ac:dyDescent="0.15"/>
    <row r="11" spans="2:6" s="1" customFormat="1" ht="11.1" customHeight="1" x14ac:dyDescent="0.15">
      <c r="B11" s="84" t="s">
        <v>1097</v>
      </c>
      <c r="C11" s="84"/>
    </row>
    <row r="12" spans="2:6" s="1" customFormat="1" ht="2.7" customHeight="1" x14ac:dyDescent="0.15"/>
    <row r="13" spans="2:6" s="1" customFormat="1" ht="17.100000000000001" customHeight="1" x14ac:dyDescent="0.15">
      <c r="B13" s="85" t="s">
        <v>1057</v>
      </c>
      <c r="C13" s="85"/>
      <c r="D13" s="85"/>
      <c r="E13" s="85"/>
      <c r="F13" s="32">
        <v>2929365891.7599802</v>
      </c>
    </row>
    <row r="14" spans="2:6" s="1" customFormat="1" ht="17.100000000000001" customHeight="1" x14ac:dyDescent="0.15">
      <c r="B14" s="86" t="s">
        <v>1058</v>
      </c>
      <c r="C14" s="86"/>
      <c r="D14" s="86"/>
      <c r="E14" s="86"/>
      <c r="F14" s="33">
        <v>2929365891.7599802</v>
      </c>
    </row>
    <row r="15" spans="2:6" s="1" customFormat="1" ht="17.100000000000001" customHeight="1" x14ac:dyDescent="0.15">
      <c r="B15" s="86" t="s">
        <v>1059</v>
      </c>
      <c r="C15" s="86"/>
      <c r="D15" s="86"/>
      <c r="E15" s="86"/>
      <c r="F15" s="33">
        <v>497212426.10999697</v>
      </c>
    </row>
    <row r="16" spans="2:6" s="1" customFormat="1" ht="17.100000000000001" customHeight="1" x14ac:dyDescent="0.15">
      <c r="B16" s="86" t="s">
        <v>496</v>
      </c>
      <c r="C16" s="86"/>
      <c r="D16" s="86"/>
      <c r="E16" s="86"/>
      <c r="F16" s="33">
        <v>21727</v>
      </c>
    </row>
    <row r="17" spans="2:6" s="1" customFormat="1" ht="17.100000000000001" customHeight="1" x14ac:dyDescent="0.15">
      <c r="B17" s="86" t="s">
        <v>1060</v>
      </c>
      <c r="C17" s="86"/>
      <c r="D17" s="86"/>
      <c r="E17" s="86"/>
      <c r="F17" s="33">
        <v>41159</v>
      </c>
    </row>
    <row r="18" spans="2:6" s="1" customFormat="1" ht="17.100000000000001" customHeight="1" x14ac:dyDescent="0.15">
      <c r="B18" s="86" t="s">
        <v>1061</v>
      </c>
      <c r="C18" s="86"/>
      <c r="D18" s="86"/>
      <c r="E18" s="86"/>
      <c r="F18" s="33">
        <v>134826.063964653</v>
      </c>
    </row>
    <row r="19" spans="2:6" s="1" customFormat="1" ht="17.100000000000001" customHeight="1" x14ac:dyDescent="0.15">
      <c r="B19" s="86" t="s">
        <v>1062</v>
      </c>
      <c r="C19" s="86"/>
      <c r="D19" s="86"/>
      <c r="E19" s="86"/>
      <c r="F19" s="33">
        <v>71171.940323137096</v>
      </c>
    </row>
    <row r="20" spans="2:6" s="1" customFormat="1" ht="17.100000000000001" customHeight="1" x14ac:dyDescent="0.15">
      <c r="B20" s="86" t="s">
        <v>1063</v>
      </c>
      <c r="C20" s="86"/>
      <c r="D20" s="86"/>
      <c r="E20" s="86"/>
      <c r="F20" s="34">
        <v>0.48796293899323001</v>
      </c>
    </row>
    <row r="21" spans="2:6" s="1" customFormat="1" ht="17.100000000000001" customHeight="1" x14ac:dyDescent="0.15">
      <c r="B21" s="86" t="s">
        <v>1064</v>
      </c>
      <c r="C21" s="86"/>
      <c r="D21" s="86"/>
      <c r="E21" s="86"/>
      <c r="F21" s="34">
        <v>0.56492830096203905</v>
      </c>
    </row>
    <row r="22" spans="2:6" s="1" customFormat="1" ht="17.100000000000001" customHeight="1" x14ac:dyDescent="0.15">
      <c r="B22" s="86" t="s">
        <v>1065</v>
      </c>
      <c r="C22" s="86"/>
      <c r="D22" s="86"/>
      <c r="E22" s="86"/>
      <c r="F22" s="35">
        <v>5.3052801299799102</v>
      </c>
    </row>
    <row r="23" spans="2:6" s="1" customFormat="1" ht="17.100000000000001" customHeight="1" x14ac:dyDescent="0.15">
      <c r="B23" s="86" t="s">
        <v>1066</v>
      </c>
      <c r="C23" s="86"/>
      <c r="D23" s="86"/>
      <c r="E23" s="86"/>
      <c r="F23" s="35">
        <v>14.9041513205519</v>
      </c>
    </row>
    <row r="24" spans="2:6" s="1" customFormat="1" ht="17.100000000000001" customHeight="1" x14ac:dyDescent="0.15">
      <c r="B24" s="86" t="s">
        <v>1067</v>
      </c>
      <c r="C24" s="86"/>
      <c r="D24" s="86"/>
      <c r="E24" s="86"/>
      <c r="F24" s="35">
        <v>20.2094287139576</v>
      </c>
    </row>
    <row r="25" spans="2:6" s="1" customFormat="1" ht="17.100000000000001" customHeight="1" x14ac:dyDescent="0.15">
      <c r="B25" s="86" t="s">
        <v>1068</v>
      </c>
      <c r="C25" s="86"/>
      <c r="D25" s="86"/>
      <c r="E25" s="86"/>
      <c r="F25" s="34">
        <v>0.92381531585802801</v>
      </c>
    </row>
    <row r="26" spans="2:6" s="1" customFormat="1" ht="17.100000000000001" customHeight="1" x14ac:dyDescent="0.15">
      <c r="B26" s="86" t="s">
        <v>1069</v>
      </c>
      <c r="C26" s="86"/>
      <c r="D26" s="86"/>
      <c r="E26" s="86"/>
      <c r="F26" s="34">
        <v>7.6184684141971895E-2</v>
      </c>
    </row>
    <row r="27" spans="2:6" s="1" customFormat="1" ht="17.100000000000001" customHeight="1" x14ac:dyDescent="0.15">
      <c r="B27" s="86" t="s">
        <v>1070</v>
      </c>
      <c r="C27" s="86"/>
      <c r="D27" s="86"/>
      <c r="E27" s="86"/>
      <c r="F27" s="34">
        <v>2.02368522059737E-2</v>
      </c>
    </row>
    <row r="28" spans="2:6" s="1" customFormat="1" ht="17.100000000000001" customHeight="1" x14ac:dyDescent="0.15">
      <c r="B28" s="86" t="s">
        <v>1071</v>
      </c>
      <c r="C28" s="86"/>
      <c r="D28" s="86"/>
      <c r="E28" s="86"/>
      <c r="F28" s="34">
        <v>1.9954257140561499E-2</v>
      </c>
    </row>
    <row r="29" spans="2:6" s="1" customFormat="1" ht="17.100000000000001" customHeight="1" x14ac:dyDescent="0.15">
      <c r="B29" s="86" t="s">
        <v>1072</v>
      </c>
      <c r="C29" s="86"/>
      <c r="D29" s="86"/>
      <c r="E29" s="86"/>
      <c r="F29" s="34">
        <v>2.3663599360654999E-2</v>
      </c>
    </row>
    <row r="30" spans="2:6" s="1" customFormat="1" ht="17.100000000000001" customHeight="1" x14ac:dyDescent="0.15">
      <c r="B30" s="86" t="s">
        <v>1073</v>
      </c>
      <c r="C30" s="86"/>
      <c r="D30" s="86"/>
      <c r="E30" s="86"/>
      <c r="F30" s="35">
        <v>7.8879851468348399</v>
      </c>
    </row>
    <row r="31" spans="2:6" s="1" customFormat="1" ht="17.100000000000001" customHeight="1" x14ac:dyDescent="0.15">
      <c r="B31" s="86" t="s">
        <v>1074</v>
      </c>
      <c r="C31" s="86"/>
      <c r="D31" s="86"/>
      <c r="E31" s="86"/>
      <c r="F31" s="35">
        <v>7.27615150926861</v>
      </c>
    </row>
    <row r="32" spans="2:6" s="1" customFormat="1" ht="17.100000000000001" customHeight="1" x14ac:dyDescent="0.15">
      <c r="B32" s="87" t="s">
        <v>1075</v>
      </c>
      <c r="C32" s="87"/>
      <c r="D32" s="87"/>
      <c r="E32" s="87"/>
      <c r="F32" s="36">
        <v>4.8559437522001099E-5</v>
      </c>
    </row>
    <row r="33" spans="2:7" s="1" customFormat="1" ht="5.25" customHeight="1" x14ac:dyDescent="0.15"/>
    <row r="34" spans="2:7" s="1" customFormat="1" ht="19.2" customHeight="1" x14ac:dyDescent="0.15">
      <c r="B34" s="82" t="s">
        <v>1098</v>
      </c>
      <c r="C34" s="82"/>
      <c r="D34" s="82"/>
      <c r="E34" s="82"/>
    </row>
    <row r="35" spans="2:7" s="1" customFormat="1" ht="5.25" customHeight="1" x14ac:dyDescent="0.15"/>
    <row r="36" spans="2:7" s="1" customFormat="1" ht="21.3" customHeight="1" x14ac:dyDescent="0.25">
      <c r="B36" s="88" t="s">
        <v>1076</v>
      </c>
      <c r="C36" s="88"/>
      <c r="D36" s="88"/>
      <c r="E36" s="88"/>
      <c r="F36" s="23">
        <v>130855702.81</v>
      </c>
    </row>
    <row r="37" spans="2:7" s="1" customFormat="1" ht="5.25" customHeight="1" x14ac:dyDescent="0.15"/>
    <row r="38" spans="2:7" s="1" customFormat="1" ht="19.2" customHeight="1" x14ac:dyDescent="0.15">
      <c r="B38" s="82" t="s">
        <v>1099</v>
      </c>
      <c r="C38" s="82"/>
      <c r="D38" s="82"/>
      <c r="E38" s="82"/>
    </row>
    <row r="39" spans="2:7" s="1" customFormat="1" ht="5.25" customHeight="1" x14ac:dyDescent="0.15"/>
    <row r="40" spans="2:7" s="1" customFormat="1" ht="11.1" customHeight="1" x14ac:dyDescent="0.15">
      <c r="B40" s="37" t="s">
        <v>943</v>
      </c>
      <c r="C40" s="38" t="s">
        <v>1077</v>
      </c>
      <c r="D40" s="38" t="s">
        <v>1078</v>
      </c>
      <c r="E40" s="38" t="s">
        <v>1079</v>
      </c>
      <c r="F40" s="89" t="s">
        <v>1080</v>
      </c>
      <c r="G40" s="89"/>
    </row>
    <row r="41" spans="2:7" s="1" customFormat="1" ht="14.4" customHeight="1" x14ac:dyDescent="0.15">
      <c r="B41" s="39" t="s">
        <v>10</v>
      </c>
      <c r="C41" s="11" t="s">
        <v>1081</v>
      </c>
      <c r="D41" s="11" t="s">
        <v>1081</v>
      </c>
      <c r="E41" s="11" t="s">
        <v>1081</v>
      </c>
      <c r="F41" s="90" t="s">
        <v>1081</v>
      </c>
      <c r="G41" s="90"/>
    </row>
    <row r="42" spans="2:7" s="1" customFormat="1" ht="12.75" customHeight="1" x14ac:dyDescent="0.15">
      <c r="B42" s="40" t="s">
        <v>942</v>
      </c>
      <c r="C42" s="41" t="s">
        <v>1082</v>
      </c>
      <c r="D42" s="41" t="s">
        <v>1083</v>
      </c>
      <c r="E42" s="41" t="s">
        <v>1084</v>
      </c>
      <c r="F42" s="91" t="s">
        <v>1085</v>
      </c>
      <c r="G42" s="91"/>
    </row>
    <row r="43" spans="2:7" s="1" customFormat="1" ht="12.75" customHeight="1" x14ac:dyDescent="0.15">
      <c r="B43" s="39" t="s">
        <v>947</v>
      </c>
      <c r="C43" s="11" t="s">
        <v>1</v>
      </c>
      <c r="D43" s="11" t="s">
        <v>1</v>
      </c>
      <c r="E43" s="11" t="s">
        <v>1</v>
      </c>
      <c r="F43" s="90" t="s">
        <v>1</v>
      </c>
      <c r="G43" s="90"/>
    </row>
    <row r="44" spans="2:7" s="1" customFormat="1" ht="12.75" customHeight="1" x14ac:dyDescent="0.15">
      <c r="B44" s="40" t="s">
        <v>1086</v>
      </c>
      <c r="C44" s="12">
        <v>2000000</v>
      </c>
      <c r="D44" s="12">
        <v>6000000</v>
      </c>
      <c r="E44" s="12">
        <v>7000000</v>
      </c>
      <c r="F44" s="92">
        <v>5000000</v>
      </c>
      <c r="G44" s="92"/>
    </row>
    <row r="45" spans="2:7" s="1" customFormat="1" ht="12.75" customHeight="1" x14ac:dyDescent="0.15">
      <c r="B45" s="40" t="s">
        <v>946</v>
      </c>
      <c r="C45" s="13">
        <v>46195</v>
      </c>
      <c r="D45" s="13">
        <v>46926</v>
      </c>
      <c r="E45" s="13">
        <v>47656</v>
      </c>
      <c r="F45" s="74">
        <v>48143</v>
      </c>
      <c r="G45" s="74"/>
    </row>
    <row r="46" spans="2:7" s="1" customFormat="1" ht="12.75" customHeight="1" x14ac:dyDescent="0.15">
      <c r="B46" s="40" t="s">
        <v>948</v>
      </c>
      <c r="C46" s="11" t="s">
        <v>1087</v>
      </c>
      <c r="D46" s="11" t="s">
        <v>1087</v>
      </c>
      <c r="E46" s="11" t="s">
        <v>1087</v>
      </c>
      <c r="F46" s="90" t="s">
        <v>1087</v>
      </c>
      <c r="G46" s="90"/>
    </row>
    <row r="47" spans="2:7" s="1" customFormat="1" ht="12.75" customHeight="1" x14ac:dyDescent="0.15">
      <c r="B47" s="39" t="s">
        <v>949</v>
      </c>
      <c r="C47" s="14">
        <v>0.01</v>
      </c>
      <c r="D47" s="14">
        <v>8.0000000000000002E-3</v>
      </c>
      <c r="E47" s="14">
        <v>1E-3</v>
      </c>
      <c r="F47" s="93">
        <v>0</v>
      </c>
      <c r="G47" s="93"/>
    </row>
    <row r="48" spans="2:7" s="1" customFormat="1" ht="12.3" customHeight="1" x14ac:dyDescent="0.15">
      <c r="B48" s="39" t="s">
        <v>1088</v>
      </c>
      <c r="C48" s="11" t="s">
        <v>1089</v>
      </c>
      <c r="D48" s="11" t="s">
        <v>1089</v>
      </c>
      <c r="E48" s="11" t="s">
        <v>1089</v>
      </c>
      <c r="F48" s="90" t="s">
        <v>1089</v>
      </c>
      <c r="G48" s="90"/>
    </row>
    <row r="49" spans="2:7" s="1" customFormat="1" ht="11.1" customHeight="1" x14ac:dyDescent="0.15">
      <c r="B49" s="39" t="s">
        <v>1090</v>
      </c>
      <c r="C49" s="11" t="s">
        <v>980</v>
      </c>
      <c r="D49" s="11" t="s">
        <v>980</v>
      </c>
      <c r="E49" s="11" t="s">
        <v>980</v>
      </c>
      <c r="F49" s="90" t="s">
        <v>980</v>
      </c>
      <c r="G49" s="90"/>
    </row>
    <row r="50" spans="2:7" s="1" customFormat="1" ht="14.85" customHeight="1" x14ac:dyDescent="0.15">
      <c r="B50" s="39" t="s">
        <v>1091</v>
      </c>
      <c r="C50" s="11" t="s">
        <v>1092</v>
      </c>
      <c r="D50" s="11" t="s">
        <v>1092</v>
      </c>
      <c r="E50" s="11" t="s">
        <v>1092</v>
      </c>
      <c r="F50" s="90" t="s">
        <v>1092</v>
      </c>
      <c r="G50" s="90"/>
    </row>
    <row r="51" spans="2:7" s="1" customFormat="1" ht="26.1" customHeight="1" x14ac:dyDescent="0.15"/>
    <row r="52" spans="2:7" s="1" customFormat="1" ht="19.2" customHeight="1" x14ac:dyDescent="0.15">
      <c r="B52" s="82" t="s">
        <v>1100</v>
      </c>
      <c r="C52" s="82"/>
      <c r="D52" s="82"/>
      <c r="E52" s="82"/>
    </row>
    <row r="53" spans="2:7" s="1" customFormat="1" ht="5.25" customHeight="1" x14ac:dyDescent="0.15"/>
    <row r="54" spans="2:7" s="1" customFormat="1" ht="19.2" customHeight="1" x14ac:dyDescent="0.15">
      <c r="B54" s="6" t="s">
        <v>1101</v>
      </c>
    </row>
    <row r="55" spans="2:7" s="1" customFormat="1" ht="5.25" customHeight="1" x14ac:dyDescent="0.15"/>
    <row r="56" spans="2:7" s="1" customFormat="1" ht="19.2" customHeight="1" x14ac:dyDescent="0.15">
      <c r="B56" s="82" t="s">
        <v>1102</v>
      </c>
      <c r="C56" s="82"/>
      <c r="D56" s="82"/>
      <c r="E56" s="82"/>
    </row>
    <row r="57" spans="2:7" s="1" customFormat="1" ht="5.25" customHeight="1" x14ac:dyDescent="0.15"/>
    <row r="58" spans="2:7" s="1" customFormat="1" ht="21.3" customHeight="1" x14ac:dyDescent="0.25">
      <c r="B58" s="42"/>
      <c r="C58" s="22" t="s">
        <v>1</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4" orientation="portrait" r:id="rId1"/>
  <headerFooter alignWithMargins="0">
    <oddFooter>&amp;R_x000D_&amp;1#&amp;"Calibri"&amp;10&amp;K0078D7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V339"/>
  <sheetViews>
    <sheetView topLeftCell="A2" zoomScaleNormal="100" workbookViewId="0"/>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7"/>
      <c r="C2" s="67"/>
      <c r="D2" s="67"/>
      <c r="E2" s="67"/>
      <c r="F2" s="67"/>
      <c r="G2" s="67"/>
      <c r="H2" s="67"/>
      <c r="I2" s="67"/>
      <c r="J2" s="67"/>
      <c r="K2" s="67"/>
      <c r="L2" s="67"/>
    </row>
    <row r="3" spans="2:48" s="1" customFormat="1" ht="22.95" customHeight="1" x14ac:dyDescent="0.15">
      <c r="B3" s="67"/>
      <c r="C3" s="67"/>
      <c r="D3" s="67"/>
      <c r="E3" s="67"/>
      <c r="F3" s="67"/>
      <c r="G3" s="67"/>
      <c r="H3" s="67"/>
      <c r="I3" s="67"/>
      <c r="J3" s="67"/>
      <c r="K3" s="67"/>
      <c r="L3" s="67"/>
      <c r="N3" s="73" t="s">
        <v>14</v>
      </c>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row>
    <row r="4" spans="2:48" s="1" customFormat="1" ht="6.3" customHeight="1" x14ac:dyDescent="0.15">
      <c r="B4" s="67"/>
      <c r="C4" s="67"/>
      <c r="D4" s="67"/>
      <c r="E4" s="67"/>
      <c r="F4" s="67"/>
      <c r="G4" s="67"/>
      <c r="H4" s="67"/>
      <c r="I4" s="67"/>
      <c r="J4" s="67"/>
      <c r="K4" s="67"/>
      <c r="L4" s="67"/>
    </row>
    <row r="5" spans="2:48" s="1" customFormat="1" ht="2.7" customHeight="1" x14ac:dyDescent="0.15"/>
    <row r="6" spans="2:48" s="1" customFormat="1" ht="33" customHeight="1" x14ac:dyDescent="0.15">
      <c r="B6" s="69" t="s">
        <v>1217</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row>
    <row r="7" spans="2:48" s="1" customFormat="1" ht="6.9" customHeight="1" x14ac:dyDescent="0.15"/>
    <row r="8" spans="2:48" s="1" customFormat="1" ht="2.7" customHeight="1" x14ac:dyDescent="0.15">
      <c r="B8" s="62" t="s">
        <v>1095</v>
      </c>
      <c r="C8" s="62"/>
      <c r="D8" s="62"/>
      <c r="E8" s="62"/>
      <c r="F8" s="62"/>
      <c r="G8" s="62"/>
      <c r="H8" s="62"/>
      <c r="I8" s="62"/>
      <c r="J8" s="62"/>
      <c r="K8" s="62"/>
    </row>
    <row r="9" spans="2:48" s="1" customFormat="1" ht="21.3" customHeight="1" x14ac:dyDescent="0.15">
      <c r="B9" s="62"/>
      <c r="C9" s="62"/>
      <c r="D9" s="62"/>
      <c r="E9" s="62"/>
      <c r="F9" s="62"/>
      <c r="G9" s="62"/>
      <c r="H9" s="62"/>
      <c r="I9" s="62"/>
      <c r="J9" s="62"/>
      <c r="K9" s="62"/>
      <c r="N9" s="70">
        <v>45900</v>
      </c>
      <c r="O9" s="70"/>
      <c r="P9" s="70"/>
      <c r="Q9" s="70"/>
      <c r="R9" s="70"/>
      <c r="S9" s="70"/>
      <c r="T9" s="70"/>
      <c r="U9" s="70"/>
      <c r="V9" s="70"/>
      <c r="W9" s="70"/>
      <c r="X9" s="70"/>
    </row>
    <row r="10" spans="2:48" s="1" customFormat="1" ht="5.25" customHeight="1" x14ac:dyDescent="0.15">
      <c r="B10" s="62"/>
      <c r="C10" s="62"/>
      <c r="D10" s="62"/>
      <c r="E10" s="62"/>
      <c r="F10" s="62"/>
      <c r="G10" s="62"/>
      <c r="H10" s="62"/>
      <c r="I10" s="62"/>
      <c r="J10" s="62"/>
      <c r="K10" s="62"/>
    </row>
    <row r="11" spans="2:48" s="1" customFormat="1" ht="2.1" customHeight="1" x14ac:dyDescent="0.15"/>
    <row r="12" spans="2:48" s="1" customFormat="1" ht="19.2" customHeight="1" x14ac:dyDescent="0.15">
      <c r="B12" s="82" t="s">
        <v>1218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row>
    <row r="13" spans="2:48" s="1" customFormat="1" ht="5.25" customHeight="1" x14ac:dyDescent="0.15"/>
    <row r="14" spans="2:48" s="1" customFormat="1" ht="14.85" customHeight="1" x14ac:dyDescent="0.15">
      <c r="B14" s="101"/>
      <c r="C14" s="101"/>
      <c r="D14" s="101"/>
      <c r="E14" s="101"/>
      <c r="F14" s="101"/>
      <c r="G14" s="101"/>
      <c r="H14" s="101"/>
      <c r="I14" s="101"/>
      <c r="J14" s="101"/>
      <c r="K14" s="76" t="s">
        <v>1103</v>
      </c>
      <c r="L14" s="76"/>
      <c r="M14" s="76"/>
      <c r="N14" s="76"/>
      <c r="O14" s="76"/>
      <c r="P14" s="76"/>
      <c r="Q14" s="76"/>
      <c r="R14" s="76"/>
      <c r="S14" s="76"/>
      <c r="T14" s="76"/>
      <c r="U14" s="76"/>
      <c r="V14" s="76"/>
      <c r="W14" s="76" t="s">
        <v>1104</v>
      </c>
      <c r="X14" s="76"/>
      <c r="Y14" s="76"/>
      <c r="Z14" s="76"/>
      <c r="AA14" s="76"/>
      <c r="AB14" s="76"/>
      <c r="AC14" s="76"/>
      <c r="AD14" s="76"/>
      <c r="AE14" s="76"/>
      <c r="AF14" s="76"/>
      <c r="AG14" s="76"/>
      <c r="AH14" s="76" t="s">
        <v>1105</v>
      </c>
      <c r="AI14" s="76"/>
      <c r="AJ14" s="76"/>
      <c r="AK14" s="76"/>
      <c r="AL14" s="76"/>
      <c r="AM14" s="76"/>
      <c r="AN14" s="76"/>
      <c r="AO14" s="76"/>
      <c r="AP14" s="76"/>
      <c r="AQ14" s="76"/>
      <c r="AR14" s="76"/>
      <c r="AS14" s="9" t="s">
        <v>1104</v>
      </c>
    </row>
    <row r="15" spans="2:48" s="1" customFormat="1" ht="12.3" customHeight="1" x14ac:dyDescent="0.15">
      <c r="B15" s="102" t="s">
        <v>599</v>
      </c>
      <c r="C15" s="102"/>
      <c r="D15" s="102"/>
      <c r="E15" s="102"/>
      <c r="F15" s="102"/>
      <c r="G15" s="102"/>
      <c r="H15" s="102"/>
      <c r="I15" s="102"/>
      <c r="J15" s="102"/>
      <c r="K15" s="103">
        <v>492191045.22000003</v>
      </c>
      <c r="L15" s="103"/>
      <c r="M15" s="103"/>
      <c r="N15" s="103"/>
      <c r="O15" s="103"/>
      <c r="P15" s="103"/>
      <c r="Q15" s="103"/>
      <c r="R15" s="103"/>
      <c r="S15" s="103"/>
      <c r="T15" s="103"/>
      <c r="U15" s="103"/>
      <c r="V15" s="103"/>
      <c r="W15" s="93">
        <v>0.168019654562266</v>
      </c>
      <c r="X15" s="93"/>
      <c r="Y15" s="93"/>
      <c r="Z15" s="93"/>
      <c r="AA15" s="93"/>
      <c r="AB15" s="93"/>
      <c r="AC15" s="93"/>
      <c r="AD15" s="93"/>
      <c r="AE15" s="93"/>
      <c r="AF15" s="93"/>
      <c r="AG15" s="93"/>
      <c r="AH15" s="92">
        <v>6699</v>
      </c>
      <c r="AI15" s="92"/>
      <c r="AJ15" s="92"/>
      <c r="AK15" s="92"/>
      <c r="AL15" s="92"/>
      <c r="AM15" s="92"/>
      <c r="AN15" s="92"/>
      <c r="AO15" s="92"/>
      <c r="AP15" s="92"/>
      <c r="AQ15" s="92"/>
      <c r="AR15" s="92"/>
      <c r="AS15" s="14">
        <v>0.162759056342477</v>
      </c>
    </row>
    <row r="16" spans="2:48" s="1" customFormat="1" ht="12.3" customHeight="1" x14ac:dyDescent="0.15">
      <c r="B16" s="102" t="s">
        <v>603</v>
      </c>
      <c r="C16" s="102"/>
      <c r="D16" s="102"/>
      <c r="E16" s="102"/>
      <c r="F16" s="102"/>
      <c r="G16" s="102"/>
      <c r="H16" s="102"/>
      <c r="I16" s="102"/>
      <c r="J16" s="102"/>
      <c r="K16" s="103">
        <v>429629051.580001</v>
      </c>
      <c r="L16" s="103"/>
      <c r="M16" s="103"/>
      <c r="N16" s="103"/>
      <c r="O16" s="103"/>
      <c r="P16" s="103"/>
      <c r="Q16" s="103"/>
      <c r="R16" s="103"/>
      <c r="S16" s="103"/>
      <c r="T16" s="103"/>
      <c r="U16" s="103"/>
      <c r="V16" s="103"/>
      <c r="W16" s="93">
        <v>0.14666281627314001</v>
      </c>
      <c r="X16" s="93"/>
      <c r="Y16" s="93"/>
      <c r="Z16" s="93"/>
      <c r="AA16" s="93"/>
      <c r="AB16" s="93"/>
      <c r="AC16" s="93"/>
      <c r="AD16" s="93"/>
      <c r="AE16" s="93"/>
      <c r="AF16" s="93"/>
      <c r="AG16" s="93"/>
      <c r="AH16" s="92">
        <v>6433</v>
      </c>
      <c r="AI16" s="92"/>
      <c r="AJ16" s="92"/>
      <c r="AK16" s="92"/>
      <c r="AL16" s="92"/>
      <c r="AM16" s="92"/>
      <c r="AN16" s="92"/>
      <c r="AO16" s="92"/>
      <c r="AP16" s="92"/>
      <c r="AQ16" s="92"/>
      <c r="AR16" s="92"/>
      <c r="AS16" s="14">
        <v>0.15629631429335</v>
      </c>
    </row>
    <row r="17" spans="2:47" s="1" customFormat="1" ht="12.3" customHeight="1" x14ac:dyDescent="0.15">
      <c r="B17" s="102" t="s">
        <v>601</v>
      </c>
      <c r="C17" s="102"/>
      <c r="D17" s="102"/>
      <c r="E17" s="102"/>
      <c r="F17" s="102"/>
      <c r="G17" s="102"/>
      <c r="H17" s="102"/>
      <c r="I17" s="102"/>
      <c r="J17" s="102"/>
      <c r="K17" s="103">
        <v>387495739.57999903</v>
      </c>
      <c r="L17" s="103"/>
      <c r="M17" s="103"/>
      <c r="N17" s="103"/>
      <c r="O17" s="103"/>
      <c r="P17" s="103"/>
      <c r="Q17" s="103"/>
      <c r="R17" s="103"/>
      <c r="S17" s="103"/>
      <c r="T17" s="103"/>
      <c r="U17" s="103"/>
      <c r="V17" s="103"/>
      <c r="W17" s="93">
        <v>0.132279733532088</v>
      </c>
      <c r="X17" s="93"/>
      <c r="Y17" s="93"/>
      <c r="Z17" s="93"/>
      <c r="AA17" s="93"/>
      <c r="AB17" s="93"/>
      <c r="AC17" s="93"/>
      <c r="AD17" s="93"/>
      <c r="AE17" s="93"/>
      <c r="AF17" s="93"/>
      <c r="AG17" s="93"/>
      <c r="AH17" s="92">
        <v>5149</v>
      </c>
      <c r="AI17" s="92"/>
      <c r="AJ17" s="92"/>
      <c r="AK17" s="92"/>
      <c r="AL17" s="92"/>
      <c r="AM17" s="92"/>
      <c r="AN17" s="92"/>
      <c r="AO17" s="92"/>
      <c r="AP17" s="92"/>
      <c r="AQ17" s="92"/>
      <c r="AR17" s="92"/>
      <c r="AS17" s="14">
        <v>0.125100221093807</v>
      </c>
    </row>
    <row r="18" spans="2:47" s="1" customFormat="1" ht="12.3" customHeight="1" x14ac:dyDescent="0.15">
      <c r="B18" s="102" t="s">
        <v>607</v>
      </c>
      <c r="C18" s="102"/>
      <c r="D18" s="102"/>
      <c r="E18" s="102"/>
      <c r="F18" s="102"/>
      <c r="G18" s="102"/>
      <c r="H18" s="102"/>
      <c r="I18" s="102"/>
      <c r="J18" s="102"/>
      <c r="K18" s="103">
        <v>309590574.68000102</v>
      </c>
      <c r="L18" s="103"/>
      <c r="M18" s="103"/>
      <c r="N18" s="103"/>
      <c r="O18" s="103"/>
      <c r="P18" s="103"/>
      <c r="Q18" s="103"/>
      <c r="R18" s="103"/>
      <c r="S18" s="103"/>
      <c r="T18" s="103"/>
      <c r="U18" s="103"/>
      <c r="V18" s="103"/>
      <c r="W18" s="93">
        <v>0.10568518447997401</v>
      </c>
      <c r="X18" s="93"/>
      <c r="Y18" s="93"/>
      <c r="Z18" s="93"/>
      <c r="AA18" s="93"/>
      <c r="AB18" s="93"/>
      <c r="AC18" s="93"/>
      <c r="AD18" s="93"/>
      <c r="AE18" s="93"/>
      <c r="AF18" s="93"/>
      <c r="AG18" s="93"/>
      <c r="AH18" s="92">
        <v>5115</v>
      </c>
      <c r="AI18" s="92"/>
      <c r="AJ18" s="92"/>
      <c r="AK18" s="92"/>
      <c r="AL18" s="92"/>
      <c r="AM18" s="92"/>
      <c r="AN18" s="92"/>
      <c r="AO18" s="92"/>
      <c r="AP18" s="92"/>
      <c r="AQ18" s="92"/>
      <c r="AR18" s="92"/>
      <c r="AS18" s="14">
        <v>0.12427415632060999</v>
      </c>
    </row>
    <row r="19" spans="2:47" s="1" customFormat="1" ht="12.3" customHeight="1" x14ac:dyDescent="0.15">
      <c r="B19" s="102" t="s">
        <v>605</v>
      </c>
      <c r="C19" s="102"/>
      <c r="D19" s="102"/>
      <c r="E19" s="102"/>
      <c r="F19" s="102"/>
      <c r="G19" s="102"/>
      <c r="H19" s="102"/>
      <c r="I19" s="102"/>
      <c r="J19" s="102"/>
      <c r="K19" s="103">
        <v>301391186.140001</v>
      </c>
      <c r="L19" s="103"/>
      <c r="M19" s="103"/>
      <c r="N19" s="103"/>
      <c r="O19" s="103"/>
      <c r="P19" s="103"/>
      <c r="Q19" s="103"/>
      <c r="R19" s="103"/>
      <c r="S19" s="103"/>
      <c r="T19" s="103"/>
      <c r="U19" s="103"/>
      <c r="V19" s="103"/>
      <c r="W19" s="93">
        <v>0.102886152592881</v>
      </c>
      <c r="X19" s="93"/>
      <c r="Y19" s="93"/>
      <c r="Z19" s="93"/>
      <c r="AA19" s="93"/>
      <c r="AB19" s="93"/>
      <c r="AC19" s="93"/>
      <c r="AD19" s="93"/>
      <c r="AE19" s="93"/>
      <c r="AF19" s="93"/>
      <c r="AG19" s="93"/>
      <c r="AH19" s="92">
        <v>3139</v>
      </c>
      <c r="AI19" s="92"/>
      <c r="AJ19" s="92"/>
      <c r="AK19" s="92"/>
      <c r="AL19" s="92"/>
      <c r="AM19" s="92"/>
      <c r="AN19" s="92"/>
      <c r="AO19" s="92"/>
      <c r="AP19" s="92"/>
      <c r="AQ19" s="92"/>
      <c r="AR19" s="92"/>
      <c r="AS19" s="14">
        <v>7.6265215384241594E-2</v>
      </c>
    </row>
    <row r="20" spans="2:47" s="1" customFormat="1" ht="12.3" customHeight="1" x14ac:dyDescent="0.15">
      <c r="B20" s="102" t="s">
        <v>611</v>
      </c>
      <c r="C20" s="102"/>
      <c r="D20" s="102"/>
      <c r="E20" s="102"/>
      <c r="F20" s="102"/>
      <c r="G20" s="102"/>
      <c r="H20" s="102"/>
      <c r="I20" s="102"/>
      <c r="J20" s="102"/>
      <c r="K20" s="103">
        <v>233582312.56</v>
      </c>
      <c r="L20" s="103"/>
      <c r="M20" s="103"/>
      <c r="N20" s="103"/>
      <c r="O20" s="103"/>
      <c r="P20" s="103"/>
      <c r="Q20" s="103"/>
      <c r="R20" s="103"/>
      <c r="S20" s="103"/>
      <c r="T20" s="103"/>
      <c r="U20" s="103"/>
      <c r="V20" s="103"/>
      <c r="W20" s="93">
        <v>7.9738182661661397E-2</v>
      </c>
      <c r="X20" s="93"/>
      <c r="Y20" s="93"/>
      <c r="Z20" s="93"/>
      <c r="AA20" s="93"/>
      <c r="AB20" s="93"/>
      <c r="AC20" s="93"/>
      <c r="AD20" s="93"/>
      <c r="AE20" s="93"/>
      <c r="AF20" s="93"/>
      <c r="AG20" s="93"/>
      <c r="AH20" s="92">
        <v>3429</v>
      </c>
      <c r="AI20" s="92"/>
      <c r="AJ20" s="92"/>
      <c r="AK20" s="92"/>
      <c r="AL20" s="92"/>
      <c r="AM20" s="92"/>
      <c r="AN20" s="92"/>
      <c r="AO20" s="92"/>
      <c r="AP20" s="92"/>
      <c r="AQ20" s="92"/>
      <c r="AR20" s="92"/>
      <c r="AS20" s="14">
        <v>8.3311061979154E-2</v>
      </c>
    </row>
    <row r="21" spans="2:47" s="1" customFormat="1" ht="12.3" customHeight="1" x14ac:dyDescent="0.15">
      <c r="B21" s="102" t="s">
        <v>609</v>
      </c>
      <c r="C21" s="102"/>
      <c r="D21" s="102"/>
      <c r="E21" s="102"/>
      <c r="F21" s="102"/>
      <c r="G21" s="102"/>
      <c r="H21" s="102"/>
      <c r="I21" s="102"/>
      <c r="J21" s="102"/>
      <c r="K21" s="103">
        <v>208907563.47</v>
      </c>
      <c r="L21" s="103"/>
      <c r="M21" s="103"/>
      <c r="N21" s="103"/>
      <c r="O21" s="103"/>
      <c r="P21" s="103"/>
      <c r="Q21" s="103"/>
      <c r="R21" s="103"/>
      <c r="S21" s="103"/>
      <c r="T21" s="103"/>
      <c r="U21" s="103"/>
      <c r="V21" s="103"/>
      <c r="W21" s="93">
        <v>7.1314943639384606E-2</v>
      </c>
      <c r="X21" s="93"/>
      <c r="Y21" s="93"/>
      <c r="Z21" s="93"/>
      <c r="AA21" s="93"/>
      <c r="AB21" s="93"/>
      <c r="AC21" s="93"/>
      <c r="AD21" s="93"/>
      <c r="AE21" s="93"/>
      <c r="AF21" s="93"/>
      <c r="AG21" s="93"/>
      <c r="AH21" s="92">
        <v>3262</v>
      </c>
      <c r="AI21" s="92"/>
      <c r="AJ21" s="92"/>
      <c r="AK21" s="92"/>
      <c r="AL21" s="92"/>
      <c r="AM21" s="92"/>
      <c r="AN21" s="92"/>
      <c r="AO21" s="92"/>
      <c r="AP21" s="92"/>
      <c r="AQ21" s="92"/>
      <c r="AR21" s="92"/>
      <c r="AS21" s="14">
        <v>7.9253626181394102E-2</v>
      </c>
    </row>
    <row r="22" spans="2:47" s="1" customFormat="1" ht="12.3" customHeight="1" x14ac:dyDescent="0.15">
      <c r="B22" s="102" t="s">
        <v>613</v>
      </c>
      <c r="C22" s="102"/>
      <c r="D22" s="102"/>
      <c r="E22" s="102"/>
      <c r="F22" s="102"/>
      <c r="G22" s="102"/>
      <c r="H22" s="102"/>
      <c r="I22" s="102"/>
      <c r="J22" s="102"/>
      <c r="K22" s="103">
        <v>188985148.18999901</v>
      </c>
      <c r="L22" s="103"/>
      <c r="M22" s="103"/>
      <c r="N22" s="103"/>
      <c r="O22" s="103"/>
      <c r="P22" s="103"/>
      <c r="Q22" s="103"/>
      <c r="R22" s="103"/>
      <c r="S22" s="103"/>
      <c r="T22" s="103"/>
      <c r="U22" s="103"/>
      <c r="V22" s="103"/>
      <c r="W22" s="93">
        <v>6.4514012647445204E-2</v>
      </c>
      <c r="X22" s="93"/>
      <c r="Y22" s="93"/>
      <c r="Z22" s="93"/>
      <c r="AA22" s="93"/>
      <c r="AB22" s="93"/>
      <c r="AC22" s="93"/>
      <c r="AD22" s="93"/>
      <c r="AE22" s="93"/>
      <c r="AF22" s="93"/>
      <c r="AG22" s="93"/>
      <c r="AH22" s="92">
        <v>2920</v>
      </c>
      <c r="AI22" s="92"/>
      <c r="AJ22" s="92"/>
      <c r="AK22" s="92"/>
      <c r="AL22" s="92"/>
      <c r="AM22" s="92"/>
      <c r="AN22" s="92"/>
      <c r="AO22" s="92"/>
      <c r="AP22" s="92"/>
      <c r="AQ22" s="92"/>
      <c r="AR22" s="92"/>
      <c r="AS22" s="14">
        <v>7.0944386403945695E-2</v>
      </c>
    </row>
    <row r="23" spans="2:47" s="1" customFormat="1" ht="12.3" customHeight="1" x14ac:dyDescent="0.15">
      <c r="B23" s="102" t="s">
        <v>615</v>
      </c>
      <c r="C23" s="102"/>
      <c r="D23" s="102"/>
      <c r="E23" s="102"/>
      <c r="F23" s="102"/>
      <c r="G23" s="102"/>
      <c r="H23" s="102"/>
      <c r="I23" s="102"/>
      <c r="J23" s="102"/>
      <c r="K23" s="103">
        <v>157176168.12</v>
      </c>
      <c r="L23" s="103"/>
      <c r="M23" s="103"/>
      <c r="N23" s="103"/>
      <c r="O23" s="103"/>
      <c r="P23" s="103"/>
      <c r="Q23" s="103"/>
      <c r="R23" s="103"/>
      <c r="S23" s="103"/>
      <c r="T23" s="103"/>
      <c r="U23" s="103"/>
      <c r="V23" s="103"/>
      <c r="W23" s="93">
        <v>5.3655355434471301E-2</v>
      </c>
      <c r="X23" s="93"/>
      <c r="Y23" s="93"/>
      <c r="Z23" s="93"/>
      <c r="AA23" s="93"/>
      <c r="AB23" s="93"/>
      <c r="AC23" s="93"/>
      <c r="AD23" s="93"/>
      <c r="AE23" s="93"/>
      <c r="AF23" s="93"/>
      <c r="AG23" s="93"/>
      <c r="AH23" s="92">
        <v>1893</v>
      </c>
      <c r="AI23" s="92"/>
      <c r="AJ23" s="92"/>
      <c r="AK23" s="92"/>
      <c r="AL23" s="92"/>
      <c r="AM23" s="92"/>
      <c r="AN23" s="92"/>
      <c r="AO23" s="92"/>
      <c r="AP23" s="92"/>
      <c r="AQ23" s="92"/>
      <c r="AR23" s="92"/>
      <c r="AS23" s="14">
        <v>4.5992371048859303E-2</v>
      </c>
    </row>
    <row r="24" spans="2:47" s="1" customFormat="1" ht="12.3" customHeight="1" x14ac:dyDescent="0.15">
      <c r="B24" s="102" t="s">
        <v>617</v>
      </c>
      <c r="C24" s="102"/>
      <c r="D24" s="102"/>
      <c r="E24" s="102"/>
      <c r="F24" s="102"/>
      <c r="G24" s="102"/>
      <c r="H24" s="102"/>
      <c r="I24" s="102"/>
      <c r="J24" s="102"/>
      <c r="K24" s="103">
        <v>126964996.38</v>
      </c>
      <c r="L24" s="103"/>
      <c r="M24" s="103"/>
      <c r="N24" s="103"/>
      <c r="O24" s="103"/>
      <c r="P24" s="103"/>
      <c r="Q24" s="103"/>
      <c r="R24" s="103"/>
      <c r="S24" s="103"/>
      <c r="T24" s="103"/>
      <c r="U24" s="103"/>
      <c r="V24" s="103"/>
      <c r="W24" s="93">
        <v>4.3342143341376101E-2</v>
      </c>
      <c r="X24" s="93"/>
      <c r="Y24" s="93"/>
      <c r="Z24" s="93"/>
      <c r="AA24" s="93"/>
      <c r="AB24" s="93"/>
      <c r="AC24" s="93"/>
      <c r="AD24" s="93"/>
      <c r="AE24" s="93"/>
      <c r="AF24" s="93"/>
      <c r="AG24" s="93"/>
      <c r="AH24" s="92">
        <v>1848</v>
      </c>
      <c r="AI24" s="92"/>
      <c r="AJ24" s="92"/>
      <c r="AK24" s="92"/>
      <c r="AL24" s="92"/>
      <c r="AM24" s="92"/>
      <c r="AN24" s="92"/>
      <c r="AO24" s="92"/>
      <c r="AP24" s="92"/>
      <c r="AQ24" s="92"/>
      <c r="AR24" s="92"/>
      <c r="AS24" s="14">
        <v>4.4899050025510798E-2</v>
      </c>
    </row>
    <row r="25" spans="2:47" s="1" customFormat="1" ht="12.3" customHeight="1" x14ac:dyDescent="0.15">
      <c r="B25" s="102" t="s">
        <v>552</v>
      </c>
      <c r="C25" s="102"/>
      <c r="D25" s="102"/>
      <c r="E25" s="102"/>
      <c r="F25" s="102"/>
      <c r="G25" s="102"/>
      <c r="H25" s="102"/>
      <c r="I25" s="102"/>
      <c r="J25" s="102"/>
      <c r="K25" s="103">
        <v>89288225.430000097</v>
      </c>
      <c r="L25" s="103"/>
      <c r="M25" s="103"/>
      <c r="N25" s="103"/>
      <c r="O25" s="103"/>
      <c r="P25" s="103"/>
      <c r="Q25" s="103"/>
      <c r="R25" s="103"/>
      <c r="S25" s="103"/>
      <c r="T25" s="103"/>
      <c r="U25" s="103"/>
      <c r="V25" s="103"/>
      <c r="W25" s="93">
        <v>3.04803936173213E-2</v>
      </c>
      <c r="X25" s="93"/>
      <c r="Y25" s="93"/>
      <c r="Z25" s="93"/>
      <c r="AA25" s="93"/>
      <c r="AB25" s="93"/>
      <c r="AC25" s="93"/>
      <c r="AD25" s="93"/>
      <c r="AE25" s="93"/>
      <c r="AF25" s="93"/>
      <c r="AG25" s="93"/>
      <c r="AH25" s="92">
        <v>1207</v>
      </c>
      <c r="AI25" s="92"/>
      <c r="AJ25" s="92"/>
      <c r="AK25" s="92"/>
      <c r="AL25" s="92"/>
      <c r="AM25" s="92"/>
      <c r="AN25" s="92"/>
      <c r="AO25" s="92"/>
      <c r="AP25" s="92"/>
      <c r="AQ25" s="92"/>
      <c r="AR25" s="92"/>
      <c r="AS25" s="14">
        <v>2.9325299448480301E-2</v>
      </c>
    </row>
    <row r="26" spans="2:47" s="1" customFormat="1" ht="12.3" customHeight="1" x14ac:dyDescent="0.15">
      <c r="B26" s="102" t="s">
        <v>70</v>
      </c>
      <c r="C26" s="102"/>
      <c r="D26" s="102"/>
      <c r="E26" s="102"/>
      <c r="F26" s="102"/>
      <c r="G26" s="102"/>
      <c r="H26" s="102"/>
      <c r="I26" s="102"/>
      <c r="J26" s="102"/>
      <c r="K26" s="103">
        <v>4163880.41</v>
      </c>
      <c r="L26" s="103"/>
      <c r="M26" s="103"/>
      <c r="N26" s="103"/>
      <c r="O26" s="103"/>
      <c r="P26" s="103"/>
      <c r="Q26" s="103"/>
      <c r="R26" s="103"/>
      <c r="S26" s="103"/>
      <c r="T26" s="103"/>
      <c r="U26" s="103"/>
      <c r="V26" s="103"/>
      <c r="W26" s="93">
        <v>1.42142721799027E-3</v>
      </c>
      <c r="X26" s="93"/>
      <c r="Y26" s="93"/>
      <c r="Z26" s="93"/>
      <c r="AA26" s="93"/>
      <c r="AB26" s="93"/>
      <c r="AC26" s="93"/>
      <c r="AD26" s="93"/>
      <c r="AE26" s="93"/>
      <c r="AF26" s="93"/>
      <c r="AG26" s="93"/>
      <c r="AH26" s="92">
        <v>65</v>
      </c>
      <c r="AI26" s="92"/>
      <c r="AJ26" s="92"/>
      <c r="AK26" s="92"/>
      <c r="AL26" s="92"/>
      <c r="AM26" s="92"/>
      <c r="AN26" s="92"/>
      <c r="AO26" s="92"/>
      <c r="AP26" s="92"/>
      <c r="AQ26" s="92"/>
      <c r="AR26" s="92"/>
      <c r="AS26" s="14">
        <v>1.57924147817002E-3</v>
      </c>
    </row>
    <row r="27" spans="2:47" s="1" customFormat="1" ht="13.35" customHeight="1" x14ac:dyDescent="0.15">
      <c r="B27" s="101"/>
      <c r="C27" s="101"/>
      <c r="D27" s="101"/>
      <c r="E27" s="101"/>
      <c r="F27" s="101"/>
      <c r="G27" s="101"/>
      <c r="H27" s="101"/>
      <c r="I27" s="101"/>
      <c r="J27" s="101"/>
      <c r="K27" s="104">
        <v>2929365891.7600002</v>
      </c>
      <c r="L27" s="104"/>
      <c r="M27" s="104"/>
      <c r="N27" s="104"/>
      <c r="O27" s="104"/>
      <c r="P27" s="104"/>
      <c r="Q27" s="104"/>
      <c r="R27" s="104"/>
      <c r="S27" s="104"/>
      <c r="T27" s="104"/>
      <c r="U27" s="104"/>
      <c r="V27" s="104"/>
      <c r="W27" s="95">
        <v>1</v>
      </c>
      <c r="X27" s="95"/>
      <c r="Y27" s="95"/>
      <c r="Z27" s="95"/>
      <c r="AA27" s="95"/>
      <c r="AB27" s="95"/>
      <c r="AC27" s="95"/>
      <c r="AD27" s="95"/>
      <c r="AE27" s="95"/>
      <c r="AF27" s="95"/>
      <c r="AG27" s="95"/>
      <c r="AH27" s="94">
        <v>41159</v>
      </c>
      <c r="AI27" s="94"/>
      <c r="AJ27" s="94"/>
      <c r="AK27" s="94"/>
      <c r="AL27" s="94"/>
      <c r="AM27" s="94"/>
      <c r="AN27" s="94"/>
      <c r="AO27" s="94"/>
      <c r="AP27" s="94"/>
      <c r="AQ27" s="94"/>
      <c r="AR27" s="94"/>
      <c r="AS27" s="44">
        <v>1</v>
      </c>
    </row>
    <row r="28" spans="2:47" s="1" customFormat="1" ht="9" customHeight="1" x14ac:dyDescent="0.15"/>
    <row r="29" spans="2:47" s="1" customFormat="1" ht="19.2" customHeight="1" x14ac:dyDescent="0.15">
      <c r="B29" s="82" t="s">
        <v>1219</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row>
    <row r="30" spans="2:47" s="1" customFormat="1" ht="7.95" customHeight="1" x14ac:dyDescent="0.15"/>
    <row r="31" spans="2:47" s="1" customFormat="1" ht="13.35" customHeight="1" x14ac:dyDescent="0.15">
      <c r="B31" s="76" t="s">
        <v>1106</v>
      </c>
      <c r="C31" s="76"/>
      <c r="D31" s="76"/>
      <c r="E31" s="76"/>
      <c r="F31" s="76"/>
      <c r="G31" s="76"/>
      <c r="H31" s="76"/>
      <c r="I31" s="76"/>
      <c r="J31" s="76"/>
      <c r="K31" s="76"/>
      <c r="L31" s="76" t="s">
        <v>1103</v>
      </c>
      <c r="M31" s="76"/>
      <c r="N31" s="76"/>
      <c r="O31" s="76"/>
      <c r="P31" s="76"/>
      <c r="Q31" s="76"/>
      <c r="R31" s="76"/>
      <c r="S31" s="76"/>
      <c r="T31" s="76"/>
      <c r="U31" s="76"/>
      <c r="V31" s="76"/>
      <c r="W31" s="76"/>
      <c r="X31" s="76" t="s">
        <v>1104</v>
      </c>
      <c r="Y31" s="76"/>
      <c r="Z31" s="76"/>
      <c r="AA31" s="76"/>
      <c r="AB31" s="76"/>
      <c r="AC31" s="76"/>
      <c r="AD31" s="76"/>
      <c r="AE31" s="76"/>
      <c r="AF31" s="76"/>
      <c r="AG31" s="76"/>
      <c r="AH31" s="76"/>
      <c r="AI31" s="76" t="s">
        <v>1105</v>
      </c>
      <c r="AJ31" s="76"/>
      <c r="AK31" s="76"/>
      <c r="AL31" s="76"/>
      <c r="AM31" s="76"/>
      <c r="AN31" s="76"/>
      <c r="AO31" s="76"/>
      <c r="AP31" s="76"/>
      <c r="AQ31" s="76"/>
      <c r="AR31" s="76" t="s">
        <v>1104</v>
      </c>
      <c r="AS31" s="76"/>
    </row>
    <row r="32" spans="2:47" s="1" customFormat="1" ht="10.65" customHeight="1" x14ac:dyDescent="0.15">
      <c r="B32" s="90" t="s">
        <v>1107</v>
      </c>
      <c r="C32" s="90"/>
      <c r="D32" s="90"/>
      <c r="E32" s="90"/>
      <c r="F32" s="90"/>
      <c r="G32" s="90"/>
      <c r="H32" s="90"/>
      <c r="I32" s="90"/>
      <c r="J32" s="90"/>
      <c r="K32" s="90"/>
      <c r="L32" s="103">
        <v>143885436.03</v>
      </c>
      <c r="M32" s="103"/>
      <c r="N32" s="103"/>
      <c r="O32" s="103"/>
      <c r="P32" s="103"/>
      <c r="Q32" s="103"/>
      <c r="R32" s="103"/>
      <c r="S32" s="103"/>
      <c r="T32" s="103"/>
      <c r="U32" s="103"/>
      <c r="V32" s="103"/>
      <c r="W32" s="103"/>
      <c r="X32" s="93">
        <v>4.91182874883382E-2</v>
      </c>
      <c r="Y32" s="93"/>
      <c r="Z32" s="93"/>
      <c r="AA32" s="93"/>
      <c r="AB32" s="93"/>
      <c r="AC32" s="93"/>
      <c r="AD32" s="93"/>
      <c r="AE32" s="93"/>
      <c r="AF32" s="93"/>
      <c r="AG32" s="93"/>
      <c r="AH32" s="93"/>
      <c r="AI32" s="92">
        <v>1058</v>
      </c>
      <c r="AJ32" s="92"/>
      <c r="AK32" s="92"/>
      <c r="AL32" s="92"/>
      <c r="AM32" s="92"/>
      <c r="AN32" s="92"/>
      <c r="AO32" s="92"/>
      <c r="AP32" s="92"/>
      <c r="AQ32" s="92"/>
      <c r="AR32" s="93">
        <v>2.5705192060059799E-2</v>
      </c>
      <c r="AS32" s="93"/>
    </row>
    <row r="33" spans="2:45" s="1" customFormat="1" ht="10.65" customHeight="1" x14ac:dyDescent="0.15">
      <c r="B33" s="90" t="s">
        <v>1108</v>
      </c>
      <c r="C33" s="90"/>
      <c r="D33" s="90"/>
      <c r="E33" s="90"/>
      <c r="F33" s="90"/>
      <c r="G33" s="90"/>
      <c r="H33" s="90"/>
      <c r="I33" s="90"/>
      <c r="J33" s="90"/>
      <c r="K33" s="90"/>
      <c r="L33" s="103">
        <v>224196811.84999999</v>
      </c>
      <c r="M33" s="103"/>
      <c r="N33" s="103"/>
      <c r="O33" s="103"/>
      <c r="P33" s="103"/>
      <c r="Q33" s="103"/>
      <c r="R33" s="103"/>
      <c r="S33" s="103"/>
      <c r="T33" s="103"/>
      <c r="U33" s="103"/>
      <c r="V33" s="103"/>
      <c r="W33" s="103"/>
      <c r="X33" s="93">
        <v>7.6534246705282499E-2</v>
      </c>
      <c r="Y33" s="93"/>
      <c r="Z33" s="93"/>
      <c r="AA33" s="93"/>
      <c r="AB33" s="93"/>
      <c r="AC33" s="93"/>
      <c r="AD33" s="93"/>
      <c r="AE33" s="93"/>
      <c r="AF33" s="93"/>
      <c r="AG33" s="93"/>
      <c r="AH33" s="93"/>
      <c r="AI33" s="92">
        <v>1732</v>
      </c>
      <c r="AJ33" s="92"/>
      <c r="AK33" s="92"/>
      <c r="AL33" s="92"/>
      <c r="AM33" s="92"/>
      <c r="AN33" s="92"/>
      <c r="AO33" s="92"/>
      <c r="AP33" s="92"/>
      <c r="AQ33" s="92"/>
      <c r="AR33" s="93">
        <v>4.2080711387545898E-2</v>
      </c>
      <c r="AS33" s="93"/>
    </row>
    <row r="34" spans="2:45" s="1" customFormat="1" ht="10.65" customHeight="1" x14ac:dyDescent="0.15">
      <c r="B34" s="90" t="s">
        <v>1109</v>
      </c>
      <c r="C34" s="90"/>
      <c r="D34" s="90"/>
      <c r="E34" s="90"/>
      <c r="F34" s="90"/>
      <c r="G34" s="90"/>
      <c r="H34" s="90"/>
      <c r="I34" s="90"/>
      <c r="J34" s="90"/>
      <c r="K34" s="90"/>
      <c r="L34" s="103">
        <v>287499267.22000003</v>
      </c>
      <c r="M34" s="103"/>
      <c r="N34" s="103"/>
      <c r="O34" s="103"/>
      <c r="P34" s="103"/>
      <c r="Q34" s="103"/>
      <c r="R34" s="103"/>
      <c r="S34" s="103"/>
      <c r="T34" s="103"/>
      <c r="U34" s="103"/>
      <c r="V34" s="103"/>
      <c r="W34" s="103"/>
      <c r="X34" s="93">
        <v>9.8143857013118396E-2</v>
      </c>
      <c r="Y34" s="93"/>
      <c r="Z34" s="93"/>
      <c r="AA34" s="93"/>
      <c r="AB34" s="93"/>
      <c r="AC34" s="93"/>
      <c r="AD34" s="93"/>
      <c r="AE34" s="93"/>
      <c r="AF34" s="93"/>
      <c r="AG34" s="93"/>
      <c r="AH34" s="93"/>
      <c r="AI34" s="92">
        <v>2338</v>
      </c>
      <c r="AJ34" s="92"/>
      <c r="AK34" s="92"/>
      <c r="AL34" s="92"/>
      <c r="AM34" s="92"/>
      <c r="AN34" s="92"/>
      <c r="AO34" s="92"/>
      <c r="AP34" s="92"/>
      <c r="AQ34" s="92"/>
      <c r="AR34" s="93">
        <v>5.6804101168638703E-2</v>
      </c>
      <c r="AS34" s="93"/>
    </row>
    <row r="35" spans="2:45" s="1" customFormat="1" ht="10.65" customHeight="1" x14ac:dyDescent="0.15">
      <c r="B35" s="90" t="s">
        <v>1110</v>
      </c>
      <c r="C35" s="90"/>
      <c r="D35" s="90"/>
      <c r="E35" s="90"/>
      <c r="F35" s="90"/>
      <c r="G35" s="90"/>
      <c r="H35" s="90"/>
      <c r="I35" s="90"/>
      <c r="J35" s="90"/>
      <c r="K35" s="90"/>
      <c r="L35" s="103">
        <v>441637577.70999998</v>
      </c>
      <c r="M35" s="103"/>
      <c r="N35" s="103"/>
      <c r="O35" s="103"/>
      <c r="P35" s="103"/>
      <c r="Q35" s="103"/>
      <c r="R35" s="103"/>
      <c r="S35" s="103"/>
      <c r="T35" s="103"/>
      <c r="U35" s="103"/>
      <c r="V35" s="103"/>
      <c r="W35" s="103"/>
      <c r="X35" s="93">
        <v>0.150762176535297</v>
      </c>
      <c r="Y35" s="93"/>
      <c r="Z35" s="93"/>
      <c r="AA35" s="93"/>
      <c r="AB35" s="93"/>
      <c r="AC35" s="93"/>
      <c r="AD35" s="93"/>
      <c r="AE35" s="93"/>
      <c r="AF35" s="93"/>
      <c r="AG35" s="93"/>
      <c r="AH35" s="93"/>
      <c r="AI35" s="92">
        <v>4280</v>
      </c>
      <c r="AJ35" s="92"/>
      <c r="AK35" s="92"/>
      <c r="AL35" s="92"/>
      <c r="AM35" s="92"/>
      <c r="AN35" s="92"/>
      <c r="AO35" s="92"/>
      <c r="AP35" s="92"/>
      <c r="AQ35" s="92"/>
      <c r="AR35" s="93">
        <v>0.103986977331811</v>
      </c>
      <c r="AS35" s="93"/>
    </row>
    <row r="36" spans="2:45" s="1" customFormat="1" ht="10.65" customHeight="1" x14ac:dyDescent="0.15">
      <c r="B36" s="90" t="s">
        <v>1111</v>
      </c>
      <c r="C36" s="90"/>
      <c r="D36" s="90"/>
      <c r="E36" s="90"/>
      <c r="F36" s="90"/>
      <c r="G36" s="90"/>
      <c r="H36" s="90"/>
      <c r="I36" s="90"/>
      <c r="J36" s="90"/>
      <c r="K36" s="90"/>
      <c r="L36" s="103">
        <v>510046025.31000203</v>
      </c>
      <c r="M36" s="103"/>
      <c r="N36" s="103"/>
      <c r="O36" s="103"/>
      <c r="P36" s="103"/>
      <c r="Q36" s="103"/>
      <c r="R36" s="103"/>
      <c r="S36" s="103"/>
      <c r="T36" s="103"/>
      <c r="U36" s="103"/>
      <c r="V36" s="103"/>
      <c r="W36" s="103"/>
      <c r="X36" s="93">
        <v>0.17411482353389399</v>
      </c>
      <c r="Y36" s="93"/>
      <c r="Z36" s="93"/>
      <c r="AA36" s="93"/>
      <c r="AB36" s="93"/>
      <c r="AC36" s="93"/>
      <c r="AD36" s="93"/>
      <c r="AE36" s="93"/>
      <c r="AF36" s="93"/>
      <c r="AG36" s="93"/>
      <c r="AH36" s="93"/>
      <c r="AI36" s="92">
        <v>5447</v>
      </c>
      <c r="AJ36" s="92"/>
      <c r="AK36" s="92"/>
      <c r="AL36" s="92"/>
      <c r="AM36" s="92"/>
      <c r="AN36" s="92"/>
      <c r="AO36" s="92"/>
      <c r="AP36" s="92"/>
      <c r="AQ36" s="92"/>
      <c r="AR36" s="93">
        <v>0.132340435870648</v>
      </c>
      <c r="AS36" s="93"/>
    </row>
    <row r="37" spans="2:45" s="1" customFormat="1" ht="10.65" customHeight="1" x14ac:dyDescent="0.15">
      <c r="B37" s="90" t="s">
        <v>1112</v>
      </c>
      <c r="C37" s="90"/>
      <c r="D37" s="90"/>
      <c r="E37" s="90"/>
      <c r="F37" s="90"/>
      <c r="G37" s="90"/>
      <c r="H37" s="90"/>
      <c r="I37" s="90"/>
      <c r="J37" s="90"/>
      <c r="K37" s="90"/>
      <c r="L37" s="103">
        <v>249033315.50999999</v>
      </c>
      <c r="M37" s="103"/>
      <c r="N37" s="103"/>
      <c r="O37" s="103"/>
      <c r="P37" s="103"/>
      <c r="Q37" s="103"/>
      <c r="R37" s="103"/>
      <c r="S37" s="103"/>
      <c r="T37" s="103"/>
      <c r="U37" s="103"/>
      <c r="V37" s="103"/>
      <c r="W37" s="103"/>
      <c r="X37" s="93">
        <v>8.5012704015741E-2</v>
      </c>
      <c r="Y37" s="93"/>
      <c r="Z37" s="93"/>
      <c r="AA37" s="93"/>
      <c r="AB37" s="93"/>
      <c r="AC37" s="93"/>
      <c r="AD37" s="93"/>
      <c r="AE37" s="93"/>
      <c r="AF37" s="93"/>
      <c r="AG37" s="93"/>
      <c r="AH37" s="93"/>
      <c r="AI37" s="92">
        <v>3352</v>
      </c>
      <c r="AJ37" s="92"/>
      <c r="AK37" s="92"/>
      <c r="AL37" s="92"/>
      <c r="AM37" s="92"/>
      <c r="AN37" s="92"/>
      <c r="AO37" s="92"/>
      <c r="AP37" s="92"/>
      <c r="AQ37" s="92"/>
      <c r="AR37" s="93">
        <v>8.1440268228091098E-2</v>
      </c>
      <c r="AS37" s="93"/>
    </row>
    <row r="38" spans="2:45" s="1" customFormat="1" ht="10.65" customHeight="1" x14ac:dyDescent="0.15">
      <c r="B38" s="90" t="s">
        <v>1113</v>
      </c>
      <c r="C38" s="90"/>
      <c r="D38" s="90"/>
      <c r="E38" s="90"/>
      <c r="F38" s="90"/>
      <c r="G38" s="90"/>
      <c r="H38" s="90"/>
      <c r="I38" s="90"/>
      <c r="J38" s="90"/>
      <c r="K38" s="90"/>
      <c r="L38" s="103">
        <v>190621262.90000001</v>
      </c>
      <c r="M38" s="103"/>
      <c r="N38" s="103"/>
      <c r="O38" s="103"/>
      <c r="P38" s="103"/>
      <c r="Q38" s="103"/>
      <c r="R38" s="103"/>
      <c r="S38" s="103"/>
      <c r="T38" s="103"/>
      <c r="U38" s="103"/>
      <c r="V38" s="103"/>
      <c r="W38" s="103"/>
      <c r="X38" s="93">
        <v>6.5072534447198294E-2</v>
      </c>
      <c r="Y38" s="93"/>
      <c r="Z38" s="93"/>
      <c r="AA38" s="93"/>
      <c r="AB38" s="93"/>
      <c r="AC38" s="93"/>
      <c r="AD38" s="93"/>
      <c r="AE38" s="93"/>
      <c r="AF38" s="93"/>
      <c r="AG38" s="93"/>
      <c r="AH38" s="93"/>
      <c r="AI38" s="92">
        <v>3016</v>
      </c>
      <c r="AJ38" s="92"/>
      <c r="AK38" s="92"/>
      <c r="AL38" s="92"/>
      <c r="AM38" s="92"/>
      <c r="AN38" s="92"/>
      <c r="AO38" s="92"/>
      <c r="AP38" s="92"/>
      <c r="AQ38" s="92"/>
      <c r="AR38" s="93">
        <v>7.32768045870891E-2</v>
      </c>
      <c r="AS38" s="93"/>
    </row>
    <row r="39" spans="2:45" s="1" customFormat="1" ht="10.65" customHeight="1" x14ac:dyDescent="0.15">
      <c r="B39" s="90" t="s">
        <v>1114</v>
      </c>
      <c r="C39" s="90"/>
      <c r="D39" s="90"/>
      <c r="E39" s="90"/>
      <c r="F39" s="90"/>
      <c r="G39" s="90"/>
      <c r="H39" s="90"/>
      <c r="I39" s="90"/>
      <c r="J39" s="90"/>
      <c r="K39" s="90"/>
      <c r="L39" s="103">
        <v>201745782.08000001</v>
      </c>
      <c r="M39" s="103"/>
      <c r="N39" s="103"/>
      <c r="O39" s="103"/>
      <c r="P39" s="103"/>
      <c r="Q39" s="103"/>
      <c r="R39" s="103"/>
      <c r="S39" s="103"/>
      <c r="T39" s="103"/>
      <c r="U39" s="103"/>
      <c r="V39" s="103"/>
      <c r="W39" s="103"/>
      <c r="X39" s="93">
        <v>6.8870120542978003E-2</v>
      </c>
      <c r="Y39" s="93"/>
      <c r="Z39" s="93"/>
      <c r="AA39" s="93"/>
      <c r="AB39" s="93"/>
      <c r="AC39" s="93"/>
      <c r="AD39" s="93"/>
      <c r="AE39" s="93"/>
      <c r="AF39" s="93"/>
      <c r="AG39" s="93"/>
      <c r="AH39" s="93"/>
      <c r="AI39" s="92">
        <v>3426</v>
      </c>
      <c r="AJ39" s="92"/>
      <c r="AK39" s="92"/>
      <c r="AL39" s="92"/>
      <c r="AM39" s="92"/>
      <c r="AN39" s="92"/>
      <c r="AO39" s="92"/>
      <c r="AP39" s="92"/>
      <c r="AQ39" s="92"/>
      <c r="AR39" s="93">
        <v>8.3238173910930802E-2</v>
      </c>
      <c r="AS39" s="93"/>
    </row>
    <row r="40" spans="2:45" s="1" customFormat="1" ht="10.65" customHeight="1" x14ac:dyDescent="0.15">
      <c r="B40" s="90" t="s">
        <v>1115</v>
      </c>
      <c r="C40" s="90"/>
      <c r="D40" s="90"/>
      <c r="E40" s="90"/>
      <c r="F40" s="90"/>
      <c r="G40" s="90"/>
      <c r="H40" s="90"/>
      <c r="I40" s="90"/>
      <c r="J40" s="90"/>
      <c r="K40" s="90"/>
      <c r="L40" s="103">
        <v>277530728.00999999</v>
      </c>
      <c r="M40" s="103"/>
      <c r="N40" s="103"/>
      <c r="O40" s="103"/>
      <c r="P40" s="103"/>
      <c r="Q40" s="103"/>
      <c r="R40" s="103"/>
      <c r="S40" s="103"/>
      <c r="T40" s="103"/>
      <c r="U40" s="103"/>
      <c r="V40" s="103"/>
      <c r="W40" s="103"/>
      <c r="X40" s="93">
        <v>9.4740888733177597E-2</v>
      </c>
      <c r="Y40" s="93"/>
      <c r="Z40" s="93"/>
      <c r="AA40" s="93"/>
      <c r="AB40" s="93"/>
      <c r="AC40" s="93"/>
      <c r="AD40" s="93"/>
      <c r="AE40" s="93"/>
      <c r="AF40" s="93"/>
      <c r="AG40" s="93"/>
      <c r="AH40" s="93"/>
      <c r="AI40" s="92">
        <v>5886</v>
      </c>
      <c r="AJ40" s="92"/>
      <c r="AK40" s="92"/>
      <c r="AL40" s="92"/>
      <c r="AM40" s="92"/>
      <c r="AN40" s="92"/>
      <c r="AO40" s="92"/>
      <c r="AP40" s="92"/>
      <c r="AQ40" s="92"/>
      <c r="AR40" s="93">
        <v>0.14300638985398101</v>
      </c>
      <c r="AS40" s="93"/>
    </row>
    <row r="41" spans="2:45" s="1" customFormat="1" ht="10.65" customHeight="1" x14ac:dyDescent="0.15">
      <c r="B41" s="90" t="s">
        <v>1116</v>
      </c>
      <c r="C41" s="90"/>
      <c r="D41" s="90"/>
      <c r="E41" s="90"/>
      <c r="F41" s="90"/>
      <c r="G41" s="90"/>
      <c r="H41" s="90"/>
      <c r="I41" s="90"/>
      <c r="J41" s="90"/>
      <c r="K41" s="90"/>
      <c r="L41" s="103">
        <v>238912212.88</v>
      </c>
      <c r="M41" s="103"/>
      <c r="N41" s="103"/>
      <c r="O41" s="103"/>
      <c r="P41" s="103"/>
      <c r="Q41" s="103"/>
      <c r="R41" s="103"/>
      <c r="S41" s="103"/>
      <c r="T41" s="103"/>
      <c r="U41" s="103"/>
      <c r="V41" s="103"/>
      <c r="W41" s="103"/>
      <c r="X41" s="93">
        <v>8.1557655037916302E-2</v>
      </c>
      <c r="Y41" s="93"/>
      <c r="Z41" s="93"/>
      <c r="AA41" s="93"/>
      <c r="AB41" s="93"/>
      <c r="AC41" s="93"/>
      <c r="AD41" s="93"/>
      <c r="AE41" s="93"/>
      <c r="AF41" s="93"/>
      <c r="AG41" s="93"/>
      <c r="AH41" s="93"/>
      <c r="AI41" s="92">
        <v>6540</v>
      </c>
      <c r="AJ41" s="92"/>
      <c r="AK41" s="92"/>
      <c r="AL41" s="92"/>
      <c r="AM41" s="92"/>
      <c r="AN41" s="92"/>
      <c r="AO41" s="92"/>
      <c r="AP41" s="92"/>
      <c r="AQ41" s="92"/>
      <c r="AR41" s="93">
        <v>0.15889598872664501</v>
      </c>
      <c r="AS41" s="93"/>
    </row>
    <row r="42" spans="2:45" s="1" customFormat="1" ht="10.65" customHeight="1" x14ac:dyDescent="0.15">
      <c r="B42" s="90" t="s">
        <v>1117</v>
      </c>
      <c r="C42" s="90"/>
      <c r="D42" s="90"/>
      <c r="E42" s="90"/>
      <c r="F42" s="90"/>
      <c r="G42" s="90"/>
      <c r="H42" s="90"/>
      <c r="I42" s="90"/>
      <c r="J42" s="90"/>
      <c r="K42" s="90"/>
      <c r="L42" s="103">
        <v>140520513.99000001</v>
      </c>
      <c r="M42" s="103"/>
      <c r="N42" s="103"/>
      <c r="O42" s="103"/>
      <c r="P42" s="103"/>
      <c r="Q42" s="103"/>
      <c r="R42" s="103"/>
      <c r="S42" s="103"/>
      <c r="T42" s="103"/>
      <c r="U42" s="103"/>
      <c r="V42" s="103"/>
      <c r="W42" s="103"/>
      <c r="X42" s="93">
        <v>4.79696013342919E-2</v>
      </c>
      <c r="Y42" s="93"/>
      <c r="Z42" s="93"/>
      <c r="AA42" s="93"/>
      <c r="AB42" s="93"/>
      <c r="AC42" s="93"/>
      <c r="AD42" s="93"/>
      <c r="AE42" s="93"/>
      <c r="AF42" s="93"/>
      <c r="AG42" s="93"/>
      <c r="AH42" s="93"/>
      <c r="AI42" s="92">
        <v>3281</v>
      </c>
      <c r="AJ42" s="92"/>
      <c r="AK42" s="92"/>
      <c r="AL42" s="92"/>
      <c r="AM42" s="92"/>
      <c r="AN42" s="92"/>
      <c r="AO42" s="92"/>
      <c r="AP42" s="92"/>
      <c r="AQ42" s="92"/>
      <c r="AR42" s="93">
        <v>7.9715250613474606E-2</v>
      </c>
      <c r="AS42" s="93"/>
    </row>
    <row r="43" spans="2:45" s="1" customFormat="1" ht="10.65" customHeight="1" x14ac:dyDescent="0.15">
      <c r="B43" s="90" t="s">
        <v>1118</v>
      </c>
      <c r="C43" s="90"/>
      <c r="D43" s="90"/>
      <c r="E43" s="90"/>
      <c r="F43" s="90"/>
      <c r="G43" s="90"/>
      <c r="H43" s="90"/>
      <c r="I43" s="90"/>
      <c r="J43" s="90"/>
      <c r="K43" s="90"/>
      <c r="L43" s="103">
        <v>5908382.8600000003</v>
      </c>
      <c r="M43" s="103"/>
      <c r="N43" s="103"/>
      <c r="O43" s="103"/>
      <c r="P43" s="103"/>
      <c r="Q43" s="103"/>
      <c r="R43" s="103"/>
      <c r="S43" s="103"/>
      <c r="T43" s="103"/>
      <c r="U43" s="103"/>
      <c r="V43" s="103"/>
      <c r="W43" s="103"/>
      <c r="X43" s="93">
        <v>2.0169494280723602E-3</v>
      </c>
      <c r="Y43" s="93"/>
      <c r="Z43" s="93"/>
      <c r="AA43" s="93"/>
      <c r="AB43" s="93"/>
      <c r="AC43" s="93"/>
      <c r="AD43" s="93"/>
      <c r="AE43" s="93"/>
      <c r="AF43" s="93"/>
      <c r="AG43" s="93"/>
      <c r="AH43" s="93"/>
      <c r="AI43" s="92">
        <v>156</v>
      </c>
      <c r="AJ43" s="92"/>
      <c r="AK43" s="92"/>
      <c r="AL43" s="92"/>
      <c r="AM43" s="92"/>
      <c r="AN43" s="92"/>
      <c r="AO43" s="92"/>
      <c r="AP43" s="92"/>
      <c r="AQ43" s="92"/>
      <c r="AR43" s="93">
        <v>3.7901795476080599E-3</v>
      </c>
      <c r="AS43" s="93"/>
    </row>
    <row r="44" spans="2:45" s="1" customFormat="1" ht="10.65" customHeight="1" x14ac:dyDescent="0.15">
      <c r="B44" s="90" t="s">
        <v>1119</v>
      </c>
      <c r="C44" s="90"/>
      <c r="D44" s="90"/>
      <c r="E44" s="90"/>
      <c r="F44" s="90"/>
      <c r="G44" s="90"/>
      <c r="H44" s="90"/>
      <c r="I44" s="90"/>
      <c r="J44" s="90"/>
      <c r="K44" s="90"/>
      <c r="L44" s="103">
        <v>2749553.18</v>
      </c>
      <c r="M44" s="103"/>
      <c r="N44" s="103"/>
      <c r="O44" s="103"/>
      <c r="P44" s="103"/>
      <c r="Q44" s="103"/>
      <c r="R44" s="103"/>
      <c r="S44" s="103"/>
      <c r="T44" s="103"/>
      <c r="U44" s="103"/>
      <c r="V44" s="103"/>
      <c r="W44" s="103"/>
      <c r="X44" s="93">
        <v>9.3861718938361403E-4</v>
      </c>
      <c r="Y44" s="93"/>
      <c r="Z44" s="93"/>
      <c r="AA44" s="93"/>
      <c r="AB44" s="93"/>
      <c r="AC44" s="93"/>
      <c r="AD44" s="93"/>
      <c r="AE44" s="93"/>
      <c r="AF44" s="93"/>
      <c r="AG44" s="93"/>
      <c r="AH44" s="93"/>
      <c r="AI44" s="92">
        <v>92</v>
      </c>
      <c r="AJ44" s="92"/>
      <c r="AK44" s="92"/>
      <c r="AL44" s="92"/>
      <c r="AM44" s="92"/>
      <c r="AN44" s="92"/>
      <c r="AO44" s="92"/>
      <c r="AP44" s="92"/>
      <c r="AQ44" s="92"/>
      <c r="AR44" s="93">
        <v>2.2352340921791098E-3</v>
      </c>
      <c r="AS44" s="93"/>
    </row>
    <row r="45" spans="2:45" s="1" customFormat="1" ht="10.65" customHeight="1" x14ac:dyDescent="0.15">
      <c r="B45" s="90" t="s">
        <v>1120</v>
      </c>
      <c r="C45" s="90"/>
      <c r="D45" s="90"/>
      <c r="E45" s="90"/>
      <c r="F45" s="90"/>
      <c r="G45" s="90"/>
      <c r="H45" s="90"/>
      <c r="I45" s="90"/>
      <c r="J45" s="90"/>
      <c r="K45" s="90"/>
      <c r="L45" s="103">
        <v>915263.66</v>
      </c>
      <c r="M45" s="103"/>
      <c r="N45" s="103"/>
      <c r="O45" s="103"/>
      <c r="P45" s="103"/>
      <c r="Q45" s="103"/>
      <c r="R45" s="103"/>
      <c r="S45" s="103"/>
      <c r="T45" s="103"/>
      <c r="U45" s="103"/>
      <c r="V45" s="103"/>
      <c r="W45" s="103"/>
      <c r="X45" s="93">
        <v>3.12444294710517E-4</v>
      </c>
      <c r="Y45" s="93"/>
      <c r="Z45" s="93"/>
      <c r="AA45" s="93"/>
      <c r="AB45" s="93"/>
      <c r="AC45" s="93"/>
      <c r="AD45" s="93"/>
      <c r="AE45" s="93"/>
      <c r="AF45" s="93"/>
      <c r="AG45" s="93"/>
      <c r="AH45" s="93"/>
      <c r="AI45" s="92">
        <v>61</v>
      </c>
      <c r="AJ45" s="92"/>
      <c r="AK45" s="92"/>
      <c r="AL45" s="92"/>
      <c r="AM45" s="92"/>
      <c r="AN45" s="92"/>
      <c r="AO45" s="92"/>
      <c r="AP45" s="92"/>
      <c r="AQ45" s="92"/>
      <c r="AR45" s="93">
        <v>1.4820573872057099E-3</v>
      </c>
      <c r="AS45" s="93"/>
    </row>
    <row r="46" spans="2:45" s="1" customFormat="1" ht="10.65" customHeight="1" x14ac:dyDescent="0.15">
      <c r="B46" s="90" t="s">
        <v>1121</v>
      </c>
      <c r="C46" s="90"/>
      <c r="D46" s="90"/>
      <c r="E46" s="90"/>
      <c r="F46" s="90"/>
      <c r="G46" s="90"/>
      <c r="H46" s="90"/>
      <c r="I46" s="90"/>
      <c r="J46" s="90"/>
      <c r="K46" s="90"/>
      <c r="L46" s="103">
        <v>3131030.11</v>
      </c>
      <c r="M46" s="103"/>
      <c r="N46" s="103"/>
      <c r="O46" s="103"/>
      <c r="P46" s="103"/>
      <c r="Q46" s="103"/>
      <c r="R46" s="103"/>
      <c r="S46" s="103"/>
      <c r="T46" s="103"/>
      <c r="U46" s="103"/>
      <c r="V46" s="103"/>
      <c r="W46" s="103"/>
      <c r="X46" s="93">
        <v>1.0688422770290501E-3</v>
      </c>
      <c r="Y46" s="93"/>
      <c r="Z46" s="93"/>
      <c r="AA46" s="93"/>
      <c r="AB46" s="93"/>
      <c r="AC46" s="93"/>
      <c r="AD46" s="93"/>
      <c r="AE46" s="93"/>
      <c r="AF46" s="93"/>
      <c r="AG46" s="93"/>
      <c r="AH46" s="93"/>
      <c r="AI46" s="92">
        <v>136</v>
      </c>
      <c r="AJ46" s="92"/>
      <c r="AK46" s="92"/>
      <c r="AL46" s="92"/>
      <c r="AM46" s="92"/>
      <c r="AN46" s="92"/>
      <c r="AO46" s="92"/>
      <c r="AP46" s="92"/>
      <c r="AQ46" s="92"/>
      <c r="AR46" s="93">
        <v>3.3042590927865102E-3</v>
      </c>
      <c r="AS46" s="93"/>
    </row>
    <row r="47" spans="2:45" s="1" customFormat="1" ht="10.65" customHeight="1" x14ac:dyDescent="0.15">
      <c r="B47" s="90" t="s">
        <v>1122</v>
      </c>
      <c r="C47" s="90"/>
      <c r="D47" s="90"/>
      <c r="E47" s="90"/>
      <c r="F47" s="90"/>
      <c r="G47" s="90"/>
      <c r="H47" s="90"/>
      <c r="I47" s="90"/>
      <c r="J47" s="90"/>
      <c r="K47" s="90"/>
      <c r="L47" s="103">
        <v>6606307.8300000001</v>
      </c>
      <c r="M47" s="103"/>
      <c r="N47" s="103"/>
      <c r="O47" s="103"/>
      <c r="P47" s="103"/>
      <c r="Q47" s="103"/>
      <c r="R47" s="103"/>
      <c r="S47" s="103"/>
      <c r="T47" s="103"/>
      <c r="U47" s="103"/>
      <c r="V47" s="103"/>
      <c r="W47" s="103"/>
      <c r="X47" s="93">
        <v>2.2552006386716101E-3</v>
      </c>
      <c r="Y47" s="93"/>
      <c r="Z47" s="93"/>
      <c r="AA47" s="93"/>
      <c r="AB47" s="93"/>
      <c r="AC47" s="93"/>
      <c r="AD47" s="93"/>
      <c r="AE47" s="93"/>
      <c r="AF47" s="93"/>
      <c r="AG47" s="93"/>
      <c r="AH47" s="93"/>
      <c r="AI47" s="92">
        <v>181</v>
      </c>
      <c r="AJ47" s="92"/>
      <c r="AK47" s="92"/>
      <c r="AL47" s="92"/>
      <c r="AM47" s="92"/>
      <c r="AN47" s="92"/>
      <c r="AO47" s="92"/>
      <c r="AP47" s="92"/>
      <c r="AQ47" s="92"/>
      <c r="AR47" s="93">
        <v>4.3975801161349904E-3</v>
      </c>
      <c r="AS47" s="93"/>
    </row>
    <row r="48" spans="2:45" s="1" customFormat="1" ht="10.65" customHeight="1" x14ac:dyDescent="0.15">
      <c r="B48" s="90" t="s">
        <v>1123</v>
      </c>
      <c r="C48" s="90"/>
      <c r="D48" s="90"/>
      <c r="E48" s="90"/>
      <c r="F48" s="90"/>
      <c r="G48" s="90"/>
      <c r="H48" s="90"/>
      <c r="I48" s="90"/>
      <c r="J48" s="90"/>
      <c r="K48" s="90"/>
      <c r="L48" s="103">
        <v>1736352.84</v>
      </c>
      <c r="M48" s="103"/>
      <c r="N48" s="103"/>
      <c r="O48" s="103"/>
      <c r="P48" s="103"/>
      <c r="Q48" s="103"/>
      <c r="R48" s="103"/>
      <c r="S48" s="103"/>
      <c r="T48" s="103"/>
      <c r="U48" s="103"/>
      <c r="V48" s="103"/>
      <c r="W48" s="103"/>
      <c r="X48" s="93">
        <v>5.9274017113539103E-4</v>
      </c>
      <c r="Y48" s="93"/>
      <c r="Z48" s="93"/>
      <c r="AA48" s="93"/>
      <c r="AB48" s="93"/>
      <c r="AC48" s="93"/>
      <c r="AD48" s="93"/>
      <c r="AE48" s="93"/>
      <c r="AF48" s="93"/>
      <c r="AG48" s="93"/>
      <c r="AH48" s="93"/>
      <c r="AI48" s="92">
        <v>68</v>
      </c>
      <c r="AJ48" s="92"/>
      <c r="AK48" s="92"/>
      <c r="AL48" s="92"/>
      <c r="AM48" s="92"/>
      <c r="AN48" s="92"/>
      <c r="AO48" s="92"/>
      <c r="AP48" s="92"/>
      <c r="AQ48" s="92"/>
      <c r="AR48" s="93">
        <v>1.6521295463932601E-3</v>
      </c>
      <c r="AS48" s="93"/>
    </row>
    <row r="49" spans="2:47" s="1" customFormat="1" ht="10.65" customHeight="1" x14ac:dyDescent="0.15">
      <c r="B49" s="90" t="s">
        <v>1124</v>
      </c>
      <c r="C49" s="90"/>
      <c r="D49" s="90"/>
      <c r="E49" s="90"/>
      <c r="F49" s="90"/>
      <c r="G49" s="90"/>
      <c r="H49" s="90"/>
      <c r="I49" s="90"/>
      <c r="J49" s="90"/>
      <c r="K49" s="90"/>
      <c r="L49" s="103">
        <v>414244.29</v>
      </c>
      <c r="M49" s="103"/>
      <c r="N49" s="103"/>
      <c r="O49" s="103"/>
      <c r="P49" s="103"/>
      <c r="Q49" s="103"/>
      <c r="R49" s="103"/>
      <c r="S49" s="103"/>
      <c r="T49" s="103"/>
      <c r="U49" s="103"/>
      <c r="V49" s="103"/>
      <c r="W49" s="103"/>
      <c r="X49" s="93">
        <v>1.41410907789029E-4</v>
      </c>
      <c r="Y49" s="93"/>
      <c r="Z49" s="93"/>
      <c r="AA49" s="93"/>
      <c r="AB49" s="93"/>
      <c r="AC49" s="93"/>
      <c r="AD49" s="93"/>
      <c r="AE49" s="93"/>
      <c r="AF49" s="93"/>
      <c r="AG49" s="93"/>
      <c r="AH49" s="93"/>
      <c r="AI49" s="92">
        <v>11</v>
      </c>
      <c r="AJ49" s="92"/>
      <c r="AK49" s="92"/>
      <c r="AL49" s="92"/>
      <c r="AM49" s="92"/>
      <c r="AN49" s="92"/>
      <c r="AO49" s="92"/>
      <c r="AP49" s="92"/>
      <c r="AQ49" s="92"/>
      <c r="AR49" s="93">
        <v>2.6725625015184998E-4</v>
      </c>
      <c r="AS49" s="93"/>
    </row>
    <row r="50" spans="2:47" s="1" customFormat="1" ht="10.65" customHeight="1" x14ac:dyDescent="0.15">
      <c r="B50" s="90" t="s">
        <v>1125</v>
      </c>
      <c r="C50" s="90"/>
      <c r="D50" s="90"/>
      <c r="E50" s="90"/>
      <c r="F50" s="90"/>
      <c r="G50" s="90"/>
      <c r="H50" s="90"/>
      <c r="I50" s="90"/>
      <c r="J50" s="90"/>
      <c r="K50" s="90"/>
      <c r="L50" s="103">
        <v>220753.92000000001</v>
      </c>
      <c r="M50" s="103"/>
      <c r="N50" s="103"/>
      <c r="O50" s="103"/>
      <c r="P50" s="103"/>
      <c r="Q50" s="103"/>
      <c r="R50" s="103"/>
      <c r="S50" s="103"/>
      <c r="T50" s="103"/>
      <c r="U50" s="103"/>
      <c r="V50" s="103"/>
      <c r="W50" s="103"/>
      <c r="X50" s="93">
        <v>7.5358943934234195E-5</v>
      </c>
      <c r="Y50" s="93"/>
      <c r="Z50" s="93"/>
      <c r="AA50" s="93"/>
      <c r="AB50" s="93"/>
      <c r="AC50" s="93"/>
      <c r="AD50" s="93"/>
      <c r="AE50" s="93"/>
      <c r="AF50" s="93"/>
      <c r="AG50" s="93"/>
      <c r="AH50" s="93"/>
      <c r="AI50" s="92">
        <v>12</v>
      </c>
      <c r="AJ50" s="92"/>
      <c r="AK50" s="92"/>
      <c r="AL50" s="92"/>
      <c r="AM50" s="92"/>
      <c r="AN50" s="92"/>
      <c r="AO50" s="92"/>
      <c r="AP50" s="92"/>
      <c r="AQ50" s="92"/>
      <c r="AR50" s="93">
        <v>2.91552272892927E-4</v>
      </c>
      <c r="AS50" s="93"/>
    </row>
    <row r="51" spans="2:47" s="1" customFormat="1" ht="10.65" customHeight="1" x14ac:dyDescent="0.15">
      <c r="B51" s="90" t="s">
        <v>1126</v>
      </c>
      <c r="C51" s="90"/>
      <c r="D51" s="90"/>
      <c r="E51" s="90"/>
      <c r="F51" s="90"/>
      <c r="G51" s="90"/>
      <c r="H51" s="90"/>
      <c r="I51" s="90"/>
      <c r="J51" s="90"/>
      <c r="K51" s="90"/>
      <c r="L51" s="103">
        <v>840147.39</v>
      </c>
      <c r="M51" s="103"/>
      <c r="N51" s="103"/>
      <c r="O51" s="103"/>
      <c r="P51" s="103"/>
      <c r="Q51" s="103"/>
      <c r="R51" s="103"/>
      <c r="S51" s="103"/>
      <c r="T51" s="103"/>
      <c r="U51" s="103"/>
      <c r="V51" s="103"/>
      <c r="W51" s="103"/>
      <c r="X51" s="93">
        <v>2.8680179296251297E-4</v>
      </c>
      <c r="Y51" s="93"/>
      <c r="Z51" s="93"/>
      <c r="AA51" s="93"/>
      <c r="AB51" s="93"/>
      <c r="AC51" s="93"/>
      <c r="AD51" s="93"/>
      <c r="AE51" s="93"/>
      <c r="AF51" s="93"/>
      <c r="AG51" s="93"/>
      <c r="AH51" s="93"/>
      <c r="AI51" s="92">
        <v>47</v>
      </c>
      <c r="AJ51" s="92"/>
      <c r="AK51" s="92"/>
      <c r="AL51" s="92"/>
      <c r="AM51" s="92"/>
      <c r="AN51" s="92"/>
      <c r="AO51" s="92"/>
      <c r="AP51" s="92"/>
      <c r="AQ51" s="92"/>
      <c r="AR51" s="93">
        <v>1.14191306883063E-3</v>
      </c>
      <c r="AS51" s="93"/>
    </row>
    <row r="52" spans="2:47" s="1" customFormat="1" ht="10.65" customHeight="1" x14ac:dyDescent="0.15">
      <c r="B52" s="90" t="s">
        <v>1127</v>
      </c>
      <c r="C52" s="90"/>
      <c r="D52" s="90"/>
      <c r="E52" s="90"/>
      <c r="F52" s="90"/>
      <c r="G52" s="90"/>
      <c r="H52" s="90"/>
      <c r="I52" s="90"/>
      <c r="J52" s="90"/>
      <c r="K52" s="90"/>
      <c r="L52" s="103">
        <v>800586.6</v>
      </c>
      <c r="M52" s="103"/>
      <c r="N52" s="103"/>
      <c r="O52" s="103"/>
      <c r="P52" s="103"/>
      <c r="Q52" s="103"/>
      <c r="R52" s="103"/>
      <c r="S52" s="103"/>
      <c r="T52" s="103"/>
      <c r="U52" s="103"/>
      <c r="V52" s="103"/>
      <c r="W52" s="103"/>
      <c r="X52" s="93">
        <v>2.7329689413397099E-4</v>
      </c>
      <c r="Y52" s="93"/>
      <c r="Z52" s="93"/>
      <c r="AA52" s="93"/>
      <c r="AB52" s="93"/>
      <c r="AC52" s="93"/>
      <c r="AD52" s="93"/>
      <c r="AE52" s="93"/>
      <c r="AF52" s="93"/>
      <c r="AG52" s="93"/>
      <c r="AH52" s="93"/>
      <c r="AI52" s="92">
        <v>26</v>
      </c>
      <c r="AJ52" s="92"/>
      <c r="AK52" s="92"/>
      <c r="AL52" s="92"/>
      <c r="AM52" s="92"/>
      <c r="AN52" s="92"/>
      <c r="AO52" s="92"/>
      <c r="AP52" s="92"/>
      <c r="AQ52" s="92"/>
      <c r="AR52" s="93">
        <v>6.31696591268009E-4</v>
      </c>
      <c r="AS52" s="93"/>
    </row>
    <row r="53" spans="2:47" s="1" customFormat="1" ht="10.65" customHeight="1" x14ac:dyDescent="0.15">
      <c r="B53" s="90" t="s">
        <v>1128</v>
      </c>
      <c r="C53" s="90"/>
      <c r="D53" s="90"/>
      <c r="E53" s="90"/>
      <c r="F53" s="90"/>
      <c r="G53" s="90"/>
      <c r="H53" s="90"/>
      <c r="I53" s="90"/>
      <c r="J53" s="90"/>
      <c r="K53" s="90"/>
      <c r="L53" s="103">
        <v>163752.66</v>
      </c>
      <c r="M53" s="103"/>
      <c r="N53" s="103"/>
      <c r="O53" s="103"/>
      <c r="P53" s="103"/>
      <c r="Q53" s="103"/>
      <c r="R53" s="103"/>
      <c r="S53" s="103"/>
      <c r="T53" s="103"/>
      <c r="U53" s="103"/>
      <c r="V53" s="103"/>
      <c r="W53" s="103"/>
      <c r="X53" s="93">
        <v>5.5900377778214402E-5</v>
      </c>
      <c r="Y53" s="93"/>
      <c r="Z53" s="93"/>
      <c r="AA53" s="93"/>
      <c r="AB53" s="93"/>
      <c r="AC53" s="93"/>
      <c r="AD53" s="93"/>
      <c r="AE53" s="93"/>
      <c r="AF53" s="93"/>
      <c r="AG53" s="93"/>
      <c r="AH53" s="93"/>
      <c r="AI53" s="92">
        <v>8</v>
      </c>
      <c r="AJ53" s="92"/>
      <c r="AK53" s="92"/>
      <c r="AL53" s="92"/>
      <c r="AM53" s="92"/>
      <c r="AN53" s="92"/>
      <c r="AO53" s="92"/>
      <c r="AP53" s="92"/>
      <c r="AQ53" s="92"/>
      <c r="AR53" s="93">
        <v>1.94368181928618E-4</v>
      </c>
      <c r="AS53" s="93"/>
    </row>
    <row r="54" spans="2:47" s="1" customFormat="1" ht="10.65" customHeight="1" x14ac:dyDescent="0.15">
      <c r="B54" s="90" t="s">
        <v>1129</v>
      </c>
      <c r="C54" s="90"/>
      <c r="D54" s="90"/>
      <c r="E54" s="90"/>
      <c r="F54" s="90"/>
      <c r="G54" s="90"/>
      <c r="H54" s="90"/>
      <c r="I54" s="90"/>
      <c r="J54" s="90"/>
      <c r="K54" s="90"/>
      <c r="L54" s="103">
        <v>250000</v>
      </c>
      <c r="M54" s="103"/>
      <c r="N54" s="103"/>
      <c r="O54" s="103"/>
      <c r="P54" s="103"/>
      <c r="Q54" s="103"/>
      <c r="R54" s="103"/>
      <c r="S54" s="103"/>
      <c r="T54" s="103"/>
      <c r="U54" s="103"/>
      <c r="V54" s="103"/>
      <c r="W54" s="103"/>
      <c r="X54" s="93">
        <v>8.5342701880711995E-5</v>
      </c>
      <c r="Y54" s="93"/>
      <c r="Z54" s="93"/>
      <c r="AA54" s="93"/>
      <c r="AB54" s="93"/>
      <c r="AC54" s="93"/>
      <c r="AD54" s="93"/>
      <c r="AE54" s="93"/>
      <c r="AF54" s="93"/>
      <c r="AG54" s="93"/>
      <c r="AH54" s="93"/>
      <c r="AI54" s="92">
        <v>2</v>
      </c>
      <c r="AJ54" s="92"/>
      <c r="AK54" s="92"/>
      <c r="AL54" s="92"/>
      <c r="AM54" s="92"/>
      <c r="AN54" s="92"/>
      <c r="AO54" s="92"/>
      <c r="AP54" s="92"/>
      <c r="AQ54" s="92"/>
      <c r="AR54" s="93">
        <v>4.8592045482154601E-5</v>
      </c>
      <c r="AS54" s="93"/>
    </row>
    <row r="55" spans="2:47" s="1" customFormat="1" ht="10.65" customHeight="1" x14ac:dyDescent="0.15">
      <c r="B55" s="90" t="s">
        <v>1130</v>
      </c>
      <c r="C55" s="90"/>
      <c r="D55" s="90"/>
      <c r="E55" s="90"/>
      <c r="F55" s="90"/>
      <c r="G55" s="90"/>
      <c r="H55" s="90"/>
      <c r="I55" s="90"/>
      <c r="J55" s="90"/>
      <c r="K55" s="90"/>
      <c r="L55" s="103">
        <v>582.92999999999995</v>
      </c>
      <c r="M55" s="103"/>
      <c r="N55" s="103"/>
      <c r="O55" s="103"/>
      <c r="P55" s="103"/>
      <c r="Q55" s="103"/>
      <c r="R55" s="103"/>
      <c r="S55" s="103"/>
      <c r="T55" s="103"/>
      <c r="U55" s="103"/>
      <c r="V55" s="103"/>
      <c r="W55" s="103"/>
      <c r="X55" s="93">
        <v>1.98995284829294E-7</v>
      </c>
      <c r="Y55" s="93"/>
      <c r="Z55" s="93"/>
      <c r="AA55" s="93"/>
      <c r="AB55" s="93"/>
      <c r="AC55" s="93"/>
      <c r="AD55" s="93"/>
      <c r="AE55" s="93"/>
      <c r="AF55" s="93"/>
      <c r="AG55" s="93"/>
      <c r="AH55" s="93"/>
      <c r="AI55" s="92">
        <v>1</v>
      </c>
      <c r="AJ55" s="92"/>
      <c r="AK55" s="92"/>
      <c r="AL55" s="92"/>
      <c r="AM55" s="92"/>
      <c r="AN55" s="92"/>
      <c r="AO55" s="92"/>
      <c r="AP55" s="92"/>
      <c r="AQ55" s="92"/>
      <c r="AR55" s="93">
        <v>2.42960227410773E-5</v>
      </c>
      <c r="AS55" s="93"/>
    </row>
    <row r="56" spans="2:47" s="1" customFormat="1" ht="10.65" customHeight="1" x14ac:dyDescent="0.15">
      <c r="B56" s="90" t="s">
        <v>1131</v>
      </c>
      <c r="C56" s="90"/>
      <c r="D56" s="90"/>
      <c r="E56" s="90"/>
      <c r="F56" s="90"/>
      <c r="G56" s="90"/>
      <c r="H56" s="90"/>
      <c r="I56" s="90"/>
      <c r="J56" s="90"/>
      <c r="K56" s="90"/>
      <c r="L56" s="103">
        <v>0</v>
      </c>
      <c r="M56" s="103"/>
      <c r="N56" s="103"/>
      <c r="O56" s="103"/>
      <c r="P56" s="103"/>
      <c r="Q56" s="103"/>
      <c r="R56" s="103"/>
      <c r="S56" s="103"/>
      <c r="T56" s="103"/>
      <c r="U56" s="103"/>
      <c r="V56" s="103"/>
      <c r="W56" s="103"/>
      <c r="X56" s="93">
        <v>0</v>
      </c>
      <c r="Y56" s="93"/>
      <c r="Z56" s="93"/>
      <c r="AA56" s="93"/>
      <c r="AB56" s="93"/>
      <c r="AC56" s="93"/>
      <c r="AD56" s="93"/>
      <c r="AE56" s="93"/>
      <c r="AF56" s="93"/>
      <c r="AG56" s="93"/>
      <c r="AH56" s="93"/>
      <c r="AI56" s="92">
        <v>2</v>
      </c>
      <c r="AJ56" s="92"/>
      <c r="AK56" s="92"/>
      <c r="AL56" s="92"/>
      <c r="AM56" s="92"/>
      <c r="AN56" s="92"/>
      <c r="AO56" s="92"/>
      <c r="AP56" s="92"/>
      <c r="AQ56" s="92"/>
      <c r="AR56" s="93">
        <v>4.8592045482154601E-5</v>
      </c>
      <c r="AS56" s="93"/>
    </row>
    <row r="57" spans="2:47" s="1" customFormat="1" ht="12.75" customHeight="1" x14ac:dyDescent="0.15">
      <c r="B57" s="99"/>
      <c r="C57" s="99"/>
      <c r="D57" s="99"/>
      <c r="E57" s="99"/>
      <c r="F57" s="99"/>
      <c r="G57" s="99"/>
      <c r="H57" s="99"/>
      <c r="I57" s="99"/>
      <c r="J57" s="99"/>
      <c r="K57" s="99"/>
      <c r="L57" s="104">
        <v>2929365891.7600002</v>
      </c>
      <c r="M57" s="104"/>
      <c r="N57" s="104"/>
      <c r="O57" s="104"/>
      <c r="P57" s="104"/>
      <c r="Q57" s="104"/>
      <c r="R57" s="104"/>
      <c r="S57" s="104"/>
      <c r="T57" s="104"/>
      <c r="U57" s="104"/>
      <c r="V57" s="104"/>
      <c r="W57" s="104"/>
      <c r="X57" s="95">
        <v>1</v>
      </c>
      <c r="Y57" s="95"/>
      <c r="Z57" s="95"/>
      <c r="AA57" s="95"/>
      <c r="AB57" s="95"/>
      <c r="AC57" s="95"/>
      <c r="AD57" s="95"/>
      <c r="AE57" s="95"/>
      <c r="AF57" s="95"/>
      <c r="AG57" s="95"/>
      <c r="AH57" s="95"/>
      <c r="AI57" s="94">
        <v>41159</v>
      </c>
      <c r="AJ57" s="94"/>
      <c r="AK57" s="94"/>
      <c r="AL57" s="94"/>
      <c r="AM57" s="94"/>
      <c r="AN57" s="94"/>
      <c r="AO57" s="94"/>
      <c r="AP57" s="94"/>
      <c r="AQ57" s="94"/>
      <c r="AR57" s="95">
        <v>1</v>
      </c>
      <c r="AS57" s="95"/>
    </row>
    <row r="58" spans="2:47" s="1" customFormat="1" ht="7.95" customHeight="1" x14ac:dyDescent="0.15"/>
    <row r="59" spans="2:47" s="1" customFormat="1" ht="19.2" customHeight="1" x14ac:dyDescent="0.15">
      <c r="B59" s="82" t="s">
        <v>1220</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row>
    <row r="60" spans="2:47" s="1" customFormat="1" ht="9.6" customHeight="1" x14ac:dyDescent="0.15"/>
    <row r="61" spans="2:47" s="1" customFormat="1" ht="13.35" customHeight="1" x14ac:dyDescent="0.15">
      <c r="B61" s="76" t="s">
        <v>1106</v>
      </c>
      <c r="C61" s="76"/>
      <c r="D61" s="76"/>
      <c r="E61" s="76"/>
      <c r="F61" s="76"/>
      <c r="G61" s="76"/>
      <c r="H61" s="76"/>
      <c r="I61" s="76"/>
      <c r="J61" s="76"/>
      <c r="K61" s="76"/>
      <c r="L61" s="76"/>
      <c r="M61" s="76" t="s">
        <v>1103</v>
      </c>
      <c r="N61" s="76"/>
      <c r="O61" s="76"/>
      <c r="P61" s="76"/>
      <c r="Q61" s="76"/>
      <c r="R61" s="76"/>
      <c r="S61" s="76"/>
      <c r="T61" s="76"/>
      <c r="U61" s="76"/>
      <c r="V61" s="76"/>
      <c r="W61" s="76"/>
      <c r="X61" s="76" t="s">
        <v>1104</v>
      </c>
      <c r="Y61" s="76"/>
      <c r="Z61" s="76"/>
      <c r="AA61" s="76"/>
      <c r="AB61" s="76"/>
      <c r="AC61" s="76"/>
      <c r="AD61" s="76"/>
      <c r="AE61" s="76"/>
      <c r="AF61" s="76"/>
      <c r="AG61" s="76"/>
      <c r="AH61" s="76"/>
      <c r="AI61" s="76" t="s">
        <v>1105</v>
      </c>
      <c r="AJ61" s="76"/>
      <c r="AK61" s="76"/>
      <c r="AL61" s="76"/>
      <c r="AM61" s="76"/>
      <c r="AN61" s="76"/>
      <c r="AO61" s="76" t="s">
        <v>1104</v>
      </c>
      <c r="AP61" s="76"/>
      <c r="AQ61" s="76"/>
      <c r="AR61" s="76"/>
      <c r="AS61" s="76"/>
      <c r="AT61" s="76"/>
      <c r="AU61" s="76"/>
    </row>
    <row r="62" spans="2:47" s="1" customFormat="1" ht="10.65" customHeight="1" x14ac:dyDescent="0.15">
      <c r="B62" s="90" t="s">
        <v>1132</v>
      </c>
      <c r="C62" s="90"/>
      <c r="D62" s="90"/>
      <c r="E62" s="90"/>
      <c r="F62" s="90"/>
      <c r="G62" s="90"/>
      <c r="H62" s="90"/>
      <c r="I62" s="90"/>
      <c r="J62" s="90"/>
      <c r="K62" s="90"/>
      <c r="L62" s="90"/>
      <c r="M62" s="103">
        <v>48000</v>
      </c>
      <c r="N62" s="103"/>
      <c r="O62" s="103"/>
      <c r="P62" s="103"/>
      <c r="Q62" s="103"/>
      <c r="R62" s="103"/>
      <c r="S62" s="103"/>
      <c r="T62" s="103"/>
      <c r="U62" s="103"/>
      <c r="V62" s="103"/>
      <c r="W62" s="103"/>
      <c r="X62" s="93">
        <v>1.6385798761096701E-5</v>
      </c>
      <c r="Y62" s="93"/>
      <c r="Z62" s="93"/>
      <c r="AA62" s="93"/>
      <c r="AB62" s="93"/>
      <c r="AC62" s="93"/>
      <c r="AD62" s="93"/>
      <c r="AE62" s="93"/>
      <c r="AF62" s="93"/>
      <c r="AG62" s="93"/>
      <c r="AH62" s="93"/>
      <c r="AI62" s="92">
        <v>321</v>
      </c>
      <c r="AJ62" s="92"/>
      <c r="AK62" s="92"/>
      <c r="AL62" s="92"/>
      <c r="AM62" s="92"/>
      <c r="AN62" s="92"/>
      <c r="AO62" s="93">
        <v>7.7990232998858102E-3</v>
      </c>
      <c r="AP62" s="93"/>
      <c r="AQ62" s="93"/>
      <c r="AR62" s="93"/>
      <c r="AS62" s="93"/>
      <c r="AT62" s="93"/>
      <c r="AU62" s="93"/>
    </row>
    <row r="63" spans="2:47" s="1" customFormat="1" ht="10.65" customHeight="1" x14ac:dyDescent="0.15">
      <c r="B63" s="90" t="s">
        <v>1107</v>
      </c>
      <c r="C63" s="90"/>
      <c r="D63" s="90"/>
      <c r="E63" s="90"/>
      <c r="F63" s="90"/>
      <c r="G63" s="90"/>
      <c r="H63" s="90"/>
      <c r="I63" s="90"/>
      <c r="J63" s="90"/>
      <c r="K63" s="90"/>
      <c r="L63" s="90"/>
      <c r="M63" s="103">
        <v>29659967.82</v>
      </c>
      <c r="N63" s="103"/>
      <c r="O63" s="103"/>
      <c r="P63" s="103"/>
      <c r="Q63" s="103"/>
      <c r="R63" s="103"/>
      <c r="S63" s="103"/>
      <c r="T63" s="103"/>
      <c r="U63" s="103"/>
      <c r="V63" s="103"/>
      <c r="W63" s="103"/>
      <c r="X63" s="93">
        <v>1.0125047165815099E-2</v>
      </c>
      <c r="Y63" s="93"/>
      <c r="Z63" s="93"/>
      <c r="AA63" s="93"/>
      <c r="AB63" s="93"/>
      <c r="AC63" s="93"/>
      <c r="AD63" s="93"/>
      <c r="AE63" s="93"/>
      <c r="AF63" s="93"/>
      <c r="AG63" s="93"/>
      <c r="AH63" s="93"/>
      <c r="AI63" s="92">
        <v>2664</v>
      </c>
      <c r="AJ63" s="92"/>
      <c r="AK63" s="92"/>
      <c r="AL63" s="92"/>
      <c r="AM63" s="92"/>
      <c r="AN63" s="92"/>
      <c r="AO63" s="93">
        <v>6.4724604582229894E-2</v>
      </c>
      <c r="AP63" s="93"/>
      <c r="AQ63" s="93"/>
      <c r="AR63" s="93"/>
      <c r="AS63" s="93"/>
      <c r="AT63" s="93"/>
      <c r="AU63" s="93"/>
    </row>
    <row r="64" spans="2:47" s="1" customFormat="1" ht="10.65" customHeight="1" x14ac:dyDescent="0.15">
      <c r="B64" s="90" t="s">
        <v>1108</v>
      </c>
      <c r="C64" s="90"/>
      <c r="D64" s="90"/>
      <c r="E64" s="90"/>
      <c r="F64" s="90"/>
      <c r="G64" s="90"/>
      <c r="H64" s="90"/>
      <c r="I64" s="90"/>
      <c r="J64" s="90"/>
      <c r="K64" s="90"/>
      <c r="L64" s="90"/>
      <c r="M64" s="103">
        <v>33524994.260000002</v>
      </c>
      <c r="N64" s="103"/>
      <c r="O64" s="103"/>
      <c r="P64" s="103"/>
      <c r="Q64" s="103"/>
      <c r="R64" s="103"/>
      <c r="S64" s="103"/>
      <c r="T64" s="103"/>
      <c r="U64" s="103"/>
      <c r="V64" s="103"/>
      <c r="W64" s="103"/>
      <c r="X64" s="93">
        <v>1.14444543627351E-2</v>
      </c>
      <c r="Y64" s="93"/>
      <c r="Z64" s="93"/>
      <c r="AA64" s="93"/>
      <c r="AB64" s="93"/>
      <c r="AC64" s="93"/>
      <c r="AD64" s="93"/>
      <c r="AE64" s="93"/>
      <c r="AF64" s="93"/>
      <c r="AG64" s="93"/>
      <c r="AH64" s="93"/>
      <c r="AI64" s="92">
        <v>2047</v>
      </c>
      <c r="AJ64" s="92"/>
      <c r="AK64" s="92"/>
      <c r="AL64" s="92"/>
      <c r="AM64" s="92"/>
      <c r="AN64" s="92"/>
      <c r="AO64" s="93">
        <v>4.9733958550985197E-2</v>
      </c>
      <c r="AP64" s="93"/>
      <c r="AQ64" s="93"/>
      <c r="AR64" s="93"/>
      <c r="AS64" s="93"/>
      <c r="AT64" s="93"/>
      <c r="AU64" s="93"/>
    </row>
    <row r="65" spans="2:47" s="1" customFormat="1" ht="10.65" customHeight="1" x14ac:dyDescent="0.15">
      <c r="B65" s="90" t="s">
        <v>1109</v>
      </c>
      <c r="C65" s="90"/>
      <c r="D65" s="90"/>
      <c r="E65" s="90"/>
      <c r="F65" s="90"/>
      <c r="G65" s="90"/>
      <c r="H65" s="90"/>
      <c r="I65" s="90"/>
      <c r="J65" s="90"/>
      <c r="K65" s="90"/>
      <c r="L65" s="90"/>
      <c r="M65" s="103">
        <v>40627476.119999997</v>
      </c>
      <c r="N65" s="103"/>
      <c r="O65" s="103"/>
      <c r="P65" s="103"/>
      <c r="Q65" s="103"/>
      <c r="R65" s="103"/>
      <c r="S65" s="103"/>
      <c r="T65" s="103"/>
      <c r="U65" s="103"/>
      <c r="V65" s="103"/>
      <c r="W65" s="103"/>
      <c r="X65" s="93">
        <v>1.38690343306996E-2</v>
      </c>
      <c r="Y65" s="93"/>
      <c r="Z65" s="93"/>
      <c r="AA65" s="93"/>
      <c r="AB65" s="93"/>
      <c r="AC65" s="93"/>
      <c r="AD65" s="93"/>
      <c r="AE65" s="93"/>
      <c r="AF65" s="93"/>
      <c r="AG65" s="93"/>
      <c r="AH65" s="93"/>
      <c r="AI65" s="92">
        <v>1892</v>
      </c>
      <c r="AJ65" s="92"/>
      <c r="AK65" s="92"/>
      <c r="AL65" s="92"/>
      <c r="AM65" s="92"/>
      <c r="AN65" s="92"/>
      <c r="AO65" s="93">
        <v>4.5968075026118202E-2</v>
      </c>
      <c r="AP65" s="93"/>
      <c r="AQ65" s="93"/>
      <c r="AR65" s="93"/>
      <c r="AS65" s="93"/>
      <c r="AT65" s="93"/>
      <c r="AU65" s="93"/>
    </row>
    <row r="66" spans="2:47" s="1" customFormat="1" ht="10.65" customHeight="1" x14ac:dyDescent="0.15">
      <c r="B66" s="90" t="s">
        <v>1110</v>
      </c>
      <c r="C66" s="90"/>
      <c r="D66" s="90"/>
      <c r="E66" s="90"/>
      <c r="F66" s="90"/>
      <c r="G66" s="90"/>
      <c r="H66" s="90"/>
      <c r="I66" s="90"/>
      <c r="J66" s="90"/>
      <c r="K66" s="90"/>
      <c r="L66" s="90"/>
      <c r="M66" s="103">
        <v>51068678.829999998</v>
      </c>
      <c r="N66" s="103"/>
      <c r="O66" s="103"/>
      <c r="P66" s="103"/>
      <c r="Q66" s="103"/>
      <c r="R66" s="103"/>
      <c r="S66" s="103"/>
      <c r="T66" s="103"/>
      <c r="U66" s="103"/>
      <c r="V66" s="103"/>
      <c r="W66" s="103"/>
      <c r="X66" s="93">
        <v>1.74333561313221E-2</v>
      </c>
      <c r="Y66" s="93"/>
      <c r="Z66" s="93"/>
      <c r="AA66" s="93"/>
      <c r="AB66" s="93"/>
      <c r="AC66" s="93"/>
      <c r="AD66" s="93"/>
      <c r="AE66" s="93"/>
      <c r="AF66" s="93"/>
      <c r="AG66" s="93"/>
      <c r="AH66" s="93"/>
      <c r="AI66" s="92">
        <v>1790</v>
      </c>
      <c r="AJ66" s="92"/>
      <c r="AK66" s="92"/>
      <c r="AL66" s="92"/>
      <c r="AM66" s="92"/>
      <c r="AN66" s="92"/>
      <c r="AO66" s="93">
        <v>4.3489880706528303E-2</v>
      </c>
      <c r="AP66" s="93"/>
      <c r="AQ66" s="93"/>
      <c r="AR66" s="93"/>
      <c r="AS66" s="93"/>
      <c r="AT66" s="93"/>
      <c r="AU66" s="93"/>
    </row>
    <row r="67" spans="2:47" s="1" customFormat="1" ht="10.65" customHeight="1" x14ac:dyDescent="0.15">
      <c r="B67" s="90" t="s">
        <v>1111</v>
      </c>
      <c r="C67" s="90"/>
      <c r="D67" s="90"/>
      <c r="E67" s="90"/>
      <c r="F67" s="90"/>
      <c r="G67" s="90"/>
      <c r="H67" s="90"/>
      <c r="I67" s="90"/>
      <c r="J67" s="90"/>
      <c r="K67" s="90"/>
      <c r="L67" s="90"/>
      <c r="M67" s="103">
        <v>64109512.989999898</v>
      </c>
      <c r="N67" s="103"/>
      <c r="O67" s="103"/>
      <c r="P67" s="103"/>
      <c r="Q67" s="103"/>
      <c r="R67" s="103"/>
      <c r="S67" s="103"/>
      <c r="T67" s="103"/>
      <c r="U67" s="103"/>
      <c r="V67" s="103"/>
      <c r="W67" s="103"/>
      <c r="X67" s="93">
        <v>2.1885116219292799E-2</v>
      </c>
      <c r="Y67" s="93"/>
      <c r="Z67" s="93"/>
      <c r="AA67" s="93"/>
      <c r="AB67" s="93"/>
      <c r="AC67" s="93"/>
      <c r="AD67" s="93"/>
      <c r="AE67" s="93"/>
      <c r="AF67" s="93"/>
      <c r="AG67" s="93"/>
      <c r="AH67" s="93"/>
      <c r="AI67" s="92">
        <v>1955</v>
      </c>
      <c r="AJ67" s="92"/>
      <c r="AK67" s="92"/>
      <c r="AL67" s="92"/>
      <c r="AM67" s="92"/>
      <c r="AN67" s="92"/>
      <c r="AO67" s="93">
        <v>4.7498724458806103E-2</v>
      </c>
      <c r="AP67" s="93"/>
      <c r="AQ67" s="93"/>
      <c r="AR67" s="93"/>
      <c r="AS67" s="93"/>
      <c r="AT67" s="93"/>
      <c r="AU67" s="93"/>
    </row>
    <row r="68" spans="2:47" s="1" customFormat="1" ht="10.65" customHeight="1" x14ac:dyDescent="0.15">
      <c r="B68" s="90" t="s">
        <v>1112</v>
      </c>
      <c r="C68" s="90"/>
      <c r="D68" s="90"/>
      <c r="E68" s="90"/>
      <c r="F68" s="90"/>
      <c r="G68" s="90"/>
      <c r="H68" s="90"/>
      <c r="I68" s="90"/>
      <c r="J68" s="90"/>
      <c r="K68" s="90"/>
      <c r="L68" s="90"/>
      <c r="M68" s="103">
        <v>72465210.329999998</v>
      </c>
      <c r="N68" s="103"/>
      <c r="O68" s="103"/>
      <c r="P68" s="103"/>
      <c r="Q68" s="103"/>
      <c r="R68" s="103"/>
      <c r="S68" s="103"/>
      <c r="T68" s="103"/>
      <c r="U68" s="103"/>
      <c r="V68" s="103"/>
      <c r="W68" s="103"/>
      <c r="X68" s="93">
        <v>2.4737507367665199E-2</v>
      </c>
      <c r="Y68" s="93"/>
      <c r="Z68" s="93"/>
      <c r="AA68" s="93"/>
      <c r="AB68" s="93"/>
      <c r="AC68" s="93"/>
      <c r="AD68" s="93"/>
      <c r="AE68" s="93"/>
      <c r="AF68" s="93"/>
      <c r="AG68" s="93"/>
      <c r="AH68" s="93"/>
      <c r="AI68" s="92">
        <v>1769</v>
      </c>
      <c r="AJ68" s="92"/>
      <c r="AK68" s="92"/>
      <c r="AL68" s="92"/>
      <c r="AM68" s="92"/>
      <c r="AN68" s="92"/>
      <c r="AO68" s="93">
        <v>4.2979664228965701E-2</v>
      </c>
      <c r="AP68" s="93"/>
      <c r="AQ68" s="93"/>
      <c r="AR68" s="93"/>
      <c r="AS68" s="93"/>
      <c r="AT68" s="93"/>
      <c r="AU68" s="93"/>
    </row>
    <row r="69" spans="2:47" s="1" customFormat="1" ht="10.65" customHeight="1" x14ac:dyDescent="0.15">
      <c r="B69" s="90" t="s">
        <v>1113</v>
      </c>
      <c r="C69" s="90"/>
      <c r="D69" s="90"/>
      <c r="E69" s="90"/>
      <c r="F69" s="90"/>
      <c r="G69" s="90"/>
      <c r="H69" s="90"/>
      <c r="I69" s="90"/>
      <c r="J69" s="90"/>
      <c r="K69" s="90"/>
      <c r="L69" s="90"/>
      <c r="M69" s="103">
        <v>83021479.049999997</v>
      </c>
      <c r="N69" s="103"/>
      <c r="O69" s="103"/>
      <c r="P69" s="103"/>
      <c r="Q69" s="103"/>
      <c r="R69" s="103"/>
      <c r="S69" s="103"/>
      <c r="T69" s="103"/>
      <c r="U69" s="103"/>
      <c r="V69" s="103"/>
      <c r="W69" s="103"/>
      <c r="X69" s="93">
        <v>2.8341109345039701E-2</v>
      </c>
      <c r="Y69" s="93"/>
      <c r="Z69" s="93"/>
      <c r="AA69" s="93"/>
      <c r="AB69" s="93"/>
      <c r="AC69" s="93"/>
      <c r="AD69" s="93"/>
      <c r="AE69" s="93"/>
      <c r="AF69" s="93"/>
      <c r="AG69" s="93"/>
      <c r="AH69" s="93"/>
      <c r="AI69" s="92">
        <v>1703</v>
      </c>
      <c r="AJ69" s="92"/>
      <c r="AK69" s="92"/>
      <c r="AL69" s="92"/>
      <c r="AM69" s="92"/>
      <c r="AN69" s="92"/>
      <c r="AO69" s="93">
        <v>4.1376126728054602E-2</v>
      </c>
      <c r="AP69" s="93"/>
      <c r="AQ69" s="93"/>
      <c r="AR69" s="93"/>
      <c r="AS69" s="93"/>
      <c r="AT69" s="93"/>
      <c r="AU69" s="93"/>
    </row>
    <row r="70" spans="2:47" s="1" customFormat="1" ht="10.65" customHeight="1" x14ac:dyDescent="0.15">
      <c r="B70" s="90" t="s">
        <v>1114</v>
      </c>
      <c r="C70" s="90"/>
      <c r="D70" s="90"/>
      <c r="E70" s="90"/>
      <c r="F70" s="90"/>
      <c r="G70" s="90"/>
      <c r="H70" s="90"/>
      <c r="I70" s="90"/>
      <c r="J70" s="90"/>
      <c r="K70" s="90"/>
      <c r="L70" s="90"/>
      <c r="M70" s="103">
        <v>80162850.969999894</v>
      </c>
      <c r="N70" s="103"/>
      <c r="O70" s="103"/>
      <c r="P70" s="103"/>
      <c r="Q70" s="103"/>
      <c r="R70" s="103"/>
      <c r="S70" s="103"/>
      <c r="T70" s="103"/>
      <c r="U70" s="103"/>
      <c r="V70" s="103"/>
      <c r="W70" s="103"/>
      <c r="X70" s="93">
        <v>2.7365257168962601E-2</v>
      </c>
      <c r="Y70" s="93"/>
      <c r="Z70" s="93"/>
      <c r="AA70" s="93"/>
      <c r="AB70" s="93"/>
      <c r="AC70" s="93"/>
      <c r="AD70" s="93"/>
      <c r="AE70" s="93"/>
      <c r="AF70" s="93"/>
      <c r="AG70" s="93"/>
      <c r="AH70" s="93"/>
      <c r="AI70" s="92">
        <v>1543</v>
      </c>
      <c r="AJ70" s="92"/>
      <c r="AK70" s="92"/>
      <c r="AL70" s="92"/>
      <c r="AM70" s="92"/>
      <c r="AN70" s="92"/>
      <c r="AO70" s="93">
        <v>3.7488763089482298E-2</v>
      </c>
      <c r="AP70" s="93"/>
      <c r="AQ70" s="93"/>
      <c r="AR70" s="93"/>
      <c r="AS70" s="93"/>
      <c r="AT70" s="93"/>
      <c r="AU70" s="93"/>
    </row>
    <row r="71" spans="2:47" s="1" customFormat="1" ht="10.65" customHeight="1" x14ac:dyDescent="0.15">
      <c r="B71" s="90" t="s">
        <v>1115</v>
      </c>
      <c r="C71" s="90"/>
      <c r="D71" s="90"/>
      <c r="E71" s="90"/>
      <c r="F71" s="90"/>
      <c r="G71" s="90"/>
      <c r="H71" s="90"/>
      <c r="I71" s="90"/>
      <c r="J71" s="90"/>
      <c r="K71" s="90"/>
      <c r="L71" s="90"/>
      <c r="M71" s="103">
        <v>91152994.709999993</v>
      </c>
      <c r="N71" s="103"/>
      <c r="O71" s="103"/>
      <c r="P71" s="103"/>
      <c r="Q71" s="103"/>
      <c r="R71" s="103"/>
      <c r="S71" s="103"/>
      <c r="T71" s="103"/>
      <c r="U71" s="103"/>
      <c r="V71" s="103"/>
      <c r="W71" s="103"/>
      <c r="X71" s="93">
        <v>3.11169714122786E-2</v>
      </c>
      <c r="Y71" s="93"/>
      <c r="Z71" s="93"/>
      <c r="AA71" s="93"/>
      <c r="AB71" s="93"/>
      <c r="AC71" s="93"/>
      <c r="AD71" s="93"/>
      <c r="AE71" s="93"/>
      <c r="AF71" s="93"/>
      <c r="AG71" s="93"/>
      <c r="AH71" s="93"/>
      <c r="AI71" s="92">
        <v>1580</v>
      </c>
      <c r="AJ71" s="92"/>
      <c r="AK71" s="92"/>
      <c r="AL71" s="92"/>
      <c r="AM71" s="92"/>
      <c r="AN71" s="92"/>
      <c r="AO71" s="93">
        <v>3.8387715930902101E-2</v>
      </c>
      <c r="AP71" s="93"/>
      <c r="AQ71" s="93"/>
      <c r="AR71" s="93"/>
      <c r="AS71" s="93"/>
      <c r="AT71" s="93"/>
      <c r="AU71" s="93"/>
    </row>
    <row r="72" spans="2:47" s="1" customFormat="1" ht="10.65" customHeight="1" x14ac:dyDescent="0.15">
      <c r="B72" s="90" t="s">
        <v>1116</v>
      </c>
      <c r="C72" s="90"/>
      <c r="D72" s="90"/>
      <c r="E72" s="90"/>
      <c r="F72" s="90"/>
      <c r="G72" s="90"/>
      <c r="H72" s="90"/>
      <c r="I72" s="90"/>
      <c r="J72" s="90"/>
      <c r="K72" s="90"/>
      <c r="L72" s="90"/>
      <c r="M72" s="103">
        <v>133668213.18000001</v>
      </c>
      <c r="N72" s="103"/>
      <c r="O72" s="103"/>
      <c r="P72" s="103"/>
      <c r="Q72" s="103"/>
      <c r="R72" s="103"/>
      <c r="S72" s="103"/>
      <c r="T72" s="103"/>
      <c r="U72" s="103"/>
      <c r="V72" s="103"/>
      <c r="W72" s="103"/>
      <c r="X72" s="93">
        <v>4.5630425873392902E-2</v>
      </c>
      <c r="Y72" s="93"/>
      <c r="Z72" s="93"/>
      <c r="AA72" s="93"/>
      <c r="AB72" s="93"/>
      <c r="AC72" s="93"/>
      <c r="AD72" s="93"/>
      <c r="AE72" s="93"/>
      <c r="AF72" s="93"/>
      <c r="AG72" s="93"/>
      <c r="AH72" s="93"/>
      <c r="AI72" s="92">
        <v>2253</v>
      </c>
      <c r="AJ72" s="92"/>
      <c r="AK72" s="92"/>
      <c r="AL72" s="92"/>
      <c r="AM72" s="92"/>
      <c r="AN72" s="92"/>
      <c r="AO72" s="93">
        <v>5.4738939235647099E-2</v>
      </c>
      <c r="AP72" s="93"/>
      <c r="AQ72" s="93"/>
      <c r="AR72" s="93"/>
      <c r="AS72" s="93"/>
      <c r="AT72" s="93"/>
      <c r="AU72" s="93"/>
    </row>
    <row r="73" spans="2:47" s="1" customFormat="1" ht="10.65" customHeight="1" x14ac:dyDescent="0.15">
      <c r="B73" s="90" t="s">
        <v>1117</v>
      </c>
      <c r="C73" s="90"/>
      <c r="D73" s="90"/>
      <c r="E73" s="90"/>
      <c r="F73" s="90"/>
      <c r="G73" s="90"/>
      <c r="H73" s="90"/>
      <c r="I73" s="90"/>
      <c r="J73" s="90"/>
      <c r="K73" s="90"/>
      <c r="L73" s="90"/>
      <c r="M73" s="103">
        <v>128463805.59</v>
      </c>
      <c r="N73" s="103"/>
      <c r="O73" s="103"/>
      <c r="P73" s="103"/>
      <c r="Q73" s="103"/>
      <c r="R73" s="103"/>
      <c r="S73" s="103"/>
      <c r="T73" s="103"/>
      <c r="U73" s="103"/>
      <c r="V73" s="103"/>
      <c r="W73" s="103"/>
      <c r="X73" s="93">
        <v>4.3853793051716501E-2</v>
      </c>
      <c r="Y73" s="93"/>
      <c r="Z73" s="93"/>
      <c r="AA73" s="93"/>
      <c r="AB73" s="93"/>
      <c r="AC73" s="93"/>
      <c r="AD73" s="93"/>
      <c r="AE73" s="93"/>
      <c r="AF73" s="93"/>
      <c r="AG73" s="93"/>
      <c r="AH73" s="93"/>
      <c r="AI73" s="92">
        <v>1899</v>
      </c>
      <c r="AJ73" s="92"/>
      <c r="AK73" s="92"/>
      <c r="AL73" s="92"/>
      <c r="AM73" s="92"/>
      <c r="AN73" s="92"/>
      <c r="AO73" s="93">
        <v>4.6138147185305803E-2</v>
      </c>
      <c r="AP73" s="93"/>
      <c r="AQ73" s="93"/>
      <c r="AR73" s="93"/>
      <c r="AS73" s="93"/>
      <c r="AT73" s="93"/>
      <c r="AU73" s="93"/>
    </row>
    <row r="74" spans="2:47" s="1" customFormat="1" ht="10.65" customHeight="1" x14ac:dyDescent="0.15">
      <c r="B74" s="90" t="s">
        <v>1118</v>
      </c>
      <c r="C74" s="90"/>
      <c r="D74" s="90"/>
      <c r="E74" s="90"/>
      <c r="F74" s="90"/>
      <c r="G74" s="90"/>
      <c r="H74" s="90"/>
      <c r="I74" s="90"/>
      <c r="J74" s="90"/>
      <c r="K74" s="90"/>
      <c r="L74" s="90"/>
      <c r="M74" s="103">
        <v>138615433.94</v>
      </c>
      <c r="N74" s="103"/>
      <c r="O74" s="103"/>
      <c r="P74" s="103"/>
      <c r="Q74" s="103"/>
      <c r="R74" s="103"/>
      <c r="S74" s="103"/>
      <c r="T74" s="103"/>
      <c r="U74" s="103"/>
      <c r="V74" s="103"/>
      <c r="W74" s="103"/>
      <c r="X74" s="93">
        <v>4.7319262619227899E-2</v>
      </c>
      <c r="Y74" s="93"/>
      <c r="Z74" s="93"/>
      <c r="AA74" s="93"/>
      <c r="AB74" s="93"/>
      <c r="AC74" s="93"/>
      <c r="AD74" s="93"/>
      <c r="AE74" s="93"/>
      <c r="AF74" s="93"/>
      <c r="AG74" s="93"/>
      <c r="AH74" s="93"/>
      <c r="AI74" s="92">
        <v>1872</v>
      </c>
      <c r="AJ74" s="92"/>
      <c r="AK74" s="92"/>
      <c r="AL74" s="92"/>
      <c r="AM74" s="92"/>
      <c r="AN74" s="92"/>
      <c r="AO74" s="93">
        <v>4.5482154571296701E-2</v>
      </c>
      <c r="AP74" s="93"/>
      <c r="AQ74" s="93"/>
      <c r="AR74" s="93"/>
      <c r="AS74" s="93"/>
      <c r="AT74" s="93"/>
      <c r="AU74" s="93"/>
    </row>
    <row r="75" spans="2:47" s="1" customFormat="1" ht="10.65" customHeight="1" x14ac:dyDescent="0.15">
      <c r="B75" s="90" t="s">
        <v>1119</v>
      </c>
      <c r="C75" s="90"/>
      <c r="D75" s="90"/>
      <c r="E75" s="90"/>
      <c r="F75" s="90"/>
      <c r="G75" s="90"/>
      <c r="H75" s="90"/>
      <c r="I75" s="90"/>
      <c r="J75" s="90"/>
      <c r="K75" s="90"/>
      <c r="L75" s="90"/>
      <c r="M75" s="103">
        <v>127647886.09999999</v>
      </c>
      <c r="N75" s="103"/>
      <c r="O75" s="103"/>
      <c r="P75" s="103"/>
      <c r="Q75" s="103"/>
      <c r="R75" s="103"/>
      <c r="S75" s="103"/>
      <c r="T75" s="103"/>
      <c r="U75" s="103"/>
      <c r="V75" s="103"/>
      <c r="W75" s="103"/>
      <c r="X75" s="93">
        <v>4.35752619565416E-2</v>
      </c>
      <c r="Y75" s="93"/>
      <c r="Z75" s="93"/>
      <c r="AA75" s="93"/>
      <c r="AB75" s="93"/>
      <c r="AC75" s="93"/>
      <c r="AD75" s="93"/>
      <c r="AE75" s="93"/>
      <c r="AF75" s="93"/>
      <c r="AG75" s="93"/>
      <c r="AH75" s="93"/>
      <c r="AI75" s="92">
        <v>1561</v>
      </c>
      <c r="AJ75" s="92"/>
      <c r="AK75" s="92"/>
      <c r="AL75" s="92"/>
      <c r="AM75" s="92"/>
      <c r="AN75" s="92"/>
      <c r="AO75" s="93">
        <v>3.7926091498821597E-2</v>
      </c>
      <c r="AP75" s="93"/>
      <c r="AQ75" s="93"/>
      <c r="AR75" s="93"/>
      <c r="AS75" s="93"/>
      <c r="AT75" s="93"/>
      <c r="AU75" s="93"/>
    </row>
    <row r="76" spans="2:47" s="1" customFormat="1" ht="10.65" customHeight="1" x14ac:dyDescent="0.15">
      <c r="B76" s="90" t="s">
        <v>1120</v>
      </c>
      <c r="C76" s="90"/>
      <c r="D76" s="90"/>
      <c r="E76" s="90"/>
      <c r="F76" s="90"/>
      <c r="G76" s="90"/>
      <c r="H76" s="90"/>
      <c r="I76" s="90"/>
      <c r="J76" s="90"/>
      <c r="K76" s="90"/>
      <c r="L76" s="90"/>
      <c r="M76" s="103">
        <v>109775399.22</v>
      </c>
      <c r="N76" s="103"/>
      <c r="O76" s="103"/>
      <c r="P76" s="103"/>
      <c r="Q76" s="103"/>
      <c r="R76" s="103"/>
      <c r="S76" s="103"/>
      <c r="T76" s="103"/>
      <c r="U76" s="103"/>
      <c r="V76" s="103"/>
      <c r="W76" s="103"/>
      <c r="X76" s="93">
        <v>3.7474116677874397E-2</v>
      </c>
      <c r="Y76" s="93"/>
      <c r="Z76" s="93"/>
      <c r="AA76" s="93"/>
      <c r="AB76" s="93"/>
      <c r="AC76" s="93"/>
      <c r="AD76" s="93"/>
      <c r="AE76" s="93"/>
      <c r="AF76" s="93"/>
      <c r="AG76" s="93"/>
      <c r="AH76" s="93"/>
      <c r="AI76" s="92">
        <v>1364</v>
      </c>
      <c r="AJ76" s="92"/>
      <c r="AK76" s="92"/>
      <c r="AL76" s="92"/>
      <c r="AM76" s="92"/>
      <c r="AN76" s="92"/>
      <c r="AO76" s="93">
        <v>3.31397750188294E-2</v>
      </c>
      <c r="AP76" s="93"/>
      <c r="AQ76" s="93"/>
      <c r="AR76" s="93"/>
      <c r="AS76" s="93"/>
      <c r="AT76" s="93"/>
      <c r="AU76" s="93"/>
    </row>
    <row r="77" spans="2:47" s="1" customFormat="1" ht="10.65" customHeight="1" x14ac:dyDescent="0.15">
      <c r="B77" s="90" t="s">
        <v>1121</v>
      </c>
      <c r="C77" s="90"/>
      <c r="D77" s="90"/>
      <c r="E77" s="90"/>
      <c r="F77" s="90"/>
      <c r="G77" s="90"/>
      <c r="H77" s="90"/>
      <c r="I77" s="90"/>
      <c r="J77" s="90"/>
      <c r="K77" s="90"/>
      <c r="L77" s="90"/>
      <c r="M77" s="103">
        <v>166165403.16999999</v>
      </c>
      <c r="N77" s="103"/>
      <c r="O77" s="103"/>
      <c r="P77" s="103"/>
      <c r="Q77" s="103"/>
      <c r="R77" s="103"/>
      <c r="S77" s="103"/>
      <c r="T77" s="103"/>
      <c r="U77" s="103"/>
      <c r="V77" s="103"/>
      <c r="W77" s="103"/>
      <c r="X77" s="93">
        <v>5.6724017862502599E-2</v>
      </c>
      <c r="Y77" s="93"/>
      <c r="Z77" s="93"/>
      <c r="AA77" s="93"/>
      <c r="AB77" s="93"/>
      <c r="AC77" s="93"/>
      <c r="AD77" s="93"/>
      <c r="AE77" s="93"/>
      <c r="AF77" s="93"/>
      <c r="AG77" s="93"/>
      <c r="AH77" s="93"/>
      <c r="AI77" s="92">
        <v>1989</v>
      </c>
      <c r="AJ77" s="92"/>
      <c r="AK77" s="92"/>
      <c r="AL77" s="92"/>
      <c r="AM77" s="92"/>
      <c r="AN77" s="92"/>
      <c r="AO77" s="93">
        <v>4.8324789232002702E-2</v>
      </c>
      <c r="AP77" s="93"/>
      <c r="AQ77" s="93"/>
      <c r="AR77" s="93"/>
      <c r="AS77" s="93"/>
      <c r="AT77" s="93"/>
      <c r="AU77" s="93"/>
    </row>
    <row r="78" spans="2:47" s="1" customFormat="1" ht="10.65" customHeight="1" x14ac:dyDescent="0.15">
      <c r="B78" s="90" t="s">
        <v>1122</v>
      </c>
      <c r="C78" s="90"/>
      <c r="D78" s="90"/>
      <c r="E78" s="90"/>
      <c r="F78" s="90"/>
      <c r="G78" s="90"/>
      <c r="H78" s="90"/>
      <c r="I78" s="90"/>
      <c r="J78" s="90"/>
      <c r="K78" s="90"/>
      <c r="L78" s="90"/>
      <c r="M78" s="103">
        <v>216407506.41</v>
      </c>
      <c r="N78" s="103"/>
      <c r="O78" s="103"/>
      <c r="P78" s="103"/>
      <c r="Q78" s="103"/>
      <c r="R78" s="103"/>
      <c r="S78" s="103"/>
      <c r="T78" s="103"/>
      <c r="U78" s="103"/>
      <c r="V78" s="103"/>
      <c r="W78" s="103"/>
      <c r="X78" s="93">
        <v>7.3875205217187698E-2</v>
      </c>
      <c r="Y78" s="93"/>
      <c r="Z78" s="93"/>
      <c r="AA78" s="93"/>
      <c r="AB78" s="93"/>
      <c r="AC78" s="93"/>
      <c r="AD78" s="93"/>
      <c r="AE78" s="93"/>
      <c r="AF78" s="93"/>
      <c r="AG78" s="93"/>
      <c r="AH78" s="93"/>
      <c r="AI78" s="92">
        <v>2373</v>
      </c>
      <c r="AJ78" s="92"/>
      <c r="AK78" s="92"/>
      <c r="AL78" s="92"/>
      <c r="AM78" s="92"/>
      <c r="AN78" s="92"/>
      <c r="AO78" s="93">
        <v>5.7654461964576402E-2</v>
      </c>
      <c r="AP78" s="93"/>
      <c r="AQ78" s="93"/>
      <c r="AR78" s="93"/>
      <c r="AS78" s="93"/>
      <c r="AT78" s="93"/>
      <c r="AU78" s="93"/>
    </row>
    <row r="79" spans="2:47" s="1" customFormat="1" ht="10.65" customHeight="1" x14ac:dyDescent="0.15">
      <c r="B79" s="90" t="s">
        <v>1123</v>
      </c>
      <c r="C79" s="90"/>
      <c r="D79" s="90"/>
      <c r="E79" s="90"/>
      <c r="F79" s="90"/>
      <c r="G79" s="90"/>
      <c r="H79" s="90"/>
      <c r="I79" s="90"/>
      <c r="J79" s="90"/>
      <c r="K79" s="90"/>
      <c r="L79" s="90"/>
      <c r="M79" s="103">
        <v>208853500.19999999</v>
      </c>
      <c r="N79" s="103"/>
      <c r="O79" s="103"/>
      <c r="P79" s="103"/>
      <c r="Q79" s="103"/>
      <c r="R79" s="103"/>
      <c r="S79" s="103"/>
      <c r="T79" s="103"/>
      <c r="U79" s="103"/>
      <c r="V79" s="103"/>
      <c r="W79" s="103"/>
      <c r="X79" s="93">
        <v>7.1296488017247403E-2</v>
      </c>
      <c r="Y79" s="93"/>
      <c r="Z79" s="93"/>
      <c r="AA79" s="93"/>
      <c r="AB79" s="93"/>
      <c r="AC79" s="93"/>
      <c r="AD79" s="93"/>
      <c r="AE79" s="93"/>
      <c r="AF79" s="93"/>
      <c r="AG79" s="93"/>
      <c r="AH79" s="93"/>
      <c r="AI79" s="92">
        <v>2081</v>
      </c>
      <c r="AJ79" s="92"/>
      <c r="AK79" s="92"/>
      <c r="AL79" s="92"/>
      <c r="AM79" s="92"/>
      <c r="AN79" s="92"/>
      <c r="AO79" s="93">
        <v>5.0560023324181802E-2</v>
      </c>
      <c r="AP79" s="93"/>
      <c r="AQ79" s="93"/>
      <c r="AR79" s="93"/>
      <c r="AS79" s="93"/>
      <c r="AT79" s="93"/>
      <c r="AU79" s="93"/>
    </row>
    <row r="80" spans="2:47" s="1" customFormat="1" ht="10.65" customHeight="1" x14ac:dyDescent="0.15">
      <c r="B80" s="90" t="s">
        <v>1124</v>
      </c>
      <c r="C80" s="90"/>
      <c r="D80" s="90"/>
      <c r="E80" s="90"/>
      <c r="F80" s="90"/>
      <c r="G80" s="90"/>
      <c r="H80" s="90"/>
      <c r="I80" s="90"/>
      <c r="J80" s="90"/>
      <c r="K80" s="90"/>
      <c r="L80" s="90"/>
      <c r="M80" s="103">
        <v>129155934.52</v>
      </c>
      <c r="N80" s="103"/>
      <c r="O80" s="103"/>
      <c r="P80" s="103"/>
      <c r="Q80" s="103"/>
      <c r="R80" s="103"/>
      <c r="S80" s="103"/>
      <c r="T80" s="103"/>
      <c r="U80" s="103"/>
      <c r="V80" s="103"/>
      <c r="W80" s="103"/>
      <c r="X80" s="93">
        <v>4.40900656634605E-2</v>
      </c>
      <c r="Y80" s="93"/>
      <c r="Z80" s="93"/>
      <c r="AA80" s="93"/>
      <c r="AB80" s="93"/>
      <c r="AC80" s="93"/>
      <c r="AD80" s="93"/>
      <c r="AE80" s="93"/>
      <c r="AF80" s="93"/>
      <c r="AG80" s="93"/>
      <c r="AH80" s="93"/>
      <c r="AI80" s="92">
        <v>1187</v>
      </c>
      <c r="AJ80" s="92"/>
      <c r="AK80" s="92"/>
      <c r="AL80" s="92"/>
      <c r="AM80" s="92"/>
      <c r="AN80" s="92"/>
      <c r="AO80" s="93">
        <v>2.8839378993658699E-2</v>
      </c>
      <c r="AP80" s="93"/>
      <c r="AQ80" s="93"/>
      <c r="AR80" s="93"/>
      <c r="AS80" s="93"/>
      <c r="AT80" s="93"/>
      <c r="AU80" s="93"/>
    </row>
    <row r="81" spans="2:47" s="1" customFormat="1" ht="10.65" customHeight="1" x14ac:dyDescent="0.15">
      <c r="B81" s="90" t="s">
        <v>1125</v>
      </c>
      <c r="C81" s="90"/>
      <c r="D81" s="90"/>
      <c r="E81" s="90"/>
      <c r="F81" s="90"/>
      <c r="G81" s="90"/>
      <c r="H81" s="90"/>
      <c r="I81" s="90"/>
      <c r="J81" s="90"/>
      <c r="K81" s="90"/>
      <c r="L81" s="90"/>
      <c r="M81" s="103">
        <v>121781698.26000001</v>
      </c>
      <c r="N81" s="103"/>
      <c r="O81" s="103"/>
      <c r="P81" s="103"/>
      <c r="Q81" s="103"/>
      <c r="R81" s="103"/>
      <c r="S81" s="103"/>
      <c r="T81" s="103"/>
      <c r="U81" s="103"/>
      <c r="V81" s="103"/>
      <c r="W81" s="103"/>
      <c r="X81" s="93">
        <v>4.1572716676520002E-2</v>
      </c>
      <c r="Y81" s="93"/>
      <c r="Z81" s="93"/>
      <c r="AA81" s="93"/>
      <c r="AB81" s="93"/>
      <c r="AC81" s="93"/>
      <c r="AD81" s="93"/>
      <c r="AE81" s="93"/>
      <c r="AF81" s="93"/>
      <c r="AG81" s="93"/>
      <c r="AH81" s="93"/>
      <c r="AI81" s="92">
        <v>1142</v>
      </c>
      <c r="AJ81" s="92"/>
      <c r="AK81" s="92"/>
      <c r="AL81" s="92"/>
      <c r="AM81" s="92"/>
      <c r="AN81" s="92"/>
      <c r="AO81" s="93">
        <v>2.7746057970310298E-2</v>
      </c>
      <c r="AP81" s="93"/>
      <c r="AQ81" s="93"/>
      <c r="AR81" s="93"/>
      <c r="AS81" s="93"/>
      <c r="AT81" s="93"/>
      <c r="AU81" s="93"/>
    </row>
    <row r="82" spans="2:47" s="1" customFormat="1" ht="10.65" customHeight="1" x14ac:dyDescent="0.15">
      <c r="B82" s="90" t="s">
        <v>1126</v>
      </c>
      <c r="C82" s="90"/>
      <c r="D82" s="90"/>
      <c r="E82" s="90"/>
      <c r="F82" s="90"/>
      <c r="G82" s="90"/>
      <c r="H82" s="90"/>
      <c r="I82" s="90"/>
      <c r="J82" s="90"/>
      <c r="K82" s="90"/>
      <c r="L82" s="90"/>
      <c r="M82" s="103">
        <v>129222010.13</v>
      </c>
      <c r="N82" s="103"/>
      <c r="O82" s="103"/>
      <c r="P82" s="103"/>
      <c r="Q82" s="103"/>
      <c r="R82" s="103"/>
      <c r="S82" s="103"/>
      <c r="T82" s="103"/>
      <c r="U82" s="103"/>
      <c r="V82" s="103"/>
      <c r="W82" s="103"/>
      <c r="X82" s="93">
        <v>4.4112621947803798E-2</v>
      </c>
      <c r="Y82" s="93"/>
      <c r="Z82" s="93"/>
      <c r="AA82" s="93"/>
      <c r="AB82" s="93"/>
      <c r="AC82" s="93"/>
      <c r="AD82" s="93"/>
      <c r="AE82" s="93"/>
      <c r="AF82" s="93"/>
      <c r="AG82" s="93"/>
      <c r="AH82" s="93"/>
      <c r="AI82" s="92">
        <v>1149</v>
      </c>
      <c r="AJ82" s="92"/>
      <c r="AK82" s="92"/>
      <c r="AL82" s="92"/>
      <c r="AM82" s="92"/>
      <c r="AN82" s="92"/>
      <c r="AO82" s="93">
        <v>2.7916130129497799E-2</v>
      </c>
      <c r="AP82" s="93"/>
      <c r="AQ82" s="93"/>
      <c r="AR82" s="93"/>
      <c r="AS82" s="93"/>
      <c r="AT82" s="93"/>
      <c r="AU82" s="93"/>
    </row>
    <row r="83" spans="2:47" s="1" customFormat="1" ht="10.65" customHeight="1" x14ac:dyDescent="0.15">
      <c r="B83" s="90" t="s">
        <v>1127</v>
      </c>
      <c r="C83" s="90"/>
      <c r="D83" s="90"/>
      <c r="E83" s="90"/>
      <c r="F83" s="90"/>
      <c r="G83" s="90"/>
      <c r="H83" s="90"/>
      <c r="I83" s="90"/>
      <c r="J83" s="90"/>
      <c r="K83" s="90"/>
      <c r="L83" s="90"/>
      <c r="M83" s="103">
        <v>212213370.77000001</v>
      </c>
      <c r="N83" s="103"/>
      <c r="O83" s="103"/>
      <c r="P83" s="103"/>
      <c r="Q83" s="103"/>
      <c r="R83" s="103"/>
      <c r="S83" s="103"/>
      <c r="T83" s="103"/>
      <c r="U83" s="103"/>
      <c r="V83" s="103"/>
      <c r="W83" s="103"/>
      <c r="X83" s="93">
        <v>7.2443449746900507E-2</v>
      </c>
      <c r="Y83" s="93"/>
      <c r="Z83" s="93"/>
      <c r="AA83" s="93"/>
      <c r="AB83" s="93"/>
      <c r="AC83" s="93"/>
      <c r="AD83" s="93"/>
      <c r="AE83" s="93"/>
      <c r="AF83" s="93"/>
      <c r="AG83" s="93"/>
      <c r="AH83" s="93"/>
      <c r="AI83" s="92">
        <v>1546</v>
      </c>
      <c r="AJ83" s="92"/>
      <c r="AK83" s="92"/>
      <c r="AL83" s="92"/>
      <c r="AM83" s="92"/>
      <c r="AN83" s="92"/>
      <c r="AO83" s="93">
        <v>3.7561651157705503E-2</v>
      </c>
      <c r="AP83" s="93"/>
      <c r="AQ83" s="93"/>
      <c r="AR83" s="93"/>
      <c r="AS83" s="93"/>
      <c r="AT83" s="93"/>
      <c r="AU83" s="93"/>
    </row>
    <row r="84" spans="2:47" s="1" customFormat="1" ht="10.65" customHeight="1" x14ac:dyDescent="0.15">
      <c r="B84" s="90" t="s">
        <v>1128</v>
      </c>
      <c r="C84" s="90"/>
      <c r="D84" s="90"/>
      <c r="E84" s="90"/>
      <c r="F84" s="90"/>
      <c r="G84" s="90"/>
      <c r="H84" s="90"/>
      <c r="I84" s="90"/>
      <c r="J84" s="90"/>
      <c r="K84" s="90"/>
      <c r="L84" s="90"/>
      <c r="M84" s="103">
        <v>178735871.27000001</v>
      </c>
      <c r="N84" s="103"/>
      <c r="O84" s="103"/>
      <c r="P84" s="103"/>
      <c r="Q84" s="103"/>
      <c r="R84" s="103"/>
      <c r="S84" s="103"/>
      <c r="T84" s="103"/>
      <c r="U84" s="103"/>
      <c r="V84" s="103"/>
      <c r="W84" s="103"/>
      <c r="X84" s="93">
        <v>6.1015208708739797E-2</v>
      </c>
      <c r="Y84" s="93"/>
      <c r="Z84" s="93"/>
      <c r="AA84" s="93"/>
      <c r="AB84" s="93"/>
      <c r="AC84" s="93"/>
      <c r="AD84" s="93"/>
      <c r="AE84" s="93"/>
      <c r="AF84" s="93"/>
      <c r="AG84" s="93"/>
      <c r="AH84" s="93"/>
      <c r="AI84" s="92">
        <v>1209</v>
      </c>
      <c r="AJ84" s="92"/>
      <c r="AK84" s="92"/>
      <c r="AL84" s="92"/>
      <c r="AM84" s="92"/>
      <c r="AN84" s="92"/>
      <c r="AO84" s="93">
        <v>2.9373891493962401E-2</v>
      </c>
      <c r="AP84" s="93"/>
      <c r="AQ84" s="93"/>
      <c r="AR84" s="93"/>
      <c r="AS84" s="93"/>
      <c r="AT84" s="93"/>
      <c r="AU84" s="93"/>
    </row>
    <row r="85" spans="2:47" s="1" customFormat="1" ht="10.65" customHeight="1" x14ac:dyDescent="0.15">
      <c r="B85" s="90" t="s">
        <v>1129</v>
      </c>
      <c r="C85" s="90"/>
      <c r="D85" s="90"/>
      <c r="E85" s="90"/>
      <c r="F85" s="90"/>
      <c r="G85" s="90"/>
      <c r="H85" s="90"/>
      <c r="I85" s="90"/>
      <c r="J85" s="90"/>
      <c r="K85" s="90"/>
      <c r="L85" s="90"/>
      <c r="M85" s="103">
        <v>129497773.70999999</v>
      </c>
      <c r="N85" s="103"/>
      <c r="O85" s="103"/>
      <c r="P85" s="103"/>
      <c r="Q85" s="103"/>
      <c r="R85" s="103"/>
      <c r="S85" s="103"/>
      <c r="T85" s="103"/>
      <c r="U85" s="103"/>
      <c r="V85" s="103"/>
      <c r="W85" s="103"/>
      <c r="X85" s="93">
        <v>4.4206759583793803E-2</v>
      </c>
      <c r="Y85" s="93"/>
      <c r="Z85" s="93"/>
      <c r="AA85" s="93"/>
      <c r="AB85" s="93"/>
      <c r="AC85" s="93"/>
      <c r="AD85" s="93"/>
      <c r="AE85" s="93"/>
      <c r="AF85" s="93"/>
      <c r="AG85" s="93"/>
      <c r="AH85" s="93"/>
      <c r="AI85" s="92">
        <v>821</v>
      </c>
      <c r="AJ85" s="92"/>
      <c r="AK85" s="92"/>
      <c r="AL85" s="92"/>
      <c r="AM85" s="92"/>
      <c r="AN85" s="92"/>
      <c r="AO85" s="93">
        <v>1.99470346704245E-2</v>
      </c>
      <c r="AP85" s="93"/>
      <c r="AQ85" s="93"/>
      <c r="AR85" s="93"/>
      <c r="AS85" s="93"/>
      <c r="AT85" s="93"/>
      <c r="AU85" s="93"/>
    </row>
    <row r="86" spans="2:47" s="1" customFormat="1" ht="10.65" customHeight="1" x14ac:dyDescent="0.15">
      <c r="B86" s="90" t="s">
        <v>1133</v>
      </c>
      <c r="C86" s="90"/>
      <c r="D86" s="90"/>
      <c r="E86" s="90"/>
      <c r="F86" s="90"/>
      <c r="G86" s="90"/>
      <c r="H86" s="90"/>
      <c r="I86" s="90"/>
      <c r="J86" s="90"/>
      <c r="K86" s="90"/>
      <c r="L86" s="90"/>
      <c r="M86" s="103">
        <v>125421914.09</v>
      </c>
      <c r="N86" s="103"/>
      <c r="O86" s="103"/>
      <c r="P86" s="103"/>
      <c r="Q86" s="103"/>
      <c r="R86" s="103"/>
      <c r="S86" s="103"/>
      <c r="T86" s="103"/>
      <c r="U86" s="103"/>
      <c r="V86" s="103"/>
      <c r="W86" s="103"/>
      <c r="X86" s="93">
        <v>4.28153800939646E-2</v>
      </c>
      <c r="Y86" s="93"/>
      <c r="Z86" s="93"/>
      <c r="AA86" s="93"/>
      <c r="AB86" s="93"/>
      <c r="AC86" s="93"/>
      <c r="AD86" s="93"/>
      <c r="AE86" s="93"/>
      <c r="AF86" s="93"/>
      <c r="AG86" s="93"/>
      <c r="AH86" s="93"/>
      <c r="AI86" s="92">
        <v>720</v>
      </c>
      <c r="AJ86" s="92"/>
      <c r="AK86" s="92"/>
      <c r="AL86" s="92"/>
      <c r="AM86" s="92"/>
      <c r="AN86" s="92"/>
      <c r="AO86" s="93">
        <v>1.74931363735756E-2</v>
      </c>
      <c r="AP86" s="93"/>
      <c r="AQ86" s="93"/>
      <c r="AR86" s="93"/>
      <c r="AS86" s="93"/>
      <c r="AT86" s="93"/>
      <c r="AU86" s="93"/>
    </row>
    <row r="87" spans="2:47" s="1" customFormat="1" ht="10.65" customHeight="1" x14ac:dyDescent="0.15">
      <c r="B87" s="90" t="s">
        <v>1130</v>
      </c>
      <c r="C87" s="90"/>
      <c r="D87" s="90"/>
      <c r="E87" s="90"/>
      <c r="F87" s="90"/>
      <c r="G87" s="90"/>
      <c r="H87" s="90"/>
      <c r="I87" s="90"/>
      <c r="J87" s="90"/>
      <c r="K87" s="90"/>
      <c r="L87" s="90"/>
      <c r="M87" s="103">
        <v>81477717.649999902</v>
      </c>
      <c r="N87" s="103"/>
      <c r="O87" s="103"/>
      <c r="P87" s="103"/>
      <c r="Q87" s="103"/>
      <c r="R87" s="103"/>
      <c r="S87" s="103"/>
      <c r="T87" s="103"/>
      <c r="U87" s="103"/>
      <c r="V87" s="103"/>
      <c r="W87" s="103"/>
      <c r="X87" s="93">
        <v>2.7814114269299101E-2</v>
      </c>
      <c r="Y87" s="93"/>
      <c r="Z87" s="93"/>
      <c r="AA87" s="93"/>
      <c r="AB87" s="93"/>
      <c r="AC87" s="93"/>
      <c r="AD87" s="93"/>
      <c r="AE87" s="93"/>
      <c r="AF87" s="93"/>
      <c r="AG87" s="93"/>
      <c r="AH87" s="93"/>
      <c r="AI87" s="92">
        <v>449</v>
      </c>
      <c r="AJ87" s="92"/>
      <c r="AK87" s="92"/>
      <c r="AL87" s="92"/>
      <c r="AM87" s="92"/>
      <c r="AN87" s="92"/>
      <c r="AO87" s="93">
        <v>1.0908914210743701E-2</v>
      </c>
      <c r="AP87" s="93"/>
      <c r="AQ87" s="93"/>
      <c r="AR87" s="93"/>
      <c r="AS87" s="93"/>
      <c r="AT87" s="93"/>
      <c r="AU87" s="93"/>
    </row>
    <row r="88" spans="2:47" s="1" customFormat="1" ht="10.65" customHeight="1" x14ac:dyDescent="0.15">
      <c r="B88" s="90" t="s">
        <v>1131</v>
      </c>
      <c r="C88" s="90"/>
      <c r="D88" s="90"/>
      <c r="E88" s="90"/>
      <c r="F88" s="90"/>
      <c r="G88" s="90"/>
      <c r="H88" s="90"/>
      <c r="I88" s="90"/>
      <c r="J88" s="90"/>
      <c r="K88" s="90"/>
      <c r="L88" s="90"/>
      <c r="M88" s="103">
        <v>6816981.8899999997</v>
      </c>
      <c r="N88" s="103"/>
      <c r="O88" s="103"/>
      <c r="P88" s="103"/>
      <c r="Q88" s="103"/>
      <c r="R88" s="103"/>
      <c r="S88" s="103"/>
      <c r="T88" s="103"/>
      <c r="U88" s="103"/>
      <c r="V88" s="103"/>
      <c r="W88" s="103"/>
      <c r="X88" s="93">
        <v>2.32711861265793E-3</v>
      </c>
      <c r="Y88" s="93"/>
      <c r="Z88" s="93"/>
      <c r="AA88" s="93"/>
      <c r="AB88" s="93"/>
      <c r="AC88" s="93"/>
      <c r="AD88" s="93"/>
      <c r="AE88" s="93"/>
      <c r="AF88" s="93"/>
      <c r="AG88" s="93"/>
      <c r="AH88" s="93"/>
      <c r="AI88" s="92">
        <v>46</v>
      </c>
      <c r="AJ88" s="92"/>
      <c r="AK88" s="92"/>
      <c r="AL88" s="92"/>
      <c r="AM88" s="92"/>
      <c r="AN88" s="92"/>
      <c r="AO88" s="93">
        <v>1.1176170460895599E-3</v>
      </c>
      <c r="AP88" s="93"/>
      <c r="AQ88" s="93"/>
      <c r="AR88" s="93"/>
      <c r="AS88" s="93"/>
      <c r="AT88" s="93"/>
      <c r="AU88" s="93"/>
    </row>
    <row r="89" spans="2:47" s="1" customFormat="1" ht="10.65" customHeight="1" x14ac:dyDescent="0.15">
      <c r="B89" s="90" t="s">
        <v>1134</v>
      </c>
      <c r="C89" s="90"/>
      <c r="D89" s="90"/>
      <c r="E89" s="90"/>
      <c r="F89" s="90"/>
      <c r="G89" s="90"/>
      <c r="H89" s="90"/>
      <c r="I89" s="90"/>
      <c r="J89" s="90"/>
      <c r="K89" s="90"/>
      <c r="L89" s="90"/>
      <c r="M89" s="103">
        <v>14034775.98</v>
      </c>
      <c r="N89" s="103"/>
      <c r="O89" s="103"/>
      <c r="P89" s="103"/>
      <c r="Q89" s="103"/>
      <c r="R89" s="103"/>
      <c r="S89" s="103"/>
      <c r="T89" s="103"/>
      <c r="U89" s="103"/>
      <c r="V89" s="103"/>
      <c r="W89" s="103"/>
      <c r="X89" s="93">
        <v>4.7910628096948698E-3</v>
      </c>
      <c r="Y89" s="93"/>
      <c r="Z89" s="93"/>
      <c r="AA89" s="93"/>
      <c r="AB89" s="93"/>
      <c r="AC89" s="93"/>
      <c r="AD89" s="93"/>
      <c r="AE89" s="93"/>
      <c r="AF89" s="93"/>
      <c r="AG89" s="93"/>
      <c r="AH89" s="93"/>
      <c r="AI89" s="92">
        <v>83</v>
      </c>
      <c r="AJ89" s="92"/>
      <c r="AK89" s="92"/>
      <c r="AL89" s="92"/>
      <c r="AM89" s="92"/>
      <c r="AN89" s="92"/>
      <c r="AO89" s="93">
        <v>2.0165698875094099E-3</v>
      </c>
      <c r="AP89" s="93"/>
      <c r="AQ89" s="93"/>
      <c r="AR89" s="93"/>
      <c r="AS89" s="93"/>
      <c r="AT89" s="93"/>
      <c r="AU89" s="93"/>
    </row>
    <row r="90" spans="2:47" s="1" customFormat="1" ht="10.65" customHeight="1" x14ac:dyDescent="0.15">
      <c r="B90" s="90" t="s">
        <v>1135</v>
      </c>
      <c r="C90" s="90"/>
      <c r="D90" s="90"/>
      <c r="E90" s="90"/>
      <c r="F90" s="90"/>
      <c r="G90" s="90"/>
      <c r="H90" s="90"/>
      <c r="I90" s="90"/>
      <c r="J90" s="90"/>
      <c r="K90" s="90"/>
      <c r="L90" s="90"/>
      <c r="M90" s="103">
        <v>20223896.789999999</v>
      </c>
      <c r="N90" s="103"/>
      <c r="O90" s="103"/>
      <c r="P90" s="103"/>
      <c r="Q90" s="103"/>
      <c r="R90" s="103"/>
      <c r="S90" s="103"/>
      <c r="T90" s="103"/>
      <c r="U90" s="103"/>
      <c r="V90" s="103"/>
      <c r="W90" s="103"/>
      <c r="X90" s="93">
        <v>6.9038479784610399E-3</v>
      </c>
      <c r="Y90" s="93"/>
      <c r="Z90" s="93"/>
      <c r="AA90" s="93"/>
      <c r="AB90" s="93"/>
      <c r="AC90" s="93"/>
      <c r="AD90" s="93"/>
      <c r="AE90" s="93"/>
      <c r="AF90" s="93"/>
      <c r="AG90" s="93"/>
      <c r="AH90" s="93"/>
      <c r="AI90" s="92">
        <v>126</v>
      </c>
      <c r="AJ90" s="92"/>
      <c r="AK90" s="92"/>
      <c r="AL90" s="92"/>
      <c r="AM90" s="92"/>
      <c r="AN90" s="92"/>
      <c r="AO90" s="93">
        <v>3.0612988653757399E-3</v>
      </c>
      <c r="AP90" s="93"/>
      <c r="AQ90" s="93"/>
      <c r="AR90" s="93"/>
      <c r="AS90" s="93"/>
      <c r="AT90" s="93"/>
      <c r="AU90" s="93"/>
    </row>
    <row r="91" spans="2:47" s="1" customFormat="1" ht="10.65" customHeight="1" x14ac:dyDescent="0.15">
      <c r="B91" s="90" t="s">
        <v>1136</v>
      </c>
      <c r="C91" s="90"/>
      <c r="D91" s="90"/>
      <c r="E91" s="90"/>
      <c r="F91" s="90"/>
      <c r="G91" s="90"/>
      <c r="H91" s="90"/>
      <c r="I91" s="90"/>
      <c r="J91" s="90"/>
      <c r="K91" s="90"/>
      <c r="L91" s="90"/>
      <c r="M91" s="103">
        <v>2216848.79</v>
      </c>
      <c r="N91" s="103"/>
      <c r="O91" s="103"/>
      <c r="P91" s="103"/>
      <c r="Q91" s="103"/>
      <c r="R91" s="103"/>
      <c r="S91" s="103"/>
      <c r="T91" s="103"/>
      <c r="U91" s="103"/>
      <c r="V91" s="103"/>
      <c r="W91" s="103"/>
      <c r="X91" s="93">
        <v>7.5676746159834905E-4</v>
      </c>
      <c r="Y91" s="93"/>
      <c r="Z91" s="93"/>
      <c r="AA91" s="93"/>
      <c r="AB91" s="93"/>
      <c r="AC91" s="93"/>
      <c r="AD91" s="93"/>
      <c r="AE91" s="93"/>
      <c r="AF91" s="93"/>
      <c r="AG91" s="93"/>
      <c r="AH91" s="93"/>
      <c r="AI91" s="92">
        <v>9</v>
      </c>
      <c r="AJ91" s="92"/>
      <c r="AK91" s="92"/>
      <c r="AL91" s="92"/>
      <c r="AM91" s="92"/>
      <c r="AN91" s="92"/>
      <c r="AO91" s="93">
        <v>2.1866420466969599E-4</v>
      </c>
      <c r="AP91" s="93"/>
      <c r="AQ91" s="93"/>
      <c r="AR91" s="93"/>
      <c r="AS91" s="93"/>
      <c r="AT91" s="93"/>
      <c r="AU91" s="93"/>
    </row>
    <row r="92" spans="2:47" s="1" customFormat="1" ht="10.65" customHeight="1" x14ac:dyDescent="0.15">
      <c r="B92" s="90" t="s">
        <v>1137</v>
      </c>
      <c r="C92" s="90"/>
      <c r="D92" s="90"/>
      <c r="E92" s="90"/>
      <c r="F92" s="90"/>
      <c r="G92" s="90"/>
      <c r="H92" s="90"/>
      <c r="I92" s="90"/>
      <c r="J92" s="90"/>
      <c r="K92" s="90"/>
      <c r="L92" s="90"/>
      <c r="M92" s="103">
        <v>3128785.02</v>
      </c>
      <c r="N92" s="103"/>
      <c r="O92" s="103"/>
      <c r="P92" s="103"/>
      <c r="Q92" s="103"/>
      <c r="R92" s="103"/>
      <c r="S92" s="103"/>
      <c r="T92" s="103"/>
      <c r="U92" s="103"/>
      <c r="V92" s="103"/>
      <c r="W92" s="103"/>
      <c r="X92" s="93">
        <v>1.06807586884279E-3</v>
      </c>
      <c r="Y92" s="93"/>
      <c r="Z92" s="93"/>
      <c r="AA92" s="93"/>
      <c r="AB92" s="93"/>
      <c r="AC92" s="93"/>
      <c r="AD92" s="93"/>
      <c r="AE92" s="93"/>
      <c r="AF92" s="93"/>
      <c r="AG92" s="93"/>
      <c r="AH92" s="93"/>
      <c r="AI92" s="92">
        <v>16</v>
      </c>
      <c r="AJ92" s="92"/>
      <c r="AK92" s="92"/>
      <c r="AL92" s="92"/>
      <c r="AM92" s="92"/>
      <c r="AN92" s="92"/>
      <c r="AO92" s="93">
        <v>3.8873636385723702E-4</v>
      </c>
      <c r="AP92" s="93"/>
      <c r="AQ92" s="93"/>
      <c r="AR92" s="93"/>
      <c r="AS92" s="93"/>
      <c r="AT92" s="93"/>
      <c r="AU92" s="93"/>
    </row>
    <row r="93" spans="2:47" s="1" customFormat="1" ht="13.35" customHeight="1" x14ac:dyDescent="0.15">
      <c r="B93" s="99"/>
      <c r="C93" s="99"/>
      <c r="D93" s="99"/>
      <c r="E93" s="99"/>
      <c r="F93" s="99"/>
      <c r="G93" s="99"/>
      <c r="H93" s="99"/>
      <c r="I93" s="99"/>
      <c r="J93" s="99"/>
      <c r="K93" s="99"/>
      <c r="L93" s="99"/>
      <c r="M93" s="104">
        <v>2929365891.7600002</v>
      </c>
      <c r="N93" s="104"/>
      <c r="O93" s="104"/>
      <c r="P93" s="104"/>
      <c r="Q93" s="104"/>
      <c r="R93" s="104"/>
      <c r="S93" s="104"/>
      <c r="T93" s="104"/>
      <c r="U93" s="104"/>
      <c r="V93" s="104"/>
      <c r="W93" s="104"/>
      <c r="X93" s="95">
        <v>1</v>
      </c>
      <c r="Y93" s="95"/>
      <c r="Z93" s="95"/>
      <c r="AA93" s="95"/>
      <c r="AB93" s="95"/>
      <c r="AC93" s="95"/>
      <c r="AD93" s="95"/>
      <c r="AE93" s="95"/>
      <c r="AF93" s="95"/>
      <c r="AG93" s="95"/>
      <c r="AH93" s="95"/>
      <c r="AI93" s="94">
        <v>41159</v>
      </c>
      <c r="AJ93" s="94"/>
      <c r="AK93" s="94"/>
      <c r="AL93" s="94"/>
      <c r="AM93" s="94"/>
      <c r="AN93" s="94"/>
      <c r="AO93" s="95">
        <v>1</v>
      </c>
      <c r="AP93" s="95"/>
      <c r="AQ93" s="95"/>
      <c r="AR93" s="95"/>
      <c r="AS93" s="95"/>
      <c r="AT93" s="95"/>
      <c r="AU93" s="95"/>
    </row>
    <row r="94" spans="2:47" s="1" customFormat="1" ht="9" customHeight="1" x14ac:dyDescent="0.15"/>
    <row r="95" spans="2:47" s="1" customFormat="1" ht="19.2" customHeight="1" x14ac:dyDescent="0.15">
      <c r="B95" s="82" t="s">
        <v>1221</v>
      </c>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row>
    <row r="96" spans="2:47" s="1" customFormat="1" ht="9" customHeight="1" x14ac:dyDescent="0.15"/>
    <row r="97" spans="2:46" s="1" customFormat="1" ht="12.75" customHeight="1" x14ac:dyDescent="0.15">
      <c r="B97" s="76" t="s">
        <v>1106</v>
      </c>
      <c r="C97" s="76"/>
      <c r="D97" s="76"/>
      <c r="E97" s="76"/>
      <c r="F97" s="76"/>
      <c r="G97" s="76"/>
      <c r="H97" s="76"/>
      <c r="I97" s="76"/>
      <c r="J97" s="76"/>
      <c r="K97" s="76" t="s">
        <v>1103</v>
      </c>
      <c r="L97" s="76"/>
      <c r="M97" s="76"/>
      <c r="N97" s="76"/>
      <c r="O97" s="76"/>
      <c r="P97" s="76"/>
      <c r="Q97" s="76"/>
      <c r="R97" s="76"/>
      <c r="S97" s="76"/>
      <c r="T97" s="76"/>
      <c r="U97" s="76"/>
      <c r="V97" s="76"/>
      <c r="W97" s="76" t="s">
        <v>1104</v>
      </c>
      <c r="X97" s="76"/>
      <c r="Y97" s="76"/>
      <c r="Z97" s="76"/>
      <c r="AA97" s="76"/>
      <c r="AB97" s="76"/>
      <c r="AC97" s="76"/>
      <c r="AD97" s="76"/>
      <c r="AE97" s="76"/>
      <c r="AF97" s="76"/>
      <c r="AG97" s="76"/>
      <c r="AH97" s="76" t="s">
        <v>1105</v>
      </c>
      <c r="AI97" s="76"/>
      <c r="AJ97" s="76"/>
      <c r="AK97" s="76"/>
      <c r="AL97" s="76"/>
      <c r="AM97" s="76"/>
      <c r="AN97" s="76"/>
      <c r="AO97" s="76" t="s">
        <v>1104</v>
      </c>
      <c r="AP97" s="76"/>
      <c r="AQ97" s="76"/>
      <c r="AR97" s="76"/>
      <c r="AS97" s="76"/>
      <c r="AT97" s="76"/>
    </row>
    <row r="98" spans="2:46" s="1" customFormat="1" ht="10.65" customHeight="1" x14ac:dyDescent="0.15">
      <c r="B98" s="90" t="s">
        <v>1107</v>
      </c>
      <c r="C98" s="90"/>
      <c r="D98" s="90"/>
      <c r="E98" s="90"/>
      <c r="F98" s="90"/>
      <c r="G98" s="90"/>
      <c r="H98" s="90"/>
      <c r="I98" s="90"/>
      <c r="J98" s="90"/>
      <c r="K98" s="103">
        <v>0</v>
      </c>
      <c r="L98" s="103"/>
      <c r="M98" s="103"/>
      <c r="N98" s="103"/>
      <c r="O98" s="103"/>
      <c r="P98" s="103"/>
      <c r="Q98" s="103"/>
      <c r="R98" s="103"/>
      <c r="S98" s="103"/>
      <c r="T98" s="103"/>
      <c r="U98" s="103"/>
      <c r="V98" s="103"/>
      <c r="W98" s="93">
        <v>0</v>
      </c>
      <c r="X98" s="93"/>
      <c r="Y98" s="93"/>
      <c r="Z98" s="93"/>
      <c r="AA98" s="93"/>
      <c r="AB98" s="93"/>
      <c r="AC98" s="93"/>
      <c r="AD98" s="93"/>
      <c r="AE98" s="93"/>
      <c r="AF98" s="93"/>
      <c r="AG98" s="93"/>
      <c r="AH98" s="92">
        <v>2</v>
      </c>
      <c r="AI98" s="92"/>
      <c r="AJ98" s="92"/>
      <c r="AK98" s="92"/>
      <c r="AL98" s="92"/>
      <c r="AM98" s="92"/>
      <c r="AN98" s="92"/>
      <c r="AO98" s="93">
        <v>4.8592045482154601E-5</v>
      </c>
      <c r="AP98" s="93"/>
      <c r="AQ98" s="93"/>
      <c r="AR98" s="93"/>
      <c r="AS98" s="93"/>
      <c r="AT98" s="93"/>
    </row>
    <row r="99" spans="2:46" s="1" customFormat="1" ht="10.65" customHeight="1" x14ac:dyDescent="0.15">
      <c r="B99" s="90" t="s">
        <v>1108</v>
      </c>
      <c r="C99" s="90"/>
      <c r="D99" s="90"/>
      <c r="E99" s="90"/>
      <c r="F99" s="90"/>
      <c r="G99" s="90"/>
      <c r="H99" s="90"/>
      <c r="I99" s="90"/>
      <c r="J99" s="90"/>
      <c r="K99" s="103">
        <v>3533375.96</v>
      </c>
      <c r="L99" s="103"/>
      <c r="M99" s="103"/>
      <c r="N99" s="103"/>
      <c r="O99" s="103"/>
      <c r="P99" s="103"/>
      <c r="Q99" s="103"/>
      <c r="R99" s="103"/>
      <c r="S99" s="103"/>
      <c r="T99" s="103"/>
      <c r="U99" s="103"/>
      <c r="V99" s="103"/>
      <c r="W99" s="93">
        <v>1.2061914047470201E-3</v>
      </c>
      <c r="X99" s="93"/>
      <c r="Y99" s="93"/>
      <c r="Z99" s="93"/>
      <c r="AA99" s="93"/>
      <c r="AB99" s="93"/>
      <c r="AC99" s="93"/>
      <c r="AD99" s="93"/>
      <c r="AE99" s="93"/>
      <c r="AF99" s="93"/>
      <c r="AG99" s="93"/>
      <c r="AH99" s="92">
        <v>33</v>
      </c>
      <c r="AI99" s="92"/>
      <c r="AJ99" s="92"/>
      <c r="AK99" s="92"/>
      <c r="AL99" s="92"/>
      <c r="AM99" s="92"/>
      <c r="AN99" s="92"/>
      <c r="AO99" s="93">
        <v>8.0176875045555004E-4</v>
      </c>
      <c r="AP99" s="93"/>
      <c r="AQ99" s="93"/>
      <c r="AR99" s="93"/>
      <c r="AS99" s="93"/>
      <c r="AT99" s="93"/>
    </row>
    <row r="100" spans="2:46" s="1" customFormat="1" ht="10.65" customHeight="1" x14ac:dyDescent="0.15">
      <c r="B100" s="90" t="s">
        <v>1109</v>
      </c>
      <c r="C100" s="90"/>
      <c r="D100" s="90"/>
      <c r="E100" s="90"/>
      <c r="F100" s="90"/>
      <c r="G100" s="90"/>
      <c r="H100" s="90"/>
      <c r="I100" s="90"/>
      <c r="J100" s="90"/>
      <c r="K100" s="103">
        <v>3170779.24</v>
      </c>
      <c r="L100" s="103"/>
      <c r="M100" s="103"/>
      <c r="N100" s="103"/>
      <c r="O100" s="103"/>
      <c r="P100" s="103"/>
      <c r="Q100" s="103"/>
      <c r="R100" s="103"/>
      <c r="S100" s="103"/>
      <c r="T100" s="103"/>
      <c r="U100" s="103"/>
      <c r="V100" s="103"/>
      <c r="W100" s="93">
        <v>1.0824114696354799E-3</v>
      </c>
      <c r="X100" s="93"/>
      <c r="Y100" s="93"/>
      <c r="Z100" s="93"/>
      <c r="AA100" s="93"/>
      <c r="AB100" s="93"/>
      <c r="AC100" s="93"/>
      <c r="AD100" s="93"/>
      <c r="AE100" s="93"/>
      <c r="AF100" s="93"/>
      <c r="AG100" s="93"/>
      <c r="AH100" s="92">
        <v>34</v>
      </c>
      <c r="AI100" s="92"/>
      <c r="AJ100" s="92"/>
      <c r="AK100" s="92"/>
      <c r="AL100" s="92"/>
      <c r="AM100" s="92"/>
      <c r="AN100" s="92"/>
      <c r="AO100" s="93">
        <v>8.2606477319662798E-4</v>
      </c>
      <c r="AP100" s="93"/>
      <c r="AQ100" s="93"/>
      <c r="AR100" s="93"/>
      <c r="AS100" s="93"/>
      <c r="AT100" s="93"/>
    </row>
    <row r="101" spans="2:46" s="1" customFormat="1" ht="10.65" customHeight="1" x14ac:dyDescent="0.15">
      <c r="B101" s="90" t="s">
        <v>1110</v>
      </c>
      <c r="C101" s="90"/>
      <c r="D101" s="90"/>
      <c r="E101" s="90"/>
      <c r="F101" s="90"/>
      <c r="G101" s="90"/>
      <c r="H101" s="90"/>
      <c r="I101" s="90"/>
      <c r="J101" s="90"/>
      <c r="K101" s="103">
        <v>2148014.5499999998</v>
      </c>
      <c r="L101" s="103"/>
      <c r="M101" s="103"/>
      <c r="N101" s="103"/>
      <c r="O101" s="103"/>
      <c r="P101" s="103"/>
      <c r="Q101" s="103"/>
      <c r="R101" s="103"/>
      <c r="S101" s="103"/>
      <c r="T101" s="103"/>
      <c r="U101" s="103"/>
      <c r="V101" s="103"/>
      <c r="W101" s="93">
        <v>7.3326946150432904E-4</v>
      </c>
      <c r="X101" s="93"/>
      <c r="Y101" s="93"/>
      <c r="Z101" s="93"/>
      <c r="AA101" s="93"/>
      <c r="AB101" s="93"/>
      <c r="AC101" s="93"/>
      <c r="AD101" s="93"/>
      <c r="AE101" s="93"/>
      <c r="AF101" s="93"/>
      <c r="AG101" s="93"/>
      <c r="AH101" s="92">
        <v>34</v>
      </c>
      <c r="AI101" s="92"/>
      <c r="AJ101" s="92"/>
      <c r="AK101" s="92"/>
      <c r="AL101" s="92"/>
      <c r="AM101" s="92"/>
      <c r="AN101" s="92"/>
      <c r="AO101" s="93">
        <v>8.2606477319662798E-4</v>
      </c>
      <c r="AP101" s="93"/>
      <c r="AQ101" s="93"/>
      <c r="AR101" s="93"/>
      <c r="AS101" s="93"/>
      <c r="AT101" s="93"/>
    </row>
    <row r="102" spans="2:46" s="1" customFormat="1" ht="10.65" customHeight="1" x14ac:dyDescent="0.15">
      <c r="B102" s="90" t="s">
        <v>1111</v>
      </c>
      <c r="C102" s="90"/>
      <c r="D102" s="90"/>
      <c r="E102" s="90"/>
      <c r="F102" s="90"/>
      <c r="G102" s="90"/>
      <c r="H102" s="90"/>
      <c r="I102" s="90"/>
      <c r="J102" s="90"/>
      <c r="K102" s="103">
        <v>21805682.890000001</v>
      </c>
      <c r="L102" s="103"/>
      <c r="M102" s="103"/>
      <c r="N102" s="103"/>
      <c r="O102" s="103"/>
      <c r="P102" s="103"/>
      <c r="Q102" s="103"/>
      <c r="R102" s="103"/>
      <c r="S102" s="103"/>
      <c r="T102" s="103"/>
      <c r="U102" s="103"/>
      <c r="V102" s="103"/>
      <c r="W102" s="93">
        <v>7.4438235767464601E-3</v>
      </c>
      <c r="X102" s="93"/>
      <c r="Y102" s="93"/>
      <c r="Z102" s="93"/>
      <c r="AA102" s="93"/>
      <c r="AB102" s="93"/>
      <c r="AC102" s="93"/>
      <c r="AD102" s="93"/>
      <c r="AE102" s="93"/>
      <c r="AF102" s="93"/>
      <c r="AG102" s="93"/>
      <c r="AH102" s="92">
        <v>198</v>
      </c>
      <c r="AI102" s="92"/>
      <c r="AJ102" s="92"/>
      <c r="AK102" s="92"/>
      <c r="AL102" s="92"/>
      <c r="AM102" s="92"/>
      <c r="AN102" s="92"/>
      <c r="AO102" s="93">
        <v>4.8106125027333E-3</v>
      </c>
      <c r="AP102" s="93"/>
      <c r="AQ102" s="93"/>
      <c r="AR102" s="93"/>
      <c r="AS102" s="93"/>
      <c r="AT102" s="93"/>
    </row>
    <row r="103" spans="2:46" s="1" customFormat="1" ht="10.65" customHeight="1" x14ac:dyDescent="0.15">
      <c r="B103" s="90" t="s">
        <v>1112</v>
      </c>
      <c r="C103" s="90"/>
      <c r="D103" s="90"/>
      <c r="E103" s="90"/>
      <c r="F103" s="90"/>
      <c r="G103" s="90"/>
      <c r="H103" s="90"/>
      <c r="I103" s="90"/>
      <c r="J103" s="90"/>
      <c r="K103" s="103">
        <v>2524060.88</v>
      </c>
      <c r="L103" s="103"/>
      <c r="M103" s="103"/>
      <c r="N103" s="103"/>
      <c r="O103" s="103"/>
      <c r="P103" s="103"/>
      <c r="Q103" s="103"/>
      <c r="R103" s="103"/>
      <c r="S103" s="103"/>
      <c r="T103" s="103"/>
      <c r="U103" s="103"/>
      <c r="V103" s="103"/>
      <c r="W103" s="93">
        <v>8.6164070084243205E-4</v>
      </c>
      <c r="X103" s="93"/>
      <c r="Y103" s="93"/>
      <c r="Z103" s="93"/>
      <c r="AA103" s="93"/>
      <c r="AB103" s="93"/>
      <c r="AC103" s="93"/>
      <c r="AD103" s="93"/>
      <c r="AE103" s="93"/>
      <c r="AF103" s="93"/>
      <c r="AG103" s="93"/>
      <c r="AH103" s="92">
        <v>73</v>
      </c>
      <c r="AI103" s="92"/>
      <c r="AJ103" s="92"/>
      <c r="AK103" s="92"/>
      <c r="AL103" s="92"/>
      <c r="AM103" s="92"/>
      <c r="AN103" s="92"/>
      <c r="AO103" s="93">
        <v>1.77360966009864E-3</v>
      </c>
      <c r="AP103" s="93"/>
      <c r="AQ103" s="93"/>
      <c r="AR103" s="93"/>
      <c r="AS103" s="93"/>
      <c r="AT103" s="93"/>
    </row>
    <row r="104" spans="2:46" s="1" customFormat="1" ht="10.65" customHeight="1" x14ac:dyDescent="0.15">
      <c r="B104" s="90" t="s">
        <v>1113</v>
      </c>
      <c r="C104" s="90"/>
      <c r="D104" s="90"/>
      <c r="E104" s="90"/>
      <c r="F104" s="90"/>
      <c r="G104" s="90"/>
      <c r="H104" s="90"/>
      <c r="I104" s="90"/>
      <c r="J104" s="90"/>
      <c r="K104" s="103">
        <v>3872962.17</v>
      </c>
      <c r="L104" s="103"/>
      <c r="M104" s="103"/>
      <c r="N104" s="103"/>
      <c r="O104" s="103"/>
      <c r="P104" s="103"/>
      <c r="Q104" s="103"/>
      <c r="R104" s="103"/>
      <c r="S104" s="103"/>
      <c r="T104" s="103"/>
      <c r="U104" s="103"/>
      <c r="V104" s="103"/>
      <c r="W104" s="93">
        <v>1.3221162234783399E-3</v>
      </c>
      <c r="X104" s="93"/>
      <c r="Y104" s="93"/>
      <c r="Z104" s="93"/>
      <c r="AA104" s="93"/>
      <c r="AB104" s="93"/>
      <c r="AC104" s="93"/>
      <c r="AD104" s="93"/>
      <c r="AE104" s="93"/>
      <c r="AF104" s="93"/>
      <c r="AG104" s="93"/>
      <c r="AH104" s="92">
        <v>129</v>
      </c>
      <c r="AI104" s="92"/>
      <c r="AJ104" s="92"/>
      <c r="AK104" s="92"/>
      <c r="AL104" s="92"/>
      <c r="AM104" s="92"/>
      <c r="AN104" s="92"/>
      <c r="AO104" s="93">
        <v>3.13418693359897E-3</v>
      </c>
      <c r="AP104" s="93"/>
      <c r="AQ104" s="93"/>
      <c r="AR104" s="93"/>
      <c r="AS104" s="93"/>
      <c r="AT104" s="93"/>
    </row>
    <row r="105" spans="2:46" s="1" customFormat="1" ht="10.65" customHeight="1" x14ac:dyDescent="0.15">
      <c r="B105" s="90" t="s">
        <v>1114</v>
      </c>
      <c r="C105" s="90"/>
      <c r="D105" s="90"/>
      <c r="E105" s="90"/>
      <c r="F105" s="90"/>
      <c r="G105" s="90"/>
      <c r="H105" s="90"/>
      <c r="I105" s="90"/>
      <c r="J105" s="90"/>
      <c r="K105" s="103">
        <v>4301007.28</v>
      </c>
      <c r="L105" s="103"/>
      <c r="M105" s="103"/>
      <c r="N105" s="103"/>
      <c r="O105" s="103"/>
      <c r="P105" s="103"/>
      <c r="Q105" s="103"/>
      <c r="R105" s="103"/>
      <c r="S105" s="103"/>
      <c r="T105" s="103"/>
      <c r="U105" s="103"/>
      <c r="V105" s="103"/>
      <c r="W105" s="93">
        <v>1.46823832833525E-3</v>
      </c>
      <c r="X105" s="93"/>
      <c r="Y105" s="93"/>
      <c r="Z105" s="93"/>
      <c r="AA105" s="93"/>
      <c r="AB105" s="93"/>
      <c r="AC105" s="93"/>
      <c r="AD105" s="93"/>
      <c r="AE105" s="93"/>
      <c r="AF105" s="93"/>
      <c r="AG105" s="93"/>
      <c r="AH105" s="92">
        <v>148</v>
      </c>
      <c r="AI105" s="92"/>
      <c r="AJ105" s="92"/>
      <c r="AK105" s="92"/>
      <c r="AL105" s="92"/>
      <c r="AM105" s="92"/>
      <c r="AN105" s="92"/>
      <c r="AO105" s="93">
        <v>3.5958113656794398E-3</v>
      </c>
      <c r="AP105" s="93"/>
      <c r="AQ105" s="93"/>
      <c r="AR105" s="93"/>
      <c r="AS105" s="93"/>
      <c r="AT105" s="93"/>
    </row>
    <row r="106" spans="2:46" s="1" customFormat="1" ht="10.65" customHeight="1" x14ac:dyDescent="0.15">
      <c r="B106" s="90" t="s">
        <v>1115</v>
      </c>
      <c r="C106" s="90"/>
      <c r="D106" s="90"/>
      <c r="E106" s="90"/>
      <c r="F106" s="90"/>
      <c r="G106" s="90"/>
      <c r="H106" s="90"/>
      <c r="I106" s="90"/>
      <c r="J106" s="90"/>
      <c r="K106" s="103">
        <v>6150615.5899999999</v>
      </c>
      <c r="L106" s="103"/>
      <c r="M106" s="103"/>
      <c r="N106" s="103"/>
      <c r="O106" s="103"/>
      <c r="P106" s="103"/>
      <c r="Q106" s="103"/>
      <c r="R106" s="103"/>
      <c r="S106" s="103"/>
      <c r="T106" s="103"/>
      <c r="U106" s="103"/>
      <c r="V106" s="103"/>
      <c r="W106" s="93">
        <v>2.0996406107209199E-3</v>
      </c>
      <c r="X106" s="93"/>
      <c r="Y106" s="93"/>
      <c r="Z106" s="93"/>
      <c r="AA106" s="93"/>
      <c r="AB106" s="93"/>
      <c r="AC106" s="93"/>
      <c r="AD106" s="93"/>
      <c r="AE106" s="93"/>
      <c r="AF106" s="93"/>
      <c r="AG106" s="93"/>
      <c r="AH106" s="92">
        <v>242</v>
      </c>
      <c r="AI106" s="92"/>
      <c r="AJ106" s="92"/>
      <c r="AK106" s="92"/>
      <c r="AL106" s="92"/>
      <c r="AM106" s="92"/>
      <c r="AN106" s="92"/>
      <c r="AO106" s="93">
        <v>5.8796375033406999E-3</v>
      </c>
      <c r="AP106" s="93"/>
      <c r="AQ106" s="93"/>
      <c r="AR106" s="93"/>
      <c r="AS106" s="93"/>
      <c r="AT106" s="93"/>
    </row>
    <row r="107" spans="2:46" s="1" customFormat="1" ht="10.65" customHeight="1" x14ac:dyDescent="0.15">
      <c r="B107" s="90" t="s">
        <v>1116</v>
      </c>
      <c r="C107" s="90"/>
      <c r="D107" s="90"/>
      <c r="E107" s="90"/>
      <c r="F107" s="90"/>
      <c r="G107" s="90"/>
      <c r="H107" s="90"/>
      <c r="I107" s="90"/>
      <c r="J107" s="90"/>
      <c r="K107" s="103">
        <v>138760540.99000001</v>
      </c>
      <c r="L107" s="103"/>
      <c r="M107" s="103"/>
      <c r="N107" s="103"/>
      <c r="O107" s="103"/>
      <c r="P107" s="103"/>
      <c r="Q107" s="103"/>
      <c r="R107" s="103"/>
      <c r="S107" s="103"/>
      <c r="T107" s="103"/>
      <c r="U107" s="103"/>
      <c r="V107" s="103"/>
      <c r="W107" s="93">
        <v>4.7368797930063503E-2</v>
      </c>
      <c r="X107" s="93"/>
      <c r="Y107" s="93"/>
      <c r="Z107" s="93"/>
      <c r="AA107" s="93"/>
      <c r="AB107" s="93"/>
      <c r="AC107" s="93"/>
      <c r="AD107" s="93"/>
      <c r="AE107" s="93"/>
      <c r="AF107" s="93"/>
      <c r="AG107" s="93"/>
      <c r="AH107" s="92">
        <v>6466</v>
      </c>
      <c r="AI107" s="92"/>
      <c r="AJ107" s="92"/>
      <c r="AK107" s="92"/>
      <c r="AL107" s="92"/>
      <c r="AM107" s="92"/>
      <c r="AN107" s="92"/>
      <c r="AO107" s="93">
        <v>0.15709808304380601</v>
      </c>
      <c r="AP107" s="93"/>
      <c r="AQ107" s="93"/>
      <c r="AR107" s="93"/>
      <c r="AS107" s="93"/>
      <c r="AT107" s="93"/>
    </row>
    <row r="108" spans="2:46" s="1" customFormat="1" ht="10.65" customHeight="1" x14ac:dyDescent="0.15">
      <c r="B108" s="90" t="s">
        <v>1117</v>
      </c>
      <c r="C108" s="90"/>
      <c r="D108" s="90"/>
      <c r="E108" s="90"/>
      <c r="F108" s="90"/>
      <c r="G108" s="90"/>
      <c r="H108" s="90"/>
      <c r="I108" s="90"/>
      <c r="J108" s="90"/>
      <c r="K108" s="103">
        <v>11561716.74</v>
      </c>
      <c r="L108" s="103"/>
      <c r="M108" s="103"/>
      <c r="N108" s="103"/>
      <c r="O108" s="103"/>
      <c r="P108" s="103"/>
      <c r="Q108" s="103"/>
      <c r="R108" s="103"/>
      <c r="S108" s="103"/>
      <c r="T108" s="103"/>
      <c r="U108" s="103"/>
      <c r="V108" s="103"/>
      <c r="W108" s="93">
        <v>3.9468325798842404E-3</v>
      </c>
      <c r="X108" s="93"/>
      <c r="Y108" s="93"/>
      <c r="Z108" s="93"/>
      <c r="AA108" s="93"/>
      <c r="AB108" s="93"/>
      <c r="AC108" s="93"/>
      <c r="AD108" s="93"/>
      <c r="AE108" s="93"/>
      <c r="AF108" s="93"/>
      <c r="AG108" s="93"/>
      <c r="AH108" s="92">
        <v>917</v>
      </c>
      <c r="AI108" s="92"/>
      <c r="AJ108" s="92"/>
      <c r="AK108" s="92"/>
      <c r="AL108" s="92"/>
      <c r="AM108" s="92"/>
      <c r="AN108" s="92"/>
      <c r="AO108" s="93">
        <v>2.2279452853567899E-2</v>
      </c>
      <c r="AP108" s="93"/>
      <c r="AQ108" s="93"/>
      <c r="AR108" s="93"/>
      <c r="AS108" s="93"/>
      <c r="AT108" s="93"/>
    </row>
    <row r="109" spans="2:46" s="1" customFormat="1" ht="10.65" customHeight="1" x14ac:dyDescent="0.15">
      <c r="B109" s="90" t="s">
        <v>1118</v>
      </c>
      <c r="C109" s="90"/>
      <c r="D109" s="90"/>
      <c r="E109" s="90"/>
      <c r="F109" s="90"/>
      <c r="G109" s="90"/>
      <c r="H109" s="90"/>
      <c r="I109" s="90"/>
      <c r="J109" s="90"/>
      <c r="K109" s="103">
        <v>30619831.749999899</v>
      </c>
      <c r="L109" s="103"/>
      <c r="M109" s="103"/>
      <c r="N109" s="103"/>
      <c r="O109" s="103"/>
      <c r="P109" s="103"/>
      <c r="Q109" s="103"/>
      <c r="R109" s="103"/>
      <c r="S109" s="103"/>
      <c r="T109" s="103"/>
      <c r="U109" s="103"/>
      <c r="V109" s="103"/>
      <c r="W109" s="93">
        <v>1.0452716690711201E-2</v>
      </c>
      <c r="X109" s="93"/>
      <c r="Y109" s="93"/>
      <c r="Z109" s="93"/>
      <c r="AA109" s="93"/>
      <c r="AB109" s="93"/>
      <c r="AC109" s="93"/>
      <c r="AD109" s="93"/>
      <c r="AE109" s="93"/>
      <c r="AF109" s="93"/>
      <c r="AG109" s="93"/>
      <c r="AH109" s="92">
        <v>1031</v>
      </c>
      <c r="AI109" s="92"/>
      <c r="AJ109" s="92"/>
      <c r="AK109" s="92"/>
      <c r="AL109" s="92"/>
      <c r="AM109" s="92"/>
      <c r="AN109" s="92"/>
      <c r="AO109" s="93">
        <v>2.5049199446050701E-2</v>
      </c>
      <c r="AP109" s="93"/>
      <c r="AQ109" s="93"/>
      <c r="AR109" s="93"/>
      <c r="AS109" s="93"/>
      <c r="AT109" s="93"/>
    </row>
    <row r="110" spans="2:46" s="1" customFormat="1" ht="10.65" customHeight="1" x14ac:dyDescent="0.15">
      <c r="B110" s="90" t="s">
        <v>1119</v>
      </c>
      <c r="C110" s="90"/>
      <c r="D110" s="90"/>
      <c r="E110" s="90"/>
      <c r="F110" s="90"/>
      <c r="G110" s="90"/>
      <c r="H110" s="90"/>
      <c r="I110" s="90"/>
      <c r="J110" s="90"/>
      <c r="K110" s="103">
        <v>105276485.48999999</v>
      </c>
      <c r="L110" s="103"/>
      <c r="M110" s="103"/>
      <c r="N110" s="103"/>
      <c r="O110" s="103"/>
      <c r="P110" s="103"/>
      <c r="Q110" s="103"/>
      <c r="R110" s="103"/>
      <c r="S110" s="103"/>
      <c r="T110" s="103"/>
      <c r="U110" s="103"/>
      <c r="V110" s="103"/>
      <c r="W110" s="93">
        <v>3.5938318864888699E-2</v>
      </c>
      <c r="X110" s="93"/>
      <c r="Y110" s="93"/>
      <c r="Z110" s="93"/>
      <c r="AA110" s="93"/>
      <c r="AB110" s="93"/>
      <c r="AC110" s="93"/>
      <c r="AD110" s="93"/>
      <c r="AE110" s="93"/>
      <c r="AF110" s="93"/>
      <c r="AG110" s="93"/>
      <c r="AH110" s="92">
        <v>3014</v>
      </c>
      <c r="AI110" s="92"/>
      <c r="AJ110" s="92"/>
      <c r="AK110" s="92"/>
      <c r="AL110" s="92"/>
      <c r="AM110" s="92"/>
      <c r="AN110" s="92"/>
      <c r="AO110" s="93">
        <v>7.3228212541606899E-2</v>
      </c>
      <c r="AP110" s="93"/>
      <c r="AQ110" s="93"/>
      <c r="AR110" s="93"/>
      <c r="AS110" s="93"/>
      <c r="AT110" s="93"/>
    </row>
    <row r="111" spans="2:46" s="1" customFormat="1" ht="10.65" customHeight="1" x14ac:dyDescent="0.15">
      <c r="B111" s="90" t="s">
        <v>1120</v>
      </c>
      <c r="C111" s="90"/>
      <c r="D111" s="90"/>
      <c r="E111" s="90"/>
      <c r="F111" s="90"/>
      <c r="G111" s="90"/>
      <c r="H111" s="90"/>
      <c r="I111" s="90"/>
      <c r="J111" s="90"/>
      <c r="K111" s="103">
        <v>17861934.579999998</v>
      </c>
      <c r="L111" s="103"/>
      <c r="M111" s="103"/>
      <c r="N111" s="103"/>
      <c r="O111" s="103"/>
      <c r="P111" s="103"/>
      <c r="Q111" s="103"/>
      <c r="R111" s="103"/>
      <c r="S111" s="103"/>
      <c r="T111" s="103"/>
      <c r="U111" s="103"/>
      <c r="V111" s="103"/>
      <c r="W111" s="93">
        <v>6.0975430314948896E-3</v>
      </c>
      <c r="X111" s="93"/>
      <c r="Y111" s="93"/>
      <c r="Z111" s="93"/>
      <c r="AA111" s="93"/>
      <c r="AB111" s="93"/>
      <c r="AC111" s="93"/>
      <c r="AD111" s="93"/>
      <c r="AE111" s="93"/>
      <c r="AF111" s="93"/>
      <c r="AG111" s="93"/>
      <c r="AH111" s="92">
        <v>411</v>
      </c>
      <c r="AI111" s="92"/>
      <c r="AJ111" s="92"/>
      <c r="AK111" s="92"/>
      <c r="AL111" s="92"/>
      <c r="AM111" s="92"/>
      <c r="AN111" s="92"/>
      <c r="AO111" s="93">
        <v>9.9856653465827602E-3</v>
      </c>
      <c r="AP111" s="93"/>
      <c r="AQ111" s="93"/>
      <c r="AR111" s="93"/>
      <c r="AS111" s="93"/>
      <c r="AT111" s="93"/>
    </row>
    <row r="112" spans="2:46" s="1" customFormat="1" ht="10.65" customHeight="1" x14ac:dyDescent="0.15">
      <c r="B112" s="90" t="s">
        <v>1121</v>
      </c>
      <c r="C112" s="90"/>
      <c r="D112" s="90"/>
      <c r="E112" s="90"/>
      <c r="F112" s="90"/>
      <c r="G112" s="90"/>
      <c r="H112" s="90"/>
      <c r="I112" s="90"/>
      <c r="J112" s="90"/>
      <c r="K112" s="103">
        <v>311241169.239999</v>
      </c>
      <c r="L112" s="103"/>
      <c r="M112" s="103"/>
      <c r="N112" s="103"/>
      <c r="O112" s="103"/>
      <c r="P112" s="103"/>
      <c r="Q112" s="103"/>
      <c r="R112" s="103"/>
      <c r="S112" s="103"/>
      <c r="T112" s="103"/>
      <c r="U112" s="103"/>
      <c r="V112" s="103"/>
      <c r="W112" s="93">
        <v>0.10624864927781399</v>
      </c>
      <c r="X112" s="93"/>
      <c r="Y112" s="93"/>
      <c r="Z112" s="93"/>
      <c r="AA112" s="93"/>
      <c r="AB112" s="93"/>
      <c r="AC112" s="93"/>
      <c r="AD112" s="93"/>
      <c r="AE112" s="93"/>
      <c r="AF112" s="93"/>
      <c r="AG112" s="93"/>
      <c r="AH112" s="92">
        <v>5677</v>
      </c>
      <c r="AI112" s="92"/>
      <c r="AJ112" s="92"/>
      <c r="AK112" s="92"/>
      <c r="AL112" s="92"/>
      <c r="AM112" s="92"/>
      <c r="AN112" s="92"/>
      <c r="AO112" s="93">
        <v>0.13792852110109599</v>
      </c>
      <c r="AP112" s="93"/>
      <c r="AQ112" s="93"/>
      <c r="AR112" s="93"/>
      <c r="AS112" s="93"/>
      <c r="AT112" s="93"/>
    </row>
    <row r="113" spans="2:46" s="1" customFormat="1" ht="10.65" customHeight="1" x14ac:dyDescent="0.15">
      <c r="B113" s="90" t="s">
        <v>1122</v>
      </c>
      <c r="C113" s="90"/>
      <c r="D113" s="90"/>
      <c r="E113" s="90"/>
      <c r="F113" s="90"/>
      <c r="G113" s="90"/>
      <c r="H113" s="90"/>
      <c r="I113" s="90"/>
      <c r="J113" s="90"/>
      <c r="K113" s="103">
        <v>25246960.890000001</v>
      </c>
      <c r="L113" s="103"/>
      <c r="M113" s="103"/>
      <c r="N113" s="103"/>
      <c r="O113" s="103"/>
      <c r="P113" s="103"/>
      <c r="Q113" s="103"/>
      <c r="R113" s="103"/>
      <c r="S113" s="103"/>
      <c r="T113" s="103"/>
      <c r="U113" s="103"/>
      <c r="V113" s="103"/>
      <c r="W113" s="93">
        <v>8.6185754265170802E-3</v>
      </c>
      <c r="X113" s="93"/>
      <c r="Y113" s="93"/>
      <c r="Z113" s="93"/>
      <c r="AA113" s="93"/>
      <c r="AB113" s="93"/>
      <c r="AC113" s="93"/>
      <c r="AD113" s="93"/>
      <c r="AE113" s="93"/>
      <c r="AF113" s="93"/>
      <c r="AG113" s="93"/>
      <c r="AH113" s="92">
        <v>418</v>
      </c>
      <c r="AI113" s="92"/>
      <c r="AJ113" s="92"/>
      <c r="AK113" s="92"/>
      <c r="AL113" s="92"/>
      <c r="AM113" s="92"/>
      <c r="AN113" s="92"/>
      <c r="AO113" s="93">
        <v>1.01557375057703E-2</v>
      </c>
      <c r="AP113" s="93"/>
      <c r="AQ113" s="93"/>
      <c r="AR113" s="93"/>
      <c r="AS113" s="93"/>
      <c r="AT113" s="93"/>
    </row>
    <row r="114" spans="2:46" s="1" customFormat="1" ht="10.65" customHeight="1" x14ac:dyDescent="0.15">
      <c r="B114" s="90" t="s">
        <v>1123</v>
      </c>
      <c r="C114" s="90"/>
      <c r="D114" s="90"/>
      <c r="E114" s="90"/>
      <c r="F114" s="90"/>
      <c r="G114" s="90"/>
      <c r="H114" s="90"/>
      <c r="I114" s="90"/>
      <c r="J114" s="90"/>
      <c r="K114" s="103">
        <v>38968416.280000001</v>
      </c>
      <c r="L114" s="103"/>
      <c r="M114" s="103"/>
      <c r="N114" s="103"/>
      <c r="O114" s="103"/>
      <c r="P114" s="103"/>
      <c r="Q114" s="103"/>
      <c r="R114" s="103"/>
      <c r="S114" s="103"/>
      <c r="T114" s="103"/>
      <c r="U114" s="103"/>
      <c r="V114" s="103"/>
      <c r="W114" s="93">
        <v>1.33026797333901E-2</v>
      </c>
      <c r="X114" s="93"/>
      <c r="Y114" s="93"/>
      <c r="Z114" s="93"/>
      <c r="AA114" s="93"/>
      <c r="AB114" s="93"/>
      <c r="AC114" s="93"/>
      <c r="AD114" s="93"/>
      <c r="AE114" s="93"/>
      <c r="AF114" s="93"/>
      <c r="AG114" s="93"/>
      <c r="AH114" s="92">
        <v>565</v>
      </c>
      <c r="AI114" s="92"/>
      <c r="AJ114" s="92"/>
      <c r="AK114" s="92"/>
      <c r="AL114" s="92"/>
      <c r="AM114" s="92"/>
      <c r="AN114" s="92"/>
      <c r="AO114" s="93">
        <v>1.3727252848708699E-2</v>
      </c>
      <c r="AP114" s="93"/>
      <c r="AQ114" s="93"/>
      <c r="AR114" s="93"/>
      <c r="AS114" s="93"/>
      <c r="AT114" s="93"/>
    </row>
    <row r="115" spans="2:46" s="1" customFormat="1" ht="10.65" customHeight="1" x14ac:dyDescent="0.15">
      <c r="B115" s="90" t="s">
        <v>1124</v>
      </c>
      <c r="C115" s="90"/>
      <c r="D115" s="90"/>
      <c r="E115" s="90"/>
      <c r="F115" s="90"/>
      <c r="G115" s="90"/>
      <c r="H115" s="90"/>
      <c r="I115" s="90"/>
      <c r="J115" s="90"/>
      <c r="K115" s="103">
        <v>161530920.25999999</v>
      </c>
      <c r="L115" s="103"/>
      <c r="M115" s="103"/>
      <c r="N115" s="103"/>
      <c r="O115" s="103"/>
      <c r="P115" s="103"/>
      <c r="Q115" s="103"/>
      <c r="R115" s="103"/>
      <c r="S115" s="103"/>
      <c r="T115" s="103"/>
      <c r="U115" s="103"/>
      <c r="V115" s="103"/>
      <c r="W115" s="93">
        <v>5.5141940689065E-2</v>
      </c>
      <c r="X115" s="93"/>
      <c r="Y115" s="93"/>
      <c r="Z115" s="93"/>
      <c r="AA115" s="93"/>
      <c r="AB115" s="93"/>
      <c r="AC115" s="93"/>
      <c r="AD115" s="93"/>
      <c r="AE115" s="93"/>
      <c r="AF115" s="93"/>
      <c r="AG115" s="93"/>
      <c r="AH115" s="92">
        <v>2333</v>
      </c>
      <c r="AI115" s="92"/>
      <c r="AJ115" s="92"/>
      <c r="AK115" s="92"/>
      <c r="AL115" s="92"/>
      <c r="AM115" s="92"/>
      <c r="AN115" s="92"/>
      <c r="AO115" s="93">
        <v>5.6682621054933303E-2</v>
      </c>
      <c r="AP115" s="93"/>
      <c r="AQ115" s="93"/>
      <c r="AR115" s="93"/>
      <c r="AS115" s="93"/>
      <c r="AT115" s="93"/>
    </row>
    <row r="116" spans="2:46" s="1" customFormat="1" ht="10.65" customHeight="1" x14ac:dyDescent="0.15">
      <c r="B116" s="90" t="s">
        <v>1125</v>
      </c>
      <c r="C116" s="90"/>
      <c r="D116" s="90"/>
      <c r="E116" s="90"/>
      <c r="F116" s="90"/>
      <c r="G116" s="90"/>
      <c r="H116" s="90"/>
      <c r="I116" s="90"/>
      <c r="J116" s="90"/>
      <c r="K116" s="103">
        <v>23155474.210000001</v>
      </c>
      <c r="L116" s="103"/>
      <c r="M116" s="103"/>
      <c r="N116" s="103"/>
      <c r="O116" s="103"/>
      <c r="P116" s="103"/>
      <c r="Q116" s="103"/>
      <c r="R116" s="103"/>
      <c r="S116" s="103"/>
      <c r="T116" s="103"/>
      <c r="U116" s="103"/>
      <c r="V116" s="103"/>
      <c r="W116" s="93">
        <v>7.9046029296422002E-3</v>
      </c>
      <c r="X116" s="93"/>
      <c r="Y116" s="93"/>
      <c r="Z116" s="93"/>
      <c r="AA116" s="93"/>
      <c r="AB116" s="93"/>
      <c r="AC116" s="93"/>
      <c r="AD116" s="93"/>
      <c r="AE116" s="93"/>
      <c r="AF116" s="93"/>
      <c r="AG116" s="93"/>
      <c r="AH116" s="92">
        <v>346</v>
      </c>
      <c r="AI116" s="92"/>
      <c r="AJ116" s="92"/>
      <c r="AK116" s="92"/>
      <c r="AL116" s="92"/>
      <c r="AM116" s="92"/>
      <c r="AN116" s="92"/>
      <c r="AO116" s="93">
        <v>8.4064238684127407E-3</v>
      </c>
      <c r="AP116" s="93"/>
      <c r="AQ116" s="93"/>
      <c r="AR116" s="93"/>
      <c r="AS116" s="93"/>
      <c r="AT116" s="93"/>
    </row>
    <row r="117" spans="2:46" s="1" customFormat="1" ht="10.65" customHeight="1" x14ac:dyDescent="0.15">
      <c r="B117" s="90" t="s">
        <v>1126</v>
      </c>
      <c r="C117" s="90"/>
      <c r="D117" s="90"/>
      <c r="E117" s="90"/>
      <c r="F117" s="90"/>
      <c r="G117" s="90"/>
      <c r="H117" s="90"/>
      <c r="I117" s="90"/>
      <c r="J117" s="90"/>
      <c r="K117" s="103">
        <v>738560274.21000099</v>
      </c>
      <c r="L117" s="103"/>
      <c r="M117" s="103"/>
      <c r="N117" s="103"/>
      <c r="O117" s="103"/>
      <c r="P117" s="103"/>
      <c r="Q117" s="103"/>
      <c r="R117" s="103"/>
      <c r="S117" s="103"/>
      <c r="T117" s="103"/>
      <c r="U117" s="103"/>
      <c r="V117" s="103"/>
      <c r="W117" s="93">
        <v>0.25212291721136498</v>
      </c>
      <c r="X117" s="93"/>
      <c r="Y117" s="93"/>
      <c r="Z117" s="93"/>
      <c r="AA117" s="93"/>
      <c r="AB117" s="93"/>
      <c r="AC117" s="93"/>
      <c r="AD117" s="93"/>
      <c r="AE117" s="93"/>
      <c r="AF117" s="93"/>
      <c r="AG117" s="93"/>
      <c r="AH117" s="92">
        <v>8525</v>
      </c>
      <c r="AI117" s="92"/>
      <c r="AJ117" s="92"/>
      <c r="AK117" s="92"/>
      <c r="AL117" s="92"/>
      <c r="AM117" s="92"/>
      <c r="AN117" s="92"/>
      <c r="AO117" s="93">
        <v>0.207123593867684</v>
      </c>
      <c r="AP117" s="93"/>
      <c r="AQ117" s="93"/>
      <c r="AR117" s="93"/>
      <c r="AS117" s="93"/>
      <c r="AT117" s="93"/>
    </row>
    <row r="118" spans="2:46" s="1" customFormat="1" ht="10.65" customHeight="1" x14ac:dyDescent="0.15">
      <c r="B118" s="90" t="s">
        <v>1127</v>
      </c>
      <c r="C118" s="90"/>
      <c r="D118" s="90"/>
      <c r="E118" s="90"/>
      <c r="F118" s="90"/>
      <c r="G118" s="90"/>
      <c r="H118" s="90"/>
      <c r="I118" s="90"/>
      <c r="J118" s="90"/>
      <c r="K118" s="103">
        <v>66188851.579999901</v>
      </c>
      <c r="L118" s="103"/>
      <c r="M118" s="103"/>
      <c r="N118" s="103"/>
      <c r="O118" s="103"/>
      <c r="P118" s="103"/>
      <c r="Q118" s="103"/>
      <c r="R118" s="103"/>
      <c r="S118" s="103"/>
      <c r="T118" s="103"/>
      <c r="U118" s="103"/>
      <c r="V118" s="103"/>
      <c r="W118" s="93">
        <v>2.25949417128746E-2</v>
      </c>
      <c r="X118" s="93"/>
      <c r="Y118" s="93"/>
      <c r="Z118" s="93"/>
      <c r="AA118" s="93"/>
      <c r="AB118" s="93"/>
      <c r="AC118" s="93"/>
      <c r="AD118" s="93"/>
      <c r="AE118" s="93"/>
      <c r="AF118" s="93"/>
      <c r="AG118" s="93"/>
      <c r="AH118" s="92">
        <v>710</v>
      </c>
      <c r="AI118" s="92"/>
      <c r="AJ118" s="92"/>
      <c r="AK118" s="92"/>
      <c r="AL118" s="92"/>
      <c r="AM118" s="92"/>
      <c r="AN118" s="92"/>
      <c r="AO118" s="93">
        <v>1.7250176146164899E-2</v>
      </c>
      <c r="AP118" s="93"/>
      <c r="AQ118" s="93"/>
      <c r="AR118" s="93"/>
      <c r="AS118" s="93"/>
      <c r="AT118" s="93"/>
    </row>
    <row r="119" spans="2:46" s="1" customFormat="1" ht="10.65" customHeight="1" x14ac:dyDescent="0.15">
      <c r="B119" s="90" t="s">
        <v>1128</v>
      </c>
      <c r="C119" s="90"/>
      <c r="D119" s="90"/>
      <c r="E119" s="90"/>
      <c r="F119" s="90"/>
      <c r="G119" s="90"/>
      <c r="H119" s="90"/>
      <c r="I119" s="90"/>
      <c r="J119" s="90"/>
      <c r="K119" s="103">
        <v>24699283.84</v>
      </c>
      <c r="L119" s="103"/>
      <c r="M119" s="103"/>
      <c r="N119" s="103"/>
      <c r="O119" s="103"/>
      <c r="P119" s="103"/>
      <c r="Q119" s="103"/>
      <c r="R119" s="103"/>
      <c r="S119" s="103"/>
      <c r="T119" s="103"/>
      <c r="U119" s="103"/>
      <c r="V119" s="103"/>
      <c r="W119" s="93">
        <v>8.4316144696968496E-3</v>
      </c>
      <c r="X119" s="93"/>
      <c r="Y119" s="93"/>
      <c r="Z119" s="93"/>
      <c r="AA119" s="93"/>
      <c r="AB119" s="93"/>
      <c r="AC119" s="93"/>
      <c r="AD119" s="93"/>
      <c r="AE119" s="93"/>
      <c r="AF119" s="93"/>
      <c r="AG119" s="93"/>
      <c r="AH119" s="92">
        <v>270</v>
      </c>
      <c r="AI119" s="92"/>
      <c r="AJ119" s="92"/>
      <c r="AK119" s="92"/>
      <c r="AL119" s="92"/>
      <c r="AM119" s="92"/>
      <c r="AN119" s="92"/>
      <c r="AO119" s="93">
        <v>6.5599261400908701E-3</v>
      </c>
      <c r="AP119" s="93"/>
      <c r="AQ119" s="93"/>
      <c r="AR119" s="93"/>
      <c r="AS119" s="93"/>
      <c r="AT119" s="93"/>
    </row>
    <row r="120" spans="2:46" s="1" customFormat="1" ht="10.65" customHeight="1" x14ac:dyDescent="0.15">
      <c r="B120" s="90" t="s">
        <v>1129</v>
      </c>
      <c r="C120" s="90"/>
      <c r="D120" s="90"/>
      <c r="E120" s="90"/>
      <c r="F120" s="90"/>
      <c r="G120" s="90"/>
      <c r="H120" s="90"/>
      <c r="I120" s="90"/>
      <c r="J120" s="90"/>
      <c r="K120" s="103">
        <v>29432553.420000002</v>
      </c>
      <c r="L120" s="103"/>
      <c r="M120" s="103"/>
      <c r="N120" s="103"/>
      <c r="O120" s="103"/>
      <c r="P120" s="103"/>
      <c r="Q120" s="103"/>
      <c r="R120" s="103"/>
      <c r="S120" s="103"/>
      <c r="T120" s="103"/>
      <c r="U120" s="103"/>
      <c r="V120" s="103"/>
      <c r="W120" s="93">
        <v>1.0047414528444799E-2</v>
      </c>
      <c r="X120" s="93"/>
      <c r="Y120" s="93"/>
      <c r="Z120" s="93"/>
      <c r="AA120" s="93"/>
      <c r="AB120" s="93"/>
      <c r="AC120" s="93"/>
      <c r="AD120" s="93"/>
      <c r="AE120" s="93"/>
      <c r="AF120" s="93"/>
      <c r="AG120" s="93"/>
      <c r="AH120" s="92">
        <v>342</v>
      </c>
      <c r="AI120" s="92"/>
      <c r="AJ120" s="92"/>
      <c r="AK120" s="92"/>
      <c r="AL120" s="92"/>
      <c r="AM120" s="92"/>
      <c r="AN120" s="92"/>
      <c r="AO120" s="93">
        <v>8.3092397774484298E-3</v>
      </c>
      <c r="AP120" s="93"/>
      <c r="AQ120" s="93"/>
      <c r="AR120" s="93"/>
      <c r="AS120" s="93"/>
      <c r="AT120" s="93"/>
    </row>
    <row r="121" spans="2:46" s="1" customFormat="1" ht="10.65" customHeight="1" x14ac:dyDescent="0.15">
      <c r="B121" s="90" t="s">
        <v>1133</v>
      </c>
      <c r="C121" s="90"/>
      <c r="D121" s="90"/>
      <c r="E121" s="90"/>
      <c r="F121" s="90"/>
      <c r="G121" s="90"/>
      <c r="H121" s="90"/>
      <c r="I121" s="90"/>
      <c r="J121" s="90"/>
      <c r="K121" s="103">
        <v>15863083.300000001</v>
      </c>
      <c r="L121" s="103"/>
      <c r="M121" s="103"/>
      <c r="N121" s="103"/>
      <c r="O121" s="103"/>
      <c r="P121" s="103"/>
      <c r="Q121" s="103"/>
      <c r="R121" s="103"/>
      <c r="S121" s="103"/>
      <c r="T121" s="103"/>
      <c r="U121" s="103"/>
      <c r="V121" s="103"/>
      <c r="W121" s="93">
        <v>5.4151935559232202E-3</v>
      </c>
      <c r="X121" s="93"/>
      <c r="Y121" s="93"/>
      <c r="Z121" s="93"/>
      <c r="AA121" s="93"/>
      <c r="AB121" s="93"/>
      <c r="AC121" s="93"/>
      <c r="AD121" s="93"/>
      <c r="AE121" s="93"/>
      <c r="AF121" s="93"/>
      <c r="AG121" s="93"/>
      <c r="AH121" s="92">
        <v>200</v>
      </c>
      <c r="AI121" s="92"/>
      <c r="AJ121" s="92"/>
      <c r="AK121" s="92"/>
      <c r="AL121" s="92"/>
      <c r="AM121" s="92"/>
      <c r="AN121" s="92"/>
      <c r="AO121" s="93">
        <v>4.8592045482154598E-3</v>
      </c>
      <c r="AP121" s="93"/>
      <c r="AQ121" s="93"/>
      <c r="AR121" s="93"/>
      <c r="AS121" s="93"/>
      <c r="AT121" s="93"/>
    </row>
    <row r="122" spans="2:46" s="1" customFormat="1" ht="10.65" customHeight="1" x14ac:dyDescent="0.15">
      <c r="B122" s="90" t="s">
        <v>1130</v>
      </c>
      <c r="C122" s="90"/>
      <c r="D122" s="90"/>
      <c r="E122" s="90"/>
      <c r="F122" s="90"/>
      <c r="G122" s="90"/>
      <c r="H122" s="90"/>
      <c r="I122" s="90"/>
      <c r="J122" s="90"/>
      <c r="K122" s="103">
        <v>1027232304.8</v>
      </c>
      <c r="L122" s="103"/>
      <c r="M122" s="103"/>
      <c r="N122" s="103"/>
      <c r="O122" s="103"/>
      <c r="P122" s="103"/>
      <c r="Q122" s="103"/>
      <c r="R122" s="103"/>
      <c r="S122" s="103"/>
      <c r="T122" s="103"/>
      <c r="U122" s="103"/>
      <c r="V122" s="103"/>
      <c r="W122" s="93">
        <v>0.350667121403132</v>
      </c>
      <c r="X122" s="93"/>
      <c r="Y122" s="93"/>
      <c r="Z122" s="93"/>
      <c r="AA122" s="93"/>
      <c r="AB122" s="93"/>
      <c r="AC122" s="93"/>
      <c r="AD122" s="93"/>
      <c r="AE122" s="93"/>
      <c r="AF122" s="93"/>
      <c r="AG122" s="93"/>
      <c r="AH122" s="92">
        <v>8046</v>
      </c>
      <c r="AI122" s="92"/>
      <c r="AJ122" s="92"/>
      <c r="AK122" s="92"/>
      <c r="AL122" s="92"/>
      <c r="AM122" s="92"/>
      <c r="AN122" s="92"/>
      <c r="AO122" s="93">
        <v>0.195485798974708</v>
      </c>
      <c r="AP122" s="93"/>
      <c r="AQ122" s="93"/>
      <c r="AR122" s="93"/>
      <c r="AS122" s="93"/>
      <c r="AT122" s="93"/>
    </row>
    <row r="123" spans="2:46" s="1" customFormat="1" ht="10.65" customHeight="1" x14ac:dyDescent="0.15">
      <c r="B123" s="90" t="s">
        <v>1131</v>
      </c>
      <c r="C123" s="90"/>
      <c r="D123" s="90"/>
      <c r="E123" s="90"/>
      <c r="F123" s="90"/>
      <c r="G123" s="90"/>
      <c r="H123" s="90"/>
      <c r="I123" s="90"/>
      <c r="J123" s="90"/>
      <c r="K123" s="103">
        <v>54108167.549999997</v>
      </c>
      <c r="L123" s="103"/>
      <c r="M123" s="103"/>
      <c r="N123" s="103"/>
      <c r="O123" s="103"/>
      <c r="P123" s="103"/>
      <c r="Q123" s="103"/>
      <c r="R123" s="103"/>
      <c r="S123" s="103"/>
      <c r="T123" s="103"/>
      <c r="U123" s="103"/>
      <c r="V123" s="103"/>
      <c r="W123" s="93">
        <v>1.84709488501251E-2</v>
      </c>
      <c r="X123" s="93"/>
      <c r="Y123" s="93"/>
      <c r="Z123" s="93"/>
      <c r="AA123" s="93"/>
      <c r="AB123" s="93"/>
      <c r="AC123" s="93"/>
      <c r="AD123" s="93"/>
      <c r="AE123" s="93"/>
      <c r="AF123" s="93"/>
      <c r="AG123" s="93"/>
      <c r="AH123" s="92">
        <v>518</v>
      </c>
      <c r="AI123" s="92"/>
      <c r="AJ123" s="92"/>
      <c r="AK123" s="92"/>
      <c r="AL123" s="92"/>
      <c r="AM123" s="92"/>
      <c r="AN123" s="92"/>
      <c r="AO123" s="93">
        <v>1.2585339779878E-2</v>
      </c>
      <c r="AP123" s="93"/>
      <c r="AQ123" s="93"/>
      <c r="AR123" s="93"/>
      <c r="AS123" s="93"/>
      <c r="AT123" s="93"/>
    </row>
    <row r="124" spans="2:46" s="1" customFormat="1" ht="10.65" customHeight="1" x14ac:dyDescent="0.15">
      <c r="B124" s="90" t="s">
        <v>1134</v>
      </c>
      <c r="C124" s="90"/>
      <c r="D124" s="90"/>
      <c r="E124" s="90"/>
      <c r="F124" s="90"/>
      <c r="G124" s="90"/>
      <c r="H124" s="90"/>
      <c r="I124" s="90"/>
      <c r="J124" s="90"/>
      <c r="K124" s="103">
        <v>3297997.08</v>
      </c>
      <c r="L124" s="103"/>
      <c r="M124" s="103"/>
      <c r="N124" s="103"/>
      <c r="O124" s="103"/>
      <c r="P124" s="103"/>
      <c r="Q124" s="103"/>
      <c r="R124" s="103"/>
      <c r="S124" s="103"/>
      <c r="T124" s="103"/>
      <c r="U124" s="103"/>
      <c r="V124" s="103"/>
      <c r="W124" s="93">
        <v>1.1258399264075999E-3</v>
      </c>
      <c r="X124" s="93"/>
      <c r="Y124" s="93"/>
      <c r="Z124" s="93"/>
      <c r="AA124" s="93"/>
      <c r="AB124" s="93"/>
      <c r="AC124" s="93"/>
      <c r="AD124" s="93"/>
      <c r="AE124" s="93"/>
      <c r="AF124" s="93"/>
      <c r="AG124" s="93"/>
      <c r="AH124" s="92">
        <v>28</v>
      </c>
      <c r="AI124" s="92"/>
      <c r="AJ124" s="92"/>
      <c r="AK124" s="92"/>
      <c r="AL124" s="92"/>
      <c r="AM124" s="92"/>
      <c r="AN124" s="92"/>
      <c r="AO124" s="93">
        <v>6.8028863675016402E-4</v>
      </c>
      <c r="AP124" s="93"/>
      <c r="AQ124" s="93"/>
      <c r="AR124" s="93"/>
      <c r="AS124" s="93"/>
      <c r="AT124" s="93"/>
    </row>
    <row r="125" spans="2:46" s="1" customFormat="1" ht="10.65" customHeight="1" x14ac:dyDescent="0.15">
      <c r="B125" s="90" t="s">
        <v>1135</v>
      </c>
      <c r="C125" s="90"/>
      <c r="D125" s="90"/>
      <c r="E125" s="90"/>
      <c r="F125" s="90"/>
      <c r="G125" s="90"/>
      <c r="H125" s="90"/>
      <c r="I125" s="90"/>
      <c r="J125" s="90"/>
      <c r="K125" s="103">
        <v>2321145.6800000002</v>
      </c>
      <c r="L125" s="103"/>
      <c r="M125" s="103"/>
      <c r="N125" s="103"/>
      <c r="O125" s="103"/>
      <c r="P125" s="103"/>
      <c r="Q125" s="103"/>
      <c r="R125" s="103"/>
      <c r="S125" s="103"/>
      <c r="T125" s="103"/>
      <c r="U125" s="103"/>
      <c r="V125" s="103"/>
      <c r="W125" s="93">
        <v>7.92371375159772E-4</v>
      </c>
      <c r="X125" s="93"/>
      <c r="Y125" s="93"/>
      <c r="Z125" s="93"/>
      <c r="AA125" s="93"/>
      <c r="AB125" s="93"/>
      <c r="AC125" s="93"/>
      <c r="AD125" s="93"/>
      <c r="AE125" s="93"/>
      <c r="AF125" s="93"/>
      <c r="AG125" s="93"/>
      <c r="AH125" s="92">
        <v>18</v>
      </c>
      <c r="AI125" s="92"/>
      <c r="AJ125" s="92"/>
      <c r="AK125" s="92"/>
      <c r="AL125" s="92"/>
      <c r="AM125" s="92"/>
      <c r="AN125" s="92"/>
      <c r="AO125" s="93">
        <v>4.3732840933939101E-4</v>
      </c>
      <c r="AP125" s="93"/>
      <c r="AQ125" s="93"/>
      <c r="AR125" s="93"/>
      <c r="AS125" s="93"/>
      <c r="AT125" s="93"/>
    </row>
    <row r="126" spans="2:46" s="1" customFormat="1" ht="10.65" customHeight="1" x14ac:dyDescent="0.15">
      <c r="B126" s="90" t="s">
        <v>1136</v>
      </c>
      <c r="C126" s="90"/>
      <c r="D126" s="90"/>
      <c r="E126" s="90"/>
      <c r="F126" s="90"/>
      <c r="G126" s="90"/>
      <c r="H126" s="90"/>
      <c r="I126" s="90"/>
      <c r="J126" s="90"/>
      <c r="K126" s="103">
        <v>3787291.92</v>
      </c>
      <c r="L126" s="103"/>
      <c r="M126" s="103"/>
      <c r="N126" s="103"/>
      <c r="O126" s="103"/>
      <c r="P126" s="103"/>
      <c r="Q126" s="103"/>
      <c r="R126" s="103"/>
      <c r="S126" s="103"/>
      <c r="T126" s="103"/>
      <c r="U126" s="103"/>
      <c r="V126" s="103"/>
      <c r="W126" s="93">
        <v>1.29287090105516E-3</v>
      </c>
      <c r="X126" s="93"/>
      <c r="Y126" s="93"/>
      <c r="Z126" s="93"/>
      <c r="AA126" s="93"/>
      <c r="AB126" s="93"/>
      <c r="AC126" s="93"/>
      <c r="AD126" s="93"/>
      <c r="AE126" s="93"/>
      <c r="AF126" s="93"/>
      <c r="AG126" s="93"/>
      <c r="AH126" s="92">
        <v>28</v>
      </c>
      <c r="AI126" s="92"/>
      <c r="AJ126" s="92"/>
      <c r="AK126" s="92"/>
      <c r="AL126" s="92"/>
      <c r="AM126" s="92"/>
      <c r="AN126" s="92"/>
      <c r="AO126" s="93">
        <v>6.8028863675016402E-4</v>
      </c>
      <c r="AP126" s="93"/>
      <c r="AQ126" s="93"/>
      <c r="AR126" s="93"/>
      <c r="AS126" s="93"/>
      <c r="AT126" s="93"/>
    </row>
    <row r="127" spans="2:46" s="1" customFormat="1" ht="10.65" customHeight="1" x14ac:dyDescent="0.15">
      <c r="B127" s="90" t="s">
        <v>1137</v>
      </c>
      <c r="C127" s="90"/>
      <c r="D127" s="90"/>
      <c r="E127" s="90"/>
      <c r="F127" s="90"/>
      <c r="G127" s="90"/>
      <c r="H127" s="90"/>
      <c r="I127" s="90"/>
      <c r="J127" s="90"/>
      <c r="K127" s="103">
        <v>50723563.090000004</v>
      </c>
      <c r="L127" s="103"/>
      <c r="M127" s="103"/>
      <c r="N127" s="103"/>
      <c r="O127" s="103"/>
      <c r="P127" s="103"/>
      <c r="Q127" s="103"/>
      <c r="R127" s="103"/>
      <c r="S127" s="103"/>
      <c r="T127" s="103"/>
      <c r="U127" s="103"/>
      <c r="V127" s="103"/>
      <c r="W127" s="93">
        <v>1.7315543692469501E-2</v>
      </c>
      <c r="X127" s="93"/>
      <c r="Y127" s="93"/>
      <c r="Z127" s="93"/>
      <c r="AA127" s="93"/>
      <c r="AB127" s="93"/>
      <c r="AC127" s="93"/>
      <c r="AD127" s="93"/>
      <c r="AE127" s="93"/>
      <c r="AF127" s="93"/>
      <c r="AG127" s="93"/>
      <c r="AH127" s="92">
        <v>387</v>
      </c>
      <c r="AI127" s="92"/>
      <c r="AJ127" s="92"/>
      <c r="AK127" s="92"/>
      <c r="AL127" s="92"/>
      <c r="AM127" s="92"/>
      <c r="AN127" s="92"/>
      <c r="AO127" s="93">
        <v>9.4025608007969105E-3</v>
      </c>
      <c r="AP127" s="93"/>
      <c r="AQ127" s="93"/>
      <c r="AR127" s="93"/>
      <c r="AS127" s="93"/>
      <c r="AT127" s="93"/>
    </row>
    <row r="128" spans="2:46" s="1" customFormat="1" ht="10.65" customHeight="1" x14ac:dyDescent="0.15">
      <c r="B128" s="90" t="s">
        <v>1138</v>
      </c>
      <c r="C128" s="90"/>
      <c r="D128" s="90"/>
      <c r="E128" s="90"/>
      <c r="F128" s="90"/>
      <c r="G128" s="90"/>
      <c r="H128" s="90"/>
      <c r="I128" s="90"/>
      <c r="J128" s="90"/>
      <c r="K128" s="103">
        <v>1163487.51</v>
      </c>
      <c r="L128" s="103"/>
      <c r="M128" s="103"/>
      <c r="N128" s="103"/>
      <c r="O128" s="103"/>
      <c r="P128" s="103"/>
      <c r="Q128" s="103"/>
      <c r="R128" s="103"/>
      <c r="S128" s="103"/>
      <c r="T128" s="103"/>
      <c r="U128" s="103"/>
      <c r="V128" s="103"/>
      <c r="W128" s="93">
        <v>3.9718067083144802E-4</v>
      </c>
      <c r="X128" s="93"/>
      <c r="Y128" s="93"/>
      <c r="Z128" s="93"/>
      <c r="AA128" s="93"/>
      <c r="AB128" s="93"/>
      <c r="AC128" s="93"/>
      <c r="AD128" s="93"/>
      <c r="AE128" s="93"/>
      <c r="AF128" s="93"/>
      <c r="AG128" s="93"/>
      <c r="AH128" s="92">
        <v>11</v>
      </c>
      <c r="AI128" s="92"/>
      <c r="AJ128" s="92"/>
      <c r="AK128" s="92"/>
      <c r="AL128" s="92"/>
      <c r="AM128" s="92"/>
      <c r="AN128" s="92"/>
      <c r="AO128" s="93">
        <v>2.6725625015184998E-4</v>
      </c>
      <c r="AP128" s="93"/>
      <c r="AQ128" s="93"/>
      <c r="AR128" s="93"/>
      <c r="AS128" s="93"/>
      <c r="AT128" s="93"/>
    </row>
    <row r="129" spans="2:47" s="1" customFormat="1" ht="10.65" customHeight="1" x14ac:dyDescent="0.15">
      <c r="B129" s="90" t="s">
        <v>1139</v>
      </c>
      <c r="C129" s="90"/>
      <c r="D129" s="90"/>
      <c r="E129" s="90"/>
      <c r="F129" s="90"/>
      <c r="G129" s="90"/>
      <c r="H129" s="90"/>
      <c r="I129" s="90"/>
      <c r="J129" s="90"/>
      <c r="K129" s="103">
        <v>49314.34</v>
      </c>
      <c r="L129" s="103"/>
      <c r="M129" s="103"/>
      <c r="N129" s="103"/>
      <c r="O129" s="103"/>
      <c r="P129" s="103"/>
      <c r="Q129" s="103"/>
      <c r="R129" s="103"/>
      <c r="S129" s="103"/>
      <c r="T129" s="103"/>
      <c r="U129" s="103"/>
      <c r="V129" s="103"/>
      <c r="W129" s="93">
        <v>1.6834476068256301E-5</v>
      </c>
      <c r="X129" s="93"/>
      <c r="Y129" s="93"/>
      <c r="Z129" s="93"/>
      <c r="AA129" s="93"/>
      <c r="AB129" s="93"/>
      <c r="AC129" s="93"/>
      <c r="AD129" s="93"/>
      <c r="AE129" s="93"/>
      <c r="AF129" s="93"/>
      <c r="AG129" s="93"/>
      <c r="AH129" s="92">
        <v>1</v>
      </c>
      <c r="AI129" s="92"/>
      <c r="AJ129" s="92"/>
      <c r="AK129" s="92"/>
      <c r="AL129" s="92"/>
      <c r="AM129" s="92"/>
      <c r="AN129" s="92"/>
      <c r="AO129" s="93">
        <v>2.42960227410773E-5</v>
      </c>
      <c r="AP129" s="93"/>
      <c r="AQ129" s="93"/>
      <c r="AR129" s="93"/>
      <c r="AS129" s="93"/>
      <c r="AT129" s="93"/>
    </row>
    <row r="130" spans="2:47" s="1" customFormat="1" ht="10.65" customHeight="1" x14ac:dyDescent="0.15">
      <c r="B130" s="90" t="s">
        <v>1140</v>
      </c>
      <c r="C130" s="90"/>
      <c r="D130" s="90"/>
      <c r="E130" s="90"/>
      <c r="F130" s="90"/>
      <c r="G130" s="90"/>
      <c r="H130" s="90"/>
      <c r="I130" s="90"/>
      <c r="J130" s="90"/>
      <c r="K130" s="103">
        <v>208624.45</v>
      </c>
      <c r="L130" s="103"/>
      <c r="M130" s="103"/>
      <c r="N130" s="103"/>
      <c r="O130" s="103"/>
      <c r="P130" s="103"/>
      <c r="Q130" s="103"/>
      <c r="R130" s="103"/>
      <c r="S130" s="103"/>
      <c r="T130" s="103"/>
      <c r="U130" s="103"/>
      <c r="V130" s="103"/>
      <c r="W130" s="93">
        <v>7.1218296965510201E-5</v>
      </c>
      <c r="X130" s="93"/>
      <c r="Y130" s="93"/>
      <c r="Z130" s="93"/>
      <c r="AA130" s="93"/>
      <c r="AB130" s="93"/>
      <c r="AC130" s="93"/>
      <c r="AD130" s="93"/>
      <c r="AE130" s="93"/>
      <c r="AF130" s="93"/>
      <c r="AG130" s="93"/>
      <c r="AH130" s="92">
        <v>4</v>
      </c>
      <c r="AI130" s="92"/>
      <c r="AJ130" s="92"/>
      <c r="AK130" s="92"/>
      <c r="AL130" s="92"/>
      <c r="AM130" s="92"/>
      <c r="AN130" s="92"/>
      <c r="AO130" s="93">
        <v>9.7184090964309202E-5</v>
      </c>
      <c r="AP130" s="93"/>
      <c r="AQ130" s="93"/>
      <c r="AR130" s="93"/>
      <c r="AS130" s="93"/>
      <c r="AT130" s="93"/>
    </row>
    <row r="131" spans="2:47" s="1" customFormat="1" ht="12.75" customHeight="1" x14ac:dyDescent="0.15">
      <c r="B131" s="99"/>
      <c r="C131" s="99"/>
      <c r="D131" s="99"/>
      <c r="E131" s="99"/>
      <c r="F131" s="99"/>
      <c r="G131" s="99"/>
      <c r="H131" s="99"/>
      <c r="I131" s="99"/>
      <c r="J131" s="99"/>
      <c r="K131" s="104">
        <v>2929365891.7600002</v>
      </c>
      <c r="L131" s="104"/>
      <c r="M131" s="104"/>
      <c r="N131" s="104"/>
      <c r="O131" s="104"/>
      <c r="P131" s="104"/>
      <c r="Q131" s="104"/>
      <c r="R131" s="104"/>
      <c r="S131" s="104"/>
      <c r="T131" s="104"/>
      <c r="U131" s="104"/>
      <c r="V131" s="104"/>
      <c r="W131" s="95">
        <v>1</v>
      </c>
      <c r="X131" s="95"/>
      <c r="Y131" s="95"/>
      <c r="Z131" s="95"/>
      <c r="AA131" s="95"/>
      <c r="AB131" s="95"/>
      <c r="AC131" s="95"/>
      <c r="AD131" s="95"/>
      <c r="AE131" s="95"/>
      <c r="AF131" s="95"/>
      <c r="AG131" s="95"/>
      <c r="AH131" s="94">
        <v>41159</v>
      </c>
      <c r="AI131" s="94"/>
      <c r="AJ131" s="94"/>
      <c r="AK131" s="94"/>
      <c r="AL131" s="94"/>
      <c r="AM131" s="94"/>
      <c r="AN131" s="94"/>
      <c r="AO131" s="95">
        <v>1</v>
      </c>
      <c r="AP131" s="95"/>
      <c r="AQ131" s="95"/>
      <c r="AR131" s="95"/>
      <c r="AS131" s="95"/>
      <c r="AT131" s="95"/>
    </row>
    <row r="132" spans="2:47" s="1" customFormat="1" ht="9" customHeight="1" x14ac:dyDescent="0.15"/>
    <row r="133" spans="2:47" s="1" customFormat="1" ht="19.2" customHeight="1" x14ac:dyDescent="0.15">
      <c r="B133" s="82" t="s">
        <v>1222</v>
      </c>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row>
    <row r="134" spans="2:47" s="1" customFormat="1" ht="7.95" customHeight="1" x14ac:dyDescent="0.15"/>
    <row r="135" spans="2:47" s="1" customFormat="1" ht="12.75" customHeight="1" x14ac:dyDescent="0.15">
      <c r="B135" s="76" t="s">
        <v>1141</v>
      </c>
      <c r="C135" s="76"/>
      <c r="D135" s="76"/>
      <c r="E135" s="76"/>
      <c r="F135" s="76"/>
      <c r="G135" s="76"/>
      <c r="H135" s="76"/>
      <c r="I135" s="76"/>
      <c r="J135" s="76"/>
      <c r="K135" s="76" t="s">
        <v>1103</v>
      </c>
      <c r="L135" s="76"/>
      <c r="M135" s="76"/>
      <c r="N135" s="76"/>
      <c r="O135" s="76"/>
      <c r="P135" s="76"/>
      <c r="Q135" s="76"/>
      <c r="R135" s="76"/>
      <c r="S135" s="76"/>
      <c r="T135" s="76"/>
      <c r="U135" s="76" t="s">
        <v>1104</v>
      </c>
      <c r="V135" s="76"/>
      <c r="W135" s="76"/>
      <c r="X135" s="76"/>
      <c r="Y135" s="76"/>
      <c r="Z135" s="76"/>
      <c r="AA135" s="76"/>
      <c r="AB135" s="76"/>
      <c r="AC135" s="76"/>
      <c r="AD135" s="76"/>
      <c r="AE135" s="76"/>
      <c r="AF135" s="76"/>
      <c r="AG135" s="76" t="s">
        <v>1105</v>
      </c>
      <c r="AH135" s="76"/>
      <c r="AI135" s="76"/>
      <c r="AJ135" s="76"/>
      <c r="AK135" s="76"/>
      <c r="AL135" s="76"/>
      <c r="AM135" s="76" t="s">
        <v>1104</v>
      </c>
      <c r="AN135" s="76"/>
      <c r="AO135" s="76"/>
      <c r="AP135" s="76"/>
      <c r="AQ135" s="76"/>
      <c r="AR135" s="76"/>
      <c r="AS135" s="76"/>
      <c r="AT135" s="76"/>
      <c r="AU135" s="76"/>
    </row>
    <row r="136" spans="2:47" s="1" customFormat="1" ht="12.3" customHeight="1" x14ac:dyDescent="0.15">
      <c r="B136" s="100">
        <v>2000</v>
      </c>
      <c r="C136" s="100"/>
      <c r="D136" s="100"/>
      <c r="E136" s="100"/>
      <c r="F136" s="100"/>
      <c r="G136" s="100"/>
      <c r="H136" s="100"/>
      <c r="I136" s="100"/>
      <c r="J136" s="100"/>
      <c r="K136" s="103">
        <v>582.92999999999995</v>
      </c>
      <c r="L136" s="103"/>
      <c r="M136" s="103"/>
      <c r="N136" s="103"/>
      <c r="O136" s="103"/>
      <c r="P136" s="103"/>
      <c r="Q136" s="103"/>
      <c r="R136" s="103"/>
      <c r="S136" s="103"/>
      <c r="T136" s="103"/>
      <c r="U136" s="93">
        <v>1.98995284829294E-7</v>
      </c>
      <c r="V136" s="93"/>
      <c r="W136" s="93"/>
      <c r="X136" s="93"/>
      <c r="Y136" s="93"/>
      <c r="Z136" s="93"/>
      <c r="AA136" s="93"/>
      <c r="AB136" s="93"/>
      <c r="AC136" s="93"/>
      <c r="AD136" s="93"/>
      <c r="AE136" s="93"/>
      <c r="AF136" s="93"/>
      <c r="AG136" s="92">
        <v>3</v>
      </c>
      <c r="AH136" s="92"/>
      <c r="AI136" s="92"/>
      <c r="AJ136" s="92"/>
      <c r="AK136" s="92"/>
      <c r="AL136" s="92"/>
      <c r="AM136" s="93">
        <v>7.2888068223231898E-5</v>
      </c>
      <c r="AN136" s="93"/>
      <c r="AO136" s="93"/>
      <c r="AP136" s="93"/>
      <c r="AQ136" s="93"/>
      <c r="AR136" s="93"/>
      <c r="AS136" s="93"/>
      <c r="AT136" s="93"/>
      <c r="AU136" s="93"/>
    </row>
    <row r="137" spans="2:47" s="1" customFormat="1" ht="12.3" customHeight="1" x14ac:dyDescent="0.15">
      <c r="B137" s="100">
        <v>2002</v>
      </c>
      <c r="C137" s="100"/>
      <c r="D137" s="100"/>
      <c r="E137" s="100"/>
      <c r="F137" s="100"/>
      <c r="G137" s="100"/>
      <c r="H137" s="100"/>
      <c r="I137" s="100"/>
      <c r="J137" s="100"/>
      <c r="K137" s="103">
        <v>250000</v>
      </c>
      <c r="L137" s="103"/>
      <c r="M137" s="103"/>
      <c r="N137" s="103"/>
      <c r="O137" s="103"/>
      <c r="P137" s="103"/>
      <c r="Q137" s="103"/>
      <c r="R137" s="103"/>
      <c r="S137" s="103"/>
      <c r="T137" s="103"/>
      <c r="U137" s="93">
        <v>8.5342701880712103E-5</v>
      </c>
      <c r="V137" s="93"/>
      <c r="W137" s="93"/>
      <c r="X137" s="93"/>
      <c r="Y137" s="93"/>
      <c r="Z137" s="93"/>
      <c r="AA137" s="93"/>
      <c r="AB137" s="93"/>
      <c r="AC137" s="93"/>
      <c r="AD137" s="93"/>
      <c r="AE137" s="93"/>
      <c r="AF137" s="93"/>
      <c r="AG137" s="92">
        <v>2</v>
      </c>
      <c r="AH137" s="92"/>
      <c r="AI137" s="92"/>
      <c r="AJ137" s="92"/>
      <c r="AK137" s="92"/>
      <c r="AL137" s="92"/>
      <c r="AM137" s="93">
        <v>4.8592045482154601E-5</v>
      </c>
      <c r="AN137" s="93"/>
      <c r="AO137" s="93"/>
      <c r="AP137" s="93"/>
      <c r="AQ137" s="93"/>
      <c r="AR137" s="93"/>
      <c r="AS137" s="93"/>
      <c r="AT137" s="93"/>
      <c r="AU137" s="93"/>
    </row>
    <row r="138" spans="2:47" s="1" customFormat="1" ht="12.3" customHeight="1" x14ac:dyDescent="0.15">
      <c r="B138" s="100">
        <v>2003</v>
      </c>
      <c r="C138" s="100"/>
      <c r="D138" s="100"/>
      <c r="E138" s="100"/>
      <c r="F138" s="100"/>
      <c r="G138" s="100"/>
      <c r="H138" s="100"/>
      <c r="I138" s="100"/>
      <c r="J138" s="100"/>
      <c r="K138" s="103">
        <v>140607.82</v>
      </c>
      <c r="L138" s="103"/>
      <c r="M138" s="103"/>
      <c r="N138" s="103"/>
      <c r="O138" s="103"/>
      <c r="P138" s="103"/>
      <c r="Q138" s="103"/>
      <c r="R138" s="103"/>
      <c r="S138" s="103"/>
      <c r="T138" s="103"/>
      <c r="U138" s="93">
        <v>4.7999405057427303E-5</v>
      </c>
      <c r="V138" s="93"/>
      <c r="W138" s="93"/>
      <c r="X138" s="93"/>
      <c r="Y138" s="93"/>
      <c r="Z138" s="93"/>
      <c r="AA138" s="93"/>
      <c r="AB138" s="93"/>
      <c r="AC138" s="93"/>
      <c r="AD138" s="93"/>
      <c r="AE138" s="93"/>
      <c r="AF138" s="93"/>
      <c r="AG138" s="92">
        <v>4</v>
      </c>
      <c r="AH138" s="92"/>
      <c r="AI138" s="92"/>
      <c r="AJ138" s="92"/>
      <c r="AK138" s="92"/>
      <c r="AL138" s="92"/>
      <c r="AM138" s="93">
        <v>9.7184090964309202E-5</v>
      </c>
      <c r="AN138" s="93"/>
      <c r="AO138" s="93"/>
      <c r="AP138" s="93"/>
      <c r="AQ138" s="93"/>
      <c r="AR138" s="93"/>
      <c r="AS138" s="93"/>
      <c r="AT138" s="93"/>
      <c r="AU138" s="93"/>
    </row>
    <row r="139" spans="2:47" s="1" customFormat="1" ht="12.3" customHeight="1" x14ac:dyDescent="0.15">
      <c r="B139" s="100">
        <v>2004</v>
      </c>
      <c r="C139" s="100"/>
      <c r="D139" s="100"/>
      <c r="E139" s="100"/>
      <c r="F139" s="100"/>
      <c r="G139" s="100"/>
      <c r="H139" s="100"/>
      <c r="I139" s="100"/>
      <c r="J139" s="100"/>
      <c r="K139" s="103">
        <v>31039.85</v>
      </c>
      <c r="L139" s="103"/>
      <c r="M139" s="103"/>
      <c r="N139" s="103"/>
      <c r="O139" s="103"/>
      <c r="P139" s="103"/>
      <c r="Q139" s="103"/>
      <c r="R139" s="103"/>
      <c r="S139" s="103"/>
      <c r="T139" s="103"/>
      <c r="U139" s="93">
        <v>1.05960986598881E-5</v>
      </c>
      <c r="V139" s="93"/>
      <c r="W139" s="93"/>
      <c r="X139" s="93"/>
      <c r="Y139" s="93"/>
      <c r="Z139" s="93"/>
      <c r="AA139" s="93"/>
      <c r="AB139" s="93"/>
      <c r="AC139" s="93"/>
      <c r="AD139" s="93"/>
      <c r="AE139" s="93"/>
      <c r="AF139" s="93"/>
      <c r="AG139" s="92">
        <v>6</v>
      </c>
      <c r="AH139" s="92"/>
      <c r="AI139" s="92"/>
      <c r="AJ139" s="92"/>
      <c r="AK139" s="92"/>
      <c r="AL139" s="92"/>
      <c r="AM139" s="93">
        <v>1.4577613644646401E-4</v>
      </c>
      <c r="AN139" s="93"/>
      <c r="AO139" s="93"/>
      <c r="AP139" s="93"/>
      <c r="AQ139" s="93"/>
      <c r="AR139" s="93"/>
      <c r="AS139" s="93"/>
      <c r="AT139" s="93"/>
      <c r="AU139" s="93"/>
    </row>
    <row r="140" spans="2:47" s="1" customFormat="1" ht="12.3" customHeight="1" x14ac:dyDescent="0.15">
      <c r="B140" s="100">
        <v>2005</v>
      </c>
      <c r="C140" s="100"/>
      <c r="D140" s="100"/>
      <c r="E140" s="100"/>
      <c r="F140" s="100"/>
      <c r="G140" s="100"/>
      <c r="H140" s="100"/>
      <c r="I140" s="100"/>
      <c r="J140" s="100"/>
      <c r="K140" s="103">
        <v>1178863.53</v>
      </c>
      <c r="L140" s="103"/>
      <c r="M140" s="103"/>
      <c r="N140" s="103"/>
      <c r="O140" s="103"/>
      <c r="P140" s="103"/>
      <c r="Q140" s="103"/>
      <c r="R140" s="103"/>
      <c r="S140" s="103"/>
      <c r="T140" s="103"/>
      <c r="U140" s="93">
        <v>4.0242959519533501E-4</v>
      </c>
      <c r="V140" s="93"/>
      <c r="W140" s="93"/>
      <c r="X140" s="93"/>
      <c r="Y140" s="93"/>
      <c r="Z140" s="93"/>
      <c r="AA140" s="93"/>
      <c r="AB140" s="93"/>
      <c r="AC140" s="93"/>
      <c r="AD140" s="93"/>
      <c r="AE140" s="93"/>
      <c r="AF140" s="93"/>
      <c r="AG140" s="92">
        <v>52</v>
      </c>
      <c r="AH140" s="92"/>
      <c r="AI140" s="92"/>
      <c r="AJ140" s="92"/>
      <c r="AK140" s="92"/>
      <c r="AL140" s="92"/>
      <c r="AM140" s="93">
        <v>1.26339318253602E-3</v>
      </c>
      <c r="AN140" s="93"/>
      <c r="AO140" s="93"/>
      <c r="AP140" s="93"/>
      <c r="AQ140" s="93"/>
      <c r="AR140" s="93"/>
      <c r="AS140" s="93"/>
      <c r="AT140" s="93"/>
      <c r="AU140" s="93"/>
    </row>
    <row r="141" spans="2:47" s="1" customFormat="1" ht="12.3" customHeight="1" x14ac:dyDescent="0.15">
      <c r="B141" s="100">
        <v>2006</v>
      </c>
      <c r="C141" s="100"/>
      <c r="D141" s="100"/>
      <c r="E141" s="100"/>
      <c r="F141" s="100"/>
      <c r="G141" s="100"/>
      <c r="H141" s="100"/>
      <c r="I141" s="100"/>
      <c r="J141" s="100"/>
      <c r="K141" s="103">
        <v>497752.45</v>
      </c>
      <c r="L141" s="103"/>
      <c r="M141" s="103"/>
      <c r="N141" s="103"/>
      <c r="O141" s="103"/>
      <c r="P141" s="103"/>
      <c r="Q141" s="103"/>
      <c r="R141" s="103"/>
      <c r="S141" s="103"/>
      <c r="T141" s="103"/>
      <c r="U141" s="93">
        <v>1.6991815580297601E-4</v>
      </c>
      <c r="V141" s="93"/>
      <c r="W141" s="93"/>
      <c r="X141" s="93"/>
      <c r="Y141" s="93"/>
      <c r="Z141" s="93"/>
      <c r="AA141" s="93"/>
      <c r="AB141" s="93"/>
      <c r="AC141" s="93"/>
      <c r="AD141" s="93"/>
      <c r="AE141" s="93"/>
      <c r="AF141" s="93"/>
      <c r="AG141" s="92">
        <v>24</v>
      </c>
      <c r="AH141" s="92"/>
      <c r="AI141" s="92"/>
      <c r="AJ141" s="92"/>
      <c r="AK141" s="92"/>
      <c r="AL141" s="92"/>
      <c r="AM141" s="93">
        <v>5.8310454578585497E-4</v>
      </c>
      <c r="AN141" s="93"/>
      <c r="AO141" s="93"/>
      <c r="AP141" s="93"/>
      <c r="AQ141" s="93"/>
      <c r="AR141" s="93"/>
      <c r="AS141" s="93"/>
      <c r="AT141" s="93"/>
      <c r="AU141" s="93"/>
    </row>
    <row r="142" spans="2:47" s="1" customFormat="1" ht="12.3" customHeight="1" x14ac:dyDescent="0.15">
      <c r="B142" s="100">
        <v>2007</v>
      </c>
      <c r="C142" s="100"/>
      <c r="D142" s="100"/>
      <c r="E142" s="100"/>
      <c r="F142" s="100"/>
      <c r="G142" s="100"/>
      <c r="H142" s="100"/>
      <c r="I142" s="100"/>
      <c r="J142" s="100"/>
      <c r="K142" s="103">
        <v>219027.33</v>
      </c>
      <c r="L142" s="103"/>
      <c r="M142" s="103"/>
      <c r="N142" s="103"/>
      <c r="O142" s="103"/>
      <c r="P142" s="103"/>
      <c r="Q142" s="103"/>
      <c r="R142" s="103"/>
      <c r="S142" s="103"/>
      <c r="T142" s="103"/>
      <c r="U142" s="93">
        <v>7.4769536511673401E-5</v>
      </c>
      <c r="V142" s="93"/>
      <c r="W142" s="93"/>
      <c r="X142" s="93"/>
      <c r="Y142" s="93"/>
      <c r="Z142" s="93"/>
      <c r="AA142" s="93"/>
      <c r="AB142" s="93"/>
      <c r="AC142" s="93"/>
      <c r="AD142" s="93"/>
      <c r="AE142" s="93"/>
      <c r="AF142" s="93"/>
      <c r="AG142" s="92">
        <v>8</v>
      </c>
      <c r="AH142" s="92"/>
      <c r="AI142" s="92"/>
      <c r="AJ142" s="92"/>
      <c r="AK142" s="92"/>
      <c r="AL142" s="92"/>
      <c r="AM142" s="93">
        <v>1.94368181928618E-4</v>
      </c>
      <c r="AN142" s="93"/>
      <c r="AO142" s="93"/>
      <c r="AP142" s="93"/>
      <c r="AQ142" s="93"/>
      <c r="AR142" s="93"/>
      <c r="AS142" s="93"/>
      <c r="AT142" s="93"/>
      <c r="AU142" s="93"/>
    </row>
    <row r="143" spans="2:47" s="1" customFormat="1" ht="12.3" customHeight="1" x14ac:dyDescent="0.15">
      <c r="B143" s="100">
        <v>2008</v>
      </c>
      <c r="C143" s="100"/>
      <c r="D143" s="100"/>
      <c r="E143" s="100"/>
      <c r="F143" s="100"/>
      <c r="G143" s="100"/>
      <c r="H143" s="100"/>
      <c r="I143" s="100"/>
      <c r="J143" s="100"/>
      <c r="K143" s="103">
        <v>687319.84</v>
      </c>
      <c r="L143" s="103"/>
      <c r="M143" s="103"/>
      <c r="N143" s="103"/>
      <c r="O143" s="103"/>
      <c r="P143" s="103"/>
      <c r="Q143" s="103"/>
      <c r="R143" s="103"/>
      <c r="S143" s="103"/>
      <c r="T143" s="103"/>
      <c r="U143" s="93">
        <v>2.3463092880727501E-4</v>
      </c>
      <c r="V143" s="93"/>
      <c r="W143" s="93"/>
      <c r="X143" s="93"/>
      <c r="Y143" s="93"/>
      <c r="Z143" s="93"/>
      <c r="AA143" s="93"/>
      <c r="AB143" s="93"/>
      <c r="AC143" s="93"/>
      <c r="AD143" s="93"/>
      <c r="AE143" s="93"/>
      <c r="AF143" s="93"/>
      <c r="AG143" s="92">
        <v>21</v>
      </c>
      <c r="AH143" s="92"/>
      <c r="AI143" s="92"/>
      <c r="AJ143" s="92"/>
      <c r="AK143" s="92"/>
      <c r="AL143" s="92"/>
      <c r="AM143" s="93">
        <v>5.1021647756262299E-4</v>
      </c>
      <c r="AN143" s="93"/>
      <c r="AO143" s="93"/>
      <c r="AP143" s="93"/>
      <c r="AQ143" s="93"/>
      <c r="AR143" s="93"/>
      <c r="AS143" s="93"/>
      <c r="AT143" s="93"/>
      <c r="AU143" s="93"/>
    </row>
    <row r="144" spans="2:47" s="1" customFormat="1" ht="12.3" customHeight="1" x14ac:dyDescent="0.15">
      <c r="B144" s="100">
        <v>2009</v>
      </c>
      <c r="C144" s="100"/>
      <c r="D144" s="100"/>
      <c r="E144" s="100"/>
      <c r="F144" s="100"/>
      <c r="G144" s="100"/>
      <c r="H144" s="100"/>
      <c r="I144" s="100"/>
      <c r="J144" s="100"/>
      <c r="K144" s="103">
        <v>3703000.3</v>
      </c>
      <c r="L144" s="103"/>
      <c r="M144" s="103"/>
      <c r="N144" s="103"/>
      <c r="O144" s="103"/>
      <c r="P144" s="103"/>
      <c r="Q144" s="103"/>
      <c r="R144" s="103"/>
      <c r="S144" s="103"/>
      <c r="T144" s="103"/>
      <c r="U144" s="93">
        <v>1.2640962026683499E-3</v>
      </c>
      <c r="V144" s="93"/>
      <c r="W144" s="93"/>
      <c r="X144" s="93"/>
      <c r="Y144" s="93"/>
      <c r="Z144" s="93"/>
      <c r="AA144" s="93"/>
      <c r="AB144" s="93"/>
      <c r="AC144" s="93"/>
      <c r="AD144" s="93"/>
      <c r="AE144" s="93"/>
      <c r="AF144" s="93"/>
      <c r="AG144" s="92">
        <v>120</v>
      </c>
      <c r="AH144" s="92"/>
      <c r="AI144" s="92"/>
      <c r="AJ144" s="92"/>
      <c r="AK144" s="92"/>
      <c r="AL144" s="92"/>
      <c r="AM144" s="93">
        <v>2.9155227289292701E-3</v>
      </c>
      <c r="AN144" s="93"/>
      <c r="AO144" s="93"/>
      <c r="AP144" s="93"/>
      <c r="AQ144" s="93"/>
      <c r="AR144" s="93"/>
      <c r="AS144" s="93"/>
      <c r="AT144" s="93"/>
      <c r="AU144" s="93"/>
    </row>
    <row r="145" spans="2:47" s="1" customFormat="1" ht="12.3" customHeight="1" x14ac:dyDescent="0.15">
      <c r="B145" s="100">
        <v>2010</v>
      </c>
      <c r="C145" s="100"/>
      <c r="D145" s="100"/>
      <c r="E145" s="100"/>
      <c r="F145" s="100"/>
      <c r="G145" s="100"/>
      <c r="H145" s="100"/>
      <c r="I145" s="100"/>
      <c r="J145" s="100"/>
      <c r="K145" s="103">
        <v>5609244.79</v>
      </c>
      <c r="L145" s="103"/>
      <c r="M145" s="103"/>
      <c r="N145" s="103"/>
      <c r="O145" s="103"/>
      <c r="P145" s="103"/>
      <c r="Q145" s="103"/>
      <c r="R145" s="103"/>
      <c r="S145" s="103"/>
      <c r="T145" s="103"/>
      <c r="U145" s="93">
        <v>1.91483242355563E-3</v>
      </c>
      <c r="V145" s="93"/>
      <c r="W145" s="93"/>
      <c r="X145" s="93"/>
      <c r="Y145" s="93"/>
      <c r="Z145" s="93"/>
      <c r="AA145" s="93"/>
      <c r="AB145" s="93"/>
      <c r="AC145" s="93"/>
      <c r="AD145" s="93"/>
      <c r="AE145" s="93"/>
      <c r="AF145" s="93"/>
      <c r="AG145" s="92">
        <v>178</v>
      </c>
      <c r="AH145" s="92"/>
      <c r="AI145" s="92"/>
      <c r="AJ145" s="92"/>
      <c r="AK145" s="92"/>
      <c r="AL145" s="92"/>
      <c r="AM145" s="93">
        <v>4.3246920479117603E-3</v>
      </c>
      <c r="AN145" s="93"/>
      <c r="AO145" s="93"/>
      <c r="AP145" s="93"/>
      <c r="AQ145" s="93"/>
      <c r="AR145" s="93"/>
      <c r="AS145" s="93"/>
      <c r="AT145" s="93"/>
      <c r="AU145" s="93"/>
    </row>
    <row r="146" spans="2:47" s="1" customFormat="1" ht="12.3" customHeight="1" x14ac:dyDescent="0.15">
      <c r="B146" s="100">
        <v>2011</v>
      </c>
      <c r="C146" s="100"/>
      <c r="D146" s="100"/>
      <c r="E146" s="100"/>
      <c r="F146" s="100"/>
      <c r="G146" s="100"/>
      <c r="H146" s="100"/>
      <c r="I146" s="100"/>
      <c r="J146" s="100"/>
      <c r="K146" s="103">
        <v>2308989.14</v>
      </c>
      <c r="L146" s="103"/>
      <c r="M146" s="103"/>
      <c r="N146" s="103"/>
      <c r="O146" s="103"/>
      <c r="P146" s="103"/>
      <c r="Q146" s="103"/>
      <c r="R146" s="103"/>
      <c r="S146" s="103"/>
      <c r="T146" s="103"/>
      <c r="U146" s="93">
        <v>7.8822148728328705E-4</v>
      </c>
      <c r="V146" s="93"/>
      <c r="W146" s="93"/>
      <c r="X146" s="93"/>
      <c r="Y146" s="93"/>
      <c r="Z146" s="93"/>
      <c r="AA146" s="93"/>
      <c r="AB146" s="93"/>
      <c r="AC146" s="93"/>
      <c r="AD146" s="93"/>
      <c r="AE146" s="93"/>
      <c r="AF146" s="93"/>
      <c r="AG146" s="92">
        <v>107</v>
      </c>
      <c r="AH146" s="92"/>
      <c r="AI146" s="92"/>
      <c r="AJ146" s="92"/>
      <c r="AK146" s="92"/>
      <c r="AL146" s="92"/>
      <c r="AM146" s="93">
        <v>2.5996744332952701E-3</v>
      </c>
      <c r="AN146" s="93"/>
      <c r="AO146" s="93"/>
      <c r="AP146" s="93"/>
      <c r="AQ146" s="93"/>
      <c r="AR146" s="93"/>
      <c r="AS146" s="93"/>
      <c r="AT146" s="93"/>
      <c r="AU146" s="93"/>
    </row>
    <row r="147" spans="2:47" s="1" customFormat="1" ht="12.3" customHeight="1" x14ac:dyDescent="0.15">
      <c r="B147" s="100">
        <v>2012</v>
      </c>
      <c r="C147" s="100"/>
      <c r="D147" s="100"/>
      <c r="E147" s="100"/>
      <c r="F147" s="100"/>
      <c r="G147" s="100"/>
      <c r="H147" s="100"/>
      <c r="I147" s="100"/>
      <c r="J147" s="100"/>
      <c r="K147" s="103">
        <v>1298606</v>
      </c>
      <c r="L147" s="103"/>
      <c r="M147" s="103"/>
      <c r="N147" s="103"/>
      <c r="O147" s="103"/>
      <c r="P147" s="103"/>
      <c r="Q147" s="103"/>
      <c r="R147" s="103"/>
      <c r="S147" s="103"/>
      <c r="T147" s="103"/>
      <c r="U147" s="93">
        <v>4.43306178874016E-4</v>
      </c>
      <c r="V147" s="93"/>
      <c r="W147" s="93"/>
      <c r="X147" s="93"/>
      <c r="Y147" s="93"/>
      <c r="Z147" s="93"/>
      <c r="AA147" s="93"/>
      <c r="AB147" s="93"/>
      <c r="AC147" s="93"/>
      <c r="AD147" s="93"/>
      <c r="AE147" s="93"/>
      <c r="AF147" s="93"/>
      <c r="AG147" s="92">
        <v>58</v>
      </c>
      <c r="AH147" s="92"/>
      <c r="AI147" s="92"/>
      <c r="AJ147" s="92"/>
      <c r="AK147" s="92"/>
      <c r="AL147" s="92"/>
      <c r="AM147" s="93">
        <v>1.40916931898248E-3</v>
      </c>
      <c r="AN147" s="93"/>
      <c r="AO147" s="93"/>
      <c r="AP147" s="93"/>
      <c r="AQ147" s="93"/>
      <c r="AR147" s="93"/>
      <c r="AS147" s="93"/>
      <c r="AT147" s="93"/>
      <c r="AU147" s="93"/>
    </row>
    <row r="148" spans="2:47" s="1" customFormat="1" ht="12.3" customHeight="1" x14ac:dyDescent="0.15">
      <c r="B148" s="100">
        <v>2013</v>
      </c>
      <c r="C148" s="100"/>
      <c r="D148" s="100"/>
      <c r="E148" s="100"/>
      <c r="F148" s="100"/>
      <c r="G148" s="100"/>
      <c r="H148" s="100"/>
      <c r="I148" s="100"/>
      <c r="J148" s="100"/>
      <c r="K148" s="103">
        <v>2572288.89</v>
      </c>
      <c r="L148" s="103"/>
      <c r="M148" s="103"/>
      <c r="N148" s="103"/>
      <c r="O148" s="103"/>
      <c r="P148" s="103"/>
      <c r="Q148" s="103"/>
      <c r="R148" s="103"/>
      <c r="S148" s="103"/>
      <c r="T148" s="103"/>
      <c r="U148" s="93">
        <v>8.7810433556135105E-4</v>
      </c>
      <c r="V148" s="93"/>
      <c r="W148" s="93"/>
      <c r="X148" s="93"/>
      <c r="Y148" s="93"/>
      <c r="Z148" s="93"/>
      <c r="AA148" s="93"/>
      <c r="AB148" s="93"/>
      <c r="AC148" s="93"/>
      <c r="AD148" s="93"/>
      <c r="AE148" s="93"/>
      <c r="AF148" s="93"/>
      <c r="AG148" s="92">
        <v>89</v>
      </c>
      <c r="AH148" s="92"/>
      <c r="AI148" s="92"/>
      <c r="AJ148" s="92"/>
      <c r="AK148" s="92"/>
      <c r="AL148" s="92"/>
      <c r="AM148" s="93">
        <v>2.1623460239558801E-3</v>
      </c>
      <c r="AN148" s="93"/>
      <c r="AO148" s="93"/>
      <c r="AP148" s="93"/>
      <c r="AQ148" s="93"/>
      <c r="AR148" s="93"/>
      <c r="AS148" s="93"/>
      <c r="AT148" s="93"/>
      <c r="AU148" s="93"/>
    </row>
    <row r="149" spans="2:47" s="1" customFormat="1" ht="12.3" customHeight="1" x14ac:dyDescent="0.15">
      <c r="B149" s="100">
        <v>2014</v>
      </c>
      <c r="C149" s="100"/>
      <c r="D149" s="100"/>
      <c r="E149" s="100"/>
      <c r="F149" s="100"/>
      <c r="G149" s="100"/>
      <c r="H149" s="100"/>
      <c r="I149" s="100"/>
      <c r="J149" s="100"/>
      <c r="K149" s="103">
        <v>18157950.390000001</v>
      </c>
      <c r="L149" s="103"/>
      <c r="M149" s="103"/>
      <c r="N149" s="103"/>
      <c r="O149" s="103"/>
      <c r="P149" s="103"/>
      <c r="Q149" s="103"/>
      <c r="R149" s="103"/>
      <c r="S149" s="103"/>
      <c r="T149" s="103"/>
      <c r="U149" s="93">
        <v>6.1985941875941104E-3</v>
      </c>
      <c r="V149" s="93"/>
      <c r="W149" s="93"/>
      <c r="X149" s="93"/>
      <c r="Y149" s="93"/>
      <c r="Z149" s="93"/>
      <c r="AA149" s="93"/>
      <c r="AB149" s="93"/>
      <c r="AC149" s="93"/>
      <c r="AD149" s="93"/>
      <c r="AE149" s="93"/>
      <c r="AF149" s="93"/>
      <c r="AG149" s="92">
        <v>445</v>
      </c>
      <c r="AH149" s="92"/>
      <c r="AI149" s="92"/>
      <c r="AJ149" s="92"/>
      <c r="AK149" s="92"/>
      <c r="AL149" s="92"/>
      <c r="AM149" s="93">
        <v>1.08117301197794E-2</v>
      </c>
      <c r="AN149" s="93"/>
      <c r="AO149" s="93"/>
      <c r="AP149" s="93"/>
      <c r="AQ149" s="93"/>
      <c r="AR149" s="93"/>
      <c r="AS149" s="93"/>
      <c r="AT149" s="93"/>
      <c r="AU149" s="93"/>
    </row>
    <row r="150" spans="2:47" s="1" customFormat="1" ht="12.3" customHeight="1" x14ac:dyDescent="0.15">
      <c r="B150" s="100">
        <v>2015</v>
      </c>
      <c r="C150" s="100"/>
      <c r="D150" s="100"/>
      <c r="E150" s="100"/>
      <c r="F150" s="100"/>
      <c r="G150" s="100"/>
      <c r="H150" s="100"/>
      <c r="I150" s="100"/>
      <c r="J150" s="100"/>
      <c r="K150" s="103">
        <v>191161795.699999</v>
      </c>
      <c r="L150" s="103"/>
      <c r="M150" s="103"/>
      <c r="N150" s="103"/>
      <c r="O150" s="103"/>
      <c r="P150" s="103"/>
      <c r="Q150" s="103"/>
      <c r="R150" s="103"/>
      <c r="S150" s="103"/>
      <c r="T150" s="103"/>
      <c r="U150" s="93">
        <v>6.5257056565626498E-2</v>
      </c>
      <c r="V150" s="93"/>
      <c r="W150" s="93"/>
      <c r="X150" s="93"/>
      <c r="Y150" s="93"/>
      <c r="Z150" s="93"/>
      <c r="AA150" s="93"/>
      <c r="AB150" s="93"/>
      <c r="AC150" s="93"/>
      <c r="AD150" s="93"/>
      <c r="AE150" s="93"/>
      <c r="AF150" s="93"/>
      <c r="AG150" s="92">
        <v>4609</v>
      </c>
      <c r="AH150" s="92"/>
      <c r="AI150" s="92"/>
      <c r="AJ150" s="92"/>
      <c r="AK150" s="92"/>
      <c r="AL150" s="92"/>
      <c r="AM150" s="93">
        <v>0.111980368813625</v>
      </c>
      <c r="AN150" s="93"/>
      <c r="AO150" s="93"/>
      <c r="AP150" s="93"/>
      <c r="AQ150" s="93"/>
      <c r="AR150" s="93"/>
      <c r="AS150" s="93"/>
      <c r="AT150" s="93"/>
      <c r="AU150" s="93"/>
    </row>
    <row r="151" spans="2:47" s="1" customFormat="1" ht="12.3" customHeight="1" x14ac:dyDescent="0.15">
      <c r="B151" s="100">
        <v>2016</v>
      </c>
      <c r="C151" s="100"/>
      <c r="D151" s="100"/>
      <c r="E151" s="100"/>
      <c r="F151" s="100"/>
      <c r="G151" s="100"/>
      <c r="H151" s="100"/>
      <c r="I151" s="100"/>
      <c r="J151" s="100"/>
      <c r="K151" s="103">
        <v>314501902.950001</v>
      </c>
      <c r="L151" s="103"/>
      <c r="M151" s="103"/>
      <c r="N151" s="103"/>
      <c r="O151" s="103"/>
      <c r="P151" s="103"/>
      <c r="Q151" s="103"/>
      <c r="R151" s="103"/>
      <c r="S151" s="103"/>
      <c r="T151" s="103"/>
      <c r="U151" s="93">
        <v>0.10736176857751401</v>
      </c>
      <c r="V151" s="93"/>
      <c r="W151" s="93"/>
      <c r="X151" s="93"/>
      <c r="Y151" s="93"/>
      <c r="Z151" s="93"/>
      <c r="AA151" s="93"/>
      <c r="AB151" s="93"/>
      <c r="AC151" s="93"/>
      <c r="AD151" s="93"/>
      <c r="AE151" s="93"/>
      <c r="AF151" s="93"/>
      <c r="AG151" s="92">
        <v>7957</v>
      </c>
      <c r="AH151" s="92"/>
      <c r="AI151" s="92"/>
      <c r="AJ151" s="92"/>
      <c r="AK151" s="92"/>
      <c r="AL151" s="92"/>
      <c r="AM151" s="93">
        <v>0.19332345295075201</v>
      </c>
      <c r="AN151" s="93"/>
      <c r="AO151" s="93"/>
      <c r="AP151" s="93"/>
      <c r="AQ151" s="93"/>
      <c r="AR151" s="93"/>
      <c r="AS151" s="93"/>
      <c r="AT151" s="93"/>
      <c r="AU151" s="93"/>
    </row>
    <row r="152" spans="2:47" s="1" customFormat="1" ht="12.3" customHeight="1" x14ac:dyDescent="0.15">
      <c r="B152" s="100">
        <v>2017</v>
      </c>
      <c r="C152" s="100"/>
      <c r="D152" s="100"/>
      <c r="E152" s="100"/>
      <c r="F152" s="100"/>
      <c r="G152" s="100"/>
      <c r="H152" s="100"/>
      <c r="I152" s="100"/>
      <c r="J152" s="100"/>
      <c r="K152" s="103">
        <v>199292011.88999999</v>
      </c>
      <c r="L152" s="103"/>
      <c r="M152" s="103"/>
      <c r="N152" s="103"/>
      <c r="O152" s="103"/>
      <c r="P152" s="103"/>
      <c r="Q152" s="103"/>
      <c r="R152" s="103"/>
      <c r="S152" s="103"/>
      <c r="T152" s="103"/>
      <c r="U152" s="93">
        <v>6.8032475031742298E-2</v>
      </c>
      <c r="V152" s="93"/>
      <c r="W152" s="93"/>
      <c r="X152" s="93"/>
      <c r="Y152" s="93"/>
      <c r="Z152" s="93"/>
      <c r="AA152" s="93"/>
      <c r="AB152" s="93"/>
      <c r="AC152" s="93"/>
      <c r="AD152" s="93"/>
      <c r="AE152" s="93"/>
      <c r="AF152" s="93"/>
      <c r="AG152" s="92">
        <v>3946</v>
      </c>
      <c r="AH152" s="92"/>
      <c r="AI152" s="92"/>
      <c r="AJ152" s="92"/>
      <c r="AK152" s="92"/>
      <c r="AL152" s="92"/>
      <c r="AM152" s="93">
        <v>9.5872105736291E-2</v>
      </c>
      <c r="AN152" s="93"/>
      <c r="AO152" s="93"/>
      <c r="AP152" s="93"/>
      <c r="AQ152" s="93"/>
      <c r="AR152" s="93"/>
      <c r="AS152" s="93"/>
      <c r="AT152" s="93"/>
      <c r="AU152" s="93"/>
    </row>
    <row r="153" spans="2:47" s="1" customFormat="1" ht="12.3" customHeight="1" x14ac:dyDescent="0.15">
      <c r="B153" s="100">
        <v>2018</v>
      </c>
      <c r="C153" s="100"/>
      <c r="D153" s="100"/>
      <c r="E153" s="100"/>
      <c r="F153" s="100"/>
      <c r="G153" s="100"/>
      <c r="H153" s="100"/>
      <c r="I153" s="100"/>
      <c r="J153" s="100"/>
      <c r="K153" s="103">
        <v>178160358.68000001</v>
      </c>
      <c r="L153" s="103"/>
      <c r="M153" s="103"/>
      <c r="N153" s="103"/>
      <c r="O153" s="103"/>
      <c r="P153" s="103"/>
      <c r="Q153" s="103"/>
      <c r="R153" s="103"/>
      <c r="S153" s="103"/>
      <c r="T153" s="103"/>
      <c r="U153" s="93">
        <v>6.0818745511151802E-2</v>
      </c>
      <c r="V153" s="93"/>
      <c r="W153" s="93"/>
      <c r="X153" s="93"/>
      <c r="Y153" s="93"/>
      <c r="Z153" s="93"/>
      <c r="AA153" s="93"/>
      <c r="AB153" s="93"/>
      <c r="AC153" s="93"/>
      <c r="AD153" s="93"/>
      <c r="AE153" s="93"/>
      <c r="AF153" s="93"/>
      <c r="AG153" s="92">
        <v>2819</v>
      </c>
      <c r="AH153" s="92"/>
      <c r="AI153" s="92"/>
      <c r="AJ153" s="92"/>
      <c r="AK153" s="92"/>
      <c r="AL153" s="92"/>
      <c r="AM153" s="93">
        <v>6.8490488107096903E-2</v>
      </c>
      <c r="AN153" s="93"/>
      <c r="AO153" s="93"/>
      <c r="AP153" s="93"/>
      <c r="AQ153" s="93"/>
      <c r="AR153" s="93"/>
      <c r="AS153" s="93"/>
      <c r="AT153" s="93"/>
      <c r="AU153" s="93"/>
    </row>
    <row r="154" spans="2:47" s="1" customFormat="1" ht="12.3" customHeight="1" x14ac:dyDescent="0.15">
      <c r="B154" s="100">
        <v>2019</v>
      </c>
      <c r="C154" s="100"/>
      <c r="D154" s="100"/>
      <c r="E154" s="100"/>
      <c r="F154" s="100"/>
      <c r="G154" s="100"/>
      <c r="H154" s="100"/>
      <c r="I154" s="100"/>
      <c r="J154" s="100"/>
      <c r="K154" s="103">
        <v>291540418.74000102</v>
      </c>
      <c r="L154" s="103"/>
      <c r="M154" s="103"/>
      <c r="N154" s="103"/>
      <c r="O154" s="103"/>
      <c r="P154" s="103"/>
      <c r="Q154" s="103"/>
      <c r="R154" s="103"/>
      <c r="S154" s="103"/>
      <c r="T154" s="103"/>
      <c r="U154" s="93">
        <v>9.9523388170823499E-2</v>
      </c>
      <c r="V154" s="93"/>
      <c r="W154" s="93"/>
      <c r="X154" s="93"/>
      <c r="Y154" s="93"/>
      <c r="Z154" s="93"/>
      <c r="AA154" s="93"/>
      <c r="AB154" s="93"/>
      <c r="AC154" s="93"/>
      <c r="AD154" s="93"/>
      <c r="AE154" s="93"/>
      <c r="AF154" s="93"/>
      <c r="AG154" s="92">
        <v>4359</v>
      </c>
      <c r="AH154" s="92"/>
      <c r="AI154" s="92"/>
      <c r="AJ154" s="92"/>
      <c r="AK154" s="92"/>
      <c r="AL154" s="92"/>
      <c r="AM154" s="93">
        <v>0.105906363128356</v>
      </c>
      <c r="AN154" s="93"/>
      <c r="AO154" s="93"/>
      <c r="AP154" s="93"/>
      <c r="AQ154" s="93"/>
      <c r="AR154" s="93"/>
      <c r="AS154" s="93"/>
      <c r="AT154" s="93"/>
      <c r="AU154" s="93"/>
    </row>
    <row r="155" spans="2:47" s="1" customFormat="1" ht="12.3" customHeight="1" x14ac:dyDescent="0.15">
      <c r="B155" s="100">
        <v>2020</v>
      </c>
      <c r="C155" s="100"/>
      <c r="D155" s="100"/>
      <c r="E155" s="100"/>
      <c r="F155" s="100"/>
      <c r="G155" s="100"/>
      <c r="H155" s="100"/>
      <c r="I155" s="100"/>
      <c r="J155" s="100"/>
      <c r="K155" s="103">
        <v>237651362.36000001</v>
      </c>
      <c r="L155" s="103"/>
      <c r="M155" s="103"/>
      <c r="N155" s="103"/>
      <c r="O155" s="103"/>
      <c r="P155" s="103"/>
      <c r="Q155" s="103"/>
      <c r="R155" s="103"/>
      <c r="S155" s="103"/>
      <c r="T155" s="103"/>
      <c r="U155" s="93">
        <v>8.1127237477738201E-2</v>
      </c>
      <c r="V155" s="93"/>
      <c r="W155" s="93"/>
      <c r="X155" s="93"/>
      <c r="Y155" s="93"/>
      <c r="Z155" s="93"/>
      <c r="AA155" s="93"/>
      <c r="AB155" s="93"/>
      <c r="AC155" s="93"/>
      <c r="AD155" s="93"/>
      <c r="AE155" s="93"/>
      <c r="AF155" s="93"/>
      <c r="AG155" s="92">
        <v>2841</v>
      </c>
      <c r="AH155" s="92"/>
      <c r="AI155" s="92"/>
      <c r="AJ155" s="92"/>
      <c r="AK155" s="92"/>
      <c r="AL155" s="92"/>
      <c r="AM155" s="93">
        <v>6.9025000607400605E-2</v>
      </c>
      <c r="AN155" s="93"/>
      <c r="AO155" s="93"/>
      <c r="AP155" s="93"/>
      <c r="AQ155" s="93"/>
      <c r="AR155" s="93"/>
      <c r="AS155" s="93"/>
      <c r="AT155" s="93"/>
      <c r="AU155" s="93"/>
    </row>
    <row r="156" spans="2:47" s="1" customFormat="1" ht="12.3" customHeight="1" x14ac:dyDescent="0.15">
      <c r="B156" s="100">
        <v>2021</v>
      </c>
      <c r="C156" s="100"/>
      <c r="D156" s="100"/>
      <c r="E156" s="100"/>
      <c r="F156" s="100"/>
      <c r="G156" s="100"/>
      <c r="H156" s="100"/>
      <c r="I156" s="100"/>
      <c r="J156" s="100"/>
      <c r="K156" s="103">
        <v>527393579.41000003</v>
      </c>
      <c r="L156" s="103"/>
      <c r="M156" s="103"/>
      <c r="N156" s="103"/>
      <c r="O156" s="103"/>
      <c r="P156" s="103"/>
      <c r="Q156" s="103"/>
      <c r="R156" s="103"/>
      <c r="S156" s="103"/>
      <c r="T156" s="103"/>
      <c r="U156" s="93">
        <v>0.18003677208555699</v>
      </c>
      <c r="V156" s="93"/>
      <c r="W156" s="93"/>
      <c r="X156" s="93"/>
      <c r="Y156" s="93"/>
      <c r="Z156" s="93"/>
      <c r="AA156" s="93"/>
      <c r="AB156" s="93"/>
      <c r="AC156" s="93"/>
      <c r="AD156" s="93"/>
      <c r="AE156" s="93"/>
      <c r="AF156" s="93"/>
      <c r="AG156" s="92">
        <v>5550</v>
      </c>
      <c r="AH156" s="92"/>
      <c r="AI156" s="92"/>
      <c r="AJ156" s="92"/>
      <c r="AK156" s="92"/>
      <c r="AL156" s="92"/>
      <c r="AM156" s="93">
        <v>0.134842926212979</v>
      </c>
      <c r="AN156" s="93"/>
      <c r="AO156" s="93"/>
      <c r="AP156" s="93"/>
      <c r="AQ156" s="93"/>
      <c r="AR156" s="93"/>
      <c r="AS156" s="93"/>
      <c r="AT156" s="93"/>
      <c r="AU156" s="93"/>
    </row>
    <row r="157" spans="2:47" s="1" customFormat="1" ht="12.3" customHeight="1" x14ac:dyDescent="0.15">
      <c r="B157" s="100">
        <v>2022</v>
      </c>
      <c r="C157" s="100"/>
      <c r="D157" s="100"/>
      <c r="E157" s="100"/>
      <c r="F157" s="100"/>
      <c r="G157" s="100"/>
      <c r="H157" s="100"/>
      <c r="I157" s="100"/>
      <c r="J157" s="100"/>
      <c r="K157" s="103">
        <v>439107081.24000001</v>
      </c>
      <c r="L157" s="103"/>
      <c r="M157" s="103"/>
      <c r="N157" s="103"/>
      <c r="O157" s="103"/>
      <c r="P157" s="103"/>
      <c r="Q157" s="103"/>
      <c r="R157" s="103"/>
      <c r="S157" s="103"/>
      <c r="T157" s="103"/>
      <c r="U157" s="93">
        <v>0.14989833891189999</v>
      </c>
      <c r="V157" s="93"/>
      <c r="W157" s="93"/>
      <c r="X157" s="93"/>
      <c r="Y157" s="93"/>
      <c r="Z157" s="93"/>
      <c r="AA157" s="93"/>
      <c r="AB157" s="93"/>
      <c r="AC157" s="93"/>
      <c r="AD157" s="93"/>
      <c r="AE157" s="93"/>
      <c r="AF157" s="93"/>
      <c r="AG157" s="92">
        <v>4010</v>
      </c>
      <c r="AH157" s="92"/>
      <c r="AI157" s="92"/>
      <c r="AJ157" s="92"/>
      <c r="AK157" s="92"/>
      <c r="AL157" s="92"/>
      <c r="AM157" s="93">
        <v>9.7427051191719904E-2</v>
      </c>
      <c r="AN157" s="93"/>
      <c r="AO157" s="93"/>
      <c r="AP157" s="93"/>
      <c r="AQ157" s="93"/>
      <c r="AR157" s="93"/>
      <c r="AS157" s="93"/>
      <c r="AT157" s="93"/>
      <c r="AU157" s="93"/>
    </row>
    <row r="158" spans="2:47" s="1" customFormat="1" ht="12.3" customHeight="1" x14ac:dyDescent="0.15">
      <c r="B158" s="100">
        <v>2023</v>
      </c>
      <c r="C158" s="100"/>
      <c r="D158" s="100"/>
      <c r="E158" s="100"/>
      <c r="F158" s="100"/>
      <c r="G158" s="100"/>
      <c r="H158" s="100"/>
      <c r="I158" s="100"/>
      <c r="J158" s="100"/>
      <c r="K158" s="103">
        <v>239103241.96000001</v>
      </c>
      <c r="L158" s="103"/>
      <c r="M158" s="103"/>
      <c r="N158" s="103"/>
      <c r="O158" s="103"/>
      <c r="P158" s="103"/>
      <c r="Q158" s="103"/>
      <c r="R158" s="103"/>
      <c r="S158" s="103"/>
      <c r="T158" s="103"/>
      <c r="U158" s="93">
        <v>8.1622866789216098E-2</v>
      </c>
      <c r="V158" s="93"/>
      <c r="W158" s="93"/>
      <c r="X158" s="93"/>
      <c r="Y158" s="93"/>
      <c r="Z158" s="93"/>
      <c r="AA158" s="93"/>
      <c r="AB158" s="93"/>
      <c r="AC158" s="93"/>
      <c r="AD158" s="93"/>
      <c r="AE158" s="93"/>
      <c r="AF158" s="93"/>
      <c r="AG158" s="92">
        <v>1882</v>
      </c>
      <c r="AH158" s="92"/>
      <c r="AI158" s="92"/>
      <c r="AJ158" s="92"/>
      <c r="AK158" s="92"/>
      <c r="AL158" s="92"/>
      <c r="AM158" s="93">
        <v>4.57251147987075E-2</v>
      </c>
      <c r="AN158" s="93"/>
      <c r="AO158" s="93"/>
      <c r="AP158" s="93"/>
      <c r="AQ158" s="93"/>
      <c r="AR158" s="93"/>
      <c r="AS158" s="93"/>
      <c r="AT158" s="93"/>
      <c r="AU158" s="93"/>
    </row>
    <row r="159" spans="2:47" s="1" customFormat="1" ht="12.3" customHeight="1" x14ac:dyDescent="0.15">
      <c r="B159" s="100">
        <v>2024</v>
      </c>
      <c r="C159" s="100"/>
      <c r="D159" s="100"/>
      <c r="E159" s="100"/>
      <c r="F159" s="100"/>
      <c r="G159" s="100"/>
      <c r="H159" s="100"/>
      <c r="I159" s="100"/>
      <c r="J159" s="100"/>
      <c r="K159" s="103">
        <v>222527517.19</v>
      </c>
      <c r="L159" s="103"/>
      <c r="M159" s="103"/>
      <c r="N159" s="103"/>
      <c r="O159" s="103"/>
      <c r="P159" s="103"/>
      <c r="Q159" s="103"/>
      <c r="R159" s="103"/>
      <c r="S159" s="103"/>
      <c r="T159" s="103"/>
      <c r="U159" s="93">
        <v>7.5964398239204797E-2</v>
      </c>
      <c r="V159" s="93"/>
      <c r="W159" s="93"/>
      <c r="X159" s="93"/>
      <c r="Y159" s="93"/>
      <c r="Z159" s="93"/>
      <c r="AA159" s="93"/>
      <c r="AB159" s="93"/>
      <c r="AC159" s="93"/>
      <c r="AD159" s="93"/>
      <c r="AE159" s="93"/>
      <c r="AF159" s="93"/>
      <c r="AG159" s="92">
        <v>1677</v>
      </c>
      <c r="AH159" s="92"/>
      <c r="AI159" s="92"/>
      <c r="AJ159" s="92"/>
      <c r="AK159" s="92"/>
      <c r="AL159" s="92"/>
      <c r="AM159" s="93">
        <v>4.0744430136786601E-2</v>
      </c>
      <c r="AN159" s="93"/>
      <c r="AO159" s="93"/>
      <c r="AP159" s="93"/>
      <c r="AQ159" s="93"/>
      <c r="AR159" s="93"/>
      <c r="AS159" s="93"/>
      <c r="AT159" s="93"/>
      <c r="AU159" s="93"/>
    </row>
    <row r="160" spans="2:47" s="1" customFormat="1" ht="12.3" customHeight="1" x14ac:dyDescent="0.15">
      <c r="B160" s="100">
        <v>2025</v>
      </c>
      <c r="C160" s="100"/>
      <c r="D160" s="100"/>
      <c r="E160" s="100"/>
      <c r="F160" s="100"/>
      <c r="G160" s="100"/>
      <c r="H160" s="100"/>
      <c r="I160" s="100"/>
      <c r="J160" s="100"/>
      <c r="K160" s="103">
        <v>52271348.379999898</v>
      </c>
      <c r="L160" s="103"/>
      <c r="M160" s="103"/>
      <c r="N160" s="103"/>
      <c r="O160" s="103"/>
      <c r="P160" s="103"/>
      <c r="Q160" s="103"/>
      <c r="R160" s="103"/>
      <c r="S160" s="103"/>
      <c r="T160" s="103"/>
      <c r="U160" s="93">
        <v>1.78439124067887E-2</v>
      </c>
      <c r="V160" s="93"/>
      <c r="W160" s="93"/>
      <c r="X160" s="93"/>
      <c r="Y160" s="93"/>
      <c r="Z160" s="93"/>
      <c r="AA160" s="93"/>
      <c r="AB160" s="93"/>
      <c r="AC160" s="93"/>
      <c r="AD160" s="93"/>
      <c r="AE160" s="93"/>
      <c r="AF160" s="93"/>
      <c r="AG160" s="92">
        <v>392</v>
      </c>
      <c r="AH160" s="92"/>
      <c r="AI160" s="92"/>
      <c r="AJ160" s="92"/>
      <c r="AK160" s="92"/>
      <c r="AL160" s="92"/>
      <c r="AM160" s="93">
        <v>9.5240409145022995E-3</v>
      </c>
      <c r="AN160" s="93"/>
      <c r="AO160" s="93"/>
      <c r="AP160" s="93"/>
      <c r="AQ160" s="93"/>
      <c r="AR160" s="93"/>
      <c r="AS160" s="93"/>
      <c r="AT160" s="93"/>
      <c r="AU160" s="93"/>
    </row>
    <row r="161" spans="2:47" s="1" customFormat="1" ht="12.3" customHeight="1" x14ac:dyDescent="0.15">
      <c r="B161" s="99"/>
      <c r="C161" s="99"/>
      <c r="D161" s="99"/>
      <c r="E161" s="99"/>
      <c r="F161" s="99"/>
      <c r="G161" s="99"/>
      <c r="H161" s="99"/>
      <c r="I161" s="99"/>
      <c r="J161" s="99"/>
      <c r="K161" s="104">
        <v>2929365891.7600002</v>
      </c>
      <c r="L161" s="104"/>
      <c r="M161" s="104"/>
      <c r="N161" s="104"/>
      <c r="O161" s="104"/>
      <c r="P161" s="104"/>
      <c r="Q161" s="104"/>
      <c r="R161" s="104"/>
      <c r="S161" s="104"/>
      <c r="T161" s="104"/>
      <c r="U161" s="95">
        <v>1</v>
      </c>
      <c r="V161" s="95"/>
      <c r="W161" s="95"/>
      <c r="X161" s="95"/>
      <c r="Y161" s="95"/>
      <c r="Z161" s="95"/>
      <c r="AA161" s="95"/>
      <c r="AB161" s="95"/>
      <c r="AC161" s="95"/>
      <c r="AD161" s="95"/>
      <c r="AE161" s="95"/>
      <c r="AF161" s="95"/>
      <c r="AG161" s="94">
        <v>41159</v>
      </c>
      <c r="AH161" s="94"/>
      <c r="AI161" s="94"/>
      <c r="AJ161" s="94"/>
      <c r="AK161" s="94"/>
      <c r="AL161" s="94"/>
      <c r="AM161" s="95">
        <v>1</v>
      </c>
      <c r="AN161" s="95"/>
      <c r="AO161" s="95"/>
      <c r="AP161" s="95"/>
      <c r="AQ161" s="95"/>
      <c r="AR161" s="95"/>
      <c r="AS161" s="95"/>
      <c r="AT161" s="95"/>
      <c r="AU161" s="95"/>
    </row>
    <row r="162" spans="2:47" s="1" customFormat="1" ht="9" customHeight="1" x14ac:dyDescent="0.15"/>
    <row r="163" spans="2:47" s="1" customFormat="1" ht="19.2" customHeight="1" x14ac:dyDescent="0.15">
      <c r="B163" s="82" t="s">
        <v>1223</v>
      </c>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row>
    <row r="164" spans="2:47" s="1" customFormat="1" ht="7.95" customHeight="1" x14ac:dyDescent="0.15"/>
    <row r="165" spans="2:47" s="1" customFormat="1" ht="11.1" customHeight="1" x14ac:dyDescent="0.15">
      <c r="B165" s="76" t="s">
        <v>1142</v>
      </c>
      <c r="C165" s="76"/>
      <c r="D165" s="76"/>
      <c r="E165" s="76"/>
      <c r="F165" s="76"/>
      <c r="G165" s="76"/>
      <c r="H165" s="76"/>
      <c r="I165" s="76"/>
      <c r="J165" s="76" t="s">
        <v>1103</v>
      </c>
      <c r="K165" s="76"/>
      <c r="L165" s="76"/>
      <c r="M165" s="76"/>
      <c r="N165" s="76"/>
      <c r="O165" s="76"/>
      <c r="P165" s="76"/>
      <c r="Q165" s="76"/>
      <c r="R165" s="76"/>
      <c r="S165" s="76"/>
      <c r="T165" s="76"/>
      <c r="U165" s="76"/>
      <c r="V165" s="76" t="s">
        <v>1104</v>
      </c>
      <c r="W165" s="76"/>
      <c r="X165" s="76"/>
      <c r="Y165" s="76"/>
      <c r="Z165" s="76"/>
      <c r="AA165" s="76"/>
      <c r="AB165" s="76"/>
      <c r="AC165" s="76"/>
      <c r="AD165" s="76"/>
      <c r="AE165" s="76"/>
      <c r="AF165" s="76"/>
      <c r="AG165" s="76" t="s">
        <v>1143</v>
      </c>
      <c r="AH165" s="76"/>
      <c r="AI165" s="76"/>
      <c r="AJ165" s="76"/>
      <c r="AK165" s="76"/>
      <c r="AL165" s="76"/>
      <c r="AM165" s="76"/>
      <c r="AN165" s="76" t="s">
        <v>1104</v>
      </c>
      <c r="AO165" s="76"/>
      <c r="AP165" s="76"/>
      <c r="AQ165" s="76"/>
      <c r="AR165" s="76"/>
      <c r="AS165" s="76"/>
      <c r="AT165" s="76"/>
      <c r="AU165" s="76"/>
    </row>
    <row r="166" spans="2:47" s="1" customFormat="1" ht="10.65" customHeight="1" x14ac:dyDescent="0.15">
      <c r="B166" s="90" t="s">
        <v>1144</v>
      </c>
      <c r="C166" s="90"/>
      <c r="D166" s="90"/>
      <c r="E166" s="90"/>
      <c r="F166" s="90"/>
      <c r="G166" s="90"/>
      <c r="H166" s="90"/>
      <c r="I166" s="90"/>
      <c r="J166" s="103">
        <v>430998064.989999</v>
      </c>
      <c r="K166" s="103"/>
      <c r="L166" s="103"/>
      <c r="M166" s="103"/>
      <c r="N166" s="103"/>
      <c r="O166" s="103"/>
      <c r="P166" s="103"/>
      <c r="Q166" s="103"/>
      <c r="R166" s="103"/>
      <c r="S166" s="103"/>
      <c r="T166" s="103"/>
      <c r="U166" s="103"/>
      <c r="V166" s="93">
        <v>0.147130157486421</v>
      </c>
      <c r="W166" s="93"/>
      <c r="X166" s="93"/>
      <c r="Y166" s="93"/>
      <c r="Z166" s="93"/>
      <c r="AA166" s="93"/>
      <c r="AB166" s="93"/>
      <c r="AC166" s="93"/>
      <c r="AD166" s="93"/>
      <c r="AE166" s="93"/>
      <c r="AF166" s="93"/>
      <c r="AG166" s="92">
        <v>10713</v>
      </c>
      <c r="AH166" s="92"/>
      <c r="AI166" s="92"/>
      <c r="AJ166" s="92"/>
      <c r="AK166" s="92"/>
      <c r="AL166" s="92"/>
      <c r="AM166" s="92"/>
      <c r="AN166" s="93">
        <v>0.49307313480922399</v>
      </c>
      <c r="AO166" s="93"/>
      <c r="AP166" s="93"/>
      <c r="AQ166" s="93"/>
      <c r="AR166" s="93"/>
      <c r="AS166" s="93"/>
      <c r="AT166" s="93"/>
      <c r="AU166" s="93"/>
    </row>
    <row r="167" spans="2:47" s="1" customFormat="1" ht="10.65" customHeight="1" x14ac:dyDescent="0.15">
      <c r="B167" s="90" t="s">
        <v>1145</v>
      </c>
      <c r="C167" s="90"/>
      <c r="D167" s="90"/>
      <c r="E167" s="90"/>
      <c r="F167" s="90"/>
      <c r="G167" s="90"/>
      <c r="H167" s="90"/>
      <c r="I167" s="90"/>
      <c r="J167" s="103">
        <v>881141062.35000098</v>
      </c>
      <c r="K167" s="103"/>
      <c r="L167" s="103"/>
      <c r="M167" s="103"/>
      <c r="N167" s="103"/>
      <c r="O167" s="103"/>
      <c r="P167" s="103"/>
      <c r="Q167" s="103"/>
      <c r="R167" s="103"/>
      <c r="S167" s="103"/>
      <c r="T167" s="103"/>
      <c r="U167" s="103"/>
      <c r="V167" s="93">
        <v>0.30079583599595999</v>
      </c>
      <c r="W167" s="93"/>
      <c r="X167" s="93"/>
      <c r="Y167" s="93"/>
      <c r="Z167" s="93"/>
      <c r="AA167" s="93"/>
      <c r="AB167" s="93"/>
      <c r="AC167" s="93"/>
      <c r="AD167" s="93"/>
      <c r="AE167" s="93"/>
      <c r="AF167" s="93"/>
      <c r="AG167" s="92">
        <v>6018</v>
      </c>
      <c r="AH167" s="92"/>
      <c r="AI167" s="92"/>
      <c r="AJ167" s="92"/>
      <c r="AK167" s="92"/>
      <c r="AL167" s="92"/>
      <c r="AM167" s="92"/>
      <c r="AN167" s="93">
        <v>0.27698255626639701</v>
      </c>
      <c r="AO167" s="93"/>
      <c r="AP167" s="93"/>
      <c r="AQ167" s="93"/>
      <c r="AR167" s="93"/>
      <c r="AS167" s="93"/>
      <c r="AT167" s="93"/>
      <c r="AU167" s="93"/>
    </row>
    <row r="168" spans="2:47" s="1" customFormat="1" ht="10.65" customHeight="1" x14ac:dyDescent="0.15">
      <c r="B168" s="90" t="s">
        <v>1146</v>
      </c>
      <c r="C168" s="90"/>
      <c r="D168" s="90"/>
      <c r="E168" s="90"/>
      <c r="F168" s="90"/>
      <c r="G168" s="90"/>
      <c r="H168" s="90"/>
      <c r="I168" s="90"/>
      <c r="J168" s="103">
        <v>740092324.27000201</v>
      </c>
      <c r="K168" s="103"/>
      <c r="L168" s="103"/>
      <c r="M168" s="103"/>
      <c r="N168" s="103"/>
      <c r="O168" s="103"/>
      <c r="P168" s="103"/>
      <c r="Q168" s="103"/>
      <c r="R168" s="103"/>
      <c r="S168" s="103"/>
      <c r="T168" s="103"/>
      <c r="U168" s="103"/>
      <c r="V168" s="93">
        <v>0.25264591437751199</v>
      </c>
      <c r="W168" s="93"/>
      <c r="X168" s="93"/>
      <c r="Y168" s="93"/>
      <c r="Z168" s="93"/>
      <c r="AA168" s="93"/>
      <c r="AB168" s="93"/>
      <c r="AC168" s="93"/>
      <c r="AD168" s="93"/>
      <c r="AE168" s="93"/>
      <c r="AF168" s="93"/>
      <c r="AG168" s="92">
        <v>3039</v>
      </c>
      <c r="AH168" s="92"/>
      <c r="AI168" s="92"/>
      <c r="AJ168" s="92"/>
      <c r="AK168" s="92"/>
      <c r="AL168" s="92"/>
      <c r="AM168" s="92"/>
      <c r="AN168" s="93">
        <v>0.139872048603121</v>
      </c>
      <c r="AO168" s="93"/>
      <c r="AP168" s="93"/>
      <c r="AQ168" s="93"/>
      <c r="AR168" s="93"/>
      <c r="AS168" s="93"/>
      <c r="AT168" s="93"/>
      <c r="AU168" s="93"/>
    </row>
    <row r="169" spans="2:47" s="1" customFormat="1" ht="10.65" customHeight="1" x14ac:dyDescent="0.15">
      <c r="B169" s="90" t="s">
        <v>1147</v>
      </c>
      <c r="C169" s="90"/>
      <c r="D169" s="90"/>
      <c r="E169" s="90"/>
      <c r="F169" s="90"/>
      <c r="G169" s="90"/>
      <c r="H169" s="90"/>
      <c r="I169" s="90"/>
      <c r="J169" s="103">
        <v>401044409.64999998</v>
      </c>
      <c r="K169" s="103"/>
      <c r="L169" s="103"/>
      <c r="M169" s="103"/>
      <c r="N169" s="103"/>
      <c r="O169" s="103"/>
      <c r="P169" s="103"/>
      <c r="Q169" s="103"/>
      <c r="R169" s="103"/>
      <c r="S169" s="103"/>
      <c r="T169" s="103"/>
      <c r="U169" s="103"/>
      <c r="V169" s="93">
        <v>0.136904853974744</v>
      </c>
      <c r="W169" s="93"/>
      <c r="X169" s="93"/>
      <c r="Y169" s="93"/>
      <c r="Z169" s="93"/>
      <c r="AA169" s="93"/>
      <c r="AB169" s="93"/>
      <c r="AC169" s="93"/>
      <c r="AD169" s="93"/>
      <c r="AE169" s="93"/>
      <c r="AF169" s="93"/>
      <c r="AG169" s="92">
        <v>1175</v>
      </c>
      <c r="AH169" s="92"/>
      <c r="AI169" s="92"/>
      <c r="AJ169" s="92"/>
      <c r="AK169" s="92"/>
      <c r="AL169" s="92"/>
      <c r="AM169" s="92"/>
      <c r="AN169" s="93">
        <v>5.40801767386202E-2</v>
      </c>
      <c r="AO169" s="93"/>
      <c r="AP169" s="93"/>
      <c r="AQ169" s="93"/>
      <c r="AR169" s="93"/>
      <c r="AS169" s="93"/>
      <c r="AT169" s="93"/>
      <c r="AU169" s="93"/>
    </row>
    <row r="170" spans="2:47" s="1" customFormat="1" ht="10.65" customHeight="1" x14ac:dyDescent="0.15">
      <c r="B170" s="90" t="s">
        <v>1148</v>
      </c>
      <c r="C170" s="90"/>
      <c r="D170" s="90"/>
      <c r="E170" s="90"/>
      <c r="F170" s="90"/>
      <c r="G170" s="90"/>
      <c r="H170" s="90"/>
      <c r="I170" s="90"/>
      <c r="J170" s="103">
        <v>476090030.5</v>
      </c>
      <c r="K170" s="103"/>
      <c r="L170" s="103"/>
      <c r="M170" s="103"/>
      <c r="N170" s="103"/>
      <c r="O170" s="103"/>
      <c r="P170" s="103"/>
      <c r="Q170" s="103"/>
      <c r="R170" s="103"/>
      <c r="S170" s="103"/>
      <c r="T170" s="103"/>
      <c r="U170" s="103"/>
      <c r="V170" s="93">
        <v>0.16252323816536299</v>
      </c>
      <c r="W170" s="93"/>
      <c r="X170" s="93"/>
      <c r="Y170" s="93"/>
      <c r="Z170" s="93"/>
      <c r="AA170" s="93"/>
      <c r="AB170" s="93"/>
      <c r="AC170" s="93"/>
      <c r="AD170" s="93"/>
      <c r="AE170" s="93"/>
      <c r="AF170" s="93"/>
      <c r="AG170" s="92">
        <v>782</v>
      </c>
      <c r="AH170" s="92"/>
      <c r="AI170" s="92"/>
      <c r="AJ170" s="92"/>
      <c r="AK170" s="92"/>
      <c r="AL170" s="92"/>
      <c r="AM170" s="92"/>
      <c r="AN170" s="93">
        <v>3.5992083582639098E-2</v>
      </c>
      <c r="AO170" s="93"/>
      <c r="AP170" s="93"/>
      <c r="AQ170" s="93"/>
      <c r="AR170" s="93"/>
      <c r="AS170" s="93"/>
      <c r="AT170" s="93"/>
      <c r="AU170" s="93"/>
    </row>
    <row r="171" spans="2:47" s="1" customFormat="1" ht="12.3" customHeight="1" x14ac:dyDescent="0.15">
      <c r="B171" s="99"/>
      <c r="C171" s="99"/>
      <c r="D171" s="99"/>
      <c r="E171" s="99"/>
      <c r="F171" s="99"/>
      <c r="G171" s="99"/>
      <c r="H171" s="99"/>
      <c r="I171" s="99"/>
      <c r="J171" s="104">
        <v>2929365891.7600002</v>
      </c>
      <c r="K171" s="104"/>
      <c r="L171" s="104"/>
      <c r="M171" s="104"/>
      <c r="N171" s="104"/>
      <c r="O171" s="104"/>
      <c r="P171" s="104"/>
      <c r="Q171" s="104"/>
      <c r="R171" s="104"/>
      <c r="S171" s="104"/>
      <c r="T171" s="104"/>
      <c r="U171" s="104"/>
      <c r="V171" s="95">
        <v>1</v>
      </c>
      <c r="W171" s="95"/>
      <c r="X171" s="95"/>
      <c r="Y171" s="95"/>
      <c r="Z171" s="95"/>
      <c r="AA171" s="95"/>
      <c r="AB171" s="95"/>
      <c r="AC171" s="95"/>
      <c r="AD171" s="95"/>
      <c r="AE171" s="95"/>
      <c r="AF171" s="95"/>
      <c r="AG171" s="94">
        <v>21727</v>
      </c>
      <c r="AH171" s="94"/>
      <c r="AI171" s="94"/>
      <c r="AJ171" s="94"/>
      <c r="AK171" s="94"/>
      <c r="AL171" s="94"/>
      <c r="AM171" s="94"/>
      <c r="AN171" s="95">
        <v>1</v>
      </c>
      <c r="AO171" s="95"/>
      <c r="AP171" s="95"/>
      <c r="AQ171" s="95"/>
      <c r="AR171" s="95"/>
      <c r="AS171" s="95"/>
      <c r="AT171" s="95"/>
      <c r="AU171" s="95"/>
    </row>
    <row r="172" spans="2:47" s="1" customFormat="1" ht="9" customHeight="1" x14ac:dyDescent="0.15"/>
    <row r="173" spans="2:47" s="1" customFormat="1" ht="19.2" customHeight="1" x14ac:dyDescent="0.15">
      <c r="B173" s="82" t="s">
        <v>1224</v>
      </c>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row>
    <row r="174" spans="2:47" s="1" customFormat="1" ht="7.95" customHeight="1" x14ac:dyDescent="0.15"/>
    <row r="175" spans="2:47" s="1" customFormat="1" ht="11.1" customHeight="1" x14ac:dyDescent="0.15">
      <c r="B175" s="99"/>
      <c r="C175" s="99"/>
      <c r="D175" s="99"/>
      <c r="E175" s="99"/>
      <c r="F175" s="99"/>
      <c r="G175" s="99"/>
      <c r="H175" s="99"/>
      <c r="I175" s="76" t="s">
        <v>1103</v>
      </c>
      <c r="J175" s="76"/>
      <c r="K175" s="76"/>
      <c r="L175" s="76"/>
      <c r="M175" s="76"/>
      <c r="N175" s="76"/>
      <c r="O175" s="76"/>
      <c r="P175" s="76"/>
      <c r="Q175" s="76"/>
      <c r="R175" s="76"/>
      <c r="S175" s="76"/>
      <c r="T175" s="76"/>
      <c r="U175" s="76" t="s">
        <v>1104</v>
      </c>
      <c r="V175" s="76"/>
      <c r="W175" s="76"/>
      <c r="X175" s="76"/>
      <c r="Y175" s="76"/>
      <c r="Z175" s="76"/>
      <c r="AA175" s="76"/>
      <c r="AB175" s="76"/>
      <c r="AC175" s="76"/>
      <c r="AD175" s="76"/>
      <c r="AE175" s="76"/>
      <c r="AF175" s="76" t="s">
        <v>1105</v>
      </c>
      <c r="AG175" s="76"/>
      <c r="AH175" s="76"/>
      <c r="AI175" s="76"/>
      <c r="AJ175" s="76"/>
      <c r="AK175" s="76"/>
      <c r="AL175" s="76"/>
      <c r="AM175" s="76"/>
      <c r="AN175" s="76"/>
      <c r="AO175" s="76"/>
      <c r="AP175" s="76"/>
      <c r="AQ175" s="76" t="s">
        <v>1104</v>
      </c>
      <c r="AR175" s="76"/>
      <c r="AS175" s="76"/>
      <c r="AT175" s="76"/>
      <c r="AU175" s="76"/>
    </row>
    <row r="176" spans="2:47" s="1" customFormat="1" ht="11.1" customHeight="1" x14ac:dyDescent="0.15">
      <c r="B176" s="90" t="s">
        <v>1149</v>
      </c>
      <c r="C176" s="90"/>
      <c r="D176" s="90"/>
      <c r="E176" s="90"/>
      <c r="F176" s="90"/>
      <c r="G176" s="90"/>
      <c r="H176" s="90"/>
      <c r="I176" s="103">
        <v>603888.18000000005</v>
      </c>
      <c r="J176" s="103"/>
      <c r="K176" s="103"/>
      <c r="L176" s="103"/>
      <c r="M176" s="103"/>
      <c r="N176" s="103"/>
      <c r="O176" s="103"/>
      <c r="P176" s="103"/>
      <c r="Q176" s="103"/>
      <c r="R176" s="103"/>
      <c r="S176" s="103"/>
      <c r="T176" s="103"/>
      <c r="U176" s="93">
        <v>2.06149795660103E-4</v>
      </c>
      <c r="V176" s="93"/>
      <c r="W176" s="93"/>
      <c r="X176" s="93"/>
      <c r="Y176" s="93"/>
      <c r="Z176" s="93"/>
      <c r="AA176" s="93"/>
      <c r="AB176" s="93"/>
      <c r="AC176" s="93"/>
      <c r="AD176" s="93"/>
      <c r="AE176" s="93"/>
      <c r="AF176" s="92">
        <v>22</v>
      </c>
      <c r="AG176" s="92"/>
      <c r="AH176" s="92"/>
      <c r="AI176" s="92"/>
      <c r="AJ176" s="92"/>
      <c r="AK176" s="92"/>
      <c r="AL176" s="92"/>
      <c r="AM176" s="92"/>
      <c r="AN176" s="92"/>
      <c r="AO176" s="92"/>
      <c r="AP176" s="92"/>
      <c r="AQ176" s="93">
        <v>5.3451250030369995E-4</v>
      </c>
      <c r="AR176" s="93"/>
      <c r="AS176" s="93"/>
      <c r="AT176" s="93"/>
      <c r="AU176" s="93"/>
    </row>
    <row r="177" spans="2:47" s="1" customFormat="1" ht="11.1" customHeight="1" x14ac:dyDescent="0.15">
      <c r="B177" s="90" t="s">
        <v>1150</v>
      </c>
      <c r="C177" s="90"/>
      <c r="D177" s="90"/>
      <c r="E177" s="90"/>
      <c r="F177" s="90"/>
      <c r="G177" s="90"/>
      <c r="H177" s="90"/>
      <c r="I177" s="103">
        <v>113257746.2</v>
      </c>
      <c r="J177" s="103"/>
      <c r="K177" s="103"/>
      <c r="L177" s="103"/>
      <c r="M177" s="103"/>
      <c r="N177" s="103"/>
      <c r="O177" s="103"/>
      <c r="P177" s="103"/>
      <c r="Q177" s="103"/>
      <c r="R177" s="103"/>
      <c r="S177" s="103"/>
      <c r="T177" s="103"/>
      <c r="U177" s="93">
        <v>3.8662888278511803E-2</v>
      </c>
      <c r="V177" s="93"/>
      <c r="W177" s="93"/>
      <c r="X177" s="93"/>
      <c r="Y177" s="93"/>
      <c r="Z177" s="93"/>
      <c r="AA177" s="93"/>
      <c r="AB177" s="93"/>
      <c r="AC177" s="93"/>
      <c r="AD177" s="93"/>
      <c r="AE177" s="93"/>
      <c r="AF177" s="92">
        <v>1280</v>
      </c>
      <c r="AG177" s="92"/>
      <c r="AH177" s="92"/>
      <c r="AI177" s="92"/>
      <c r="AJ177" s="92"/>
      <c r="AK177" s="92"/>
      <c r="AL177" s="92"/>
      <c r="AM177" s="92"/>
      <c r="AN177" s="92"/>
      <c r="AO177" s="92"/>
      <c r="AP177" s="92"/>
      <c r="AQ177" s="93">
        <v>3.10989091085789E-2</v>
      </c>
      <c r="AR177" s="93"/>
      <c r="AS177" s="93"/>
      <c r="AT177" s="93"/>
      <c r="AU177" s="93"/>
    </row>
    <row r="178" spans="2:47" s="1" customFormat="1" ht="11.1" customHeight="1" x14ac:dyDescent="0.15">
      <c r="B178" s="90" t="s">
        <v>1151</v>
      </c>
      <c r="C178" s="90"/>
      <c r="D178" s="90"/>
      <c r="E178" s="90"/>
      <c r="F178" s="90"/>
      <c r="G178" s="90"/>
      <c r="H178" s="90"/>
      <c r="I178" s="103">
        <v>764038298.12999594</v>
      </c>
      <c r="J178" s="103"/>
      <c r="K178" s="103"/>
      <c r="L178" s="103"/>
      <c r="M178" s="103"/>
      <c r="N178" s="103"/>
      <c r="O178" s="103"/>
      <c r="P178" s="103"/>
      <c r="Q178" s="103"/>
      <c r="R178" s="103"/>
      <c r="S178" s="103"/>
      <c r="T178" s="103"/>
      <c r="U178" s="93">
        <v>0.260820370811019</v>
      </c>
      <c r="V178" s="93"/>
      <c r="W178" s="93"/>
      <c r="X178" s="93"/>
      <c r="Y178" s="93"/>
      <c r="Z178" s="93"/>
      <c r="AA178" s="93"/>
      <c r="AB178" s="93"/>
      <c r="AC178" s="93"/>
      <c r="AD178" s="93"/>
      <c r="AE178" s="93"/>
      <c r="AF178" s="92">
        <v>10309</v>
      </c>
      <c r="AG178" s="92"/>
      <c r="AH178" s="92"/>
      <c r="AI178" s="92"/>
      <c r="AJ178" s="92"/>
      <c r="AK178" s="92"/>
      <c r="AL178" s="92"/>
      <c r="AM178" s="92"/>
      <c r="AN178" s="92"/>
      <c r="AO178" s="92"/>
      <c r="AP178" s="92"/>
      <c r="AQ178" s="93">
        <v>0.25046769843776601</v>
      </c>
      <c r="AR178" s="93"/>
      <c r="AS178" s="93"/>
      <c r="AT178" s="93"/>
      <c r="AU178" s="93"/>
    </row>
    <row r="179" spans="2:47" s="1" customFormat="1" ht="11.1" customHeight="1" x14ac:dyDescent="0.15">
      <c r="B179" s="90" t="s">
        <v>1152</v>
      </c>
      <c r="C179" s="90"/>
      <c r="D179" s="90"/>
      <c r="E179" s="90"/>
      <c r="F179" s="90"/>
      <c r="G179" s="90"/>
      <c r="H179" s="90"/>
      <c r="I179" s="103">
        <v>1084233244.6200099</v>
      </c>
      <c r="J179" s="103"/>
      <c r="K179" s="103"/>
      <c r="L179" s="103"/>
      <c r="M179" s="103"/>
      <c r="N179" s="103"/>
      <c r="O179" s="103"/>
      <c r="P179" s="103"/>
      <c r="Q179" s="103"/>
      <c r="R179" s="103"/>
      <c r="S179" s="103"/>
      <c r="T179" s="103"/>
      <c r="U179" s="93">
        <v>0.37012557825904902</v>
      </c>
      <c r="V179" s="93"/>
      <c r="W179" s="93"/>
      <c r="X179" s="93"/>
      <c r="Y179" s="93"/>
      <c r="Z179" s="93"/>
      <c r="AA179" s="93"/>
      <c r="AB179" s="93"/>
      <c r="AC179" s="93"/>
      <c r="AD179" s="93"/>
      <c r="AE179" s="93"/>
      <c r="AF179" s="92">
        <v>19092</v>
      </c>
      <c r="AG179" s="92"/>
      <c r="AH179" s="92"/>
      <c r="AI179" s="92"/>
      <c r="AJ179" s="92"/>
      <c r="AK179" s="92"/>
      <c r="AL179" s="92"/>
      <c r="AM179" s="92"/>
      <c r="AN179" s="92"/>
      <c r="AO179" s="92"/>
      <c r="AP179" s="92"/>
      <c r="AQ179" s="93">
        <v>0.46385966617264801</v>
      </c>
      <c r="AR179" s="93"/>
      <c r="AS179" s="93"/>
      <c r="AT179" s="93"/>
      <c r="AU179" s="93"/>
    </row>
    <row r="180" spans="2:47" s="1" customFormat="1" ht="11.1" customHeight="1" x14ac:dyDescent="0.15">
      <c r="B180" s="90" t="s">
        <v>1153</v>
      </c>
      <c r="C180" s="90"/>
      <c r="D180" s="90"/>
      <c r="E180" s="90"/>
      <c r="F180" s="90"/>
      <c r="G180" s="90"/>
      <c r="H180" s="90"/>
      <c r="I180" s="103">
        <v>234253096.14999899</v>
      </c>
      <c r="J180" s="103"/>
      <c r="K180" s="103"/>
      <c r="L180" s="103"/>
      <c r="M180" s="103"/>
      <c r="N180" s="103"/>
      <c r="O180" s="103"/>
      <c r="P180" s="103"/>
      <c r="Q180" s="103"/>
      <c r="R180" s="103"/>
      <c r="S180" s="103"/>
      <c r="T180" s="103"/>
      <c r="U180" s="93">
        <v>7.9967168597452801E-2</v>
      </c>
      <c r="V180" s="93"/>
      <c r="W180" s="93"/>
      <c r="X180" s="93"/>
      <c r="Y180" s="93"/>
      <c r="Z180" s="93"/>
      <c r="AA180" s="93"/>
      <c r="AB180" s="93"/>
      <c r="AC180" s="93"/>
      <c r="AD180" s="93"/>
      <c r="AE180" s="93"/>
      <c r="AF180" s="92">
        <v>3322</v>
      </c>
      <c r="AG180" s="92"/>
      <c r="AH180" s="92"/>
      <c r="AI180" s="92"/>
      <c r="AJ180" s="92"/>
      <c r="AK180" s="92"/>
      <c r="AL180" s="92"/>
      <c r="AM180" s="92"/>
      <c r="AN180" s="92"/>
      <c r="AO180" s="92"/>
      <c r="AP180" s="92"/>
      <c r="AQ180" s="93">
        <v>8.0711387545858701E-2</v>
      </c>
      <c r="AR180" s="93"/>
      <c r="AS180" s="93"/>
      <c r="AT180" s="93"/>
      <c r="AU180" s="93"/>
    </row>
    <row r="181" spans="2:47" s="1" customFormat="1" ht="11.1" customHeight="1" x14ac:dyDescent="0.15">
      <c r="B181" s="90" t="s">
        <v>1154</v>
      </c>
      <c r="C181" s="90"/>
      <c r="D181" s="90"/>
      <c r="E181" s="90"/>
      <c r="F181" s="90"/>
      <c r="G181" s="90"/>
      <c r="H181" s="90"/>
      <c r="I181" s="103">
        <v>252483672.91</v>
      </c>
      <c r="J181" s="103"/>
      <c r="K181" s="103"/>
      <c r="L181" s="103"/>
      <c r="M181" s="103"/>
      <c r="N181" s="103"/>
      <c r="O181" s="103"/>
      <c r="P181" s="103"/>
      <c r="Q181" s="103"/>
      <c r="R181" s="103"/>
      <c r="S181" s="103"/>
      <c r="T181" s="103"/>
      <c r="U181" s="93">
        <v>8.6190555307621403E-2</v>
      </c>
      <c r="V181" s="93"/>
      <c r="W181" s="93"/>
      <c r="X181" s="93"/>
      <c r="Y181" s="93"/>
      <c r="Z181" s="93"/>
      <c r="AA181" s="93"/>
      <c r="AB181" s="93"/>
      <c r="AC181" s="93"/>
      <c r="AD181" s="93"/>
      <c r="AE181" s="93"/>
      <c r="AF181" s="92">
        <v>2519</v>
      </c>
      <c r="AG181" s="92"/>
      <c r="AH181" s="92"/>
      <c r="AI181" s="92"/>
      <c r="AJ181" s="92"/>
      <c r="AK181" s="92"/>
      <c r="AL181" s="92"/>
      <c r="AM181" s="92"/>
      <c r="AN181" s="92"/>
      <c r="AO181" s="92"/>
      <c r="AP181" s="92"/>
      <c r="AQ181" s="93">
        <v>6.1201681284773699E-2</v>
      </c>
      <c r="AR181" s="93"/>
      <c r="AS181" s="93"/>
      <c r="AT181" s="93"/>
      <c r="AU181" s="93"/>
    </row>
    <row r="182" spans="2:47" s="1" customFormat="1" ht="11.1" customHeight="1" x14ac:dyDescent="0.15">
      <c r="B182" s="90" t="s">
        <v>1155</v>
      </c>
      <c r="C182" s="90"/>
      <c r="D182" s="90"/>
      <c r="E182" s="90"/>
      <c r="F182" s="90"/>
      <c r="G182" s="90"/>
      <c r="H182" s="90"/>
      <c r="I182" s="103">
        <v>290225493.34999901</v>
      </c>
      <c r="J182" s="103"/>
      <c r="K182" s="103"/>
      <c r="L182" s="103"/>
      <c r="M182" s="103"/>
      <c r="N182" s="103"/>
      <c r="O182" s="103"/>
      <c r="P182" s="103"/>
      <c r="Q182" s="103"/>
      <c r="R182" s="103"/>
      <c r="S182" s="103"/>
      <c r="T182" s="103"/>
      <c r="U182" s="93">
        <v>9.9074511028606205E-2</v>
      </c>
      <c r="V182" s="93"/>
      <c r="W182" s="93"/>
      <c r="X182" s="93"/>
      <c r="Y182" s="93"/>
      <c r="Z182" s="93"/>
      <c r="AA182" s="93"/>
      <c r="AB182" s="93"/>
      <c r="AC182" s="93"/>
      <c r="AD182" s="93"/>
      <c r="AE182" s="93"/>
      <c r="AF182" s="92">
        <v>2422</v>
      </c>
      <c r="AG182" s="92"/>
      <c r="AH182" s="92"/>
      <c r="AI182" s="92"/>
      <c r="AJ182" s="92"/>
      <c r="AK182" s="92"/>
      <c r="AL182" s="92"/>
      <c r="AM182" s="92"/>
      <c r="AN182" s="92"/>
      <c r="AO182" s="92"/>
      <c r="AP182" s="92"/>
      <c r="AQ182" s="93">
        <v>5.8844967078889199E-2</v>
      </c>
      <c r="AR182" s="93"/>
      <c r="AS182" s="93"/>
      <c r="AT182" s="93"/>
      <c r="AU182" s="93"/>
    </row>
    <row r="183" spans="2:47" s="1" customFormat="1" ht="11.1" customHeight="1" x14ac:dyDescent="0.15">
      <c r="B183" s="90" t="s">
        <v>1156</v>
      </c>
      <c r="C183" s="90"/>
      <c r="D183" s="90"/>
      <c r="E183" s="90"/>
      <c r="F183" s="90"/>
      <c r="G183" s="90"/>
      <c r="H183" s="90"/>
      <c r="I183" s="103">
        <v>138493262.96000001</v>
      </c>
      <c r="J183" s="103"/>
      <c r="K183" s="103"/>
      <c r="L183" s="103"/>
      <c r="M183" s="103"/>
      <c r="N183" s="103"/>
      <c r="O183" s="103"/>
      <c r="P183" s="103"/>
      <c r="Q183" s="103"/>
      <c r="R183" s="103"/>
      <c r="S183" s="103"/>
      <c r="T183" s="103"/>
      <c r="U183" s="93">
        <v>4.7277557013129398E-2</v>
      </c>
      <c r="V183" s="93"/>
      <c r="W183" s="93"/>
      <c r="X183" s="93"/>
      <c r="Y183" s="93"/>
      <c r="Z183" s="93"/>
      <c r="AA183" s="93"/>
      <c r="AB183" s="93"/>
      <c r="AC183" s="93"/>
      <c r="AD183" s="93"/>
      <c r="AE183" s="93"/>
      <c r="AF183" s="92">
        <v>1380</v>
      </c>
      <c r="AG183" s="92"/>
      <c r="AH183" s="92"/>
      <c r="AI183" s="92"/>
      <c r="AJ183" s="92"/>
      <c r="AK183" s="92"/>
      <c r="AL183" s="92"/>
      <c r="AM183" s="92"/>
      <c r="AN183" s="92"/>
      <c r="AO183" s="92"/>
      <c r="AP183" s="92"/>
      <c r="AQ183" s="93">
        <v>3.3528511382686699E-2</v>
      </c>
      <c r="AR183" s="93"/>
      <c r="AS183" s="93"/>
      <c r="AT183" s="93"/>
      <c r="AU183" s="93"/>
    </row>
    <row r="184" spans="2:47" s="1" customFormat="1" ht="11.1" customHeight="1" x14ac:dyDescent="0.15">
      <c r="B184" s="90" t="s">
        <v>1157</v>
      </c>
      <c r="C184" s="90"/>
      <c r="D184" s="90"/>
      <c r="E184" s="90"/>
      <c r="F184" s="90"/>
      <c r="G184" s="90"/>
      <c r="H184" s="90"/>
      <c r="I184" s="103">
        <v>38590738.119999997</v>
      </c>
      <c r="J184" s="103"/>
      <c r="K184" s="103"/>
      <c r="L184" s="103"/>
      <c r="M184" s="103"/>
      <c r="N184" s="103"/>
      <c r="O184" s="103"/>
      <c r="P184" s="103"/>
      <c r="Q184" s="103"/>
      <c r="R184" s="103"/>
      <c r="S184" s="103"/>
      <c r="T184" s="103"/>
      <c r="U184" s="93">
        <v>1.3173751434927199E-2</v>
      </c>
      <c r="V184" s="93"/>
      <c r="W184" s="93"/>
      <c r="X184" s="93"/>
      <c r="Y184" s="93"/>
      <c r="Z184" s="93"/>
      <c r="AA184" s="93"/>
      <c r="AB184" s="93"/>
      <c r="AC184" s="93"/>
      <c r="AD184" s="93"/>
      <c r="AE184" s="93"/>
      <c r="AF184" s="92">
        <v>507</v>
      </c>
      <c r="AG184" s="92"/>
      <c r="AH184" s="92"/>
      <c r="AI184" s="92"/>
      <c r="AJ184" s="92"/>
      <c r="AK184" s="92"/>
      <c r="AL184" s="92"/>
      <c r="AM184" s="92"/>
      <c r="AN184" s="92"/>
      <c r="AO184" s="92"/>
      <c r="AP184" s="92"/>
      <c r="AQ184" s="93">
        <v>1.2318083529726199E-2</v>
      </c>
      <c r="AR184" s="93"/>
      <c r="AS184" s="93"/>
      <c r="AT184" s="93"/>
      <c r="AU184" s="93"/>
    </row>
    <row r="185" spans="2:47" s="1" customFormat="1" ht="11.1" customHeight="1" x14ac:dyDescent="0.15">
      <c r="B185" s="90" t="s">
        <v>1158</v>
      </c>
      <c r="C185" s="90"/>
      <c r="D185" s="90"/>
      <c r="E185" s="90"/>
      <c r="F185" s="90"/>
      <c r="G185" s="90"/>
      <c r="H185" s="90"/>
      <c r="I185" s="103">
        <v>9560307.8800000008</v>
      </c>
      <c r="J185" s="103"/>
      <c r="K185" s="103"/>
      <c r="L185" s="103"/>
      <c r="M185" s="103"/>
      <c r="N185" s="103"/>
      <c r="O185" s="103"/>
      <c r="P185" s="103"/>
      <c r="Q185" s="103"/>
      <c r="R185" s="103"/>
      <c r="S185" s="103"/>
      <c r="T185" s="103"/>
      <c r="U185" s="93">
        <v>3.2636100211626499E-3</v>
      </c>
      <c r="V185" s="93"/>
      <c r="W185" s="93"/>
      <c r="X185" s="93"/>
      <c r="Y185" s="93"/>
      <c r="Z185" s="93"/>
      <c r="AA185" s="93"/>
      <c r="AB185" s="93"/>
      <c r="AC185" s="93"/>
      <c r="AD185" s="93"/>
      <c r="AE185" s="93"/>
      <c r="AF185" s="92">
        <v>184</v>
      </c>
      <c r="AG185" s="92"/>
      <c r="AH185" s="92"/>
      <c r="AI185" s="92"/>
      <c r="AJ185" s="92"/>
      <c r="AK185" s="92"/>
      <c r="AL185" s="92"/>
      <c r="AM185" s="92"/>
      <c r="AN185" s="92"/>
      <c r="AO185" s="92"/>
      <c r="AP185" s="92"/>
      <c r="AQ185" s="93">
        <v>4.4704681843582197E-3</v>
      </c>
      <c r="AR185" s="93"/>
      <c r="AS185" s="93"/>
      <c r="AT185" s="93"/>
      <c r="AU185" s="93"/>
    </row>
    <row r="186" spans="2:47" s="1" customFormat="1" ht="11.1" customHeight="1" x14ac:dyDescent="0.15">
      <c r="B186" s="90" t="s">
        <v>1159</v>
      </c>
      <c r="C186" s="90"/>
      <c r="D186" s="90"/>
      <c r="E186" s="90"/>
      <c r="F186" s="90"/>
      <c r="G186" s="90"/>
      <c r="H186" s="90"/>
      <c r="I186" s="103">
        <v>2296159.09</v>
      </c>
      <c r="J186" s="103"/>
      <c r="K186" s="103"/>
      <c r="L186" s="103"/>
      <c r="M186" s="103"/>
      <c r="N186" s="103"/>
      <c r="O186" s="103"/>
      <c r="P186" s="103"/>
      <c r="Q186" s="103"/>
      <c r="R186" s="103"/>
      <c r="S186" s="103"/>
      <c r="T186" s="103"/>
      <c r="U186" s="93">
        <v>7.8384168275422801E-4</v>
      </c>
      <c r="V186" s="93"/>
      <c r="W186" s="93"/>
      <c r="X186" s="93"/>
      <c r="Y186" s="93"/>
      <c r="Z186" s="93"/>
      <c r="AA186" s="93"/>
      <c r="AB186" s="93"/>
      <c r="AC186" s="93"/>
      <c r="AD186" s="93"/>
      <c r="AE186" s="93"/>
      <c r="AF186" s="92">
        <v>71</v>
      </c>
      <c r="AG186" s="92"/>
      <c r="AH186" s="92"/>
      <c r="AI186" s="92"/>
      <c r="AJ186" s="92"/>
      <c r="AK186" s="92"/>
      <c r="AL186" s="92"/>
      <c r="AM186" s="92"/>
      <c r="AN186" s="92"/>
      <c r="AO186" s="92"/>
      <c r="AP186" s="92"/>
      <c r="AQ186" s="93">
        <v>1.72501761461649E-3</v>
      </c>
      <c r="AR186" s="93"/>
      <c r="AS186" s="93"/>
      <c r="AT186" s="93"/>
      <c r="AU186" s="93"/>
    </row>
    <row r="187" spans="2:47" s="1" customFormat="1" ht="11.1" customHeight="1" x14ac:dyDescent="0.15">
      <c r="B187" s="90" t="s">
        <v>1160</v>
      </c>
      <c r="C187" s="90"/>
      <c r="D187" s="90"/>
      <c r="E187" s="90"/>
      <c r="F187" s="90"/>
      <c r="G187" s="90"/>
      <c r="H187" s="90"/>
      <c r="I187" s="103">
        <v>1233830.29</v>
      </c>
      <c r="J187" s="103"/>
      <c r="K187" s="103"/>
      <c r="L187" s="103"/>
      <c r="M187" s="103"/>
      <c r="N187" s="103"/>
      <c r="O187" s="103"/>
      <c r="P187" s="103"/>
      <c r="Q187" s="103"/>
      <c r="R187" s="103"/>
      <c r="S187" s="103"/>
      <c r="T187" s="103"/>
      <c r="U187" s="93">
        <v>4.2119364244344999E-4</v>
      </c>
      <c r="V187" s="93"/>
      <c r="W187" s="93"/>
      <c r="X187" s="93"/>
      <c r="Y187" s="93"/>
      <c r="Z187" s="93"/>
      <c r="AA187" s="93"/>
      <c r="AB187" s="93"/>
      <c r="AC187" s="93"/>
      <c r="AD187" s="93"/>
      <c r="AE187" s="93"/>
      <c r="AF187" s="92">
        <v>43</v>
      </c>
      <c r="AG187" s="92"/>
      <c r="AH187" s="92"/>
      <c r="AI187" s="92"/>
      <c r="AJ187" s="92"/>
      <c r="AK187" s="92"/>
      <c r="AL187" s="92"/>
      <c r="AM187" s="92"/>
      <c r="AN187" s="92"/>
      <c r="AO187" s="92"/>
      <c r="AP187" s="92"/>
      <c r="AQ187" s="93">
        <v>1.04472897786632E-3</v>
      </c>
      <c r="AR187" s="93"/>
      <c r="AS187" s="93"/>
      <c r="AT187" s="93"/>
      <c r="AU187" s="93"/>
    </row>
    <row r="188" spans="2:47" s="1" customFormat="1" ht="11.1" customHeight="1" x14ac:dyDescent="0.15">
      <c r="B188" s="90" t="s">
        <v>1161</v>
      </c>
      <c r="C188" s="90"/>
      <c r="D188" s="90"/>
      <c r="E188" s="90"/>
      <c r="F188" s="90"/>
      <c r="G188" s="90"/>
      <c r="H188" s="90"/>
      <c r="I188" s="103">
        <v>75654.960000000006</v>
      </c>
      <c r="J188" s="103"/>
      <c r="K188" s="103"/>
      <c r="L188" s="103"/>
      <c r="M188" s="103"/>
      <c r="N188" s="103"/>
      <c r="O188" s="103"/>
      <c r="P188" s="103"/>
      <c r="Q188" s="103"/>
      <c r="R188" s="103"/>
      <c r="S188" s="103"/>
      <c r="T188" s="103"/>
      <c r="U188" s="93">
        <v>2.5826394788308801E-5</v>
      </c>
      <c r="V188" s="93"/>
      <c r="W188" s="93"/>
      <c r="X188" s="93"/>
      <c r="Y188" s="93"/>
      <c r="Z188" s="93"/>
      <c r="AA188" s="93"/>
      <c r="AB188" s="93"/>
      <c r="AC188" s="93"/>
      <c r="AD188" s="93"/>
      <c r="AE188" s="93"/>
      <c r="AF188" s="92">
        <v>6</v>
      </c>
      <c r="AG188" s="92"/>
      <c r="AH188" s="92"/>
      <c r="AI188" s="92"/>
      <c r="AJ188" s="92"/>
      <c r="AK188" s="92"/>
      <c r="AL188" s="92"/>
      <c r="AM188" s="92"/>
      <c r="AN188" s="92"/>
      <c r="AO188" s="92"/>
      <c r="AP188" s="92"/>
      <c r="AQ188" s="93">
        <v>1.4577613644646401E-4</v>
      </c>
      <c r="AR188" s="93"/>
      <c r="AS188" s="93"/>
      <c r="AT188" s="93"/>
      <c r="AU188" s="93"/>
    </row>
    <row r="189" spans="2:47" s="1" customFormat="1" ht="11.1" customHeight="1" x14ac:dyDescent="0.15">
      <c r="B189" s="90" t="s">
        <v>1162</v>
      </c>
      <c r="C189" s="90"/>
      <c r="D189" s="90"/>
      <c r="E189" s="90"/>
      <c r="F189" s="90"/>
      <c r="G189" s="90"/>
      <c r="H189" s="90"/>
      <c r="I189" s="103">
        <v>17441.509999999998</v>
      </c>
      <c r="J189" s="103"/>
      <c r="K189" s="103"/>
      <c r="L189" s="103"/>
      <c r="M189" s="103"/>
      <c r="N189" s="103"/>
      <c r="O189" s="103"/>
      <c r="P189" s="103"/>
      <c r="Q189" s="103"/>
      <c r="R189" s="103"/>
      <c r="S189" s="103"/>
      <c r="T189" s="103"/>
      <c r="U189" s="93">
        <v>5.9540223531178301E-6</v>
      </c>
      <c r="V189" s="93"/>
      <c r="W189" s="93"/>
      <c r="X189" s="93"/>
      <c r="Y189" s="93"/>
      <c r="Z189" s="93"/>
      <c r="AA189" s="93"/>
      <c r="AB189" s="93"/>
      <c r="AC189" s="93"/>
      <c r="AD189" s="93"/>
      <c r="AE189" s="93"/>
      <c r="AF189" s="92">
        <v>1</v>
      </c>
      <c r="AG189" s="92"/>
      <c r="AH189" s="92"/>
      <c r="AI189" s="92"/>
      <c r="AJ189" s="92"/>
      <c r="AK189" s="92"/>
      <c r="AL189" s="92"/>
      <c r="AM189" s="92"/>
      <c r="AN189" s="92"/>
      <c r="AO189" s="92"/>
      <c r="AP189" s="92"/>
      <c r="AQ189" s="93">
        <v>2.42960227410773E-5</v>
      </c>
      <c r="AR189" s="93"/>
      <c r="AS189" s="93"/>
      <c r="AT189" s="93"/>
      <c r="AU189" s="93"/>
    </row>
    <row r="190" spans="2:47" s="1" customFormat="1" ht="11.1" customHeight="1" x14ac:dyDescent="0.15">
      <c r="B190" s="90" t="s">
        <v>1163</v>
      </c>
      <c r="C190" s="90"/>
      <c r="D190" s="90"/>
      <c r="E190" s="90"/>
      <c r="F190" s="90"/>
      <c r="G190" s="90"/>
      <c r="H190" s="90"/>
      <c r="I190" s="103">
        <v>3057.41</v>
      </c>
      <c r="J190" s="103"/>
      <c r="K190" s="103"/>
      <c r="L190" s="103"/>
      <c r="M190" s="103"/>
      <c r="N190" s="103"/>
      <c r="O190" s="103"/>
      <c r="P190" s="103"/>
      <c r="Q190" s="103"/>
      <c r="R190" s="103"/>
      <c r="S190" s="103"/>
      <c r="T190" s="103"/>
      <c r="U190" s="93">
        <v>1.0437105206284299E-6</v>
      </c>
      <c r="V190" s="93"/>
      <c r="W190" s="93"/>
      <c r="X190" s="93"/>
      <c r="Y190" s="93"/>
      <c r="Z190" s="93"/>
      <c r="AA190" s="93"/>
      <c r="AB190" s="93"/>
      <c r="AC190" s="93"/>
      <c r="AD190" s="93"/>
      <c r="AE190" s="93"/>
      <c r="AF190" s="92">
        <v>1</v>
      </c>
      <c r="AG190" s="92"/>
      <c r="AH190" s="92"/>
      <c r="AI190" s="92"/>
      <c r="AJ190" s="92"/>
      <c r="AK190" s="92"/>
      <c r="AL190" s="92"/>
      <c r="AM190" s="92"/>
      <c r="AN190" s="92"/>
      <c r="AO190" s="92"/>
      <c r="AP190" s="92"/>
      <c r="AQ190" s="93">
        <v>2.42960227410773E-5</v>
      </c>
      <c r="AR190" s="93"/>
      <c r="AS190" s="93"/>
      <c r="AT190" s="93"/>
      <c r="AU190" s="93"/>
    </row>
    <row r="191" spans="2:47" s="1" customFormat="1" ht="11.1" customHeight="1" x14ac:dyDescent="0.15">
      <c r="B191" s="99"/>
      <c r="C191" s="99"/>
      <c r="D191" s="99"/>
      <c r="E191" s="99"/>
      <c r="F191" s="99"/>
      <c r="G191" s="99"/>
      <c r="H191" s="99"/>
      <c r="I191" s="104">
        <v>2929365891.7600002</v>
      </c>
      <c r="J191" s="104"/>
      <c r="K191" s="104"/>
      <c r="L191" s="104"/>
      <c r="M191" s="104"/>
      <c r="N191" s="104"/>
      <c r="O191" s="104"/>
      <c r="P191" s="104"/>
      <c r="Q191" s="104"/>
      <c r="R191" s="104"/>
      <c r="S191" s="104"/>
      <c r="T191" s="104"/>
      <c r="U191" s="95">
        <v>1</v>
      </c>
      <c r="V191" s="95"/>
      <c r="W191" s="95"/>
      <c r="X191" s="95"/>
      <c r="Y191" s="95"/>
      <c r="Z191" s="95"/>
      <c r="AA191" s="95"/>
      <c r="AB191" s="95"/>
      <c r="AC191" s="95"/>
      <c r="AD191" s="95"/>
      <c r="AE191" s="95"/>
      <c r="AF191" s="94">
        <v>41159</v>
      </c>
      <c r="AG191" s="94"/>
      <c r="AH191" s="94"/>
      <c r="AI191" s="94"/>
      <c r="AJ191" s="94"/>
      <c r="AK191" s="94"/>
      <c r="AL191" s="94"/>
      <c r="AM191" s="94"/>
      <c r="AN191" s="94"/>
      <c r="AO191" s="94"/>
      <c r="AP191" s="94"/>
      <c r="AQ191" s="95">
        <v>1</v>
      </c>
      <c r="AR191" s="95"/>
      <c r="AS191" s="95"/>
      <c r="AT191" s="95"/>
      <c r="AU191" s="95"/>
    </row>
    <row r="192" spans="2:47" s="1" customFormat="1" ht="9" customHeight="1" x14ac:dyDescent="0.15"/>
    <row r="193" spans="2:47" s="1" customFormat="1" ht="19.2" customHeight="1" x14ac:dyDescent="0.15">
      <c r="B193" s="82" t="s">
        <v>1225</v>
      </c>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row>
    <row r="194" spans="2:47" s="1" customFormat="1" ht="7.95" customHeight="1" x14ac:dyDescent="0.15"/>
    <row r="195" spans="2:47" s="1" customFormat="1" ht="12.75" customHeight="1" x14ac:dyDescent="0.15">
      <c r="B195" s="99"/>
      <c r="C195" s="99"/>
      <c r="D195" s="99"/>
      <c r="E195" s="99"/>
      <c r="F195" s="99"/>
      <c r="G195" s="99"/>
      <c r="H195" s="76" t="s">
        <v>1103</v>
      </c>
      <c r="I195" s="76"/>
      <c r="J195" s="76"/>
      <c r="K195" s="76"/>
      <c r="L195" s="76"/>
      <c r="M195" s="76"/>
      <c r="N195" s="76"/>
      <c r="O195" s="76"/>
      <c r="P195" s="76"/>
      <c r="Q195" s="76"/>
      <c r="R195" s="76"/>
      <c r="S195" s="76"/>
      <c r="T195" s="76" t="s">
        <v>1104</v>
      </c>
      <c r="U195" s="76"/>
      <c r="V195" s="76"/>
      <c r="W195" s="76"/>
      <c r="X195" s="76"/>
      <c r="Y195" s="76"/>
      <c r="Z195" s="76"/>
      <c r="AA195" s="76"/>
      <c r="AB195" s="76"/>
      <c r="AC195" s="76"/>
      <c r="AD195" s="76"/>
      <c r="AE195" s="76" t="s">
        <v>1105</v>
      </c>
      <c r="AF195" s="76"/>
      <c r="AG195" s="76"/>
      <c r="AH195" s="76"/>
      <c r="AI195" s="76"/>
      <c r="AJ195" s="76"/>
      <c r="AK195" s="76"/>
      <c r="AL195" s="76"/>
      <c r="AM195" s="76"/>
      <c r="AN195" s="76"/>
      <c r="AO195" s="76"/>
      <c r="AP195" s="76" t="s">
        <v>1104</v>
      </c>
      <c r="AQ195" s="76"/>
      <c r="AR195" s="76"/>
      <c r="AS195" s="76"/>
      <c r="AT195" s="76"/>
      <c r="AU195" s="76"/>
    </row>
    <row r="196" spans="2:47" s="1" customFormat="1" ht="11.1" customHeight="1" x14ac:dyDescent="0.15">
      <c r="B196" s="90" t="s">
        <v>955</v>
      </c>
      <c r="C196" s="90"/>
      <c r="D196" s="90"/>
      <c r="E196" s="90"/>
      <c r="F196" s="90"/>
      <c r="G196" s="90"/>
      <c r="H196" s="103">
        <v>2706193076.5599799</v>
      </c>
      <c r="I196" s="103"/>
      <c r="J196" s="103"/>
      <c r="K196" s="103"/>
      <c r="L196" s="103"/>
      <c r="M196" s="103"/>
      <c r="N196" s="103"/>
      <c r="O196" s="103"/>
      <c r="P196" s="103"/>
      <c r="Q196" s="103"/>
      <c r="R196" s="103"/>
      <c r="S196" s="103"/>
      <c r="T196" s="93">
        <v>0.92381531585802801</v>
      </c>
      <c r="U196" s="93"/>
      <c r="V196" s="93"/>
      <c r="W196" s="93"/>
      <c r="X196" s="93"/>
      <c r="Y196" s="93"/>
      <c r="Z196" s="93"/>
      <c r="AA196" s="93"/>
      <c r="AB196" s="93"/>
      <c r="AC196" s="93"/>
      <c r="AD196" s="93"/>
      <c r="AE196" s="92">
        <v>38817</v>
      </c>
      <c r="AF196" s="92"/>
      <c r="AG196" s="92"/>
      <c r="AH196" s="92"/>
      <c r="AI196" s="92"/>
      <c r="AJ196" s="92"/>
      <c r="AK196" s="92"/>
      <c r="AL196" s="92"/>
      <c r="AM196" s="92"/>
      <c r="AN196" s="92"/>
      <c r="AO196" s="92"/>
      <c r="AP196" s="93">
        <v>0.94309871474039697</v>
      </c>
      <c r="AQ196" s="93"/>
      <c r="AR196" s="93"/>
      <c r="AS196" s="93"/>
      <c r="AT196" s="93"/>
      <c r="AU196" s="93"/>
    </row>
    <row r="197" spans="2:47" s="1" customFormat="1" ht="11.1" customHeight="1" x14ac:dyDescent="0.15">
      <c r="B197" s="90" t="s">
        <v>1164</v>
      </c>
      <c r="C197" s="90"/>
      <c r="D197" s="90"/>
      <c r="E197" s="90"/>
      <c r="F197" s="90"/>
      <c r="G197" s="90"/>
      <c r="H197" s="103">
        <v>2520260.0499999998</v>
      </c>
      <c r="I197" s="103"/>
      <c r="J197" s="103"/>
      <c r="K197" s="103"/>
      <c r="L197" s="103"/>
      <c r="M197" s="103"/>
      <c r="N197" s="103"/>
      <c r="O197" s="103"/>
      <c r="P197" s="103"/>
      <c r="Q197" s="103"/>
      <c r="R197" s="103"/>
      <c r="S197" s="103"/>
      <c r="T197" s="93">
        <v>8.6034320843607901E-4</v>
      </c>
      <c r="U197" s="93"/>
      <c r="V197" s="93"/>
      <c r="W197" s="93"/>
      <c r="X197" s="93"/>
      <c r="Y197" s="93"/>
      <c r="Z197" s="93"/>
      <c r="AA197" s="93"/>
      <c r="AB197" s="93"/>
      <c r="AC197" s="93"/>
      <c r="AD197" s="93"/>
      <c r="AE197" s="92">
        <v>63</v>
      </c>
      <c r="AF197" s="92"/>
      <c r="AG197" s="92"/>
      <c r="AH197" s="92"/>
      <c r="AI197" s="92"/>
      <c r="AJ197" s="92"/>
      <c r="AK197" s="92"/>
      <c r="AL197" s="92"/>
      <c r="AM197" s="92"/>
      <c r="AN197" s="92"/>
      <c r="AO197" s="92"/>
      <c r="AP197" s="93">
        <v>1.5306494326878699E-3</v>
      </c>
      <c r="AQ197" s="93"/>
      <c r="AR197" s="93"/>
      <c r="AS197" s="93"/>
      <c r="AT197" s="93"/>
      <c r="AU197" s="93"/>
    </row>
    <row r="198" spans="2:47" s="1" customFormat="1" ht="11.1" customHeight="1" x14ac:dyDescent="0.15">
      <c r="B198" s="90" t="s">
        <v>1165</v>
      </c>
      <c r="C198" s="90"/>
      <c r="D198" s="90"/>
      <c r="E198" s="90"/>
      <c r="F198" s="90"/>
      <c r="G198" s="90"/>
      <c r="H198" s="103">
        <v>220652555.15000001</v>
      </c>
      <c r="I198" s="103"/>
      <c r="J198" s="103"/>
      <c r="K198" s="103"/>
      <c r="L198" s="103"/>
      <c r="M198" s="103"/>
      <c r="N198" s="103"/>
      <c r="O198" s="103"/>
      <c r="P198" s="103"/>
      <c r="Q198" s="103"/>
      <c r="R198" s="103"/>
      <c r="S198" s="103"/>
      <c r="T198" s="93">
        <v>7.5324340933535794E-2</v>
      </c>
      <c r="U198" s="93"/>
      <c r="V198" s="93"/>
      <c r="W198" s="93"/>
      <c r="X198" s="93"/>
      <c r="Y198" s="93"/>
      <c r="Z198" s="93"/>
      <c r="AA198" s="93"/>
      <c r="AB198" s="93"/>
      <c r="AC198" s="93"/>
      <c r="AD198" s="93"/>
      <c r="AE198" s="92">
        <v>2279</v>
      </c>
      <c r="AF198" s="92"/>
      <c r="AG198" s="92"/>
      <c r="AH198" s="92"/>
      <c r="AI198" s="92"/>
      <c r="AJ198" s="92"/>
      <c r="AK198" s="92"/>
      <c r="AL198" s="92"/>
      <c r="AM198" s="92"/>
      <c r="AN198" s="92"/>
      <c r="AO198" s="92"/>
      <c r="AP198" s="93">
        <v>5.53706358269151E-2</v>
      </c>
      <c r="AQ198" s="93"/>
      <c r="AR198" s="93"/>
      <c r="AS198" s="93"/>
      <c r="AT198" s="93"/>
      <c r="AU198" s="93"/>
    </row>
    <row r="199" spans="2:47" s="1" customFormat="1" ht="12.75" customHeight="1" x14ac:dyDescent="0.15">
      <c r="B199" s="99"/>
      <c r="C199" s="99"/>
      <c r="D199" s="99"/>
      <c r="E199" s="99"/>
      <c r="F199" s="99"/>
      <c r="G199" s="99"/>
      <c r="H199" s="104">
        <v>2929365891.7599802</v>
      </c>
      <c r="I199" s="104"/>
      <c r="J199" s="104"/>
      <c r="K199" s="104"/>
      <c r="L199" s="104"/>
      <c r="M199" s="104"/>
      <c r="N199" s="104"/>
      <c r="O199" s="104"/>
      <c r="P199" s="104"/>
      <c r="Q199" s="104"/>
      <c r="R199" s="104"/>
      <c r="S199" s="104"/>
      <c r="T199" s="95">
        <v>1</v>
      </c>
      <c r="U199" s="95"/>
      <c r="V199" s="95"/>
      <c r="W199" s="95"/>
      <c r="X199" s="95"/>
      <c r="Y199" s="95"/>
      <c r="Z199" s="95"/>
      <c r="AA199" s="95"/>
      <c r="AB199" s="95"/>
      <c r="AC199" s="95"/>
      <c r="AD199" s="95"/>
      <c r="AE199" s="94">
        <v>41159</v>
      </c>
      <c r="AF199" s="94"/>
      <c r="AG199" s="94"/>
      <c r="AH199" s="94"/>
      <c r="AI199" s="94"/>
      <c r="AJ199" s="94"/>
      <c r="AK199" s="94"/>
      <c r="AL199" s="94"/>
      <c r="AM199" s="94"/>
      <c r="AN199" s="94"/>
      <c r="AO199" s="94"/>
      <c r="AP199" s="95">
        <v>1</v>
      </c>
      <c r="AQ199" s="95"/>
      <c r="AR199" s="95"/>
      <c r="AS199" s="95"/>
      <c r="AT199" s="95"/>
      <c r="AU199" s="95"/>
    </row>
    <row r="200" spans="2:47" s="1" customFormat="1" ht="9" customHeight="1" x14ac:dyDescent="0.15"/>
    <row r="201" spans="2:47" s="1" customFormat="1" ht="19.2" customHeight="1" x14ac:dyDescent="0.15">
      <c r="B201" s="82" t="s">
        <v>1226</v>
      </c>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row>
    <row r="202" spans="2:47" s="1" customFormat="1" ht="7.95" customHeight="1" x14ac:dyDescent="0.15"/>
    <row r="203" spans="2:47" s="1" customFormat="1" ht="12.75" customHeight="1" x14ac:dyDescent="0.15">
      <c r="B203" s="99"/>
      <c r="C203" s="99"/>
      <c r="D203" s="99"/>
      <c r="E203" s="99"/>
      <c r="F203" s="99"/>
      <c r="G203" s="76" t="s">
        <v>1103</v>
      </c>
      <c r="H203" s="76"/>
      <c r="I203" s="76"/>
      <c r="J203" s="76"/>
      <c r="K203" s="76"/>
      <c r="L203" s="76"/>
      <c r="M203" s="76"/>
      <c r="N203" s="76"/>
      <c r="O203" s="76"/>
      <c r="P203" s="76"/>
      <c r="Q203" s="76"/>
      <c r="R203" s="76"/>
      <c r="S203" s="76" t="s">
        <v>1104</v>
      </c>
      <c r="T203" s="76"/>
      <c r="U203" s="76"/>
      <c r="V203" s="76"/>
      <c r="W203" s="76"/>
      <c r="X203" s="76"/>
      <c r="Y203" s="76"/>
      <c r="Z203" s="76"/>
      <c r="AA203" s="76"/>
      <c r="AB203" s="76"/>
      <c r="AC203" s="76"/>
      <c r="AD203" s="76" t="s">
        <v>1105</v>
      </c>
      <c r="AE203" s="76"/>
      <c r="AF203" s="76"/>
      <c r="AG203" s="76"/>
      <c r="AH203" s="76"/>
      <c r="AI203" s="76"/>
      <c r="AJ203" s="76"/>
      <c r="AK203" s="76"/>
      <c r="AL203" s="76"/>
      <c r="AM203" s="76"/>
      <c r="AN203" s="76"/>
      <c r="AO203" s="76" t="s">
        <v>1104</v>
      </c>
      <c r="AP203" s="76"/>
      <c r="AQ203" s="76"/>
      <c r="AR203" s="76"/>
      <c r="AS203" s="76"/>
      <c r="AT203" s="76"/>
      <c r="AU203" s="76"/>
    </row>
    <row r="204" spans="2:47" s="1" customFormat="1" ht="12.3" customHeight="1" x14ac:dyDescent="0.15">
      <c r="B204" s="90" t="s">
        <v>1166</v>
      </c>
      <c r="C204" s="90"/>
      <c r="D204" s="90"/>
      <c r="E204" s="90"/>
      <c r="F204" s="90"/>
      <c r="G204" s="103">
        <v>30602901.800000001</v>
      </c>
      <c r="H204" s="103"/>
      <c r="I204" s="103"/>
      <c r="J204" s="103"/>
      <c r="K204" s="103"/>
      <c r="L204" s="103"/>
      <c r="M204" s="103"/>
      <c r="N204" s="103"/>
      <c r="O204" s="103"/>
      <c r="P204" s="103"/>
      <c r="Q204" s="103"/>
      <c r="R204" s="103"/>
      <c r="S204" s="93">
        <v>1.0446937300008501E-2</v>
      </c>
      <c r="T204" s="93"/>
      <c r="U204" s="93"/>
      <c r="V204" s="93"/>
      <c r="W204" s="93"/>
      <c r="X204" s="93"/>
      <c r="Y204" s="93"/>
      <c r="Z204" s="93"/>
      <c r="AA204" s="93"/>
      <c r="AB204" s="93"/>
      <c r="AC204" s="93"/>
      <c r="AD204" s="92">
        <v>307</v>
      </c>
      <c r="AE204" s="92"/>
      <c r="AF204" s="92"/>
      <c r="AG204" s="92"/>
      <c r="AH204" s="92"/>
      <c r="AI204" s="92"/>
      <c r="AJ204" s="92"/>
      <c r="AK204" s="92"/>
      <c r="AL204" s="92"/>
      <c r="AM204" s="92"/>
      <c r="AN204" s="92"/>
      <c r="AO204" s="93">
        <v>7.4588789815107298E-3</v>
      </c>
      <c r="AP204" s="93"/>
      <c r="AQ204" s="93"/>
      <c r="AR204" s="93"/>
      <c r="AS204" s="93"/>
      <c r="AT204" s="93"/>
      <c r="AU204" s="93"/>
    </row>
    <row r="205" spans="2:47" s="1" customFormat="1" ht="12.3" customHeight="1" x14ac:dyDescent="0.15">
      <c r="B205" s="90" t="s">
        <v>1167</v>
      </c>
      <c r="C205" s="90"/>
      <c r="D205" s="90"/>
      <c r="E205" s="90"/>
      <c r="F205" s="90"/>
      <c r="G205" s="103">
        <v>49813828.039999999</v>
      </c>
      <c r="H205" s="103"/>
      <c r="I205" s="103"/>
      <c r="J205" s="103"/>
      <c r="K205" s="103"/>
      <c r="L205" s="103"/>
      <c r="M205" s="103"/>
      <c r="N205" s="103"/>
      <c r="O205" s="103"/>
      <c r="P205" s="103"/>
      <c r="Q205" s="103"/>
      <c r="R205" s="103"/>
      <c r="S205" s="93">
        <v>1.7004986703819201E-2</v>
      </c>
      <c r="T205" s="93"/>
      <c r="U205" s="93"/>
      <c r="V205" s="93"/>
      <c r="W205" s="93"/>
      <c r="X205" s="93"/>
      <c r="Y205" s="93"/>
      <c r="Z205" s="93"/>
      <c r="AA205" s="93"/>
      <c r="AB205" s="93"/>
      <c r="AC205" s="93"/>
      <c r="AD205" s="92">
        <v>610</v>
      </c>
      <c r="AE205" s="92"/>
      <c r="AF205" s="92"/>
      <c r="AG205" s="92"/>
      <c r="AH205" s="92"/>
      <c r="AI205" s="92"/>
      <c r="AJ205" s="92"/>
      <c r="AK205" s="92"/>
      <c r="AL205" s="92"/>
      <c r="AM205" s="92"/>
      <c r="AN205" s="92"/>
      <c r="AO205" s="93">
        <v>1.48205738720571E-2</v>
      </c>
      <c r="AP205" s="93"/>
      <c r="AQ205" s="93"/>
      <c r="AR205" s="93"/>
      <c r="AS205" s="93"/>
      <c r="AT205" s="93"/>
      <c r="AU205" s="93"/>
    </row>
    <row r="206" spans="2:47" s="1" customFormat="1" ht="12.3" customHeight="1" x14ac:dyDescent="0.15">
      <c r="B206" s="90" t="s">
        <v>1168</v>
      </c>
      <c r="C206" s="90"/>
      <c r="D206" s="90"/>
      <c r="E206" s="90"/>
      <c r="F206" s="90"/>
      <c r="G206" s="103">
        <v>8503871.0899999999</v>
      </c>
      <c r="H206" s="103"/>
      <c r="I206" s="103"/>
      <c r="J206" s="103"/>
      <c r="K206" s="103"/>
      <c r="L206" s="103"/>
      <c r="M206" s="103"/>
      <c r="N206" s="103"/>
      <c r="O206" s="103"/>
      <c r="P206" s="103"/>
      <c r="Q206" s="103"/>
      <c r="R206" s="103"/>
      <c r="S206" s="93">
        <v>2.90297334106352E-3</v>
      </c>
      <c r="T206" s="93"/>
      <c r="U206" s="93"/>
      <c r="V206" s="93"/>
      <c r="W206" s="93"/>
      <c r="X206" s="93"/>
      <c r="Y206" s="93"/>
      <c r="Z206" s="93"/>
      <c r="AA206" s="93"/>
      <c r="AB206" s="93"/>
      <c r="AC206" s="93"/>
      <c r="AD206" s="92">
        <v>95</v>
      </c>
      <c r="AE206" s="92"/>
      <c r="AF206" s="92"/>
      <c r="AG206" s="92"/>
      <c r="AH206" s="92"/>
      <c r="AI206" s="92"/>
      <c r="AJ206" s="92"/>
      <c r="AK206" s="92"/>
      <c r="AL206" s="92"/>
      <c r="AM206" s="92"/>
      <c r="AN206" s="92"/>
      <c r="AO206" s="93">
        <v>2.30812216040234E-3</v>
      </c>
      <c r="AP206" s="93"/>
      <c r="AQ206" s="93"/>
      <c r="AR206" s="93"/>
      <c r="AS206" s="93"/>
      <c r="AT206" s="93"/>
      <c r="AU206" s="93"/>
    </row>
    <row r="207" spans="2:47" s="1" customFormat="1" ht="12.3" customHeight="1" x14ac:dyDescent="0.15">
      <c r="B207" s="90" t="s">
        <v>1169</v>
      </c>
      <c r="C207" s="90"/>
      <c r="D207" s="90"/>
      <c r="E207" s="90"/>
      <c r="F207" s="90"/>
      <c r="G207" s="103">
        <v>20286587.34</v>
      </c>
      <c r="H207" s="103"/>
      <c r="I207" s="103"/>
      <c r="J207" s="103"/>
      <c r="K207" s="103"/>
      <c r="L207" s="103"/>
      <c r="M207" s="103"/>
      <c r="N207" s="103"/>
      <c r="O207" s="103"/>
      <c r="P207" s="103"/>
      <c r="Q207" s="103"/>
      <c r="R207" s="103"/>
      <c r="S207" s="93">
        <v>6.9252487021386304E-3</v>
      </c>
      <c r="T207" s="93"/>
      <c r="U207" s="93"/>
      <c r="V207" s="93"/>
      <c r="W207" s="93"/>
      <c r="X207" s="93"/>
      <c r="Y207" s="93"/>
      <c r="Z207" s="93"/>
      <c r="AA207" s="93"/>
      <c r="AB207" s="93"/>
      <c r="AC207" s="93"/>
      <c r="AD207" s="92">
        <v>212</v>
      </c>
      <c r="AE207" s="92"/>
      <c r="AF207" s="92"/>
      <c r="AG207" s="92"/>
      <c r="AH207" s="92"/>
      <c r="AI207" s="92"/>
      <c r="AJ207" s="92"/>
      <c r="AK207" s="92"/>
      <c r="AL207" s="92"/>
      <c r="AM207" s="92"/>
      <c r="AN207" s="92"/>
      <c r="AO207" s="93">
        <v>5.1507568211083899E-3</v>
      </c>
      <c r="AP207" s="93"/>
      <c r="AQ207" s="93"/>
      <c r="AR207" s="93"/>
      <c r="AS207" s="93"/>
      <c r="AT207" s="93"/>
      <c r="AU207" s="93"/>
    </row>
    <row r="208" spans="2:47" s="1" customFormat="1" ht="12.3" customHeight="1" x14ac:dyDescent="0.15">
      <c r="B208" s="90" t="s">
        <v>1170</v>
      </c>
      <c r="C208" s="90"/>
      <c r="D208" s="90"/>
      <c r="E208" s="90"/>
      <c r="F208" s="90"/>
      <c r="G208" s="103">
        <v>27376866.170000002</v>
      </c>
      <c r="H208" s="103"/>
      <c r="I208" s="103"/>
      <c r="J208" s="103"/>
      <c r="K208" s="103"/>
      <c r="L208" s="103"/>
      <c r="M208" s="103"/>
      <c r="N208" s="103"/>
      <c r="O208" s="103"/>
      <c r="P208" s="103"/>
      <c r="Q208" s="103"/>
      <c r="R208" s="103"/>
      <c r="S208" s="93">
        <v>9.3456629118979003E-3</v>
      </c>
      <c r="T208" s="93"/>
      <c r="U208" s="93"/>
      <c r="V208" s="93"/>
      <c r="W208" s="93"/>
      <c r="X208" s="93"/>
      <c r="Y208" s="93"/>
      <c r="Z208" s="93"/>
      <c r="AA208" s="93"/>
      <c r="AB208" s="93"/>
      <c r="AC208" s="93"/>
      <c r="AD208" s="92">
        <v>304</v>
      </c>
      <c r="AE208" s="92"/>
      <c r="AF208" s="92"/>
      <c r="AG208" s="92"/>
      <c r="AH208" s="92"/>
      <c r="AI208" s="92"/>
      <c r="AJ208" s="92"/>
      <c r="AK208" s="92"/>
      <c r="AL208" s="92"/>
      <c r="AM208" s="92"/>
      <c r="AN208" s="92"/>
      <c r="AO208" s="93">
        <v>7.3859909132874997E-3</v>
      </c>
      <c r="AP208" s="93"/>
      <c r="AQ208" s="93"/>
      <c r="AR208" s="93"/>
      <c r="AS208" s="93"/>
      <c r="AT208" s="93"/>
      <c r="AU208" s="93"/>
    </row>
    <row r="209" spans="2:47" s="1" customFormat="1" ht="12.3" customHeight="1" x14ac:dyDescent="0.15">
      <c r="B209" s="90" t="s">
        <v>1171</v>
      </c>
      <c r="C209" s="90"/>
      <c r="D209" s="90"/>
      <c r="E209" s="90"/>
      <c r="F209" s="90"/>
      <c r="G209" s="103">
        <v>6837881.5499999998</v>
      </c>
      <c r="H209" s="103"/>
      <c r="I209" s="103"/>
      <c r="J209" s="103"/>
      <c r="K209" s="103"/>
      <c r="L209" s="103"/>
      <c r="M209" s="103"/>
      <c r="N209" s="103"/>
      <c r="O209" s="103"/>
      <c r="P209" s="103"/>
      <c r="Q209" s="103"/>
      <c r="R209" s="103"/>
      <c r="S209" s="93">
        <v>2.3342531464691E-3</v>
      </c>
      <c r="T209" s="93"/>
      <c r="U209" s="93"/>
      <c r="V209" s="93"/>
      <c r="W209" s="93"/>
      <c r="X209" s="93"/>
      <c r="Y209" s="93"/>
      <c r="Z209" s="93"/>
      <c r="AA209" s="93"/>
      <c r="AB209" s="93"/>
      <c r="AC209" s="93"/>
      <c r="AD209" s="92">
        <v>95</v>
      </c>
      <c r="AE209" s="92"/>
      <c r="AF209" s="92"/>
      <c r="AG209" s="92"/>
      <c r="AH209" s="92"/>
      <c r="AI209" s="92"/>
      <c r="AJ209" s="92"/>
      <c r="AK209" s="92"/>
      <c r="AL209" s="92"/>
      <c r="AM209" s="92"/>
      <c r="AN209" s="92"/>
      <c r="AO209" s="93">
        <v>2.30812216040234E-3</v>
      </c>
      <c r="AP209" s="93"/>
      <c r="AQ209" s="93"/>
      <c r="AR209" s="93"/>
      <c r="AS209" s="93"/>
      <c r="AT209" s="93"/>
      <c r="AU209" s="93"/>
    </row>
    <row r="210" spans="2:47" s="1" customFormat="1" ht="12.3" customHeight="1" x14ac:dyDescent="0.15">
      <c r="B210" s="90" t="s">
        <v>1172</v>
      </c>
      <c r="C210" s="90"/>
      <c r="D210" s="90"/>
      <c r="E210" s="90"/>
      <c r="F210" s="90"/>
      <c r="G210" s="103">
        <v>25363659.02</v>
      </c>
      <c r="H210" s="103"/>
      <c r="I210" s="103"/>
      <c r="J210" s="103"/>
      <c r="K210" s="103"/>
      <c r="L210" s="103"/>
      <c r="M210" s="103"/>
      <c r="N210" s="103"/>
      <c r="O210" s="103"/>
      <c r="P210" s="103"/>
      <c r="Q210" s="103"/>
      <c r="R210" s="103"/>
      <c r="S210" s="93">
        <v>8.6584127613916206E-3</v>
      </c>
      <c r="T210" s="93"/>
      <c r="U210" s="93"/>
      <c r="V210" s="93"/>
      <c r="W210" s="93"/>
      <c r="X210" s="93"/>
      <c r="Y210" s="93"/>
      <c r="Z210" s="93"/>
      <c r="AA210" s="93"/>
      <c r="AB210" s="93"/>
      <c r="AC210" s="93"/>
      <c r="AD210" s="92">
        <v>166</v>
      </c>
      <c r="AE210" s="92"/>
      <c r="AF210" s="92"/>
      <c r="AG210" s="92"/>
      <c r="AH210" s="92"/>
      <c r="AI210" s="92"/>
      <c r="AJ210" s="92"/>
      <c r="AK210" s="92"/>
      <c r="AL210" s="92"/>
      <c r="AM210" s="92"/>
      <c r="AN210" s="92"/>
      <c r="AO210" s="93">
        <v>4.0331397750188302E-3</v>
      </c>
      <c r="AP210" s="93"/>
      <c r="AQ210" s="93"/>
      <c r="AR210" s="93"/>
      <c r="AS210" s="93"/>
      <c r="AT210" s="93"/>
      <c r="AU210" s="93"/>
    </row>
    <row r="211" spans="2:47" s="1" customFormat="1" ht="12.3" customHeight="1" x14ac:dyDescent="0.15">
      <c r="B211" s="90" t="s">
        <v>1173</v>
      </c>
      <c r="C211" s="90"/>
      <c r="D211" s="90"/>
      <c r="E211" s="90"/>
      <c r="F211" s="90"/>
      <c r="G211" s="103">
        <v>21226500.34</v>
      </c>
      <c r="H211" s="103"/>
      <c r="I211" s="103"/>
      <c r="J211" s="103"/>
      <c r="K211" s="103"/>
      <c r="L211" s="103"/>
      <c r="M211" s="103"/>
      <c r="N211" s="103"/>
      <c r="O211" s="103"/>
      <c r="P211" s="103"/>
      <c r="Q211" s="103"/>
      <c r="R211" s="103"/>
      <c r="S211" s="93">
        <v>7.2461075619498503E-3</v>
      </c>
      <c r="T211" s="93"/>
      <c r="U211" s="93"/>
      <c r="V211" s="93"/>
      <c r="W211" s="93"/>
      <c r="X211" s="93"/>
      <c r="Y211" s="93"/>
      <c r="Z211" s="93"/>
      <c r="AA211" s="93"/>
      <c r="AB211" s="93"/>
      <c r="AC211" s="93"/>
      <c r="AD211" s="92">
        <v>133</v>
      </c>
      <c r="AE211" s="92"/>
      <c r="AF211" s="92"/>
      <c r="AG211" s="92"/>
      <c r="AH211" s="92"/>
      <c r="AI211" s="92"/>
      <c r="AJ211" s="92"/>
      <c r="AK211" s="92"/>
      <c r="AL211" s="92"/>
      <c r="AM211" s="92"/>
      <c r="AN211" s="92"/>
      <c r="AO211" s="93">
        <v>3.23137102456328E-3</v>
      </c>
      <c r="AP211" s="93"/>
      <c r="AQ211" s="93"/>
      <c r="AR211" s="93"/>
      <c r="AS211" s="93"/>
      <c r="AT211" s="93"/>
      <c r="AU211" s="93"/>
    </row>
    <row r="212" spans="2:47" s="1" customFormat="1" ht="12.3" customHeight="1" x14ac:dyDescent="0.15">
      <c r="B212" s="90" t="s">
        <v>1174</v>
      </c>
      <c r="C212" s="90"/>
      <c r="D212" s="90"/>
      <c r="E212" s="90"/>
      <c r="F212" s="90"/>
      <c r="G212" s="103">
        <v>2332089.35</v>
      </c>
      <c r="H212" s="103"/>
      <c r="I212" s="103"/>
      <c r="J212" s="103"/>
      <c r="K212" s="103"/>
      <c r="L212" s="103"/>
      <c r="M212" s="103"/>
      <c r="N212" s="103"/>
      <c r="O212" s="103"/>
      <c r="P212" s="103"/>
      <c r="Q212" s="103"/>
      <c r="R212" s="103"/>
      <c r="S212" s="93">
        <v>7.9610722462493898E-4</v>
      </c>
      <c r="T212" s="93"/>
      <c r="U212" s="93"/>
      <c r="V212" s="93"/>
      <c r="W212" s="93"/>
      <c r="X212" s="93"/>
      <c r="Y212" s="93"/>
      <c r="Z212" s="93"/>
      <c r="AA212" s="93"/>
      <c r="AB212" s="93"/>
      <c r="AC212" s="93"/>
      <c r="AD212" s="92">
        <v>29</v>
      </c>
      <c r="AE212" s="92"/>
      <c r="AF212" s="92"/>
      <c r="AG212" s="92"/>
      <c r="AH212" s="92"/>
      <c r="AI212" s="92"/>
      <c r="AJ212" s="92"/>
      <c r="AK212" s="92"/>
      <c r="AL212" s="92"/>
      <c r="AM212" s="92"/>
      <c r="AN212" s="92"/>
      <c r="AO212" s="93">
        <v>7.0458465949124098E-4</v>
      </c>
      <c r="AP212" s="93"/>
      <c r="AQ212" s="93"/>
      <c r="AR212" s="93"/>
      <c r="AS212" s="93"/>
      <c r="AT212" s="93"/>
      <c r="AU212" s="93"/>
    </row>
    <row r="213" spans="2:47" s="1" customFormat="1" ht="12.3" customHeight="1" x14ac:dyDescent="0.15">
      <c r="B213" s="90" t="s">
        <v>1175</v>
      </c>
      <c r="C213" s="90"/>
      <c r="D213" s="90"/>
      <c r="E213" s="90"/>
      <c r="F213" s="90"/>
      <c r="G213" s="103">
        <v>15998273.34</v>
      </c>
      <c r="H213" s="103"/>
      <c r="I213" s="103"/>
      <c r="J213" s="103"/>
      <c r="K213" s="103"/>
      <c r="L213" s="103"/>
      <c r="M213" s="103"/>
      <c r="N213" s="103"/>
      <c r="O213" s="103"/>
      <c r="P213" s="103"/>
      <c r="Q213" s="103"/>
      <c r="R213" s="103"/>
      <c r="S213" s="93">
        <v>5.4613434890470897E-3</v>
      </c>
      <c r="T213" s="93"/>
      <c r="U213" s="93"/>
      <c r="V213" s="93"/>
      <c r="W213" s="93"/>
      <c r="X213" s="93"/>
      <c r="Y213" s="93"/>
      <c r="Z213" s="93"/>
      <c r="AA213" s="93"/>
      <c r="AB213" s="93"/>
      <c r="AC213" s="93"/>
      <c r="AD213" s="92">
        <v>199</v>
      </c>
      <c r="AE213" s="92"/>
      <c r="AF213" s="92"/>
      <c r="AG213" s="92"/>
      <c r="AH213" s="92"/>
      <c r="AI213" s="92"/>
      <c r="AJ213" s="92"/>
      <c r="AK213" s="92"/>
      <c r="AL213" s="92"/>
      <c r="AM213" s="92"/>
      <c r="AN213" s="92"/>
      <c r="AO213" s="93">
        <v>4.8349085254743799E-3</v>
      </c>
      <c r="AP213" s="93"/>
      <c r="AQ213" s="93"/>
      <c r="AR213" s="93"/>
      <c r="AS213" s="93"/>
      <c r="AT213" s="93"/>
      <c r="AU213" s="93"/>
    </row>
    <row r="214" spans="2:47" s="1" customFormat="1" ht="12.3" customHeight="1" x14ac:dyDescent="0.15">
      <c r="B214" s="90" t="s">
        <v>1176</v>
      </c>
      <c r="C214" s="90"/>
      <c r="D214" s="90"/>
      <c r="E214" s="90"/>
      <c r="F214" s="90"/>
      <c r="G214" s="103">
        <v>3054341.96</v>
      </c>
      <c r="H214" s="103"/>
      <c r="I214" s="103"/>
      <c r="J214" s="103"/>
      <c r="K214" s="103"/>
      <c r="L214" s="103"/>
      <c r="M214" s="103"/>
      <c r="N214" s="103"/>
      <c r="O214" s="103"/>
      <c r="P214" s="103"/>
      <c r="Q214" s="103"/>
      <c r="R214" s="103"/>
      <c r="S214" s="93">
        <v>1.04266318133612E-3</v>
      </c>
      <c r="T214" s="93"/>
      <c r="U214" s="93"/>
      <c r="V214" s="93"/>
      <c r="W214" s="93"/>
      <c r="X214" s="93"/>
      <c r="Y214" s="93"/>
      <c r="Z214" s="93"/>
      <c r="AA214" s="93"/>
      <c r="AB214" s="93"/>
      <c r="AC214" s="93"/>
      <c r="AD214" s="92">
        <v>25</v>
      </c>
      <c r="AE214" s="92"/>
      <c r="AF214" s="92"/>
      <c r="AG214" s="92"/>
      <c r="AH214" s="92"/>
      <c r="AI214" s="92"/>
      <c r="AJ214" s="92"/>
      <c r="AK214" s="92"/>
      <c r="AL214" s="92"/>
      <c r="AM214" s="92"/>
      <c r="AN214" s="92"/>
      <c r="AO214" s="93">
        <v>6.0740056852693204E-4</v>
      </c>
      <c r="AP214" s="93"/>
      <c r="AQ214" s="93"/>
      <c r="AR214" s="93"/>
      <c r="AS214" s="93"/>
      <c r="AT214" s="93"/>
      <c r="AU214" s="93"/>
    </row>
    <row r="215" spans="2:47" s="1" customFormat="1" ht="12.3" customHeight="1" x14ac:dyDescent="0.15">
      <c r="B215" s="90" t="s">
        <v>1177</v>
      </c>
      <c r="C215" s="90"/>
      <c r="D215" s="90"/>
      <c r="E215" s="90"/>
      <c r="F215" s="90"/>
      <c r="G215" s="103">
        <v>4230606.13</v>
      </c>
      <c r="H215" s="103"/>
      <c r="I215" s="103"/>
      <c r="J215" s="103"/>
      <c r="K215" s="103"/>
      <c r="L215" s="103"/>
      <c r="M215" s="103"/>
      <c r="N215" s="103"/>
      <c r="O215" s="103"/>
      <c r="P215" s="103"/>
      <c r="Q215" s="103"/>
      <c r="R215" s="103"/>
      <c r="S215" s="93">
        <v>1.44420543090922E-3</v>
      </c>
      <c r="T215" s="93"/>
      <c r="U215" s="93"/>
      <c r="V215" s="93"/>
      <c r="W215" s="93"/>
      <c r="X215" s="93"/>
      <c r="Y215" s="93"/>
      <c r="Z215" s="93"/>
      <c r="AA215" s="93"/>
      <c r="AB215" s="93"/>
      <c r="AC215" s="93"/>
      <c r="AD215" s="92">
        <v>33</v>
      </c>
      <c r="AE215" s="92"/>
      <c r="AF215" s="92"/>
      <c r="AG215" s="92"/>
      <c r="AH215" s="92"/>
      <c r="AI215" s="92"/>
      <c r="AJ215" s="92"/>
      <c r="AK215" s="92"/>
      <c r="AL215" s="92"/>
      <c r="AM215" s="92"/>
      <c r="AN215" s="92"/>
      <c r="AO215" s="93">
        <v>8.0176875045555004E-4</v>
      </c>
      <c r="AP215" s="93"/>
      <c r="AQ215" s="93"/>
      <c r="AR215" s="93"/>
      <c r="AS215" s="93"/>
      <c r="AT215" s="93"/>
      <c r="AU215" s="93"/>
    </row>
    <row r="216" spans="2:47" s="1" customFormat="1" ht="12.3" customHeight="1" x14ac:dyDescent="0.15">
      <c r="B216" s="90" t="s">
        <v>1178</v>
      </c>
      <c r="C216" s="90"/>
      <c r="D216" s="90"/>
      <c r="E216" s="90"/>
      <c r="F216" s="90"/>
      <c r="G216" s="103">
        <v>1252306.69</v>
      </c>
      <c r="H216" s="103"/>
      <c r="I216" s="103"/>
      <c r="J216" s="103"/>
      <c r="K216" s="103"/>
      <c r="L216" s="103"/>
      <c r="M216" s="103"/>
      <c r="N216" s="103"/>
      <c r="O216" s="103"/>
      <c r="P216" s="103"/>
      <c r="Q216" s="103"/>
      <c r="R216" s="103"/>
      <c r="S216" s="93">
        <v>4.2750094603156801E-4</v>
      </c>
      <c r="T216" s="93"/>
      <c r="U216" s="93"/>
      <c r="V216" s="93"/>
      <c r="W216" s="93"/>
      <c r="X216" s="93"/>
      <c r="Y216" s="93"/>
      <c r="Z216" s="93"/>
      <c r="AA216" s="93"/>
      <c r="AB216" s="93"/>
      <c r="AC216" s="93"/>
      <c r="AD216" s="92">
        <v>13</v>
      </c>
      <c r="AE216" s="92"/>
      <c r="AF216" s="92"/>
      <c r="AG216" s="92"/>
      <c r="AH216" s="92"/>
      <c r="AI216" s="92"/>
      <c r="AJ216" s="92"/>
      <c r="AK216" s="92"/>
      <c r="AL216" s="92"/>
      <c r="AM216" s="92"/>
      <c r="AN216" s="92"/>
      <c r="AO216" s="93">
        <v>3.1584829563400499E-4</v>
      </c>
      <c r="AP216" s="93"/>
      <c r="AQ216" s="93"/>
      <c r="AR216" s="93"/>
      <c r="AS216" s="93"/>
      <c r="AT216" s="93"/>
      <c r="AU216" s="93"/>
    </row>
    <row r="217" spans="2:47" s="1" customFormat="1" ht="12.3" customHeight="1" x14ac:dyDescent="0.15">
      <c r="B217" s="90" t="s">
        <v>1179</v>
      </c>
      <c r="C217" s="90"/>
      <c r="D217" s="90"/>
      <c r="E217" s="90"/>
      <c r="F217" s="90"/>
      <c r="G217" s="103">
        <v>69922.570000000007</v>
      </c>
      <c r="H217" s="103"/>
      <c r="I217" s="103"/>
      <c r="J217" s="103"/>
      <c r="K217" s="103"/>
      <c r="L217" s="103"/>
      <c r="M217" s="103"/>
      <c r="N217" s="103"/>
      <c r="O217" s="103"/>
      <c r="P217" s="103"/>
      <c r="Q217" s="103"/>
      <c r="R217" s="103"/>
      <c r="S217" s="93">
        <v>2.3869524184973E-5</v>
      </c>
      <c r="T217" s="93"/>
      <c r="U217" s="93"/>
      <c r="V217" s="93"/>
      <c r="W217" s="93"/>
      <c r="X217" s="93"/>
      <c r="Y217" s="93"/>
      <c r="Z217" s="93"/>
      <c r="AA217" s="93"/>
      <c r="AB217" s="93"/>
      <c r="AC217" s="93"/>
      <c r="AD217" s="92">
        <v>2</v>
      </c>
      <c r="AE217" s="92"/>
      <c r="AF217" s="92"/>
      <c r="AG217" s="92"/>
      <c r="AH217" s="92"/>
      <c r="AI217" s="92"/>
      <c r="AJ217" s="92"/>
      <c r="AK217" s="92"/>
      <c r="AL217" s="92"/>
      <c r="AM217" s="92"/>
      <c r="AN217" s="92"/>
      <c r="AO217" s="93">
        <v>4.8592045482154601E-5</v>
      </c>
      <c r="AP217" s="93"/>
      <c r="AQ217" s="93"/>
      <c r="AR217" s="93"/>
      <c r="AS217" s="93"/>
      <c r="AT217" s="93"/>
      <c r="AU217" s="93"/>
    </row>
    <row r="218" spans="2:47" s="1" customFormat="1" ht="12.3" customHeight="1" x14ac:dyDescent="0.15">
      <c r="B218" s="90" t="s">
        <v>1180</v>
      </c>
      <c r="C218" s="90"/>
      <c r="D218" s="90"/>
      <c r="E218" s="90"/>
      <c r="F218" s="90"/>
      <c r="G218" s="103">
        <v>2712416256.3699799</v>
      </c>
      <c r="H218" s="103"/>
      <c r="I218" s="103"/>
      <c r="J218" s="103"/>
      <c r="K218" s="103"/>
      <c r="L218" s="103"/>
      <c r="M218" s="103"/>
      <c r="N218" s="103"/>
      <c r="O218" s="103"/>
      <c r="P218" s="103"/>
      <c r="Q218" s="103"/>
      <c r="R218" s="103"/>
      <c r="S218" s="93">
        <v>0.92593972777512801</v>
      </c>
      <c r="T218" s="93"/>
      <c r="U218" s="93"/>
      <c r="V218" s="93"/>
      <c r="W218" s="93"/>
      <c r="X218" s="93"/>
      <c r="Y218" s="93"/>
      <c r="Z218" s="93"/>
      <c r="AA218" s="93"/>
      <c r="AB218" s="93"/>
      <c r="AC218" s="93"/>
      <c r="AD218" s="92">
        <v>38936</v>
      </c>
      <c r="AE218" s="92"/>
      <c r="AF218" s="92"/>
      <c r="AG218" s="92"/>
      <c r="AH218" s="92"/>
      <c r="AI218" s="92"/>
      <c r="AJ218" s="92"/>
      <c r="AK218" s="92"/>
      <c r="AL218" s="92"/>
      <c r="AM218" s="92"/>
      <c r="AN218" s="92"/>
      <c r="AO218" s="93">
        <v>0.94598994144658499</v>
      </c>
      <c r="AP218" s="93"/>
      <c r="AQ218" s="93"/>
      <c r="AR218" s="93"/>
      <c r="AS218" s="93"/>
      <c r="AT218" s="93"/>
      <c r="AU218" s="93"/>
    </row>
    <row r="219" spans="2:47" s="1" customFormat="1" ht="12.75" customHeight="1" x14ac:dyDescent="0.15">
      <c r="B219" s="99"/>
      <c r="C219" s="99"/>
      <c r="D219" s="99"/>
      <c r="E219" s="99"/>
      <c r="F219" s="99"/>
      <c r="G219" s="104">
        <v>2929365891.7599802</v>
      </c>
      <c r="H219" s="104"/>
      <c r="I219" s="104"/>
      <c r="J219" s="104"/>
      <c r="K219" s="104"/>
      <c r="L219" s="104"/>
      <c r="M219" s="104"/>
      <c r="N219" s="104"/>
      <c r="O219" s="104"/>
      <c r="P219" s="104"/>
      <c r="Q219" s="104"/>
      <c r="R219" s="104"/>
      <c r="S219" s="95">
        <v>1</v>
      </c>
      <c r="T219" s="95"/>
      <c r="U219" s="95"/>
      <c r="V219" s="95"/>
      <c r="W219" s="95"/>
      <c r="X219" s="95"/>
      <c r="Y219" s="95"/>
      <c r="Z219" s="95"/>
      <c r="AA219" s="95"/>
      <c r="AB219" s="95"/>
      <c r="AC219" s="95"/>
      <c r="AD219" s="94">
        <v>41159</v>
      </c>
      <c r="AE219" s="94"/>
      <c r="AF219" s="94"/>
      <c r="AG219" s="94"/>
      <c r="AH219" s="94"/>
      <c r="AI219" s="94"/>
      <c r="AJ219" s="94"/>
      <c r="AK219" s="94"/>
      <c r="AL219" s="94"/>
      <c r="AM219" s="94"/>
      <c r="AN219" s="94"/>
      <c r="AO219" s="95">
        <v>1</v>
      </c>
      <c r="AP219" s="95"/>
      <c r="AQ219" s="95"/>
      <c r="AR219" s="95"/>
      <c r="AS219" s="95"/>
      <c r="AT219" s="95"/>
      <c r="AU219" s="95"/>
    </row>
    <row r="220" spans="2:47" s="1" customFormat="1" ht="9" customHeight="1" x14ac:dyDescent="0.15"/>
    <row r="221" spans="2:47" s="1" customFormat="1" ht="19.2" customHeight="1" x14ac:dyDescent="0.15">
      <c r="B221" s="82" t="s">
        <v>1227</v>
      </c>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row>
    <row r="222" spans="2:47" s="1" customFormat="1" ht="7.95" customHeight="1" x14ac:dyDescent="0.15"/>
    <row r="223" spans="2:47" s="1" customFormat="1" ht="12.3" customHeight="1" x14ac:dyDescent="0.15">
      <c r="B223" s="99"/>
      <c r="C223" s="99"/>
      <c r="D223" s="99"/>
      <c r="E223" s="99"/>
      <c r="F223" s="76" t="s">
        <v>1103</v>
      </c>
      <c r="G223" s="76"/>
      <c r="H223" s="76"/>
      <c r="I223" s="76"/>
      <c r="J223" s="76"/>
      <c r="K223" s="76"/>
      <c r="L223" s="76"/>
      <c r="M223" s="76"/>
      <c r="N223" s="76"/>
      <c r="O223" s="76"/>
      <c r="P223" s="76"/>
      <c r="Q223" s="76"/>
      <c r="R223" s="76" t="s">
        <v>1104</v>
      </c>
      <c r="S223" s="76"/>
      <c r="T223" s="76"/>
      <c r="U223" s="76"/>
      <c r="V223" s="76"/>
      <c r="W223" s="76"/>
      <c r="X223" s="76"/>
      <c r="Y223" s="76"/>
      <c r="Z223" s="76"/>
      <c r="AA223" s="76"/>
      <c r="AB223" s="76"/>
      <c r="AC223" s="76" t="s">
        <v>1105</v>
      </c>
      <c r="AD223" s="76"/>
      <c r="AE223" s="76"/>
      <c r="AF223" s="76"/>
      <c r="AG223" s="76"/>
      <c r="AH223" s="76"/>
      <c r="AI223" s="76"/>
      <c r="AJ223" s="76"/>
      <c r="AK223" s="76"/>
      <c r="AL223" s="76"/>
      <c r="AM223" s="76"/>
      <c r="AN223" s="76" t="s">
        <v>1104</v>
      </c>
      <c r="AO223" s="76"/>
      <c r="AP223" s="76"/>
      <c r="AQ223" s="76"/>
      <c r="AR223" s="76"/>
      <c r="AS223" s="76"/>
      <c r="AT223" s="76"/>
    </row>
    <row r="224" spans="2:47" s="1" customFormat="1" ht="12.3" customHeight="1" x14ac:dyDescent="0.15">
      <c r="B224" s="90" t="s">
        <v>1181</v>
      </c>
      <c r="C224" s="90"/>
      <c r="D224" s="90"/>
      <c r="E224" s="90"/>
      <c r="F224" s="103">
        <v>2929365891.7599802</v>
      </c>
      <c r="G224" s="103"/>
      <c r="H224" s="103"/>
      <c r="I224" s="103"/>
      <c r="J224" s="103"/>
      <c r="K224" s="103"/>
      <c r="L224" s="103"/>
      <c r="M224" s="103"/>
      <c r="N224" s="103"/>
      <c r="O224" s="103"/>
      <c r="P224" s="103"/>
      <c r="Q224" s="103"/>
      <c r="R224" s="93">
        <v>1</v>
      </c>
      <c r="S224" s="93"/>
      <c r="T224" s="93"/>
      <c r="U224" s="93"/>
      <c r="V224" s="93"/>
      <c r="W224" s="93"/>
      <c r="X224" s="93"/>
      <c r="Y224" s="93"/>
      <c r="Z224" s="93"/>
      <c r="AA224" s="93"/>
      <c r="AB224" s="93"/>
      <c r="AC224" s="92">
        <v>41159</v>
      </c>
      <c r="AD224" s="92"/>
      <c r="AE224" s="92"/>
      <c r="AF224" s="92"/>
      <c r="AG224" s="92"/>
      <c r="AH224" s="92"/>
      <c r="AI224" s="92"/>
      <c r="AJ224" s="92"/>
      <c r="AK224" s="92"/>
      <c r="AL224" s="92"/>
      <c r="AM224" s="92"/>
      <c r="AN224" s="93">
        <v>1</v>
      </c>
      <c r="AO224" s="93"/>
      <c r="AP224" s="93"/>
      <c r="AQ224" s="93"/>
      <c r="AR224" s="93"/>
      <c r="AS224" s="93"/>
      <c r="AT224" s="93"/>
    </row>
    <row r="225" spans="2:47" s="1" customFormat="1" ht="12.3" customHeight="1" x14ac:dyDescent="0.15">
      <c r="B225" s="99"/>
      <c r="C225" s="99"/>
      <c r="D225" s="99"/>
      <c r="E225" s="99"/>
      <c r="F225" s="104">
        <v>2929365891.7599802</v>
      </c>
      <c r="G225" s="104"/>
      <c r="H225" s="104"/>
      <c r="I225" s="104"/>
      <c r="J225" s="104"/>
      <c r="K225" s="104"/>
      <c r="L225" s="104"/>
      <c r="M225" s="104"/>
      <c r="N225" s="104"/>
      <c r="O225" s="104"/>
      <c r="P225" s="104"/>
      <c r="Q225" s="104"/>
      <c r="R225" s="95">
        <v>1</v>
      </c>
      <c r="S225" s="95"/>
      <c r="T225" s="95"/>
      <c r="U225" s="95"/>
      <c r="V225" s="95"/>
      <c r="W225" s="95"/>
      <c r="X225" s="95"/>
      <c r="Y225" s="95"/>
      <c r="Z225" s="95"/>
      <c r="AA225" s="95"/>
      <c r="AB225" s="95"/>
      <c r="AC225" s="94">
        <v>41159</v>
      </c>
      <c r="AD225" s="94"/>
      <c r="AE225" s="94"/>
      <c r="AF225" s="94"/>
      <c r="AG225" s="94"/>
      <c r="AH225" s="94"/>
      <c r="AI225" s="94"/>
      <c r="AJ225" s="94"/>
      <c r="AK225" s="94"/>
      <c r="AL225" s="94"/>
      <c r="AM225" s="94"/>
      <c r="AN225" s="95">
        <v>1</v>
      </c>
      <c r="AO225" s="95"/>
      <c r="AP225" s="95"/>
      <c r="AQ225" s="95"/>
      <c r="AR225" s="95"/>
      <c r="AS225" s="95"/>
      <c r="AT225" s="95"/>
    </row>
    <row r="226" spans="2:47" s="1" customFormat="1" ht="17.55" customHeight="1" x14ac:dyDescent="0.15"/>
    <row r="227" spans="2:47" s="1" customFormat="1" ht="19.2" customHeight="1" x14ac:dyDescent="0.15">
      <c r="B227" s="82" t="s">
        <v>1228</v>
      </c>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row>
    <row r="228" spans="2:47" s="1" customFormat="1" ht="6.9" customHeight="1" x14ac:dyDescent="0.15"/>
    <row r="229" spans="2:47" s="1" customFormat="1" ht="13.35" customHeight="1" x14ac:dyDescent="0.15">
      <c r="B229" s="99"/>
      <c r="C229" s="99"/>
      <c r="D229" s="76" t="s">
        <v>1103</v>
      </c>
      <c r="E229" s="76"/>
      <c r="F229" s="76"/>
      <c r="G229" s="76"/>
      <c r="H229" s="76"/>
      <c r="I229" s="76"/>
      <c r="J229" s="76"/>
      <c r="K229" s="76"/>
      <c r="L229" s="76"/>
      <c r="M229" s="76"/>
      <c r="N229" s="76"/>
      <c r="O229" s="76"/>
      <c r="P229" s="76" t="s">
        <v>1104</v>
      </c>
      <c r="Q229" s="76"/>
      <c r="R229" s="76"/>
      <c r="S229" s="76"/>
      <c r="T229" s="76"/>
      <c r="U229" s="76"/>
      <c r="V229" s="76"/>
      <c r="W229" s="76"/>
      <c r="X229" s="76"/>
      <c r="Y229" s="76"/>
      <c r="Z229" s="76"/>
      <c r="AA229" s="76" t="s">
        <v>1105</v>
      </c>
      <c r="AB229" s="76"/>
      <c r="AC229" s="76"/>
      <c r="AD229" s="76"/>
      <c r="AE229" s="76"/>
      <c r="AF229" s="76"/>
      <c r="AG229" s="76"/>
      <c r="AH229" s="76"/>
      <c r="AI229" s="76"/>
      <c r="AJ229" s="76"/>
      <c r="AK229" s="76" t="s">
        <v>1104</v>
      </c>
      <c r="AL229" s="76"/>
      <c r="AM229" s="76"/>
      <c r="AN229" s="76"/>
      <c r="AO229" s="76"/>
      <c r="AP229" s="76"/>
      <c r="AQ229" s="76"/>
      <c r="AR229" s="76"/>
      <c r="AS229" s="76"/>
      <c r="AT229" s="76"/>
    </row>
    <row r="230" spans="2:47" s="1" customFormat="1" ht="12.3" customHeight="1" x14ac:dyDescent="0.15">
      <c r="B230" s="90" t="s">
        <v>1182</v>
      </c>
      <c r="C230" s="90"/>
      <c r="D230" s="103">
        <v>2831008145.6099801</v>
      </c>
      <c r="E230" s="103"/>
      <c r="F230" s="103"/>
      <c r="G230" s="103"/>
      <c r="H230" s="103"/>
      <c r="I230" s="103"/>
      <c r="J230" s="103"/>
      <c r="K230" s="103"/>
      <c r="L230" s="103"/>
      <c r="M230" s="103"/>
      <c r="N230" s="103"/>
      <c r="O230" s="103"/>
      <c r="P230" s="93">
        <v>0.96642353677064696</v>
      </c>
      <c r="Q230" s="93"/>
      <c r="R230" s="93"/>
      <c r="S230" s="93"/>
      <c r="T230" s="93"/>
      <c r="U230" s="93"/>
      <c r="V230" s="93"/>
      <c r="W230" s="93"/>
      <c r="X230" s="93"/>
      <c r="Y230" s="93"/>
      <c r="Z230" s="93"/>
      <c r="AA230" s="92">
        <v>40045</v>
      </c>
      <c r="AB230" s="92"/>
      <c r="AC230" s="92"/>
      <c r="AD230" s="92"/>
      <c r="AE230" s="92"/>
      <c r="AF230" s="92"/>
      <c r="AG230" s="92"/>
      <c r="AH230" s="92"/>
      <c r="AI230" s="92"/>
      <c r="AJ230" s="92"/>
      <c r="AK230" s="93">
        <v>0.97293423066644003</v>
      </c>
      <c r="AL230" s="93"/>
      <c r="AM230" s="93"/>
      <c r="AN230" s="93"/>
      <c r="AO230" s="93"/>
      <c r="AP230" s="93"/>
      <c r="AQ230" s="93"/>
      <c r="AR230" s="93"/>
      <c r="AS230" s="93"/>
      <c r="AT230" s="93"/>
    </row>
    <row r="231" spans="2:47" s="1" customFormat="1" ht="12.3" customHeight="1" x14ac:dyDescent="0.15">
      <c r="B231" s="90" t="s">
        <v>1183</v>
      </c>
      <c r="C231" s="90"/>
      <c r="D231" s="103">
        <v>72907405.010000005</v>
      </c>
      <c r="E231" s="103"/>
      <c r="F231" s="103"/>
      <c r="G231" s="103"/>
      <c r="H231" s="103"/>
      <c r="I231" s="103"/>
      <c r="J231" s="103"/>
      <c r="K231" s="103"/>
      <c r="L231" s="103"/>
      <c r="M231" s="103"/>
      <c r="N231" s="103"/>
      <c r="O231" s="103"/>
      <c r="P231" s="93">
        <v>2.4888459722659202E-2</v>
      </c>
      <c r="Q231" s="93"/>
      <c r="R231" s="93"/>
      <c r="S231" s="93"/>
      <c r="T231" s="93"/>
      <c r="U231" s="93"/>
      <c r="V231" s="93"/>
      <c r="W231" s="93"/>
      <c r="X231" s="93"/>
      <c r="Y231" s="93"/>
      <c r="Z231" s="93"/>
      <c r="AA231" s="92">
        <v>498</v>
      </c>
      <c r="AB231" s="92"/>
      <c r="AC231" s="92"/>
      <c r="AD231" s="92"/>
      <c r="AE231" s="92"/>
      <c r="AF231" s="92"/>
      <c r="AG231" s="92"/>
      <c r="AH231" s="92"/>
      <c r="AI231" s="92"/>
      <c r="AJ231" s="92"/>
      <c r="AK231" s="93">
        <v>1.2099419325056499E-2</v>
      </c>
      <c r="AL231" s="93"/>
      <c r="AM231" s="93"/>
      <c r="AN231" s="93"/>
      <c r="AO231" s="93"/>
      <c r="AP231" s="93"/>
      <c r="AQ231" s="93"/>
      <c r="AR231" s="93"/>
      <c r="AS231" s="93"/>
      <c r="AT231" s="93"/>
    </row>
    <row r="232" spans="2:47" s="1" customFormat="1" ht="12.3" customHeight="1" x14ac:dyDescent="0.15">
      <c r="B232" s="90" t="s">
        <v>1184</v>
      </c>
      <c r="C232" s="90"/>
      <c r="D232" s="103">
        <v>25450341.140000001</v>
      </c>
      <c r="E232" s="103"/>
      <c r="F232" s="103"/>
      <c r="G232" s="103"/>
      <c r="H232" s="103"/>
      <c r="I232" s="103"/>
      <c r="J232" s="103"/>
      <c r="K232" s="103"/>
      <c r="L232" s="103"/>
      <c r="M232" s="103"/>
      <c r="N232" s="103"/>
      <c r="O232" s="103"/>
      <c r="P232" s="93">
        <v>8.6880035066938307E-3</v>
      </c>
      <c r="Q232" s="93"/>
      <c r="R232" s="93"/>
      <c r="S232" s="93"/>
      <c r="T232" s="93"/>
      <c r="U232" s="93"/>
      <c r="V232" s="93"/>
      <c r="W232" s="93"/>
      <c r="X232" s="93"/>
      <c r="Y232" s="93"/>
      <c r="Z232" s="93"/>
      <c r="AA232" s="92">
        <v>616</v>
      </c>
      <c r="AB232" s="92"/>
      <c r="AC232" s="92"/>
      <c r="AD232" s="92"/>
      <c r="AE232" s="92"/>
      <c r="AF232" s="92"/>
      <c r="AG232" s="92"/>
      <c r="AH232" s="92"/>
      <c r="AI232" s="92"/>
      <c r="AJ232" s="92"/>
      <c r="AK232" s="93">
        <v>1.49663500085036E-2</v>
      </c>
      <c r="AL232" s="93"/>
      <c r="AM232" s="93"/>
      <c r="AN232" s="93"/>
      <c r="AO232" s="93"/>
      <c r="AP232" s="93"/>
      <c r="AQ232" s="93"/>
      <c r="AR232" s="93"/>
      <c r="AS232" s="93"/>
      <c r="AT232" s="93"/>
    </row>
    <row r="233" spans="2:47" s="1" customFormat="1" ht="12.3" customHeight="1" x14ac:dyDescent="0.15">
      <c r="B233" s="99"/>
      <c r="C233" s="99"/>
      <c r="D233" s="104">
        <v>2929365891.7599802</v>
      </c>
      <c r="E233" s="104"/>
      <c r="F233" s="104"/>
      <c r="G233" s="104"/>
      <c r="H233" s="104"/>
      <c r="I233" s="104"/>
      <c r="J233" s="104"/>
      <c r="K233" s="104"/>
      <c r="L233" s="104"/>
      <c r="M233" s="104"/>
      <c r="N233" s="104"/>
      <c r="O233" s="104"/>
      <c r="P233" s="95">
        <v>1</v>
      </c>
      <c r="Q233" s="95"/>
      <c r="R233" s="95"/>
      <c r="S233" s="95"/>
      <c r="T233" s="95"/>
      <c r="U233" s="95"/>
      <c r="V233" s="95"/>
      <c r="W233" s="95"/>
      <c r="X233" s="95"/>
      <c r="Y233" s="95"/>
      <c r="Z233" s="95"/>
      <c r="AA233" s="94">
        <v>41159</v>
      </c>
      <c r="AB233" s="94"/>
      <c r="AC233" s="94"/>
      <c r="AD233" s="94"/>
      <c r="AE233" s="94"/>
      <c r="AF233" s="94"/>
      <c r="AG233" s="94"/>
      <c r="AH233" s="94"/>
      <c r="AI233" s="94"/>
      <c r="AJ233" s="94"/>
      <c r="AK233" s="95">
        <v>1</v>
      </c>
      <c r="AL233" s="95"/>
      <c r="AM233" s="95"/>
      <c r="AN233" s="95"/>
      <c r="AO233" s="95"/>
      <c r="AP233" s="95"/>
      <c r="AQ233" s="95"/>
      <c r="AR233" s="95"/>
      <c r="AS233" s="95"/>
      <c r="AT233" s="95"/>
    </row>
    <row r="234" spans="2:47" s="1" customFormat="1" ht="9" customHeight="1" x14ac:dyDescent="0.15"/>
    <row r="235" spans="2:47" s="1" customFormat="1" ht="19.2" customHeight="1" x14ac:dyDescent="0.15">
      <c r="B235" s="82" t="s">
        <v>1229</v>
      </c>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row>
    <row r="236" spans="2:47" s="1" customFormat="1" ht="7.95" customHeight="1" x14ac:dyDescent="0.15"/>
    <row r="237" spans="2:47" s="1" customFormat="1" ht="12.75" customHeight="1" x14ac:dyDescent="0.15">
      <c r="B237" s="45"/>
      <c r="C237" s="76" t="s">
        <v>1103</v>
      </c>
      <c r="D237" s="76"/>
      <c r="E237" s="76"/>
      <c r="F237" s="76"/>
      <c r="G237" s="76"/>
      <c r="H237" s="76"/>
      <c r="I237" s="76"/>
      <c r="J237" s="76"/>
      <c r="K237" s="76"/>
      <c r="L237" s="76"/>
      <c r="M237" s="76"/>
      <c r="N237" s="76"/>
      <c r="O237" s="76" t="s">
        <v>1104</v>
      </c>
      <c r="P237" s="76"/>
      <c r="Q237" s="76"/>
      <c r="R237" s="76"/>
      <c r="S237" s="76"/>
      <c r="T237" s="76"/>
      <c r="U237" s="76"/>
      <c r="V237" s="76"/>
      <c r="W237" s="76"/>
      <c r="X237" s="76"/>
      <c r="Y237" s="76"/>
      <c r="Z237" s="76" t="s">
        <v>1105</v>
      </c>
      <c r="AA237" s="76"/>
      <c r="AB237" s="76"/>
      <c r="AC237" s="76"/>
      <c r="AD237" s="76"/>
      <c r="AE237" s="76"/>
      <c r="AF237" s="76"/>
      <c r="AG237" s="76"/>
      <c r="AH237" s="76"/>
      <c r="AI237" s="76"/>
      <c r="AJ237" s="76" t="s">
        <v>1104</v>
      </c>
      <c r="AK237" s="76"/>
      <c r="AL237" s="76"/>
      <c r="AM237" s="76"/>
      <c r="AN237" s="76"/>
      <c r="AO237" s="76"/>
      <c r="AP237" s="76"/>
      <c r="AQ237" s="76"/>
      <c r="AR237" s="76"/>
      <c r="AS237" s="76"/>
    </row>
    <row r="238" spans="2:47" s="1" customFormat="1" ht="11.1" customHeight="1" x14ac:dyDescent="0.15">
      <c r="B238" s="11" t="s">
        <v>1185</v>
      </c>
      <c r="C238" s="103">
        <v>118587446.01000001</v>
      </c>
      <c r="D238" s="103"/>
      <c r="E238" s="103"/>
      <c r="F238" s="103"/>
      <c r="G238" s="103"/>
      <c r="H238" s="103"/>
      <c r="I238" s="103"/>
      <c r="J238" s="103"/>
      <c r="K238" s="103"/>
      <c r="L238" s="103"/>
      <c r="M238" s="103"/>
      <c r="N238" s="103"/>
      <c r="O238" s="93">
        <v>4.0482292206505698E-2</v>
      </c>
      <c r="P238" s="93"/>
      <c r="Q238" s="93"/>
      <c r="R238" s="93"/>
      <c r="S238" s="93"/>
      <c r="T238" s="93"/>
      <c r="U238" s="93"/>
      <c r="V238" s="93"/>
      <c r="W238" s="93"/>
      <c r="X238" s="93"/>
      <c r="Y238" s="93"/>
      <c r="Z238" s="92">
        <v>7642</v>
      </c>
      <c r="AA238" s="92"/>
      <c r="AB238" s="92"/>
      <c r="AC238" s="92"/>
      <c r="AD238" s="92"/>
      <c r="AE238" s="92"/>
      <c r="AF238" s="92"/>
      <c r="AG238" s="92"/>
      <c r="AH238" s="92"/>
      <c r="AI238" s="92"/>
      <c r="AJ238" s="93">
        <v>0.185670205787313</v>
      </c>
      <c r="AK238" s="93"/>
      <c r="AL238" s="93"/>
      <c r="AM238" s="93"/>
      <c r="AN238" s="93"/>
      <c r="AO238" s="93"/>
      <c r="AP238" s="93"/>
      <c r="AQ238" s="93"/>
      <c r="AR238" s="93"/>
      <c r="AS238" s="93"/>
    </row>
    <row r="239" spans="2:47" s="1" customFormat="1" ht="11.1" customHeight="1" x14ac:dyDescent="0.15">
      <c r="B239" s="11" t="s">
        <v>1186</v>
      </c>
      <c r="C239" s="103">
        <v>232354343.03999999</v>
      </c>
      <c r="D239" s="103"/>
      <c r="E239" s="103"/>
      <c r="F239" s="103"/>
      <c r="G239" s="103"/>
      <c r="H239" s="103"/>
      <c r="I239" s="103"/>
      <c r="J239" s="103"/>
      <c r="K239" s="103"/>
      <c r="L239" s="103"/>
      <c r="M239" s="103"/>
      <c r="N239" s="103"/>
      <c r="O239" s="93">
        <v>7.9318989715005603E-2</v>
      </c>
      <c r="P239" s="93"/>
      <c r="Q239" s="93"/>
      <c r="R239" s="93"/>
      <c r="S239" s="93"/>
      <c r="T239" s="93"/>
      <c r="U239" s="93"/>
      <c r="V239" s="93"/>
      <c r="W239" s="93"/>
      <c r="X239" s="93"/>
      <c r="Y239" s="93"/>
      <c r="Z239" s="92">
        <v>5639</v>
      </c>
      <c r="AA239" s="92"/>
      <c r="AB239" s="92"/>
      <c r="AC239" s="92"/>
      <c r="AD239" s="92"/>
      <c r="AE239" s="92"/>
      <c r="AF239" s="92"/>
      <c r="AG239" s="92"/>
      <c r="AH239" s="92"/>
      <c r="AI239" s="92"/>
      <c r="AJ239" s="93">
        <v>0.13700527223693501</v>
      </c>
      <c r="AK239" s="93"/>
      <c r="AL239" s="93"/>
      <c r="AM239" s="93"/>
      <c r="AN239" s="93"/>
      <c r="AO239" s="93"/>
      <c r="AP239" s="93"/>
      <c r="AQ239" s="93"/>
      <c r="AR239" s="93"/>
      <c r="AS239" s="93"/>
    </row>
    <row r="240" spans="2:47" s="1" customFormat="1" ht="11.1" customHeight="1" x14ac:dyDescent="0.15">
      <c r="B240" s="11" t="s">
        <v>1187</v>
      </c>
      <c r="C240" s="103">
        <v>334382506.43000197</v>
      </c>
      <c r="D240" s="103"/>
      <c r="E240" s="103"/>
      <c r="F240" s="103"/>
      <c r="G240" s="103"/>
      <c r="H240" s="103"/>
      <c r="I240" s="103"/>
      <c r="J240" s="103"/>
      <c r="K240" s="103"/>
      <c r="L240" s="103"/>
      <c r="M240" s="103"/>
      <c r="N240" s="103"/>
      <c r="O240" s="93">
        <v>0.11414842624152401</v>
      </c>
      <c r="P240" s="93"/>
      <c r="Q240" s="93"/>
      <c r="R240" s="93"/>
      <c r="S240" s="93"/>
      <c r="T240" s="93"/>
      <c r="U240" s="93"/>
      <c r="V240" s="93"/>
      <c r="W240" s="93"/>
      <c r="X240" s="93"/>
      <c r="Y240" s="93"/>
      <c r="Z240" s="92">
        <v>5595</v>
      </c>
      <c r="AA240" s="92"/>
      <c r="AB240" s="92"/>
      <c r="AC240" s="92"/>
      <c r="AD240" s="92"/>
      <c r="AE240" s="92"/>
      <c r="AF240" s="92"/>
      <c r="AG240" s="92"/>
      <c r="AH240" s="92"/>
      <c r="AI240" s="92"/>
      <c r="AJ240" s="93">
        <v>0.135936247236327</v>
      </c>
      <c r="AK240" s="93"/>
      <c r="AL240" s="93"/>
      <c r="AM240" s="93"/>
      <c r="AN240" s="93"/>
      <c r="AO240" s="93"/>
      <c r="AP240" s="93"/>
      <c r="AQ240" s="93"/>
      <c r="AR240" s="93"/>
      <c r="AS240" s="93"/>
    </row>
    <row r="241" spans="2:47" s="1" customFormat="1" ht="11.1" customHeight="1" x14ac:dyDescent="0.15">
      <c r="B241" s="11" t="s">
        <v>1188</v>
      </c>
      <c r="C241" s="103">
        <v>417218764.22000003</v>
      </c>
      <c r="D241" s="103"/>
      <c r="E241" s="103"/>
      <c r="F241" s="103"/>
      <c r="G241" s="103"/>
      <c r="H241" s="103"/>
      <c r="I241" s="103"/>
      <c r="J241" s="103"/>
      <c r="K241" s="103"/>
      <c r="L241" s="103"/>
      <c r="M241" s="103"/>
      <c r="N241" s="103"/>
      <c r="O241" s="93">
        <v>0.142426306455466</v>
      </c>
      <c r="P241" s="93"/>
      <c r="Q241" s="93"/>
      <c r="R241" s="93"/>
      <c r="S241" s="93"/>
      <c r="T241" s="93"/>
      <c r="U241" s="93"/>
      <c r="V241" s="93"/>
      <c r="W241" s="93"/>
      <c r="X241" s="93"/>
      <c r="Y241" s="93"/>
      <c r="Z241" s="92">
        <v>5578</v>
      </c>
      <c r="AA241" s="92"/>
      <c r="AB241" s="92"/>
      <c r="AC241" s="92"/>
      <c r="AD241" s="92"/>
      <c r="AE241" s="92"/>
      <c r="AF241" s="92"/>
      <c r="AG241" s="92"/>
      <c r="AH241" s="92"/>
      <c r="AI241" s="92"/>
      <c r="AJ241" s="93">
        <v>0.13552321484972901</v>
      </c>
      <c r="AK241" s="93"/>
      <c r="AL241" s="93"/>
      <c r="AM241" s="93"/>
      <c r="AN241" s="93"/>
      <c r="AO241" s="93"/>
      <c r="AP241" s="93"/>
      <c r="AQ241" s="93"/>
      <c r="AR241" s="93"/>
      <c r="AS241" s="93"/>
    </row>
    <row r="242" spans="2:47" s="1" customFormat="1" ht="11.1" customHeight="1" x14ac:dyDescent="0.15">
      <c r="B242" s="11" t="s">
        <v>1189</v>
      </c>
      <c r="C242" s="103">
        <v>445993010.24000001</v>
      </c>
      <c r="D242" s="103"/>
      <c r="E242" s="103"/>
      <c r="F242" s="103"/>
      <c r="G242" s="103"/>
      <c r="H242" s="103"/>
      <c r="I242" s="103"/>
      <c r="J242" s="103"/>
      <c r="K242" s="103"/>
      <c r="L242" s="103"/>
      <c r="M242" s="103"/>
      <c r="N242" s="103"/>
      <c r="O242" s="93">
        <v>0.152248994055175</v>
      </c>
      <c r="P242" s="93"/>
      <c r="Q242" s="93"/>
      <c r="R242" s="93"/>
      <c r="S242" s="93"/>
      <c r="T242" s="93"/>
      <c r="U242" s="93"/>
      <c r="V242" s="93"/>
      <c r="W242" s="93"/>
      <c r="X242" s="93"/>
      <c r="Y242" s="93"/>
      <c r="Z242" s="92">
        <v>5246</v>
      </c>
      <c r="AA242" s="92"/>
      <c r="AB242" s="92"/>
      <c r="AC242" s="92"/>
      <c r="AD242" s="92"/>
      <c r="AE242" s="92"/>
      <c r="AF242" s="92"/>
      <c r="AG242" s="92"/>
      <c r="AH242" s="92"/>
      <c r="AI242" s="92"/>
      <c r="AJ242" s="93">
        <v>0.12745693529969099</v>
      </c>
      <c r="AK242" s="93"/>
      <c r="AL242" s="93"/>
      <c r="AM242" s="93"/>
      <c r="AN242" s="93"/>
      <c r="AO242" s="93"/>
      <c r="AP242" s="93"/>
      <c r="AQ242" s="93"/>
      <c r="AR242" s="93"/>
      <c r="AS242" s="93"/>
    </row>
    <row r="243" spans="2:47" s="1" customFormat="1" ht="11.1" customHeight="1" x14ac:dyDescent="0.15">
      <c r="B243" s="11" t="s">
        <v>1190</v>
      </c>
      <c r="C243" s="103">
        <v>427284101.92000002</v>
      </c>
      <c r="D243" s="103"/>
      <c r="E243" s="103"/>
      <c r="F243" s="103"/>
      <c r="G243" s="103"/>
      <c r="H243" s="103"/>
      <c r="I243" s="103"/>
      <c r="J243" s="103"/>
      <c r="K243" s="103"/>
      <c r="L243" s="103"/>
      <c r="M243" s="103"/>
      <c r="N243" s="103"/>
      <c r="O243" s="93">
        <v>0.145862318914105</v>
      </c>
      <c r="P243" s="93"/>
      <c r="Q243" s="93"/>
      <c r="R243" s="93"/>
      <c r="S243" s="93"/>
      <c r="T243" s="93"/>
      <c r="U243" s="93"/>
      <c r="V243" s="93"/>
      <c r="W243" s="93"/>
      <c r="X243" s="93"/>
      <c r="Y243" s="93"/>
      <c r="Z243" s="92">
        <v>4212</v>
      </c>
      <c r="AA243" s="92"/>
      <c r="AB243" s="92"/>
      <c r="AC243" s="92"/>
      <c r="AD243" s="92"/>
      <c r="AE243" s="92"/>
      <c r="AF243" s="92"/>
      <c r="AG243" s="92"/>
      <c r="AH243" s="92"/>
      <c r="AI243" s="92"/>
      <c r="AJ243" s="93">
        <v>0.102334847785418</v>
      </c>
      <c r="AK243" s="93"/>
      <c r="AL243" s="93"/>
      <c r="AM243" s="93"/>
      <c r="AN243" s="93"/>
      <c r="AO243" s="93"/>
      <c r="AP243" s="93"/>
      <c r="AQ243" s="93"/>
      <c r="AR243" s="93"/>
      <c r="AS243" s="93"/>
    </row>
    <row r="244" spans="2:47" s="1" customFormat="1" ht="11.1" customHeight="1" x14ac:dyDescent="0.15">
      <c r="B244" s="11" t="s">
        <v>1191</v>
      </c>
      <c r="C244" s="103">
        <v>371944460.25</v>
      </c>
      <c r="D244" s="103"/>
      <c r="E244" s="103"/>
      <c r="F244" s="103"/>
      <c r="G244" s="103"/>
      <c r="H244" s="103"/>
      <c r="I244" s="103"/>
      <c r="J244" s="103"/>
      <c r="K244" s="103"/>
      <c r="L244" s="103"/>
      <c r="M244" s="103"/>
      <c r="N244" s="103"/>
      <c r="O244" s="93">
        <v>0.126970980749192</v>
      </c>
      <c r="P244" s="93"/>
      <c r="Q244" s="93"/>
      <c r="R244" s="93"/>
      <c r="S244" s="93"/>
      <c r="T244" s="93"/>
      <c r="U244" s="93"/>
      <c r="V244" s="93"/>
      <c r="W244" s="93"/>
      <c r="X244" s="93"/>
      <c r="Y244" s="93"/>
      <c r="Z244" s="92">
        <v>3307</v>
      </c>
      <c r="AA244" s="92"/>
      <c r="AB244" s="92"/>
      <c r="AC244" s="92"/>
      <c r="AD244" s="92"/>
      <c r="AE244" s="92"/>
      <c r="AF244" s="92"/>
      <c r="AG244" s="92"/>
      <c r="AH244" s="92"/>
      <c r="AI244" s="92"/>
      <c r="AJ244" s="93">
        <v>8.03469472047426E-2</v>
      </c>
      <c r="AK244" s="93"/>
      <c r="AL244" s="93"/>
      <c r="AM244" s="93"/>
      <c r="AN244" s="93"/>
      <c r="AO244" s="93"/>
      <c r="AP244" s="93"/>
      <c r="AQ244" s="93"/>
      <c r="AR244" s="93"/>
      <c r="AS244" s="93"/>
    </row>
    <row r="245" spans="2:47" s="1" customFormat="1" ht="11.1" customHeight="1" x14ac:dyDescent="0.15">
      <c r="B245" s="11" t="s">
        <v>1192</v>
      </c>
      <c r="C245" s="103">
        <v>283852756.86000001</v>
      </c>
      <c r="D245" s="103"/>
      <c r="E245" s="103"/>
      <c r="F245" s="103"/>
      <c r="G245" s="103"/>
      <c r="H245" s="103"/>
      <c r="I245" s="103"/>
      <c r="J245" s="103"/>
      <c r="K245" s="103"/>
      <c r="L245" s="103"/>
      <c r="M245" s="103"/>
      <c r="N245" s="103"/>
      <c r="O245" s="93">
        <v>9.6899044826884995E-2</v>
      </c>
      <c r="P245" s="93"/>
      <c r="Q245" s="93"/>
      <c r="R245" s="93"/>
      <c r="S245" s="93"/>
      <c r="T245" s="93"/>
      <c r="U245" s="93"/>
      <c r="V245" s="93"/>
      <c r="W245" s="93"/>
      <c r="X245" s="93"/>
      <c r="Y245" s="93"/>
      <c r="Z245" s="92">
        <v>2069</v>
      </c>
      <c r="AA245" s="92"/>
      <c r="AB245" s="92"/>
      <c r="AC245" s="92"/>
      <c r="AD245" s="92"/>
      <c r="AE245" s="92"/>
      <c r="AF245" s="92"/>
      <c r="AG245" s="92"/>
      <c r="AH245" s="92"/>
      <c r="AI245" s="92"/>
      <c r="AJ245" s="93">
        <v>5.0268471051288899E-2</v>
      </c>
      <c r="AK245" s="93"/>
      <c r="AL245" s="93"/>
      <c r="AM245" s="93"/>
      <c r="AN245" s="93"/>
      <c r="AO245" s="93"/>
      <c r="AP245" s="93"/>
      <c r="AQ245" s="93"/>
      <c r="AR245" s="93"/>
      <c r="AS245" s="93"/>
    </row>
    <row r="246" spans="2:47" s="1" customFormat="1" ht="11.1" customHeight="1" x14ac:dyDescent="0.15">
      <c r="B246" s="11" t="s">
        <v>1193</v>
      </c>
      <c r="C246" s="103">
        <v>203845348.59</v>
      </c>
      <c r="D246" s="103"/>
      <c r="E246" s="103"/>
      <c r="F246" s="103"/>
      <c r="G246" s="103"/>
      <c r="H246" s="103"/>
      <c r="I246" s="103"/>
      <c r="J246" s="103"/>
      <c r="K246" s="103"/>
      <c r="L246" s="103"/>
      <c r="M246" s="103"/>
      <c r="N246" s="103"/>
      <c r="O246" s="93">
        <v>6.9586851257944699E-2</v>
      </c>
      <c r="P246" s="93"/>
      <c r="Q246" s="93"/>
      <c r="R246" s="93"/>
      <c r="S246" s="93"/>
      <c r="T246" s="93"/>
      <c r="U246" s="93"/>
      <c r="V246" s="93"/>
      <c r="W246" s="93"/>
      <c r="X246" s="93"/>
      <c r="Y246" s="93"/>
      <c r="Z246" s="92">
        <v>1267</v>
      </c>
      <c r="AA246" s="92"/>
      <c r="AB246" s="92"/>
      <c r="AC246" s="92"/>
      <c r="AD246" s="92"/>
      <c r="AE246" s="92"/>
      <c r="AF246" s="92"/>
      <c r="AG246" s="92"/>
      <c r="AH246" s="92"/>
      <c r="AI246" s="92"/>
      <c r="AJ246" s="93">
        <v>3.07830608129449E-2</v>
      </c>
      <c r="AK246" s="93"/>
      <c r="AL246" s="93"/>
      <c r="AM246" s="93"/>
      <c r="AN246" s="93"/>
      <c r="AO246" s="93"/>
      <c r="AP246" s="93"/>
      <c r="AQ246" s="93"/>
      <c r="AR246" s="93"/>
      <c r="AS246" s="93"/>
    </row>
    <row r="247" spans="2:47" s="1" customFormat="1" ht="11.1" customHeight="1" x14ac:dyDescent="0.15">
      <c r="B247" s="11" t="s">
        <v>1194</v>
      </c>
      <c r="C247" s="103">
        <v>76365773.569999993</v>
      </c>
      <c r="D247" s="103"/>
      <c r="E247" s="103"/>
      <c r="F247" s="103"/>
      <c r="G247" s="103"/>
      <c r="H247" s="103"/>
      <c r="I247" s="103"/>
      <c r="J247" s="103"/>
      <c r="K247" s="103"/>
      <c r="L247" s="103"/>
      <c r="M247" s="103"/>
      <c r="N247" s="103"/>
      <c r="O247" s="93">
        <v>2.6069045790697899E-2</v>
      </c>
      <c r="P247" s="93"/>
      <c r="Q247" s="93"/>
      <c r="R247" s="93"/>
      <c r="S247" s="93"/>
      <c r="T247" s="93"/>
      <c r="U247" s="93"/>
      <c r="V247" s="93"/>
      <c r="W247" s="93"/>
      <c r="X247" s="93"/>
      <c r="Y247" s="93"/>
      <c r="Z247" s="92">
        <v>430</v>
      </c>
      <c r="AA247" s="92"/>
      <c r="AB247" s="92"/>
      <c r="AC247" s="92"/>
      <c r="AD247" s="92"/>
      <c r="AE247" s="92"/>
      <c r="AF247" s="92"/>
      <c r="AG247" s="92"/>
      <c r="AH247" s="92"/>
      <c r="AI247" s="92"/>
      <c r="AJ247" s="93">
        <v>1.04472897786632E-2</v>
      </c>
      <c r="AK247" s="93"/>
      <c r="AL247" s="93"/>
      <c r="AM247" s="93"/>
      <c r="AN247" s="93"/>
      <c r="AO247" s="93"/>
      <c r="AP247" s="93"/>
      <c r="AQ247" s="93"/>
      <c r="AR247" s="93"/>
      <c r="AS247" s="93"/>
    </row>
    <row r="248" spans="2:47" s="1" customFormat="1" ht="11.1" customHeight="1" x14ac:dyDescent="0.15">
      <c r="B248" s="11" t="s">
        <v>1195</v>
      </c>
      <c r="C248" s="103">
        <v>6015228.1399999997</v>
      </c>
      <c r="D248" s="103"/>
      <c r="E248" s="103"/>
      <c r="F248" s="103"/>
      <c r="G248" s="103"/>
      <c r="H248" s="103"/>
      <c r="I248" s="103"/>
      <c r="J248" s="103"/>
      <c r="K248" s="103"/>
      <c r="L248" s="103"/>
      <c r="M248" s="103"/>
      <c r="N248" s="103"/>
      <c r="O248" s="93">
        <v>2.0534232875859598E-3</v>
      </c>
      <c r="P248" s="93"/>
      <c r="Q248" s="93"/>
      <c r="R248" s="93"/>
      <c r="S248" s="93"/>
      <c r="T248" s="93"/>
      <c r="U248" s="93"/>
      <c r="V248" s="93"/>
      <c r="W248" s="93"/>
      <c r="X248" s="93"/>
      <c r="Y248" s="93"/>
      <c r="Z248" s="92">
        <v>39</v>
      </c>
      <c r="AA248" s="92"/>
      <c r="AB248" s="92"/>
      <c r="AC248" s="92"/>
      <c r="AD248" s="92"/>
      <c r="AE248" s="92"/>
      <c r="AF248" s="92"/>
      <c r="AG248" s="92"/>
      <c r="AH248" s="92"/>
      <c r="AI248" s="92"/>
      <c r="AJ248" s="93">
        <v>9.47544886902014E-4</v>
      </c>
      <c r="AK248" s="93"/>
      <c r="AL248" s="93"/>
      <c r="AM248" s="93"/>
      <c r="AN248" s="93"/>
      <c r="AO248" s="93"/>
      <c r="AP248" s="93"/>
      <c r="AQ248" s="93"/>
      <c r="AR248" s="93"/>
      <c r="AS248" s="93"/>
    </row>
    <row r="249" spans="2:47" s="1" customFormat="1" ht="11.1" customHeight="1" x14ac:dyDescent="0.15">
      <c r="B249" s="11" t="s">
        <v>1196</v>
      </c>
      <c r="C249" s="103">
        <v>2067371.33</v>
      </c>
      <c r="D249" s="103"/>
      <c r="E249" s="103"/>
      <c r="F249" s="103"/>
      <c r="G249" s="103"/>
      <c r="H249" s="103"/>
      <c r="I249" s="103"/>
      <c r="J249" s="103"/>
      <c r="K249" s="103"/>
      <c r="L249" s="103"/>
      <c r="M249" s="103"/>
      <c r="N249" s="103"/>
      <c r="O249" s="93">
        <v>7.0574022037168504E-4</v>
      </c>
      <c r="P249" s="93"/>
      <c r="Q249" s="93"/>
      <c r="R249" s="93"/>
      <c r="S249" s="93"/>
      <c r="T249" s="93"/>
      <c r="U249" s="93"/>
      <c r="V249" s="93"/>
      <c r="W249" s="93"/>
      <c r="X249" s="93"/>
      <c r="Y249" s="93"/>
      <c r="Z249" s="92">
        <v>24</v>
      </c>
      <c r="AA249" s="92"/>
      <c r="AB249" s="92"/>
      <c r="AC249" s="92"/>
      <c r="AD249" s="92"/>
      <c r="AE249" s="92"/>
      <c r="AF249" s="92"/>
      <c r="AG249" s="92"/>
      <c r="AH249" s="92"/>
      <c r="AI249" s="92"/>
      <c r="AJ249" s="93">
        <v>5.8310454578585497E-4</v>
      </c>
      <c r="AK249" s="93"/>
      <c r="AL249" s="93"/>
      <c r="AM249" s="93"/>
      <c r="AN249" s="93"/>
      <c r="AO249" s="93"/>
      <c r="AP249" s="93"/>
      <c r="AQ249" s="93"/>
      <c r="AR249" s="93"/>
      <c r="AS249" s="93"/>
    </row>
    <row r="250" spans="2:47" s="1" customFormat="1" ht="11.1" customHeight="1" x14ac:dyDescent="0.15">
      <c r="B250" s="11" t="s">
        <v>1197</v>
      </c>
      <c r="C250" s="103">
        <v>9454781.1600000001</v>
      </c>
      <c r="D250" s="103"/>
      <c r="E250" s="103"/>
      <c r="F250" s="103"/>
      <c r="G250" s="103"/>
      <c r="H250" s="103"/>
      <c r="I250" s="103"/>
      <c r="J250" s="103"/>
      <c r="K250" s="103"/>
      <c r="L250" s="103"/>
      <c r="M250" s="103"/>
      <c r="N250" s="103"/>
      <c r="O250" s="93">
        <v>3.2275862795410099E-3</v>
      </c>
      <c r="P250" s="93"/>
      <c r="Q250" s="93"/>
      <c r="R250" s="93"/>
      <c r="S250" s="93"/>
      <c r="T250" s="93"/>
      <c r="U250" s="93"/>
      <c r="V250" s="93"/>
      <c r="W250" s="93"/>
      <c r="X250" s="93"/>
      <c r="Y250" s="93"/>
      <c r="Z250" s="92">
        <v>111</v>
      </c>
      <c r="AA250" s="92"/>
      <c r="AB250" s="92"/>
      <c r="AC250" s="92"/>
      <c r="AD250" s="92"/>
      <c r="AE250" s="92"/>
      <c r="AF250" s="92"/>
      <c r="AG250" s="92"/>
      <c r="AH250" s="92"/>
      <c r="AI250" s="92"/>
      <c r="AJ250" s="93">
        <v>2.6968585242595801E-3</v>
      </c>
      <c r="AK250" s="93"/>
      <c r="AL250" s="93"/>
      <c r="AM250" s="93"/>
      <c r="AN250" s="93"/>
      <c r="AO250" s="93"/>
      <c r="AP250" s="93"/>
      <c r="AQ250" s="93"/>
      <c r="AR250" s="93"/>
      <c r="AS250" s="93"/>
    </row>
    <row r="251" spans="2:47" s="1" customFormat="1" ht="12.75" customHeight="1" x14ac:dyDescent="0.15">
      <c r="B251" s="46"/>
      <c r="C251" s="104">
        <v>2929365891.7600002</v>
      </c>
      <c r="D251" s="104"/>
      <c r="E251" s="104"/>
      <c r="F251" s="104"/>
      <c r="G251" s="104"/>
      <c r="H251" s="104"/>
      <c r="I251" s="104"/>
      <c r="J251" s="104"/>
      <c r="K251" s="104"/>
      <c r="L251" s="104"/>
      <c r="M251" s="104"/>
      <c r="N251" s="104"/>
      <c r="O251" s="95">
        <v>1</v>
      </c>
      <c r="P251" s="95"/>
      <c r="Q251" s="95"/>
      <c r="R251" s="95"/>
      <c r="S251" s="95"/>
      <c r="T251" s="95"/>
      <c r="U251" s="95"/>
      <c r="V251" s="95"/>
      <c r="W251" s="95"/>
      <c r="X251" s="95"/>
      <c r="Y251" s="95"/>
      <c r="Z251" s="94">
        <v>41159</v>
      </c>
      <c r="AA251" s="94"/>
      <c r="AB251" s="94"/>
      <c r="AC251" s="94"/>
      <c r="AD251" s="94"/>
      <c r="AE251" s="94"/>
      <c r="AF251" s="94"/>
      <c r="AG251" s="94"/>
      <c r="AH251" s="94"/>
      <c r="AI251" s="94"/>
      <c r="AJ251" s="95">
        <v>1</v>
      </c>
      <c r="AK251" s="95"/>
      <c r="AL251" s="95"/>
      <c r="AM251" s="95"/>
      <c r="AN251" s="95"/>
      <c r="AO251" s="95"/>
      <c r="AP251" s="95"/>
      <c r="AQ251" s="95"/>
      <c r="AR251" s="95"/>
      <c r="AS251" s="95"/>
    </row>
    <row r="252" spans="2:47" s="1" customFormat="1" ht="9" customHeight="1" x14ac:dyDescent="0.15"/>
    <row r="253" spans="2:47" s="1" customFormat="1" ht="19.2" customHeight="1" x14ac:dyDescent="0.15">
      <c r="B253" s="82" t="s">
        <v>1230</v>
      </c>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row>
    <row r="254" spans="2:47" s="1" customFormat="1" ht="7.95" customHeight="1" x14ac:dyDescent="0.15"/>
    <row r="255" spans="2:47" s="1" customFormat="1" ht="12.75" customHeight="1" x14ac:dyDescent="0.15">
      <c r="B255" s="45"/>
      <c r="C255" s="76" t="s">
        <v>1103</v>
      </c>
      <c r="D255" s="76"/>
      <c r="E255" s="76"/>
      <c r="F255" s="76"/>
      <c r="G255" s="76"/>
      <c r="H255" s="76"/>
      <c r="I255" s="76"/>
      <c r="J255" s="76"/>
      <c r="K255" s="76"/>
      <c r="L255" s="76"/>
      <c r="M255" s="76"/>
      <c r="N255" s="76"/>
      <c r="O255" s="76" t="s">
        <v>1104</v>
      </c>
      <c r="P255" s="76"/>
      <c r="Q255" s="76"/>
      <c r="R255" s="76"/>
      <c r="S255" s="76"/>
      <c r="T255" s="76"/>
      <c r="U255" s="76"/>
      <c r="V255" s="76"/>
      <c r="W255" s="76"/>
      <c r="X255" s="76"/>
      <c r="Y255" s="76"/>
      <c r="Z255" s="76" t="s">
        <v>1105</v>
      </c>
      <c r="AA255" s="76"/>
      <c r="AB255" s="76"/>
      <c r="AC255" s="76"/>
      <c r="AD255" s="76"/>
      <c r="AE255" s="76"/>
      <c r="AF255" s="76"/>
      <c r="AG255" s="76"/>
      <c r="AH255" s="76"/>
      <c r="AI255" s="76"/>
      <c r="AJ255" s="76" t="s">
        <v>1104</v>
      </c>
      <c r="AK255" s="76"/>
      <c r="AL255" s="76"/>
      <c r="AM255" s="76"/>
      <c r="AN255" s="76"/>
      <c r="AO255" s="76"/>
      <c r="AP255" s="76"/>
      <c r="AQ255" s="76"/>
      <c r="AR255" s="76"/>
      <c r="AS255" s="76"/>
    </row>
    <row r="256" spans="2:47" s="1" customFormat="1" ht="11.1" customHeight="1" x14ac:dyDescent="0.15">
      <c r="B256" s="11" t="s">
        <v>1185</v>
      </c>
      <c r="C256" s="103">
        <v>57813433.819999903</v>
      </c>
      <c r="D256" s="103"/>
      <c r="E256" s="103"/>
      <c r="F256" s="103"/>
      <c r="G256" s="103"/>
      <c r="H256" s="103"/>
      <c r="I256" s="103"/>
      <c r="J256" s="103"/>
      <c r="K256" s="103"/>
      <c r="L256" s="103"/>
      <c r="M256" s="103"/>
      <c r="N256" s="103"/>
      <c r="O256" s="93">
        <v>1.97358185888021E-2</v>
      </c>
      <c r="P256" s="93"/>
      <c r="Q256" s="93"/>
      <c r="R256" s="93"/>
      <c r="S256" s="93"/>
      <c r="T256" s="93"/>
      <c r="U256" s="93"/>
      <c r="V256" s="93"/>
      <c r="W256" s="93"/>
      <c r="X256" s="93"/>
      <c r="Y256" s="93"/>
      <c r="Z256" s="92">
        <v>5435</v>
      </c>
      <c r="AA256" s="92"/>
      <c r="AB256" s="92"/>
      <c r="AC256" s="92"/>
      <c r="AD256" s="92"/>
      <c r="AE256" s="92"/>
      <c r="AF256" s="92"/>
      <c r="AG256" s="92"/>
      <c r="AH256" s="92"/>
      <c r="AI256" s="92"/>
      <c r="AJ256" s="93">
        <v>0.13204888359775499</v>
      </c>
      <c r="AK256" s="93"/>
      <c r="AL256" s="93"/>
      <c r="AM256" s="93"/>
      <c r="AN256" s="93"/>
      <c r="AO256" s="93"/>
      <c r="AP256" s="93"/>
      <c r="AQ256" s="93"/>
      <c r="AR256" s="93"/>
      <c r="AS256" s="93"/>
    </row>
    <row r="257" spans="2:47" s="1" customFormat="1" ht="11.1" customHeight="1" x14ac:dyDescent="0.15">
      <c r="B257" s="11" t="s">
        <v>1186</v>
      </c>
      <c r="C257" s="103">
        <v>145065890.91999999</v>
      </c>
      <c r="D257" s="103"/>
      <c r="E257" s="103"/>
      <c r="F257" s="103"/>
      <c r="G257" s="103"/>
      <c r="H257" s="103"/>
      <c r="I257" s="103"/>
      <c r="J257" s="103"/>
      <c r="K257" s="103"/>
      <c r="L257" s="103"/>
      <c r="M257" s="103"/>
      <c r="N257" s="103"/>
      <c r="O257" s="93">
        <v>4.9521260327381703E-2</v>
      </c>
      <c r="P257" s="93"/>
      <c r="Q257" s="93"/>
      <c r="R257" s="93"/>
      <c r="S257" s="93"/>
      <c r="T257" s="93"/>
      <c r="U257" s="93"/>
      <c r="V257" s="93"/>
      <c r="W257" s="93"/>
      <c r="X257" s="93"/>
      <c r="Y257" s="93"/>
      <c r="Z257" s="92">
        <v>4332</v>
      </c>
      <c r="AA257" s="92"/>
      <c r="AB257" s="92"/>
      <c r="AC257" s="92"/>
      <c r="AD257" s="92"/>
      <c r="AE257" s="92"/>
      <c r="AF257" s="92"/>
      <c r="AG257" s="92"/>
      <c r="AH257" s="92"/>
      <c r="AI257" s="92"/>
      <c r="AJ257" s="93">
        <v>0.10525037051434701</v>
      </c>
      <c r="AK257" s="93"/>
      <c r="AL257" s="93"/>
      <c r="AM257" s="93"/>
      <c r="AN257" s="93"/>
      <c r="AO257" s="93"/>
      <c r="AP257" s="93"/>
      <c r="AQ257" s="93"/>
      <c r="AR257" s="93"/>
      <c r="AS257" s="93"/>
    </row>
    <row r="258" spans="2:47" s="1" customFormat="1" ht="11.1" customHeight="1" x14ac:dyDescent="0.15">
      <c r="B258" s="11" t="s">
        <v>1187</v>
      </c>
      <c r="C258" s="103">
        <v>222930755.41</v>
      </c>
      <c r="D258" s="103"/>
      <c r="E258" s="103"/>
      <c r="F258" s="103"/>
      <c r="G258" s="103"/>
      <c r="H258" s="103"/>
      <c r="I258" s="103"/>
      <c r="J258" s="103"/>
      <c r="K258" s="103"/>
      <c r="L258" s="103"/>
      <c r="M258" s="103"/>
      <c r="N258" s="103"/>
      <c r="O258" s="93">
        <v>7.6102051995990197E-2</v>
      </c>
      <c r="P258" s="93"/>
      <c r="Q258" s="93"/>
      <c r="R258" s="93"/>
      <c r="S258" s="93"/>
      <c r="T258" s="93"/>
      <c r="U258" s="93"/>
      <c r="V258" s="93"/>
      <c r="W258" s="93"/>
      <c r="X258" s="93"/>
      <c r="Y258" s="93"/>
      <c r="Z258" s="92">
        <v>4508</v>
      </c>
      <c r="AA258" s="92"/>
      <c r="AB258" s="92"/>
      <c r="AC258" s="92"/>
      <c r="AD258" s="92"/>
      <c r="AE258" s="92"/>
      <c r="AF258" s="92"/>
      <c r="AG258" s="92"/>
      <c r="AH258" s="92"/>
      <c r="AI258" s="92"/>
      <c r="AJ258" s="93">
        <v>0.109526470516776</v>
      </c>
      <c r="AK258" s="93"/>
      <c r="AL258" s="93"/>
      <c r="AM258" s="93"/>
      <c r="AN258" s="93"/>
      <c r="AO258" s="93"/>
      <c r="AP258" s="93"/>
      <c r="AQ258" s="93"/>
      <c r="AR258" s="93"/>
      <c r="AS258" s="93"/>
    </row>
    <row r="259" spans="2:47" s="1" customFormat="1" ht="11.1" customHeight="1" x14ac:dyDescent="0.15">
      <c r="B259" s="11" t="s">
        <v>1188</v>
      </c>
      <c r="C259" s="103">
        <v>309193069.22000003</v>
      </c>
      <c r="D259" s="103"/>
      <c r="E259" s="103"/>
      <c r="F259" s="103"/>
      <c r="G259" s="103"/>
      <c r="H259" s="103"/>
      <c r="I259" s="103"/>
      <c r="J259" s="103"/>
      <c r="K259" s="103"/>
      <c r="L259" s="103"/>
      <c r="M259" s="103"/>
      <c r="N259" s="103"/>
      <c r="O259" s="93">
        <v>0.10554948772009901</v>
      </c>
      <c r="P259" s="93"/>
      <c r="Q259" s="93"/>
      <c r="R259" s="93"/>
      <c r="S259" s="93"/>
      <c r="T259" s="93"/>
      <c r="U259" s="93"/>
      <c r="V259" s="93"/>
      <c r="W259" s="93"/>
      <c r="X259" s="93"/>
      <c r="Y259" s="93"/>
      <c r="Z259" s="92">
        <v>4927</v>
      </c>
      <c r="AA259" s="92"/>
      <c r="AB259" s="92"/>
      <c r="AC259" s="92"/>
      <c r="AD259" s="92"/>
      <c r="AE259" s="92"/>
      <c r="AF259" s="92"/>
      <c r="AG259" s="92"/>
      <c r="AH259" s="92"/>
      <c r="AI259" s="92"/>
      <c r="AJ259" s="93">
        <v>0.119706504045288</v>
      </c>
      <c r="AK259" s="93"/>
      <c r="AL259" s="93"/>
      <c r="AM259" s="93"/>
      <c r="AN259" s="93"/>
      <c r="AO259" s="93"/>
      <c r="AP259" s="93"/>
      <c r="AQ259" s="93"/>
      <c r="AR259" s="93"/>
      <c r="AS259" s="93"/>
    </row>
    <row r="260" spans="2:47" s="1" customFormat="1" ht="11.1" customHeight="1" x14ac:dyDescent="0.15">
      <c r="B260" s="11" t="s">
        <v>1189</v>
      </c>
      <c r="C260" s="103">
        <v>393564296.640001</v>
      </c>
      <c r="D260" s="103"/>
      <c r="E260" s="103"/>
      <c r="F260" s="103"/>
      <c r="G260" s="103"/>
      <c r="H260" s="103"/>
      <c r="I260" s="103"/>
      <c r="J260" s="103"/>
      <c r="K260" s="103"/>
      <c r="L260" s="103"/>
      <c r="M260" s="103"/>
      <c r="N260" s="103"/>
      <c r="O260" s="93">
        <v>0.134351361756159</v>
      </c>
      <c r="P260" s="93"/>
      <c r="Q260" s="93"/>
      <c r="R260" s="93"/>
      <c r="S260" s="93"/>
      <c r="T260" s="93"/>
      <c r="U260" s="93"/>
      <c r="V260" s="93"/>
      <c r="W260" s="93"/>
      <c r="X260" s="93"/>
      <c r="Y260" s="93"/>
      <c r="Z260" s="92">
        <v>5211</v>
      </c>
      <c r="AA260" s="92"/>
      <c r="AB260" s="92"/>
      <c r="AC260" s="92"/>
      <c r="AD260" s="92"/>
      <c r="AE260" s="92"/>
      <c r="AF260" s="92"/>
      <c r="AG260" s="92"/>
      <c r="AH260" s="92"/>
      <c r="AI260" s="92"/>
      <c r="AJ260" s="93">
        <v>0.12660657450375401</v>
      </c>
      <c r="AK260" s="93"/>
      <c r="AL260" s="93"/>
      <c r="AM260" s="93"/>
      <c r="AN260" s="93"/>
      <c r="AO260" s="93"/>
      <c r="AP260" s="93"/>
      <c r="AQ260" s="93"/>
      <c r="AR260" s="93"/>
      <c r="AS260" s="93"/>
    </row>
    <row r="261" spans="2:47" s="1" customFormat="1" ht="11.1" customHeight="1" x14ac:dyDescent="0.15">
      <c r="B261" s="11" t="s">
        <v>1190</v>
      </c>
      <c r="C261" s="103">
        <v>427633019.96999902</v>
      </c>
      <c r="D261" s="103"/>
      <c r="E261" s="103"/>
      <c r="F261" s="103"/>
      <c r="G261" s="103"/>
      <c r="H261" s="103"/>
      <c r="I261" s="103"/>
      <c r="J261" s="103"/>
      <c r="K261" s="103"/>
      <c r="L261" s="103"/>
      <c r="M261" s="103"/>
      <c r="N261" s="103"/>
      <c r="O261" s="93">
        <v>0.14598142935059299</v>
      </c>
      <c r="P261" s="93"/>
      <c r="Q261" s="93"/>
      <c r="R261" s="93"/>
      <c r="S261" s="93"/>
      <c r="T261" s="93"/>
      <c r="U261" s="93"/>
      <c r="V261" s="93"/>
      <c r="W261" s="93"/>
      <c r="X261" s="93"/>
      <c r="Y261" s="93"/>
      <c r="Z261" s="92">
        <v>4896</v>
      </c>
      <c r="AA261" s="92"/>
      <c r="AB261" s="92"/>
      <c r="AC261" s="92"/>
      <c r="AD261" s="92"/>
      <c r="AE261" s="92"/>
      <c r="AF261" s="92"/>
      <c r="AG261" s="92"/>
      <c r="AH261" s="92"/>
      <c r="AI261" s="92"/>
      <c r="AJ261" s="93">
        <v>0.118953327340314</v>
      </c>
      <c r="AK261" s="93"/>
      <c r="AL261" s="93"/>
      <c r="AM261" s="93"/>
      <c r="AN261" s="93"/>
      <c r="AO261" s="93"/>
      <c r="AP261" s="93"/>
      <c r="AQ261" s="93"/>
      <c r="AR261" s="93"/>
      <c r="AS261" s="93"/>
    </row>
    <row r="262" spans="2:47" s="1" customFormat="1" ht="11.1" customHeight="1" x14ac:dyDescent="0.15">
      <c r="B262" s="11" t="s">
        <v>1191</v>
      </c>
      <c r="C262" s="103">
        <v>476133364.13999999</v>
      </c>
      <c r="D262" s="103"/>
      <c r="E262" s="103"/>
      <c r="F262" s="103"/>
      <c r="G262" s="103"/>
      <c r="H262" s="103"/>
      <c r="I262" s="103"/>
      <c r="J262" s="103"/>
      <c r="K262" s="103"/>
      <c r="L262" s="103"/>
      <c r="M262" s="103"/>
      <c r="N262" s="103"/>
      <c r="O262" s="93">
        <v>0.16253803100504199</v>
      </c>
      <c r="P262" s="93"/>
      <c r="Q262" s="93"/>
      <c r="R262" s="93"/>
      <c r="S262" s="93"/>
      <c r="T262" s="93"/>
      <c r="U262" s="93"/>
      <c r="V262" s="93"/>
      <c r="W262" s="93"/>
      <c r="X262" s="93"/>
      <c r="Y262" s="93"/>
      <c r="Z262" s="92">
        <v>4912</v>
      </c>
      <c r="AA262" s="92"/>
      <c r="AB262" s="92"/>
      <c r="AC262" s="92"/>
      <c r="AD262" s="92"/>
      <c r="AE262" s="92"/>
      <c r="AF262" s="92"/>
      <c r="AG262" s="92"/>
      <c r="AH262" s="92"/>
      <c r="AI262" s="92"/>
      <c r="AJ262" s="93">
        <v>0.119342063704172</v>
      </c>
      <c r="AK262" s="93"/>
      <c r="AL262" s="93"/>
      <c r="AM262" s="93"/>
      <c r="AN262" s="93"/>
      <c r="AO262" s="93"/>
      <c r="AP262" s="93"/>
      <c r="AQ262" s="93"/>
      <c r="AR262" s="93"/>
      <c r="AS262" s="93"/>
    </row>
    <row r="263" spans="2:47" s="1" customFormat="1" ht="11.1" customHeight="1" x14ac:dyDescent="0.15">
      <c r="B263" s="11" t="s">
        <v>1192</v>
      </c>
      <c r="C263" s="103">
        <v>456165100.21000099</v>
      </c>
      <c r="D263" s="103"/>
      <c r="E263" s="103"/>
      <c r="F263" s="103"/>
      <c r="G263" s="103"/>
      <c r="H263" s="103"/>
      <c r="I263" s="103"/>
      <c r="J263" s="103"/>
      <c r="K263" s="103"/>
      <c r="L263" s="103"/>
      <c r="M263" s="103"/>
      <c r="N263" s="103"/>
      <c r="O263" s="93">
        <v>0.15572144862242901</v>
      </c>
      <c r="P263" s="93"/>
      <c r="Q263" s="93"/>
      <c r="R263" s="93"/>
      <c r="S263" s="93"/>
      <c r="T263" s="93"/>
      <c r="U263" s="93"/>
      <c r="V263" s="93"/>
      <c r="W263" s="93"/>
      <c r="X263" s="93"/>
      <c r="Y263" s="93"/>
      <c r="Z263" s="92">
        <v>3879</v>
      </c>
      <c r="AA263" s="92"/>
      <c r="AB263" s="92"/>
      <c r="AC263" s="92"/>
      <c r="AD263" s="92"/>
      <c r="AE263" s="92"/>
      <c r="AF263" s="92"/>
      <c r="AG263" s="92"/>
      <c r="AH263" s="92"/>
      <c r="AI263" s="92"/>
      <c r="AJ263" s="93">
        <v>9.4244272212638799E-2</v>
      </c>
      <c r="AK263" s="93"/>
      <c r="AL263" s="93"/>
      <c r="AM263" s="93"/>
      <c r="AN263" s="93"/>
      <c r="AO263" s="93"/>
      <c r="AP263" s="93"/>
      <c r="AQ263" s="93"/>
      <c r="AR263" s="93"/>
      <c r="AS263" s="93"/>
    </row>
    <row r="264" spans="2:47" s="1" customFormat="1" ht="11.1" customHeight="1" x14ac:dyDescent="0.15">
      <c r="B264" s="11" t="s">
        <v>1193</v>
      </c>
      <c r="C264" s="103">
        <v>311776270.05000001</v>
      </c>
      <c r="D264" s="103"/>
      <c r="E264" s="103"/>
      <c r="F264" s="103"/>
      <c r="G264" s="103"/>
      <c r="H264" s="103"/>
      <c r="I264" s="103"/>
      <c r="J264" s="103"/>
      <c r="K264" s="103"/>
      <c r="L264" s="103"/>
      <c r="M264" s="103"/>
      <c r="N264" s="103"/>
      <c r="O264" s="93">
        <v>0.10643131707343</v>
      </c>
      <c r="P264" s="93"/>
      <c r="Q264" s="93"/>
      <c r="R264" s="93"/>
      <c r="S264" s="93"/>
      <c r="T264" s="93"/>
      <c r="U264" s="93"/>
      <c r="V264" s="93"/>
      <c r="W264" s="93"/>
      <c r="X264" s="93"/>
      <c r="Y264" s="93"/>
      <c r="Z264" s="92">
        <v>2195</v>
      </c>
      <c r="AA264" s="92"/>
      <c r="AB264" s="92"/>
      <c r="AC264" s="92"/>
      <c r="AD264" s="92"/>
      <c r="AE264" s="92"/>
      <c r="AF264" s="92"/>
      <c r="AG264" s="92"/>
      <c r="AH264" s="92"/>
      <c r="AI264" s="92"/>
      <c r="AJ264" s="93">
        <v>5.3329769916664597E-2</v>
      </c>
      <c r="AK264" s="93"/>
      <c r="AL264" s="93"/>
      <c r="AM264" s="93"/>
      <c r="AN264" s="93"/>
      <c r="AO264" s="93"/>
      <c r="AP264" s="93"/>
      <c r="AQ264" s="93"/>
      <c r="AR264" s="93"/>
      <c r="AS264" s="93"/>
    </row>
    <row r="265" spans="2:47" s="1" customFormat="1" ht="11.1" customHeight="1" x14ac:dyDescent="0.15">
      <c r="B265" s="11" t="s">
        <v>1194</v>
      </c>
      <c r="C265" s="103">
        <v>102996947</v>
      </c>
      <c r="D265" s="103"/>
      <c r="E265" s="103"/>
      <c r="F265" s="103"/>
      <c r="G265" s="103"/>
      <c r="H265" s="103"/>
      <c r="I265" s="103"/>
      <c r="J265" s="103"/>
      <c r="K265" s="103"/>
      <c r="L265" s="103"/>
      <c r="M265" s="103"/>
      <c r="N265" s="103"/>
      <c r="O265" s="93">
        <v>3.5160150969778002E-2</v>
      </c>
      <c r="P265" s="93"/>
      <c r="Q265" s="93"/>
      <c r="R265" s="93"/>
      <c r="S265" s="93"/>
      <c r="T265" s="93"/>
      <c r="U265" s="93"/>
      <c r="V265" s="93"/>
      <c r="W265" s="93"/>
      <c r="X265" s="93"/>
      <c r="Y265" s="93"/>
      <c r="Z265" s="92">
        <v>638</v>
      </c>
      <c r="AA265" s="92"/>
      <c r="AB265" s="92"/>
      <c r="AC265" s="92"/>
      <c r="AD265" s="92"/>
      <c r="AE265" s="92"/>
      <c r="AF265" s="92"/>
      <c r="AG265" s="92"/>
      <c r="AH265" s="92"/>
      <c r="AI265" s="92"/>
      <c r="AJ265" s="93">
        <v>1.5500862508807301E-2</v>
      </c>
      <c r="AK265" s="93"/>
      <c r="AL265" s="93"/>
      <c r="AM265" s="93"/>
      <c r="AN265" s="93"/>
      <c r="AO265" s="93"/>
      <c r="AP265" s="93"/>
      <c r="AQ265" s="93"/>
      <c r="AR265" s="93"/>
      <c r="AS265" s="93"/>
    </row>
    <row r="266" spans="2:47" s="1" customFormat="1" ht="11.1" customHeight="1" x14ac:dyDescent="0.15">
      <c r="B266" s="11" t="s">
        <v>1195</v>
      </c>
      <c r="C266" s="103">
        <v>7987058.1500000004</v>
      </c>
      <c r="D266" s="103"/>
      <c r="E266" s="103"/>
      <c r="F266" s="103"/>
      <c r="G266" s="103"/>
      <c r="H266" s="103"/>
      <c r="I266" s="103"/>
      <c r="J266" s="103"/>
      <c r="K266" s="103"/>
      <c r="L266" s="103"/>
      <c r="M266" s="103"/>
      <c r="N266" s="103"/>
      <c r="O266" s="93">
        <v>2.7265484903974502E-3</v>
      </c>
      <c r="P266" s="93"/>
      <c r="Q266" s="93"/>
      <c r="R266" s="93"/>
      <c r="S266" s="93"/>
      <c r="T266" s="93"/>
      <c r="U266" s="93"/>
      <c r="V266" s="93"/>
      <c r="W266" s="93"/>
      <c r="X266" s="93"/>
      <c r="Y266" s="93"/>
      <c r="Z266" s="92">
        <v>66</v>
      </c>
      <c r="AA266" s="92"/>
      <c r="AB266" s="92"/>
      <c r="AC266" s="92"/>
      <c r="AD266" s="92"/>
      <c r="AE266" s="92"/>
      <c r="AF266" s="92"/>
      <c r="AG266" s="92"/>
      <c r="AH266" s="92"/>
      <c r="AI266" s="92"/>
      <c r="AJ266" s="93">
        <v>1.6035375009111001E-3</v>
      </c>
      <c r="AK266" s="93"/>
      <c r="AL266" s="93"/>
      <c r="AM266" s="93"/>
      <c r="AN266" s="93"/>
      <c r="AO266" s="93"/>
      <c r="AP266" s="93"/>
      <c r="AQ266" s="93"/>
      <c r="AR266" s="93"/>
      <c r="AS266" s="93"/>
    </row>
    <row r="267" spans="2:47" s="1" customFormat="1" ht="11.1" customHeight="1" x14ac:dyDescent="0.15">
      <c r="B267" s="11" t="s">
        <v>1196</v>
      </c>
      <c r="C267" s="103">
        <v>3621079.11</v>
      </c>
      <c r="D267" s="103"/>
      <c r="E267" s="103"/>
      <c r="F267" s="103"/>
      <c r="G267" s="103"/>
      <c r="H267" s="103"/>
      <c r="I267" s="103"/>
      <c r="J267" s="103"/>
      <c r="K267" s="103"/>
      <c r="L267" s="103"/>
      <c r="M267" s="103"/>
      <c r="N267" s="103"/>
      <c r="O267" s="93">
        <v>1.23613069988482E-3</v>
      </c>
      <c r="P267" s="93"/>
      <c r="Q267" s="93"/>
      <c r="R267" s="93"/>
      <c r="S267" s="93"/>
      <c r="T267" s="93"/>
      <c r="U267" s="93"/>
      <c r="V267" s="93"/>
      <c r="W267" s="93"/>
      <c r="X267" s="93"/>
      <c r="Y267" s="93"/>
      <c r="Z267" s="92">
        <v>36</v>
      </c>
      <c r="AA267" s="92"/>
      <c r="AB267" s="92"/>
      <c r="AC267" s="92"/>
      <c r="AD267" s="92"/>
      <c r="AE267" s="92"/>
      <c r="AF267" s="92"/>
      <c r="AG267" s="92"/>
      <c r="AH267" s="92"/>
      <c r="AI267" s="92"/>
      <c r="AJ267" s="93">
        <v>8.7465681867878202E-4</v>
      </c>
      <c r="AK267" s="93"/>
      <c r="AL267" s="93"/>
      <c r="AM267" s="93"/>
      <c r="AN267" s="93"/>
      <c r="AO267" s="93"/>
      <c r="AP267" s="93"/>
      <c r="AQ267" s="93"/>
      <c r="AR267" s="93"/>
      <c r="AS267" s="93"/>
    </row>
    <row r="268" spans="2:47" s="1" customFormat="1" ht="11.1" customHeight="1" x14ac:dyDescent="0.15">
      <c r="B268" s="11" t="s">
        <v>1197</v>
      </c>
      <c r="C268" s="103">
        <v>14485607.119999999</v>
      </c>
      <c r="D268" s="103"/>
      <c r="E268" s="103"/>
      <c r="F268" s="103"/>
      <c r="G268" s="103"/>
      <c r="H268" s="103"/>
      <c r="I268" s="103"/>
      <c r="J268" s="103"/>
      <c r="K268" s="103"/>
      <c r="L268" s="103"/>
      <c r="M268" s="103"/>
      <c r="N268" s="103"/>
      <c r="O268" s="93">
        <v>4.94496340001312E-3</v>
      </c>
      <c r="P268" s="93"/>
      <c r="Q268" s="93"/>
      <c r="R268" s="93"/>
      <c r="S268" s="93"/>
      <c r="T268" s="93"/>
      <c r="U268" s="93"/>
      <c r="V268" s="93"/>
      <c r="W268" s="93"/>
      <c r="X268" s="93"/>
      <c r="Y268" s="93"/>
      <c r="Z268" s="92">
        <v>124</v>
      </c>
      <c r="AA268" s="92"/>
      <c r="AB268" s="92"/>
      <c r="AC268" s="92"/>
      <c r="AD268" s="92"/>
      <c r="AE268" s="92"/>
      <c r="AF268" s="92"/>
      <c r="AG268" s="92"/>
      <c r="AH268" s="92"/>
      <c r="AI268" s="92"/>
      <c r="AJ268" s="93">
        <v>3.0127068198935801E-3</v>
      </c>
      <c r="AK268" s="93"/>
      <c r="AL268" s="93"/>
      <c r="AM268" s="93"/>
      <c r="AN268" s="93"/>
      <c r="AO268" s="93"/>
      <c r="AP268" s="93"/>
      <c r="AQ268" s="93"/>
      <c r="AR268" s="93"/>
      <c r="AS268" s="93"/>
    </row>
    <row r="269" spans="2:47" s="1" customFormat="1" ht="12.75" customHeight="1" x14ac:dyDescent="0.15">
      <c r="B269" s="46"/>
      <c r="C269" s="104">
        <v>2929365891.7600002</v>
      </c>
      <c r="D269" s="104"/>
      <c r="E269" s="104"/>
      <c r="F269" s="104"/>
      <c r="G269" s="104"/>
      <c r="H269" s="104"/>
      <c r="I269" s="104"/>
      <c r="J269" s="104"/>
      <c r="K269" s="104"/>
      <c r="L269" s="104"/>
      <c r="M269" s="104"/>
      <c r="N269" s="104"/>
      <c r="O269" s="95">
        <v>1</v>
      </c>
      <c r="P269" s="95"/>
      <c r="Q269" s="95"/>
      <c r="R269" s="95"/>
      <c r="S269" s="95"/>
      <c r="T269" s="95"/>
      <c r="U269" s="95"/>
      <c r="V269" s="95"/>
      <c r="W269" s="95"/>
      <c r="X269" s="95"/>
      <c r="Y269" s="95"/>
      <c r="Z269" s="94">
        <v>41159</v>
      </c>
      <c r="AA269" s="94"/>
      <c r="AB269" s="94"/>
      <c r="AC269" s="94"/>
      <c r="AD269" s="94"/>
      <c r="AE269" s="94"/>
      <c r="AF269" s="94"/>
      <c r="AG269" s="94"/>
      <c r="AH269" s="94"/>
      <c r="AI269" s="94"/>
      <c r="AJ269" s="95">
        <v>1</v>
      </c>
      <c r="AK269" s="95"/>
      <c r="AL269" s="95"/>
      <c r="AM269" s="95"/>
      <c r="AN269" s="95"/>
      <c r="AO269" s="95"/>
      <c r="AP269" s="95"/>
      <c r="AQ269" s="95"/>
      <c r="AR269" s="95"/>
      <c r="AS269" s="95"/>
    </row>
    <row r="270" spans="2:47" s="1" customFormat="1" ht="9" customHeight="1" x14ac:dyDescent="0.15"/>
    <row r="271" spans="2:47" s="1" customFormat="1" ht="19.2" customHeight="1" x14ac:dyDescent="0.15">
      <c r="B271" s="82" t="s">
        <v>1231</v>
      </c>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row>
    <row r="272" spans="2:47" s="1" customFormat="1" ht="7.95" customHeight="1" x14ac:dyDescent="0.15"/>
    <row r="273" spans="2:47" s="1" customFormat="1" ht="13.35" customHeight="1" x14ac:dyDescent="0.15">
      <c r="B273" s="99"/>
      <c r="C273" s="99"/>
      <c r="D273" s="76" t="s">
        <v>1103</v>
      </c>
      <c r="E273" s="76"/>
      <c r="F273" s="76"/>
      <c r="G273" s="76"/>
      <c r="H273" s="76"/>
      <c r="I273" s="76"/>
      <c r="J273" s="76"/>
      <c r="K273" s="76"/>
      <c r="L273" s="76"/>
      <c r="M273" s="76"/>
      <c r="N273" s="76"/>
      <c r="O273" s="76"/>
      <c r="P273" s="76" t="s">
        <v>1104</v>
      </c>
      <c r="Q273" s="76"/>
      <c r="R273" s="76"/>
      <c r="S273" s="76"/>
      <c r="T273" s="76"/>
      <c r="U273" s="76"/>
      <c r="V273" s="76"/>
      <c r="W273" s="76"/>
      <c r="X273" s="76"/>
      <c r="Y273" s="76"/>
      <c r="Z273" s="76"/>
      <c r="AA273" s="76" t="s">
        <v>1105</v>
      </c>
      <c r="AB273" s="76"/>
      <c r="AC273" s="76"/>
      <c r="AD273" s="76"/>
      <c r="AE273" s="76"/>
      <c r="AF273" s="76"/>
      <c r="AG273" s="76"/>
      <c r="AH273" s="76"/>
      <c r="AI273" s="76"/>
      <c r="AJ273" s="76"/>
      <c r="AK273" s="76" t="s">
        <v>1104</v>
      </c>
      <c r="AL273" s="76"/>
      <c r="AM273" s="76"/>
      <c r="AN273" s="76"/>
      <c r="AO273" s="76"/>
      <c r="AP273" s="76"/>
      <c r="AQ273" s="76"/>
      <c r="AR273" s="76"/>
      <c r="AS273" s="76"/>
      <c r="AT273" s="96"/>
      <c r="AU273" s="96"/>
    </row>
    <row r="274" spans="2:47" s="1" customFormat="1" ht="11.1" customHeight="1" x14ac:dyDescent="0.15">
      <c r="B274" s="90" t="s">
        <v>1198</v>
      </c>
      <c r="C274" s="90"/>
      <c r="D274" s="103">
        <v>28392944.640000001</v>
      </c>
      <c r="E274" s="103"/>
      <c r="F274" s="103"/>
      <c r="G274" s="103"/>
      <c r="H274" s="103"/>
      <c r="I274" s="103"/>
      <c r="J274" s="103"/>
      <c r="K274" s="103"/>
      <c r="L274" s="103"/>
      <c r="M274" s="103"/>
      <c r="N274" s="103"/>
      <c r="O274" s="103"/>
      <c r="P274" s="93">
        <v>9.6925224397083308E-3</v>
      </c>
      <c r="Q274" s="93"/>
      <c r="R274" s="93"/>
      <c r="S274" s="93"/>
      <c r="T274" s="93"/>
      <c r="U274" s="93"/>
      <c r="V274" s="93"/>
      <c r="W274" s="93"/>
      <c r="X274" s="93"/>
      <c r="Y274" s="93"/>
      <c r="Z274" s="93"/>
      <c r="AA274" s="92">
        <v>4022</v>
      </c>
      <c r="AB274" s="92"/>
      <c r="AC274" s="92"/>
      <c r="AD274" s="92"/>
      <c r="AE274" s="92"/>
      <c r="AF274" s="92"/>
      <c r="AG274" s="92"/>
      <c r="AH274" s="92"/>
      <c r="AI274" s="92"/>
      <c r="AJ274" s="92"/>
      <c r="AK274" s="93">
        <v>9.7718603464612905E-2</v>
      </c>
      <c r="AL274" s="93"/>
      <c r="AM274" s="93"/>
      <c r="AN274" s="93"/>
      <c r="AO274" s="93"/>
      <c r="AP274" s="93"/>
      <c r="AQ274" s="93"/>
      <c r="AR274" s="93"/>
      <c r="AS274" s="93"/>
      <c r="AT274" s="97">
        <v>1</v>
      </c>
      <c r="AU274" s="97"/>
    </row>
    <row r="275" spans="2:47" s="1" customFormat="1" ht="11.1" customHeight="1" x14ac:dyDescent="0.15">
      <c r="B275" s="90" t="s">
        <v>1199</v>
      </c>
      <c r="C275" s="90"/>
      <c r="D275" s="103">
        <v>86236567.400000006</v>
      </c>
      <c r="E275" s="103"/>
      <c r="F275" s="103"/>
      <c r="G275" s="103"/>
      <c r="H275" s="103"/>
      <c r="I275" s="103"/>
      <c r="J275" s="103"/>
      <c r="K275" s="103"/>
      <c r="L275" s="103"/>
      <c r="M275" s="103"/>
      <c r="N275" s="103"/>
      <c r="O275" s="103"/>
      <c r="P275" s="93">
        <v>2.9438646651336501E-2</v>
      </c>
      <c r="Q275" s="93"/>
      <c r="R275" s="93"/>
      <c r="S275" s="93"/>
      <c r="T275" s="93"/>
      <c r="U275" s="93"/>
      <c r="V275" s="93"/>
      <c r="W275" s="93"/>
      <c r="X275" s="93"/>
      <c r="Y275" s="93"/>
      <c r="Z275" s="93"/>
      <c r="AA275" s="92">
        <v>3459</v>
      </c>
      <c r="AB275" s="92"/>
      <c r="AC275" s="92"/>
      <c r="AD275" s="92"/>
      <c r="AE275" s="92"/>
      <c r="AF275" s="92"/>
      <c r="AG275" s="92"/>
      <c r="AH275" s="92"/>
      <c r="AI275" s="92"/>
      <c r="AJ275" s="92"/>
      <c r="AK275" s="93">
        <v>8.4039942661386299E-2</v>
      </c>
      <c r="AL275" s="93"/>
      <c r="AM275" s="93"/>
      <c r="AN275" s="93"/>
      <c r="AO275" s="93"/>
      <c r="AP275" s="93"/>
      <c r="AQ275" s="93"/>
      <c r="AR275" s="93"/>
      <c r="AS275" s="93"/>
      <c r="AT275" s="97">
        <v>2</v>
      </c>
      <c r="AU275" s="97"/>
    </row>
    <row r="276" spans="2:47" s="1" customFormat="1" ht="11.1" customHeight="1" x14ac:dyDescent="0.15">
      <c r="B276" s="90" t="s">
        <v>1200</v>
      </c>
      <c r="C276" s="90"/>
      <c r="D276" s="103">
        <v>191460954.58000001</v>
      </c>
      <c r="E276" s="103"/>
      <c r="F276" s="103"/>
      <c r="G276" s="103"/>
      <c r="H276" s="103"/>
      <c r="I276" s="103"/>
      <c r="J276" s="103"/>
      <c r="K276" s="103"/>
      <c r="L276" s="103"/>
      <c r="M276" s="103"/>
      <c r="N276" s="103"/>
      <c r="O276" s="103"/>
      <c r="P276" s="93">
        <v>6.5359180674069803E-2</v>
      </c>
      <c r="Q276" s="93"/>
      <c r="R276" s="93"/>
      <c r="S276" s="93"/>
      <c r="T276" s="93"/>
      <c r="U276" s="93"/>
      <c r="V276" s="93"/>
      <c r="W276" s="93"/>
      <c r="X276" s="93"/>
      <c r="Y276" s="93"/>
      <c r="Z276" s="93"/>
      <c r="AA276" s="92">
        <v>4020</v>
      </c>
      <c r="AB276" s="92"/>
      <c r="AC276" s="92"/>
      <c r="AD276" s="92"/>
      <c r="AE276" s="92"/>
      <c r="AF276" s="92"/>
      <c r="AG276" s="92"/>
      <c r="AH276" s="92"/>
      <c r="AI276" s="92"/>
      <c r="AJ276" s="92"/>
      <c r="AK276" s="93">
        <v>9.7670011419130703E-2</v>
      </c>
      <c r="AL276" s="93"/>
      <c r="AM276" s="93"/>
      <c r="AN276" s="93"/>
      <c r="AO276" s="93"/>
      <c r="AP276" s="93"/>
      <c r="AQ276" s="93"/>
      <c r="AR276" s="93"/>
      <c r="AS276" s="93"/>
      <c r="AT276" s="97">
        <v>3</v>
      </c>
      <c r="AU276" s="97"/>
    </row>
    <row r="277" spans="2:47" s="1" customFormat="1" ht="11.1" customHeight="1" x14ac:dyDescent="0.15">
      <c r="B277" s="90" t="s">
        <v>1201</v>
      </c>
      <c r="C277" s="90"/>
      <c r="D277" s="103">
        <v>303435896.80000001</v>
      </c>
      <c r="E277" s="103"/>
      <c r="F277" s="103"/>
      <c r="G277" s="103"/>
      <c r="H277" s="103"/>
      <c r="I277" s="103"/>
      <c r="J277" s="103"/>
      <c r="K277" s="103"/>
      <c r="L277" s="103"/>
      <c r="M277" s="103"/>
      <c r="N277" s="103"/>
      <c r="O277" s="103"/>
      <c r="P277" s="93">
        <v>0.103584157122036</v>
      </c>
      <c r="Q277" s="93"/>
      <c r="R277" s="93"/>
      <c r="S277" s="93"/>
      <c r="T277" s="93"/>
      <c r="U277" s="93"/>
      <c r="V277" s="93"/>
      <c r="W277" s="93"/>
      <c r="X277" s="93"/>
      <c r="Y277" s="93"/>
      <c r="Z277" s="93"/>
      <c r="AA277" s="92">
        <v>4599</v>
      </c>
      <c r="AB277" s="92"/>
      <c r="AC277" s="92"/>
      <c r="AD277" s="92"/>
      <c r="AE277" s="92"/>
      <c r="AF277" s="92"/>
      <c r="AG277" s="92"/>
      <c r="AH277" s="92"/>
      <c r="AI277" s="92"/>
      <c r="AJ277" s="92"/>
      <c r="AK277" s="93">
        <v>0.111737408586214</v>
      </c>
      <c r="AL277" s="93"/>
      <c r="AM277" s="93"/>
      <c r="AN277" s="93"/>
      <c r="AO277" s="93"/>
      <c r="AP277" s="93"/>
      <c r="AQ277" s="93"/>
      <c r="AR277" s="93"/>
      <c r="AS277" s="93"/>
      <c r="AT277" s="97">
        <v>4</v>
      </c>
      <c r="AU277" s="97"/>
    </row>
    <row r="278" spans="2:47" s="1" customFormat="1" ht="11.1" customHeight="1" x14ac:dyDescent="0.15">
      <c r="B278" s="90" t="s">
        <v>1202</v>
      </c>
      <c r="C278" s="90"/>
      <c r="D278" s="103">
        <v>464281933.27999997</v>
      </c>
      <c r="E278" s="103"/>
      <c r="F278" s="103"/>
      <c r="G278" s="103"/>
      <c r="H278" s="103"/>
      <c r="I278" s="103"/>
      <c r="J278" s="103"/>
      <c r="K278" s="103"/>
      <c r="L278" s="103"/>
      <c r="M278" s="103"/>
      <c r="N278" s="103"/>
      <c r="O278" s="103"/>
      <c r="P278" s="93">
        <v>0.158492298482063</v>
      </c>
      <c r="Q278" s="93"/>
      <c r="R278" s="93"/>
      <c r="S278" s="93"/>
      <c r="T278" s="93"/>
      <c r="U278" s="93"/>
      <c r="V278" s="93"/>
      <c r="W278" s="93"/>
      <c r="X278" s="93"/>
      <c r="Y278" s="93"/>
      <c r="Z278" s="93"/>
      <c r="AA278" s="92">
        <v>4876</v>
      </c>
      <c r="AB278" s="92"/>
      <c r="AC278" s="92"/>
      <c r="AD278" s="92"/>
      <c r="AE278" s="92"/>
      <c r="AF278" s="92"/>
      <c r="AG278" s="92"/>
      <c r="AH278" s="92"/>
      <c r="AI278" s="92"/>
      <c r="AJ278" s="92"/>
      <c r="AK278" s="93">
        <v>0.118467406885493</v>
      </c>
      <c r="AL278" s="93"/>
      <c r="AM278" s="93"/>
      <c r="AN278" s="93"/>
      <c r="AO278" s="93"/>
      <c r="AP278" s="93"/>
      <c r="AQ278" s="93"/>
      <c r="AR278" s="93"/>
      <c r="AS278" s="93"/>
      <c r="AT278" s="97">
        <v>5</v>
      </c>
      <c r="AU278" s="97"/>
    </row>
    <row r="279" spans="2:47" s="1" customFormat="1" ht="11.1" customHeight="1" x14ac:dyDescent="0.15">
      <c r="B279" s="90" t="s">
        <v>1203</v>
      </c>
      <c r="C279" s="90"/>
      <c r="D279" s="103">
        <v>128516002.56999999</v>
      </c>
      <c r="E279" s="103"/>
      <c r="F279" s="103"/>
      <c r="G279" s="103"/>
      <c r="H279" s="103"/>
      <c r="I279" s="103"/>
      <c r="J279" s="103"/>
      <c r="K279" s="103"/>
      <c r="L279" s="103"/>
      <c r="M279" s="103"/>
      <c r="N279" s="103"/>
      <c r="O279" s="103"/>
      <c r="P279" s="93">
        <v>4.3871611576929398E-2</v>
      </c>
      <c r="Q279" s="93"/>
      <c r="R279" s="93"/>
      <c r="S279" s="93"/>
      <c r="T279" s="93"/>
      <c r="U279" s="93"/>
      <c r="V279" s="93"/>
      <c r="W279" s="93"/>
      <c r="X279" s="93"/>
      <c r="Y279" s="93"/>
      <c r="Z279" s="93"/>
      <c r="AA279" s="92">
        <v>2246</v>
      </c>
      <c r="AB279" s="92"/>
      <c r="AC279" s="92"/>
      <c r="AD279" s="92"/>
      <c r="AE279" s="92"/>
      <c r="AF279" s="92"/>
      <c r="AG279" s="92"/>
      <c r="AH279" s="92"/>
      <c r="AI279" s="92"/>
      <c r="AJ279" s="92"/>
      <c r="AK279" s="93">
        <v>5.4568867076459603E-2</v>
      </c>
      <c r="AL279" s="93"/>
      <c r="AM279" s="93"/>
      <c r="AN279" s="93"/>
      <c r="AO279" s="93"/>
      <c r="AP279" s="93"/>
      <c r="AQ279" s="93"/>
      <c r="AR279" s="93"/>
      <c r="AS279" s="93"/>
      <c r="AT279" s="97">
        <v>6</v>
      </c>
      <c r="AU279" s="97"/>
    </row>
    <row r="280" spans="2:47" s="1" customFormat="1" ht="11.1" customHeight="1" x14ac:dyDescent="0.15">
      <c r="B280" s="90" t="s">
        <v>1204</v>
      </c>
      <c r="C280" s="90"/>
      <c r="D280" s="103">
        <v>146839249.78</v>
      </c>
      <c r="E280" s="103"/>
      <c r="F280" s="103"/>
      <c r="G280" s="103"/>
      <c r="H280" s="103"/>
      <c r="I280" s="103"/>
      <c r="J280" s="103"/>
      <c r="K280" s="103"/>
      <c r="L280" s="103"/>
      <c r="M280" s="103"/>
      <c r="N280" s="103"/>
      <c r="O280" s="103"/>
      <c r="P280" s="93">
        <v>5.0126633273447803E-2</v>
      </c>
      <c r="Q280" s="93"/>
      <c r="R280" s="93"/>
      <c r="S280" s="93"/>
      <c r="T280" s="93"/>
      <c r="U280" s="93"/>
      <c r="V280" s="93"/>
      <c r="W280" s="93"/>
      <c r="X280" s="93"/>
      <c r="Y280" s="93"/>
      <c r="Z280" s="93"/>
      <c r="AA280" s="92">
        <v>2309</v>
      </c>
      <c r="AB280" s="92"/>
      <c r="AC280" s="92"/>
      <c r="AD280" s="92"/>
      <c r="AE280" s="92"/>
      <c r="AF280" s="92"/>
      <c r="AG280" s="92"/>
      <c r="AH280" s="92"/>
      <c r="AI280" s="92"/>
      <c r="AJ280" s="92"/>
      <c r="AK280" s="93">
        <v>5.6099516509147497E-2</v>
      </c>
      <c r="AL280" s="93"/>
      <c r="AM280" s="93"/>
      <c r="AN280" s="93"/>
      <c r="AO280" s="93"/>
      <c r="AP280" s="93"/>
      <c r="AQ280" s="93"/>
      <c r="AR280" s="93"/>
      <c r="AS280" s="93"/>
      <c r="AT280" s="97">
        <v>7</v>
      </c>
      <c r="AU280" s="97"/>
    </row>
    <row r="281" spans="2:47" s="1" customFormat="1" ht="11.1" customHeight="1" x14ac:dyDescent="0.15">
      <c r="B281" s="90" t="s">
        <v>1205</v>
      </c>
      <c r="C281" s="90"/>
      <c r="D281" s="103">
        <v>141267324.84</v>
      </c>
      <c r="E281" s="103"/>
      <c r="F281" s="103"/>
      <c r="G281" s="103"/>
      <c r="H281" s="103"/>
      <c r="I281" s="103"/>
      <c r="J281" s="103"/>
      <c r="K281" s="103"/>
      <c r="L281" s="103"/>
      <c r="M281" s="103"/>
      <c r="N281" s="103"/>
      <c r="O281" s="103"/>
      <c r="P281" s="93">
        <v>4.8224540757223398E-2</v>
      </c>
      <c r="Q281" s="93"/>
      <c r="R281" s="93"/>
      <c r="S281" s="93"/>
      <c r="T281" s="93"/>
      <c r="U281" s="93"/>
      <c r="V281" s="93"/>
      <c r="W281" s="93"/>
      <c r="X281" s="93"/>
      <c r="Y281" s="93"/>
      <c r="Z281" s="93"/>
      <c r="AA281" s="92">
        <v>2042</v>
      </c>
      <c r="AB281" s="92"/>
      <c r="AC281" s="92"/>
      <c r="AD281" s="92"/>
      <c r="AE281" s="92"/>
      <c r="AF281" s="92"/>
      <c r="AG281" s="92"/>
      <c r="AH281" s="92"/>
      <c r="AI281" s="92"/>
      <c r="AJ281" s="92"/>
      <c r="AK281" s="93">
        <v>4.9612478437279797E-2</v>
      </c>
      <c r="AL281" s="93"/>
      <c r="AM281" s="93"/>
      <c r="AN281" s="93"/>
      <c r="AO281" s="93"/>
      <c r="AP281" s="93"/>
      <c r="AQ281" s="93"/>
      <c r="AR281" s="93"/>
      <c r="AS281" s="93"/>
      <c r="AT281" s="97">
        <v>8</v>
      </c>
      <c r="AU281" s="97"/>
    </row>
    <row r="282" spans="2:47" s="1" customFormat="1" ht="11.1" customHeight="1" x14ac:dyDescent="0.15">
      <c r="B282" s="90" t="s">
        <v>1206</v>
      </c>
      <c r="C282" s="90"/>
      <c r="D282" s="103">
        <v>247019630.50999999</v>
      </c>
      <c r="E282" s="103"/>
      <c r="F282" s="103"/>
      <c r="G282" s="103"/>
      <c r="H282" s="103"/>
      <c r="I282" s="103"/>
      <c r="J282" s="103"/>
      <c r="K282" s="103"/>
      <c r="L282" s="103"/>
      <c r="M282" s="103"/>
      <c r="N282" s="103"/>
      <c r="O282" s="103"/>
      <c r="P282" s="93">
        <v>8.4325290741194506E-2</v>
      </c>
      <c r="Q282" s="93"/>
      <c r="R282" s="93"/>
      <c r="S282" s="93"/>
      <c r="T282" s="93"/>
      <c r="U282" s="93"/>
      <c r="V282" s="93"/>
      <c r="W282" s="93"/>
      <c r="X282" s="93"/>
      <c r="Y282" s="93"/>
      <c r="Z282" s="93"/>
      <c r="AA282" s="92">
        <v>2627</v>
      </c>
      <c r="AB282" s="92"/>
      <c r="AC282" s="92"/>
      <c r="AD282" s="92"/>
      <c r="AE282" s="92"/>
      <c r="AF282" s="92"/>
      <c r="AG282" s="92"/>
      <c r="AH282" s="92"/>
      <c r="AI282" s="92"/>
      <c r="AJ282" s="92"/>
      <c r="AK282" s="93">
        <v>6.3825651740809994E-2</v>
      </c>
      <c r="AL282" s="93"/>
      <c r="AM282" s="93"/>
      <c r="AN282" s="93"/>
      <c r="AO282" s="93"/>
      <c r="AP282" s="93"/>
      <c r="AQ282" s="93"/>
      <c r="AR282" s="93"/>
      <c r="AS282" s="93"/>
      <c r="AT282" s="97">
        <v>9</v>
      </c>
      <c r="AU282" s="97"/>
    </row>
    <row r="283" spans="2:47" s="1" customFormat="1" ht="11.1" customHeight="1" x14ac:dyDescent="0.15">
      <c r="B283" s="90" t="s">
        <v>1207</v>
      </c>
      <c r="C283" s="90"/>
      <c r="D283" s="103">
        <v>241068604</v>
      </c>
      <c r="E283" s="103"/>
      <c r="F283" s="103"/>
      <c r="G283" s="103"/>
      <c r="H283" s="103"/>
      <c r="I283" s="103"/>
      <c r="J283" s="103"/>
      <c r="K283" s="103"/>
      <c r="L283" s="103"/>
      <c r="M283" s="103"/>
      <c r="N283" s="103"/>
      <c r="O283" s="103"/>
      <c r="P283" s="93">
        <v>8.2293784015885801E-2</v>
      </c>
      <c r="Q283" s="93"/>
      <c r="R283" s="93"/>
      <c r="S283" s="93"/>
      <c r="T283" s="93"/>
      <c r="U283" s="93"/>
      <c r="V283" s="93"/>
      <c r="W283" s="93"/>
      <c r="X283" s="93"/>
      <c r="Y283" s="93"/>
      <c r="Z283" s="93"/>
      <c r="AA283" s="92">
        <v>2251</v>
      </c>
      <c r="AB283" s="92"/>
      <c r="AC283" s="92"/>
      <c r="AD283" s="92"/>
      <c r="AE283" s="92"/>
      <c r="AF283" s="92"/>
      <c r="AG283" s="92"/>
      <c r="AH283" s="92"/>
      <c r="AI283" s="92"/>
      <c r="AJ283" s="92"/>
      <c r="AK283" s="93">
        <v>5.4690347190165002E-2</v>
      </c>
      <c r="AL283" s="93"/>
      <c r="AM283" s="93"/>
      <c r="AN283" s="93"/>
      <c r="AO283" s="93"/>
      <c r="AP283" s="93"/>
      <c r="AQ283" s="93"/>
      <c r="AR283" s="93"/>
      <c r="AS283" s="93"/>
      <c r="AT283" s="97">
        <v>10</v>
      </c>
      <c r="AU283" s="97"/>
    </row>
    <row r="284" spans="2:47" s="1" customFormat="1" ht="11.1" customHeight="1" x14ac:dyDescent="0.15">
      <c r="B284" s="90" t="s">
        <v>1208</v>
      </c>
      <c r="C284" s="90"/>
      <c r="D284" s="103">
        <v>436819367.87</v>
      </c>
      <c r="E284" s="103"/>
      <c r="F284" s="103"/>
      <c r="G284" s="103"/>
      <c r="H284" s="103"/>
      <c r="I284" s="103"/>
      <c r="J284" s="103"/>
      <c r="K284" s="103"/>
      <c r="L284" s="103"/>
      <c r="M284" s="103"/>
      <c r="N284" s="103"/>
      <c r="O284" s="103"/>
      <c r="P284" s="93">
        <v>0.14911738035140201</v>
      </c>
      <c r="Q284" s="93"/>
      <c r="R284" s="93"/>
      <c r="S284" s="93"/>
      <c r="T284" s="93"/>
      <c r="U284" s="93"/>
      <c r="V284" s="93"/>
      <c r="W284" s="93"/>
      <c r="X284" s="93"/>
      <c r="Y284" s="93"/>
      <c r="Z284" s="93"/>
      <c r="AA284" s="92">
        <v>4665</v>
      </c>
      <c r="AB284" s="92"/>
      <c r="AC284" s="92"/>
      <c r="AD284" s="92"/>
      <c r="AE284" s="92"/>
      <c r="AF284" s="92"/>
      <c r="AG284" s="92"/>
      <c r="AH284" s="92"/>
      <c r="AI284" s="92"/>
      <c r="AJ284" s="92"/>
      <c r="AK284" s="93">
        <v>0.113340946087126</v>
      </c>
      <c r="AL284" s="93"/>
      <c r="AM284" s="93"/>
      <c r="AN284" s="93"/>
      <c r="AO284" s="93"/>
      <c r="AP284" s="93"/>
      <c r="AQ284" s="93"/>
      <c r="AR284" s="93"/>
      <c r="AS284" s="93"/>
      <c r="AT284" s="97">
        <v>11</v>
      </c>
      <c r="AU284" s="97"/>
    </row>
    <row r="285" spans="2:47" s="1" customFormat="1" ht="11.1" customHeight="1" x14ac:dyDescent="0.15">
      <c r="B285" s="90" t="s">
        <v>1209</v>
      </c>
      <c r="C285" s="90"/>
      <c r="D285" s="103">
        <v>200524890.41</v>
      </c>
      <c r="E285" s="103"/>
      <c r="F285" s="103"/>
      <c r="G285" s="103"/>
      <c r="H285" s="103"/>
      <c r="I285" s="103"/>
      <c r="J285" s="103"/>
      <c r="K285" s="103"/>
      <c r="L285" s="103"/>
      <c r="M285" s="103"/>
      <c r="N285" s="103"/>
      <c r="O285" s="103"/>
      <c r="P285" s="93">
        <v>6.8453343767692298E-2</v>
      </c>
      <c r="Q285" s="93"/>
      <c r="R285" s="93"/>
      <c r="S285" s="93"/>
      <c r="T285" s="93"/>
      <c r="U285" s="93"/>
      <c r="V285" s="93"/>
      <c r="W285" s="93"/>
      <c r="X285" s="93"/>
      <c r="Y285" s="93"/>
      <c r="Z285" s="93"/>
      <c r="AA285" s="92">
        <v>1811</v>
      </c>
      <c r="AB285" s="92"/>
      <c r="AC285" s="92"/>
      <c r="AD285" s="92"/>
      <c r="AE285" s="92"/>
      <c r="AF285" s="92"/>
      <c r="AG285" s="92"/>
      <c r="AH285" s="92"/>
      <c r="AI285" s="92"/>
      <c r="AJ285" s="92"/>
      <c r="AK285" s="93">
        <v>4.4000097184091001E-2</v>
      </c>
      <c r="AL285" s="93"/>
      <c r="AM285" s="93"/>
      <c r="AN285" s="93"/>
      <c r="AO285" s="93"/>
      <c r="AP285" s="93"/>
      <c r="AQ285" s="93"/>
      <c r="AR285" s="93"/>
      <c r="AS285" s="93"/>
      <c r="AT285" s="97">
        <v>12</v>
      </c>
      <c r="AU285" s="97"/>
    </row>
    <row r="286" spans="2:47" s="1" customFormat="1" ht="11.1" customHeight="1" x14ac:dyDescent="0.15">
      <c r="B286" s="90" t="s">
        <v>1210</v>
      </c>
      <c r="C286" s="90"/>
      <c r="D286" s="103">
        <v>81297053.359999999</v>
      </c>
      <c r="E286" s="103"/>
      <c r="F286" s="103"/>
      <c r="G286" s="103"/>
      <c r="H286" s="103"/>
      <c r="I286" s="103"/>
      <c r="J286" s="103"/>
      <c r="K286" s="103"/>
      <c r="L286" s="103"/>
      <c r="M286" s="103"/>
      <c r="N286" s="103"/>
      <c r="O286" s="103"/>
      <c r="P286" s="93">
        <v>2.7752440754731302E-2</v>
      </c>
      <c r="Q286" s="93"/>
      <c r="R286" s="93"/>
      <c r="S286" s="93"/>
      <c r="T286" s="93"/>
      <c r="U286" s="93"/>
      <c r="V286" s="93"/>
      <c r="W286" s="93"/>
      <c r="X286" s="93"/>
      <c r="Y286" s="93"/>
      <c r="Z286" s="93"/>
      <c r="AA286" s="92">
        <v>697</v>
      </c>
      <c r="AB286" s="92"/>
      <c r="AC286" s="92"/>
      <c r="AD286" s="92"/>
      <c r="AE286" s="92"/>
      <c r="AF286" s="92"/>
      <c r="AG286" s="92"/>
      <c r="AH286" s="92"/>
      <c r="AI286" s="92"/>
      <c r="AJ286" s="92"/>
      <c r="AK286" s="93">
        <v>1.6934327850530902E-2</v>
      </c>
      <c r="AL286" s="93"/>
      <c r="AM286" s="93"/>
      <c r="AN286" s="93"/>
      <c r="AO286" s="93"/>
      <c r="AP286" s="93"/>
      <c r="AQ286" s="93"/>
      <c r="AR286" s="93"/>
      <c r="AS286" s="93"/>
      <c r="AT286" s="97">
        <v>13</v>
      </c>
      <c r="AU286" s="97"/>
    </row>
    <row r="287" spans="2:47" s="1" customFormat="1" ht="11.1" customHeight="1" x14ac:dyDescent="0.15">
      <c r="B287" s="90" t="s">
        <v>1211</v>
      </c>
      <c r="C287" s="90"/>
      <c r="D287" s="103">
        <v>232205471.72</v>
      </c>
      <c r="E287" s="103"/>
      <c r="F287" s="103"/>
      <c r="G287" s="103"/>
      <c r="H287" s="103"/>
      <c r="I287" s="103"/>
      <c r="J287" s="103"/>
      <c r="K287" s="103"/>
      <c r="L287" s="103"/>
      <c r="M287" s="103"/>
      <c r="N287" s="103"/>
      <c r="O287" s="103"/>
      <c r="P287" s="93">
        <v>7.9268169392280305E-2</v>
      </c>
      <c r="Q287" s="93"/>
      <c r="R287" s="93"/>
      <c r="S287" s="93"/>
      <c r="T287" s="93"/>
      <c r="U287" s="93"/>
      <c r="V287" s="93"/>
      <c r="W287" s="93"/>
      <c r="X287" s="93"/>
      <c r="Y287" s="93"/>
      <c r="Z287" s="93"/>
      <c r="AA287" s="92">
        <v>1535</v>
      </c>
      <c r="AB287" s="92"/>
      <c r="AC287" s="92"/>
      <c r="AD287" s="92"/>
      <c r="AE287" s="92"/>
      <c r="AF287" s="92"/>
      <c r="AG287" s="92"/>
      <c r="AH287" s="92"/>
      <c r="AI287" s="92"/>
      <c r="AJ287" s="92"/>
      <c r="AK287" s="93">
        <v>3.7294394907553603E-2</v>
      </c>
      <c r="AL287" s="93"/>
      <c r="AM287" s="93"/>
      <c r="AN287" s="93"/>
      <c r="AO287" s="93"/>
      <c r="AP287" s="93"/>
      <c r="AQ287" s="93"/>
      <c r="AR287" s="93"/>
      <c r="AS287" s="93"/>
      <c r="AT287" s="97">
        <v>14</v>
      </c>
      <c r="AU287" s="97"/>
    </row>
    <row r="288" spans="2:47" s="1" customFormat="1" ht="11.1" customHeight="1" x14ac:dyDescent="0.15">
      <c r="B288" s="99"/>
      <c r="C288" s="99"/>
      <c r="D288" s="104">
        <v>2929365891.7600002</v>
      </c>
      <c r="E288" s="104"/>
      <c r="F288" s="104"/>
      <c r="G288" s="104"/>
      <c r="H288" s="104"/>
      <c r="I288" s="104"/>
      <c r="J288" s="104"/>
      <c r="K288" s="104"/>
      <c r="L288" s="104"/>
      <c r="M288" s="104"/>
      <c r="N288" s="104"/>
      <c r="O288" s="104"/>
      <c r="P288" s="95">
        <v>1</v>
      </c>
      <c r="Q288" s="95"/>
      <c r="R288" s="95"/>
      <c r="S288" s="95"/>
      <c r="T288" s="95"/>
      <c r="U288" s="95"/>
      <c r="V288" s="95"/>
      <c r="W288" s="95"/>
      <c r="X288" s="95"/>
      <c r="Y288" s="95"/>
      <c r="Z288" s="95"/>
      <c r="AA288" s="94">
        <v>41159</v>
      </c>
      <c r="AB288" s="94"/>
      <c r="AC288" s="94"/>
      <c r="AD288" s="94"/>
      <c r="AE288" s="94"/>
      <c r="AF288" s="94"/>
      <c r="AG288" s="94"/>
      <c r="AH288" s="94"/>
      <c r="AI288" s="94"/>
      <c r="AJ288" s="94"/>
      <c r="AK288" s="95">
        <v>1</v>
      </c>
      <c r="AL288" s="95"/>
      <c r="AM288" s="95"/>
      <c r="AN288" s="95"/>
      <c r="AO288" s="95"/>
      <c r="AP288" s="95"/>
      <c r="AQ288" s="95"/>
      <c r="AR288" s="95"/>
      <c r="AS288" s="95"/>
      <c r="AT288" s="98"/>
      <c r="AU288" s="98"/>
    </row>
    <row r="289" spans="2:47" s="1" customFormat="1" ht="9" customHeight="1" x14ac:dyDescent="0.15"/>
    <row r="290" spans="2:47" s="1" customFormat="1" ht="19.2" customHeight="1" x14ac:dyDescent="0.15">
      <c r="B290" s="82" t="s">
        <v>1232</v>
      </c>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row>
    <row r="291" spans="2:47" s="1" customFormat="1" ht="7.95" customHeight="1" x14ac:dyDescent="0.15"/>
    <row r="292" spans="2:47" s="1" customFormat="1" ht="10.65" customHeight="1" x14ac:dyDescent="0.15">
      <c r="B292" s="76" t="s">
        <v>1106</v>
      </c>
      <c r="C292" s="76"/>
      <c r="D292" s="76" t="s">
        <v>1103</v>
      </c>
      <c r="E292" s="76"/>
      <c r="F292" s="76"/>
      <c r="G292" s="76"/>
      <c r="H292" s="76"/>
      <c r="I292" s="76"/>
      <c r="J292" s="76"/>
      <c r="K292" s="76"/>
      <c r="L292" s="76"/>
      <c r="M292" s="76"/>
      <c r="N292" s="76"/>
      <c r="O292" s="76"/>
      <c r="P292" s="76" t="s">
        <v>1104</v>
      </c>
      <c r="Q292" s="76"/>
      <c r="R292" s="76"/>
      <c r="S292" s="76"/>
      <c r="T292" s="76"/>
      <c r="U292" s="76"/>
      <c r="V292" s="76"/>
      <c r="W292" s="76"/>
      <c r="X292" s="76"/>
      <c r="Y292" s="76"/>
      <c r="Z292" s="76"/>
      <c r="AA292" s="76" t="s">
        <v>1105</v>
      </c>
      <c r="AB292" s="76"/>
      <c r="AC292" s="76"/>
      <c r="AD292" s="76"/>
      <c r="AE292" s="76"/>
      <c r="AF292" s="76"/>
      <c r="AG292" s="76"/>
      <c r="AH292" s="76"/>
      <c r="AI292" s="76"/>
      <c r="AJ292" s="76"/>
      <c r="AK292" s="76" t="s">
        <v>1104</v>
      </c>
      <c r="AL292" s="76"/>
      <c r="AM292" s="76"/>
      <c r="AN292" s="76"/>
      <c r="AO292" s="76"/>
      <c r="AP292" s="76"/>
      <c r="AQ292" s="76"/>
      <c r="AR292" s="76"/>
      <c r="AS292" s="76"/>
      <c r="AT292" s="76"/>
    </row>
    <row r="293" spans="2:47" s="1" customFormat="1" ht="10.65" customHeight="1" x14ac:dyDescent="0.15">
      <c r="B293" s="90" t="s">
        <v>1212</v>
      </c>
      <c r="C293" s="90"/>
      <c r="D293" s="103">
        <v>63821992.950000003</v>
      </c>
      <c r="E293" s="103"/>
      <c r="F293" s="103"/>
      <c r="G293" s="103"/>
      <c r="H293" s="103"/>
      <c r="I293" s="103"/>
      <c r="J293" s="103"/>
      <c r="K293" s="103"/>
      <c r="L293" s="103"/>
      <c r="M293" s="103"/>
      <c r="N293" s="103"/>
      <c r="O293" s="103"/>
      <c r="P293" s="93">
        <v>2.1786965271059E-2</v>
      </c>
      <c r="Q293" s="93"/>
      <c r="R293" s="93"/>
      <c r="S293" s="93"/>
      <c r="T293" s="93"/>
      <c r="U293" s="93"/>
      <c r="V293" s="93"/>
      <c r="W293" s="93"/>
      <c r="X293" s="93"/>
      <c r="Y293" s="93"/>
      <c r="Z293" s="93"/>
      <c r="AA293" s="92">
        <v>5056</v>
      </c>
      <c r="AB293" s="92"/>
      <c r="AC293" s="92"/>
      <c r="AD293" s="92"/>
      <c r="AE293" s="92"/>
      <c r="AF293" s="92"/>
      <c r="AG293" s="92"/>
      <c r="AH293" s="92"/>
      <c r="AI293" s="92"/>
      <c r="AJ293" s="92"/>
      <c r="AK293" s="93">
        <v>0.122840690978887</v>
      </c>
      <c r="AL293" s="93"/>
      <c r="AM293" s="93"/>
      <c r="AN293" s="93"/>
      <c r="AO293" s="93"/>
      <c r="AP293" s="93"/>
      <c r="AQ293" s="93"/>
      <c r="AR293" s="93"/>
      <c r="AS293" s="93"/>
      <c r="AT293" s="93"/>
    </row>
    <row r="294" spans="2:47" s="1" customFormat="1" ht="10.65" customHeight="1" x14ac:dyDescent="0.15">
      <c r="B294" s="90" t="s">
        <v>1108</v>
      </c>
      <c r="C294" s="90"/>
      <c r="D294" s="103">
        <v>85771197.199999899</v>
      </c>
      <c r="E294" s="103"/>
      <c r="F294" s="103"/>
      <c r="G294" s="103"/>
      <c r="H294" s="103"/>
      <c r="I294" s="103"/>
      <c r="J294" s="103"/>
      <c r="K294" s="103"/>
      <c r="L294" s="103"/>
      <c r="M294" s="103"/>
      <c r="N294" s="103"/>
      <c r="O294" s="103"/>
      <c r="P294" s="93">
        <v>2.9279782850365501E-2</v>
      </c>
      <c r="Q294" s="93"/>
      <c r="R294" s="93"/>
      <c r="S294" s="93"/>
      <c r="T294" s="93"/>
      <c r="U294" s="93"/>
      <c r="V294" s="93"/>
      <c r="W294" s="93"/>
      <c r="X294" s="93"/>
      <c r="Y294" s="93"/>
      <c r="Z294" s="93"/>
      <c r="AA294" s="92">
        <v>3494</v>
      </c>
      <c r="AB294" s="92"/>
      <c r="AC294" s="92"/>
      <c r="AD294" s="92"/>
      <c r="AE294" s="92"/>
      <c r="AF294" s="92"/>
      <c r="AG294" s="92"/>
      <c r="AH294" s="92"/>
      <c r="AI294" s="92"/>
      <c r="AJ294" s="92"/>
      <c r="AK294" s="93">
        <v>8.4890303457324096E-2</v>
      </c>
      <c r="AL294" s="93"/>
      <c r="AM294" s="93"/>
      <c r="AN294" s="93"/>
      <c r="AO294" s="93"/>
      <c r="AP294" s="93"/>
      <c r="AQ294" s="93"/>
      <c r="AR294" s="93"/>
      <c r="AS294" s="93"/>
      <c r="AT294" s="93"/>
    </row>
    <row r="295" spans="2:47" s="1" customFormat="1" ht="10.65" customHeight="1" x14ac:dyDescent="0.15">
      <c r="B295" s="90" t="s">
        <v>1109</v>
      </c>
      <c r="C295" s="90"/>
      <c r="D295" s="103">
        <v>134926202.62999901</v>
      </c>
      <c r="E295" s="103"/>
      <c r="F295" s="103"/>
      <c r="G295" s="103"/>
      <c r="H295" s="103"/>
      <c r="I295" s="103"/>
      <c r="J295" s="103"/>
      <c r="K295" s="103"/>
      <c r="L295" s="103"/>
      <c r="M295" s="103"/>
      <c r="N295" s="103"/>
      <c r="O295" s="103"/>
      <c r="P295" s="93">
        <v>4.6059866747794401E-2</v>
      </c>
      <c r="Q295" s="93"/>
      <c r="R295" s="93"/>
      <c r="S295" s="93"/>
      <c r="T295" s="93"/>
      <c r="U295" s="93"/>
      <c r="V295" s="93"/>
      <c r="W295" s="93"/>
      <c r="X295" s="93"/>
      <c r="Y295" s="93"/>
      <c r="Z295" s="93"/>
      <c r="AA295" s="92">
        <v>3725</v>
      </c>
      <c r="AB295" s="92"/>
      <c r="AC295" s="92"/>
      <c r="AD295" s="92"/>
      <c r="AE295" s="92"/>
      <c r="AF295" s="92"/>
      <c r="AG295" s="92"/>
      <c r="AH295" s="92"/>
      <c r="AI295" s="92"/>
      <c r="AJ295" s="92"/>
      <c r="AK295" s="93">
        <v>9.0502684710512898E-2</v>
      </c>
      <c r="AL295" s="93"/>
      <c r="AM295" s="93"/>
      <c r="AN295" s="93"/>
      <c r="AO295" s="93"/>
      <c r="AP295" s="93"/>
      <c r="AQ295" s="93"/>
      <c r="AR295" s="93"/>
      <c r="AS295" s="93"/>
      <c r="AT295" s="93"/>
    </row>
    <row r="296" spans="2:47" s="1" customFormat="1" ht="10.65" customHeight="1" x14ac:dyDescent="0.15">
      <c r="B296" s="90" t="s">
        <v>1110</v>
      </c>
      <c r="C296" s="90"/>
      <c r="D296" s="103">
        <v>154638358.41999999</v>
      </c>
      <c r="E296" s="103"/>
      <c r="F296" s="103"/>
      <c r="G296" s="103"/>
      <c r="H296" s="103"/>
      <c r="I296" s="103"/>
      <c r="J296" s="103"/>
      <c r="K296" s="103"/>
      <c r="L296" s="103"/>
      <c r="M296" s="103"/>
      <c r="N296" s="103"/>
      <c r="O296" s="103"/>
      <c r="P296" s="93">
        <v>5.2789021287842998E-2</v>
      </c>
      <c r="Q296" s="93"/>
      <c r="R296" s="93"/>
      <c r="S296" s="93"/>
      <c r="T296" s="93"/>
      <c r="U296" s="93"/>
      <c r="V296" s="93"/>
      <c r="W296" s="93"/>
      <c r="X296" s="93"/>
      <c r="Y296" s="93"/>
      <c r="Z296" s="93"/>
      <c r="AA296" s="92">
        <v>3125</v>
      </c>
      <c r="AB296" s="92"/>
      <c r="AC296" s="92"/>
      <c r="AD296" s="92"/>
      <c r="AE296" s="92"/>
      <c r="AF296" s="92"/>
      <c r="AG296" s="92"/>
      <c r="AH296" s="92"/>
      <c r="AI296" s="92"/>
      <c r="AJ296" s="92"/>
      <c r="AK296" s="93">
        <v>7.5925071065866503E-2</v>
      </c>
      <c r="AL296" s="93"/>
      <c r="AM296" s="93"/>
      <c r="AN296" s="93"/>
      <c r="AO296" s="93"/>
      <c r="AP296" s="93"/>
      <c r="AQ296" s="93"/>
      <c r="AR296" s="93"/>
      <c r="AS296" s="93"/>
      <c r="AT296" s="93"/>
    </row>
    <row r="297" spans="2:47" s="1" customFormat="1" ht="10.65" customHeight="1" x14ac:dyDescent="0.15">
      <c r="B297" s="90" t="s">
        <v>1111</v>
      </c>
      <c r="C297" s="90"/>
      <c r="D297" s="103">
        <v>200544071.88</v>
      </c>
      <c r="E297" s="103"/>
      <c r="F297" s="103"/>
      <c r="G297" s="103"/>
      <c r="H297" s="103"/>
      <c r="I297" s="103"/>
      <c r="J297" s="103"/>
      <c r="K297" s="103"/>
      <c r="L297" s="103"/>
      <c r="M297" s="103"/>
      <c r="N297" s="103"/>
      <c r="O297" s="103"/>
      <c r="P297" s="93">
        <v>6.8459891761595906E-2</v>
      </c>
      <c r="Q297" s="93"/>
      <c r="R297" s="93"/>
      <c r="S297" s="93"/>
      <c r="T297" s="93"/>
      <c r="U297" s="93"/>
      <c r="V297" s="93"/>
      <c r="W297" s="93"/>
      <c r="X297" s="93"/>
      <c r="Y297" s="93"/>
      <c r="Z297" s="93"/>
      <c r="AA297" s="92">
        <v>3501</v>
      </c>
      <c r="AB297" s="92"/>
      <c r="AC297" s="92"/>
      <c r="AD297" s="92"/>
      <c r="AE297" s="92"/>
      <c r="AF297" s="92"/>
      <c r="AG297" s="92"/>
      <c r="AH297" s="92"/>
      <c r="AI297" s="92"/>
      <c r="AJ297" s="92"/>
      <c r="AK297" s="93">
        <v>8.5060375616511599E-2</v>
      </c>
      <c r="AL297" s="93"/>
      <c r="AM297" s="93"/>
      <c r="AN297" s="93"/>
      <c r="AO297" s="93"/>
      <c r="AP297" s="93"/>
      <c r="AQ297" s="93"/>
      <c r="AR297" s="93"/>
      <c r="AS297" s="93"/>
      <c r="AT297" s="93"/>
    </row>
    <row r="298" spans="2:47" s="1" customFormat="1" ht="10.65" customHeight="1" x14ac:dyDescent="0.15">
      <c r="B298" s="90" t="s">
        <v>1112</v>
      </c>
      <c r="C298" s="90"/>
      <c r="D298" s="103">
        <v>274808657.95999998</v>
      </c>
      <c r="E298" s="103"/>
      <c r="F298" s="103"/>
      <c r="G298" s="103"/>
      <c r="H298" s="103"/>
      <c r="I298" s="103"/>
      <c r="J298" s="103"/>
      <c r="K298" s="103"/>
      <c r="L298" s="103"/>
      <c r="M298" s="103"/>
      <c r="N298" s="103"/>
      <c r="O298" s="103"/>
      <c r="P298" s="93">
        <v>9.3811653482075402E-2</v>
      </c>
      <c r="Q298" s="93"/>
      <c r="R298" s="93"/>
      <c r="S298" s="93"/>
      <c r="T298" s="93"/>
      <c r="U298" s="93"/>
      <c r="V298" s="93"/>
      <c r="W298" s="93"/>
      <c r="X298" s="93"/>
      <c r="Y298" s="93"/>
      <c r="Z298" s="93"/>
      <c r="AA298" s="92">
        <v>3955</v>
      </c>
      <c r="AB298" s="92"/>
      <c r="AC298" s="92"/>
      <c r="AD298" s="92"/>
      <c r="AE298" s="92"/>
      <c r="AF298" s="92"/>
      <c r="AG298" s="92"/>
      <c r="AH298" s="92"/>
      <c r="AI298" s="92"/>
      <c r="AJ298" s="92"/>
      <c r="AK298" s="93">
        <v>9.6090769940960705E-2</v>
      </c>
      <c r="AL298" s="93"/>
      <c r="AM298" s="93"/>
      <c r="AN298" s="93"/>
      <c r="AO298" s="93"/>
      <c r="AP298" s="93"/>
      <c r="AQ298" s="93"/>
      <c r="AR298" s="93"/>
      <c r="AS298" s="93"/>
      <c r="AT298" s="93"/>
    </row>
    <row r="299" spans="2:47" s="1" customFormat="1" ht="10.65" customHeight="1" x14ac:dyDescent="0.15">
      <c r="B299" s="90" t="s">
        <v>1113</v>
      </c>
      <c r="C299" s="90"/>
      <c r="D299" s="103">
        <v>201308838.33000001</v>
      </c>
      <c r="E299" s="103"/>
      <c r="F299" s="103"/>
      <c r="G299" s="103"/>
      <c r="H299" s="103"/>
      <c r="I299" s="103"/>
      <c r="J299" s="103"/>
      <c r="K299" s="103"/>
      <c r="L299" s="103"/>
      <c r="M299" s="103"/>
      <c r="N299" s="103"/>
      <c r="O299" s="103"/>
      <c r="P299" s="93">
        <v>6.8720960702198602E-2</v>
      </c>
      <c r="Q299" s="93"/>
      <c r="R299" s="93"/>
      <c r="S299" s="93"/>
      <c r="T299" s="93"/>
      <c r="U299" s="93"/>
      <c r="V299" s="93"/>
      <c r="W299" s="93"/>
      <c r="X299" s="93"/>
      <c r="Y299" s="93"/>
      <c r="Z299" s="93"/>
      <c r="AA299" s="92">
        <v>2508</v>
      </c>
      <c r="AB299" s="92"/>
      <c r="AC299" s="92"/>
      <c r="AD299" s="92"/>
      <c r="AE299" s="92"/>
      <c r="AF299" s="92"/>
      <c r="AG299" s="92"/>
      <c r="AH299" s="92"/>
      <c r="AI299" s="92"/>
      <c r="AJ299" s="92"/>
      <c r="AK299" s="93">
        <v>6.0934425034621799E-2</v>
      </c>
      <c r="AL299" s="93"/>
      <c r="AM299" s="93"/>
      <c r="AN299" s="93"/>
      <c r="AO299" s="93"/>
      <c r="AP299" s="93"/>
      <c r="AQ299" s="93"/>
      <c r="AR299" s="93"/>
      <c r="AS299" s="93"/>
      <c r="AT299" s="93"/>
    </row>
    <row r="300" spans="2:47" s="1" customFormat="1" ht="10.65" customHeight="1" x14ac:dyDescent="0.15">
      <c r="B300" s="90" t="s">
        <v>1114</v>
      </c>
      <c r="C300" s="90"/>
      <c r="D300" s="103">
        <v>307111795.54000098</v>
      </c>
      <c r="E300" s="103"/>
      <c r="F300" s="103"/>
      <c r="G300" s="103"/>
      <c r="H300" s="103"/>
      <c r="I300" s="103"/>
      <c r="J300" s="103"/>
      <c r="K300" s="103"/>
      <c r="L300" s="103"/>
      <c r="M300" s="103"/>
      <c r="N300" s="103"/>
      <c r="O300" s="103"/>
      <c r="P300" s="93">
        <v>0.104839001643282</v>
      </c>
      <c r="Q300" s="93"/>
      <c r="R300" s="93"/>
      <c r="S300" s="93"/>
      <c r="T300" s="93"/>
      <c r="U300" s="93"/>
      <c r="V300" s="93"/>
      <c r="W300" s="93"/>
      <c r="X300" s="93"/>
      <c r="Y300" s="93"/>
      <c r="Z300" s="93"/>
      <c r="AA300" s="92">
        <v>3643</v>
      </c>
      <c r="AB300" s="92"/>
      <c r="AC300" s="92"/>
      <c r="AD300" s="92"/>
      <c r="AE300" s="92"/>
      <c r="AF300" s="92"/>
      <c r="AG300" s="92"/>
      <c r="AH300" s="92"/>
      <c r="AI300" s="92"/>
      <c r="AJ300" s="92"/>
      <c r="AK300" s="93">
        <v>8.8510410845744597E-2</v>
      </c>
      <c r="AL300" s="93"/>
      <c r="AM300" s="93"/>
      <c r="AN300" s="93"/>
      <c r="AO300" s="93"/>
      <c r="AP300" s="93"/>
      <c r="AQ300" s="93"/>
      <c r="AR300" s="93"/>
      <c r="AS300" s="93"/>
      <c r="AT300" s="93"/>
    </row>
    <row r="301" spans="2:47" s="1" customFormat="1" ht="10.65" customHeight="1" x14ac:dyDescent="0.15">
      <c r="B301" s="90" t="s">
        <v>1115</v>
      </c>
      <c r="C301" s="90"/>
      <c r="D301" s="103">
        <v>367050077.38999999</v>
      </c>
      <c r="E301" s="103"/>
      <c r="F301" s="103"/>
      <c r="G301" s="103"/>
      <c r="H301" s="103"/>
      <c r="I301" s="103"/>
      <c r="J301" s="103"/>
      <c r="K301" s="103"/>
      <c r="L301" s="103"/>
      <c r="M301" s="103"/>
      <c r="N301" s="103"/>
      <c r="O301" s="103"/>
      <c r="P301" s="93">
        <v>0.125300181319948</v>
      </c>
      <c r="Q301" s="93"/>
      <c r="R301" s="93"/>
      <c r="S301" s="93"/>
      <c r="T301" s="93"/>
      <c r="U301" s="93"/>
      <c r="V301" s="93"/>
      <c r="W301" s="93"/>
      <c r="X301" s="93"/>
      <c r="Y301" s="93"/>
      <c r="Z301" s="93"/>
      <c r="AA301" s="92">
        <v>3768</v>
      </c>
      <c r="AB301" s="92"/>
      <c r="AC301" s="92"/>
      <c r="AD301" s="92"/>
      <c r="AE301" s="92"/>
      <c r="AF301" s="92"/>
      <c r="AG301" s="92"/>
      <c r="AH301" s="92"/>
      <c r="AI301" s="92"/>
      <c r="AJ301" s="92"/>
      <c r="AK301" s="93">
        <v>9.1547413688379195E-2</v>
      </c>
      <c r="AL301" s="93"/>
      <c r="AM301" s="93"/>
      <c r="AN301" s="93"/>
      <c r="AO301" s="93"/>
      <c r="AP301" s="93"/>
      <c r="AQ301" s="93"/>
      <c r="AR301" s="93"/>
      <c r="AS301" s="93"/>
      <c r="AT301" s="93"/>
    </row>
    <row r="302" spans="2:47" s="1" customFormat="1" ht="10.65" customHeight="1" x14ac:dyDescent="0.15">
      <c r="B302" s="90" t="s">
        <v>1116</v>
      </c>
      <c r="C302" s="90"/>
      <c r="D302" s="103">
        <v>221072275.94</v>
      </c>
      <c r="E302" s="103"/>
      <c r="F302" s="103"/>
      <c r="G302" s="103"/>
      <c r="H302" s="103"/>
      <c r="I302" s="103"/>
      <c r="J302" s="103"/>
      <c r="K302" s="103"/>
      <c r="L302" s="103"/>
      <c r="M302" s="103"/>
      <c r="N302" s="103"/>
      <c r="O302" s="103"/>
      <c r="P302" s="93">
        <v>7.5467621358551701E-2</v>
      </c>
      <c r="Q302" s="93"/>
      <c r="R302" s="93"/>
      <c r="S302" s="93"/>
      <c r="T302" s="93"/>
      <c r="U302" s="93"/>
      <c r="V302" s="93"/>
      <c r="W302" s="93"/>
      <c r="X302" s="93"/>
      <c r="Y302" s="93"/>
      <c r="Z302" s="93"/>
      <c r="AA302" s="92">
        <v>2080</v>
      </c>
      <c r="AB302" s="92"/>
      <c r="AC302" s="92"/>
      <c r="AD302" s="92"/>
      <c r="AE302" s="92"/>
      <c r="AF302" s="92"/>
      <c r="AG302" s="92"/>
      <c r="AH302" s="92"/>
      <c r="AI302" s="92"/>
      <c r="AJ302" s="92"/>
      <c r="AK302" s="93">
        <v>5.0535727301440798E-2</v>
      </c>
      <c r="AL302" s="93"/>
      <c r="AM302" s="93"/>
      <c r="AN302" s="93"/>
      <c r="AO302" s="93"/>
      <c r="AP302" s="93"/>
      <c r="AQ302" s="93"/>
      <c r="AR302" s="93"/>
      <c r="AS302" s="93"/>
      <c r="AT302" s="93"/>
    </row>
    <row r="303" spans="2:47" s="1" customFormat="1" ht="10.65" customHeight="1" x14ac:dyDescent="0.15">
      <c r="B303" s="90" t="s">
        <v>1117</v>
      </c>
      <c r="C303" s="90"/>
      <c r="D303" s="103">
        <v>368815022.09000099</v>
      </c>
      <c r="E303" s="103"/>
      <c r="F303" s="103"/>
      <c r="G303" s="103"/>
      <c r="H303" s="103"/>
      <c r="I303" s="103"/>
      <c r="J303" s="103"/>
      <c r="K303" s="103"/>
      <c r="L303" s="103"/>
      <c r="M303" s="103"/>
      <c r="N303" s="103"/>
      <c r="O303" s="103"/>
      <c r="P303" s="93">
        <v>0.12590268191742099</v>
      </c>
      <c r="Q303" s="93"/>
      <c r="R303" s="93"/>
      <c r="S303" s="93"/>
      <c r="T303" s="93"/>
      <c r="U303" s="93"/>
      <c r="V303" s="93"/>
      <c r="W303" s="93"/>
      <c r="X303" s="93"/>
      <c r="Y303" s="93"/>
      <c r="Z303" s="93"/>
      <c r="AA303" s="92">
        <v>2889</v>
      </c>
      <c r="AB303" s="92"/>
      <c r="AC303" s="92"/>
      <c r="AD303" s="92"/>
      <c r="AE303" s="92"/>
      <c r="AF303" s="92"/>
      <c r="AG303" s="92"/>
      <c r="AH303" s="92"/>
      <c r="AI303" s="92"/>
      <c r="AJ303" s="92"/>
      <c r="AK303" s="93">
        <v>7.0191209698972301E-2</v>
      </c>
      <c r="AL303" s="93"/>
      <c r="AM303" s="93"/>
      <c r="AN303" s="93"/>
      <c r="AO303" s="93"/>
      <c r="AP303" s="93"/>
      <c r="AQ303" s="93"/>
      <c r="AR303" s="93"/>
      <c r="AS303" s="93"/>
      <c r="AT303" s="93"/>
    </row>
    <row r="304" spans="2:47" s="1" customFormat="1" ht="10.65" customHeight="1" x14ac:dyDescent="0.15">
      <c r="B304" s="90" t="s">
        <v>1118</v>
      </c>
      <c r="C304" s="90"/>
      <c r="D304" s="103">
        <v>190922715.18000001</v>
      </c>
      <c r="E304" s="103"/>
      <c r="F304" s="103"/>
      <c r="G304" s="103"/>
      <c r="H304" s="103"/>
      <c r="I304" s="103"/>
      <c r="J304" s="103"/>
      <c r="K304" s="103"/>
      <c r="L304" s="103"/>
      <c r="M304" s="103"/>
      <c r="N304" s="103"/>
      <c r="O304" s="103"/>
      <c r="P304" s="93">
        <v>6.5175441455451302E-2</v>
      </c>
      <c r="Q304" s="93"/>
      <c r="R304" s="93"/>
      <c r="S304" s="93"/>
      <c r="T304" s="93"/>
      <c r="U304" s="93"/>
      <c r="V304" s="93"/>
      <c r="W304" s="93"/>
      <c r="X304" s="93"/>
      <c r="Y304" s="93"/>
      <c r="Z304" s="93"/>
      <c r="AA304" s="92">
        <v>1296</v>
      </c>
      <c r="AB304" s="92"/>
      <c r="AC304" s="92"/>
      <c r="AD304" s="92"/>
      <c r="AE304" s="92"/>
      <c r="AF304" s="92"/>
      <c r="AG304" s="92"/>
      <c r="AH304" s="92"/>
      <c r="AI304" s="92"/>
      <c r="AJ304" s="92"/>
      <c r="AK304" s="93">
        <v>3.1487645472436203E-2</v>
      </c>
      <c r="AL304" s="93"/>
      <c r="AM304" s="93"/>
      <c r="AN304" s="93"/>
      <c r="AO304" s="93"/>
      <c r="AP304" s="93"/>
      <c r="AQ304" s="93"/>
      <c r="AR304" s="93"/>
      <c r="AS304" s="93"/>
      <c r="AT304" s="93"/>
    </row>
    <row r="305" spans="2:47" s="1" customFormat="1" ht="10.65" customHeight="1" x14ac:dyDescent="0.15">
      <c r="B305" s="90" t="s">
        <v>1119</v>
      </c>
      <c r="C305" s="90"/>
      <c r="D305" s="103">
        <v>157962024.68000001</v>
      </c>
      <c r="E305" s="103"/>
      <c r="F305" s="103"/>
      <c r="G305" s="103"/>
      <c r="H305" s="103"/>
      <c r="I305" s="103"/>
      <c r="J305" s="103"/>
      <c r="K305" s="103"/>
      <c r="L305" s="103"/>
      <c r="M305" s="103"/>
      <c r="N305" s="103"/>
      <c r="O305" s="103"/>
      <c r="P305" s="93">
        <v>5.3923623922955702E-2</v>
      </c>
      <c r="Q305" s="93"/>
      <c r="R305" s="93"/>
      <c r="S305" s="93"/>
      <c r="T305" s="93"/>
      <c r="U305" s="93"/>
      <c r="V305" s="93"/>
      <c r="W305" s="93"/>
      <c r="X305" s="93"/>
      <c r="Y305" s="93"/>
      <c r="Z305" s="93"/>
      <c r="AA305" s="92">
        <v>939</v>
      </c>
      <c r="AB305" s="92"/>
      <c r="AC305" s="92"/>
      <c r="AD305" s="92"/>
      <c r="AE305" s="92"/>
      <c r="AF305" s="92"/>
      <c r="AG305" s="92"/>
      <c r="AH305" s="92"/>
      <c r="AI305" s="92"/>
      <c r="AJ305" s="92"/>
      <c r="AK305" s="93">
        <v>2.2813965353871601E-2</v>
      </c>
      <c r="AL305" s="93"/>
      <c r="AM305" s="93"/>
      <c r="AN305" s="93"/>
      <c r="AO305" s="93"/>
      <c r="AP305" s="93"/>
      <c r="AQ305" s="93"/>
      <c r="AR305" s="93"/>
      <c r="AS305" s="93"/>
      <c r="AT305" s="93"/>
    </row>
    <row r="306" spans="2:47" s="1" customFormat="1" ht="10.65" customHeight="1" x14ac:dyDescent="0.15">
      <c r="B306" s="90" t="s">
        <v>1120</v>
      </c>
      <c r="C306" s="90"/>
      <c r="D306" s="103">
        <v>159797001.22999999</v>
      </c>
      <c r="E306" s="103"/>
      <c r="F306" s="103"/>
      <c r="G306" s="103"/>
      <c r="H306" s="103"/>
      <c r="I306" s="103"/>
      <c r="J306" s="103"/>
      <c r="K306" s="103"/>
      <c r="L306" s="103"/>
      <c r="M306" s="103"/>
      <c r="N306" s="103"/>
      <c r="O306" s="103"/>
      <c r="P306" s="93">
        <v>5.4550031349614697E-2</v>
      </c>
      <c r="Q306" s="93"/>
      <c r="R306" s="93"/>
      <c r="S306" s="93"/>
      <c r="T306" s="93"/>
      <c r="U306" s="93"/>
      <c r="V306" s="93"/>
      <c r="W306" s="93"/>
      <c r="X306" s="93"/>
      <c r="Y306" s="93"/>
      <c r="Z306" s="93"/>
      <c r="AA306" s="92">
        <v>932</v>
      </c>
      <c r="AB306" s="92"/>
      <c r="AC306" s="92"/>
      <c r="AD306" s="92"/>
      <c r="AE306" s="92"/>
      <c r="AF306" s="92"/>
      <c r="AG306" s="92"/>
      <c r="AH306" s="92"/>
      <c r="AI306" s="92"/>
      <c r="AJ306" s="92"/>
      <c r="AK306" s="93">
        <v>2.2643893194684E-2</v>
      </c>
      <c r="AL306" s="93"/>
      <c r="AM306" s="93"/>
      <c r="AN306" s="93"/>
      <c r="AO306" s="93"/>
      <c r="AP306" s="93"/>
      <c r="AQ306" s="93"/>
      <c r="AR306" s="93"/>
      <c r="AS306" s="93"/>
      <c r="AT306" s="93"/>
    </row>
    <row r="307" spans="2:47" s="1" customFormat="1" ht="10.65" customHeight="1" x14ac:dyDescent="0.15">
      <c r="B307" s="90" t="s">
        <v>1121</v>
      </c>
      <c r="C307" s="90"/>
      <c r="D307" s="103">
        <v>14360306.6</v>
      </c>
      <c r="E307" s="103"/>
      <c r="F307" s="103"/>
      <c r="G307" s="103"/>
      <c r="H307" s="103"/>
      <c r="I307" s="103"/>
      <c r="J307" s="103"/>
      <c r="K307" s="103"/>
      <c r="L307" s="103"/>
      <c r="M307" s="103"/>
      <c r="N307" s="103"/>
      <c r="O307" s="103"/>
      <c r="P307" s="93">
        <v>4.9021894603176897E-3</v>
      </c>
      <c r="Q307" s="93"/>
      <c r="R307" s="93"/>
      <c r="S307" s="93"/>
      <c r="T307" s="93"/>
      <c r="U307" s="93"/>
      <c r="V307" s="93"/>
      <c r="W307" s="93"/>
      <c r="X307" s="93"/>
      <c r="Y307" s="93"/>
      <c r="Z307" s="93"/>
      <c r="AA307" s="92">
        <v>95</v>
      </c>
      <c r="AB307" s="92"/>
      <c r="AC307" s="92"/>
      <c r="AD307" s="92"/>
      <c r="AE307" s="92"/>
      <c r="AF307" s="92"/>
      <c r="AG307" s="92"/>
      <c r="AH307" s="92"/>
      <c r="AI307" s="92"/>
      <c r="AJ307" s="92"/>
      <c r="AK307" s="93">
        <v>2.30812216040234E-3</v>
      </c>
      <c r="AL307" s="93"/>
      <c r="AM307" s="93"/>
      <c r="AN307" s="93"/>
      <c r="AO307" s="93"/>
      <c r="AP307" s="93"/>
      <c r="AQ307" s="93"/>
      <c r="AR307" s="93"/>
      <c r="AS307" s="93"/>
      <c r="AT307" s="93"/>
    </row>
    <row r="308" spans="2:47" s="1" customFormat="1" ht="10.65" customHeight="1" x14ac:dyDescent="0.15">
      <c r="B308" s="90" t="s">
        <v>1122</v>
      </c>
      <c r="C308" s="90"/>
      <c r="D308" s="103">
        <v>20764877.800000001</v>
      </c>
      <c r="E308" s="103"/>
      <c r="F308" s="103"/>
      <c r="G308" s="103"/>
      <c r="H308" s="103"/>
      <c r="I308" s="103"/>
      <c r="J308" s="103"/>
      <c r="K308" s="103"/>
      <c r="L308" s="103"/>
      <c r="M308" s="103"/>
      <c r="N308" s="103"/>
      <c r="O308" s="103"/>
      <c r="P308" s="93">
        <v>7.0885231026992599E-3</v>
      </c>
      <c r="Q308" s="93"/>
      <c r="R308" s="93"/>
      <c r="S308" s="93"/>
      <c r="T308" s="93"/>
      <c r="U308" s="93"/>
      <c r="V308" s="93"/>
      <c r="W308" s="93"/>
      <c r="X308" s="93"/>
      <c r="Y308" s="93"/>
      <c r="Z308" s="93"/>
      <c r="AA308" s="92">
        <v>126</v>
      </c>
      <c r="AB308" s="92"/>
      <c r="AC308" s="92"/>
      <c r="AD308" s="92"/>
      <c r="AE308" s="92"/>
      <c r="AF308" s="92"/>
      <c r="AG308" s="92"/>
      <c r="AH308" s="92"/>
      <c r="AI308" s="92"/>
      <c r="AJ308" s="92"/>
      <c r="AK308" s="93">
        <v>3.0612988653757399E-3</v>
      </c>
      <c r="AL308" s="93"/>
      <c r="AM308" s="93"/>
      <c r="AN308" s="93"/>
      <c r="AO308" s="93"/>
      <c r="AP308" s="93"/>
      <c r="AQ308" s="93"/>
      <c r="AR308" s="93"/>
      <c r="AS308" s="93"/>
      <c r="AT308" s="93"/>
    </row>
    <row r="309" spans="2:47" s="1" customFormat="1" ht="10.65" customHeight="1" x14ac:dyDescent="0.15">
      <c r="B309" s="90" t="s">
        <v>1123</v>
      </c>
      <c r="C309" s="90"/>
      <c r="D309" s="103">
        <v>5690475.9400000004</v>
      </c>
      <c r="E309" s="103"/>
      <c r="F309" s="103"/>
      <c r="G309" s="103"/>
      <c r="H309" s="103"/>
      <c r="I309" s="103"/>
      <c r="J309" s="103"/>
      <c r="K309" s="103"/>
      <c r="L309" s="103"/>
      <c r="M309" s="103"/>
      <c r="N309" s="103"/>
      <c r="O309" s="103"/>
      <c r="P309" s="93">
        <v>1.94256236682714E-3</v>
      </c>
      <c r="Q309" s="93"/>
      <c r="R309" s="93"/>
      <c r="S309" s="93"/>
      <c r="T309" s="93"/>
      <c r="U309" s="93"/>
      <c r="V309" s="93"/>
      <c r="W309" s="93"/>
      <c r="X309" s="93"/>
      <c r="Y309" s="93"/>
      <c r="Z309" s="93"/>
      <c r="AA309" s="92">
        <v>27</v>
      </c>
      <c r="AB309" s="92"/>
      <c r="AC309" s="92"/>
      <c r="AD309" s="92"/>
      <c r="AE309" s="92"/>
      <c r="AF309" s="92"/>
      <c r="AG309" s="92"/>
      <c r="AH309" s="92"/>
      <c r="AI309" s="92"/>
      <c r="AJ309" s="92"/>
      <c r="AK309" s="93">
        <v>6.5599261400908705E-4</v>
      </c>
      <c r="AL309" s="93"/>
      <c r="AM309" s="93"/>
      <c r="AN309" s="93"/>
      <c r="AO309" s="93"/>
      <c r="AP309" s="93"/>
      <c r="AQ309" s="93"/>
      <c r="AR309" s="93"/>
      <c r="AS309" s="93"/>
      <c r="AT309" s="93"/>
    </row>
    <row r="310" spans="2:47" s="1" customFormat="1" ht="9.6" customHeight="1" x14ac:dyDescent="0.15">
      <c r="B310" s="99"/>
      <c r="C310" s="99"/>
      <c r="D310" s="104">
        <v>2929365891.7600002</v>
      </c>
      <c r="E310" s="104"/>
      <c r="F310" s="104"/>
      <c r="G310" s="104"/>
      <c r="H310" s="104"/>
      <c r="I310" s="104"/>
      <c r="J310" s="104"/>
      <c r="K310" s="104"/>
      <c r="L310" s="104"/>
      <c r="M310" s="104"/>
      <c r="N310" s="104"/>
      <c r="O310" s="104"/>
      <c r="P310" s="95">
        <v>1</v>
      </c>
      <c r="Q310" s="95"/>
      <c r="R310" s="95"/>
      <c r="S310" s="95"/>
      <c r="T310" s="95"/>
      <c r="U310" s="95"/>
      <c r="V310" s="95"/>
      <c r="W310" s="95"/>
      <c r="X310" s="95"/>
      <c r="Y310" s="95"/>
      <c r="Z310" s="95"/>
      <c r="AA310" s="94">
        <v>41159</v>
      </c>
      <c r="AB310" s="94"/>
      <c r="AC310" s="94"/>
      <c r="AD310" s="94"/>
      <c r="AE310" s="94"/>
      <c r="AF310" s="94"/>
      <c r="AG310" s="94"/>
      <c r="AH310" s="94"/>
      <c r="AI310" s="94"/>
      <c r="AJ310" s="94"/>
      <c r="AK310" s="95">
        <v>1</v>
      </c>
      <c r="AL310" s="95"/>
      <c r="AM310" s="95"/>
      <c r="AN310" s="95"/>
      <c r="AO310" s="95"/>
      <c r="AP310" s="95"/>
      <c r="AQ310" s="95"/>
      <c r="AR310" s="95"/>
      <c r="AS310" s="95"/>
      <c r="AT310" s="95"/>
    </row>
    <row r="311" spans="2:47" s="1" customFormat="1" ht="9" customHeight="1" x14ac:dyDescent="0.15"/>
    <row r="312" spans="2:47" s="1" customFormat="1" ht="19.2" customHeight="1" x14ac:dyDescent="0.15">
      <c r="B312" s="82" t="s">
        <v>1233</v>
      </c>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c r="AU312" s="82"/>
    </row>
    <row r="313" spans="2:47" s="1" customFormat="1" ht="7.95" customHeight="1" x14ac:dyDescent="0.15"/>
    <row r="314" spans="2:47" s="1" customFormat="1" ht="12.3" customHeight="1" x14ac:dyDescent="0.15">
      <c r="B314" s="76" t="s">
        <v>1106</v>
      </c>
      <c r="C314" s="76"/>
      <c r="D314" s="76"/>
      <c r="E314" s="76" t="s">
        <v>1103</v>
      </c>
      <c r="F314" s="76"/>
      <c r="G314" s="76"/>
      <c r="H314" s="76"/>
      <c r="I314" s="76"/>
      <c r="J314" s="76"/>
      <c r="K314" s="76"/>
      <c r="L314" s="76"/>
      <c r="M314" s="76"/>
      <c r="N314" s="76"/>
      <c r="O314" s="76"/>
      <c r="P314" s="76"/>
      <c r="Q314" s="76" t="s">
        <v>1104</v>
      </c>
      <c r="R314" s="76"/>
      <c r="S314" s="76"/>
      <c r="T314" s="76"/>
      <c r="U314" s="76"/>
      <c r="V314" s="76"/>
      <c r="W314" s="76"/>
      <c r="X314" s="76"/>
      <c r="Y314" s="76"/>
      <c r="Z314" s="76"/>
      <c r="AA314" s="76"/>
      <c r="AB314" s="76" t="s">
        <v>1105</v>
      </c>
      <c r="AC314" s="76"/>
      <c r="AD314" s="76"/>
      <c r="AE314" s="76"/>
      <c r="AF314" s="76"/>
      <c r="AG314" s="76"/>
      <c r="AH314" s="76"/>
      <c r="AI314" s="76"/>
      <c r="AJ314" s="76"/>
      <c r="AK314" s="76"/>
      <c r="AL314" s="76" t="s">
        <v>1104</v>
      </c>
      <c r="AM314" s="76"/>
      <c r="AN314" s="76"/>
      <c r="AO314" s="76"/>
      <c r="AP314" s="76"/>
      <c r="AQ314" s="76"/>
      <c r="AR314" s="76"/>
      <c r="AS314" s="76"/>
      <c r="AT314" s="76"/>
      <c r="AU314" s="76"/>
    </row>
    <row r="315" spans="2:47" s="1" customFormat="1" ht="10.65" customHeight="1" x14ac:dyDescent="0.15">
      <c r="B315" s="90" t="s">
        <v>1180</v>
      </c>
      <c r="C315" s="90"/>
      <c r="D315" s="90"/>
      <c r="E315" s="103">
        <v>2712416256.3699799</v>
      </c>
      <c r="F315" s="103"/>
      <c r="G315" s="103"/>
      <c r="H315" s="103"/>
      <c r="I315" s="103"/>
      <c r="J315" s="103"/>
      <c r="K315" s="103"/>
      <c r="L315" s="103"/>
      <c r="M315" s="103"/>
      <c r="N315" s="103"/>
      <c r="O315" s="103"/>
      <c r="P315" s="103"/>
      <c r="Q315" s="93">
        <v>0.92593972777512801</v>
      </c>
      <c r="R315" s="93"/>
      <c r="S315" s="93"/>
      <c r="T315" s="93"/>
      <c r="U315" s="93"/>
      <c r="V315" s="93"/>
      <c r="W315" s="93"/>
      <c r="X315" s="93"/>
      <c r="Y315" s="93"/>
      <c r="Z315" s="93"/>
      <c r="AA315" s="93"/>
      <c r="AB315" s="92">
        <v>38936</v>
      </c>
      <c r="AC315" s="92"/>
      <c r="AD315" s="92"/>
      <c r="AE315" s="92"/>
      <c r="AF315" s="92"/>
      <c r="AG315" s="92"/>
      <c r="AH315" s="92"/>
      <c r="AI315" s="92"/>
      <c r="AJ315" s="92"/>
      <c r="AK315" s="92"/>
      <c r="AL315" s="93">
        <v>0.94598994144658499</v>
      </c>
      <c r="AM315" s="93"/>
      <c r="AN315" s="93"/>
      <c r="AO315" s="93"/>
      <c r="AP315" s="93"/>
      <c r="AQ315" s="93"/>
      <c r="AR315" s="93"/>
      <c r="AS315" s="93"/>
      <c r="AT315" s="93"/>
      <c r="AU315" s="93"/>
    </row>
    <row r="316" spans="2:47" s="1" customFormat="1" ht="10.65" customHeight="1" x14ac:dyDescent="0.15">
      <c r="B316" s="90" t="s">
        <v>1212</v>
      </c>
      <c r="C316" s="90"/>
      <c r="D316" s="90"/>
      <c r="E316" s="103">
        <v>86674758.960000098</v>
      </c>
      <c r="F316" s="103"/>
      <c r="G316" s="103"/>
      <c r="H316" s="103"/>
      <c r="I316" s="103"/>
      <c r="J316" s="103"/>
      <c r="K316" s="103"/>
      <c r="L316" s="103"/>
      <c r="M316" s="103"/>
      <c r="N316" s="103"/>
      <c r="O316" s="103"/>
      <c r="P316" s="103"/>
      <c r="Q316" s="93">
        <v>2.9588232458023601E-2</v>
      </c>
      <c r="R316" s="93"/>
      <c r="S316" s="93"/>
      <c r="T316" s="93"/>
      <c r="U316" s="93"/>
      <c r="V316" s="93"/>
      <c r="W316" s="93"/>
      <c r="X316" s="93"/>
      <c r="Y316" s="93"/>
      <c r="Z316" s="93"/>
      <c r="AA316" s="93"/>
      <c r="AB316" s="92">
        <v>985</v>
      </c>
      <c r="AC316" s="92"/>
      <c r="AD316" s="92"/>
      <c r="AE316" s="92"/>
      <c r="AF316" s="92"/>
      <c r="AG316" s="92"/>
      <c r="AH316" s="92"/>
      <c r="AI316" s="92"/>
      <c r="AJ316" s="92"/>
      <c r="AK316" s="92"/>
      <c r="AL316" s="93">
        <v>2.3931582399961099E-2</v>
      </c>
      <c r="AM316" s="93"/>
      <c r="AN316" s="93"/>
      <c r="AO316" s="93"/>
      <c r="AP316" s="93"/>
      <c r="AQ316" s="93"/>
      <c r="AR316" s="93"/>
      <c r="AS316" s="93"/>
      <c r="AT316" s="93"/>
      <c r="AU316" s="93"/>
    </row>
    <row r="317" spans="2:47" s="1" customFormat="1" ht="10.65" customHeight="1" x14ac:dyDescent="0.15">
      <c r="B317" s="90" t="s">
        <v>1108</v>
      </c>
      <c r="C317" s="90"/>
      <c r="D317" s="90"/>
      <c r="E317" s="103">
        <v>37953016.060000002</v>
      </c>
      <c r="F317" s="103"/>
      <c r="G317" s="103"/>
      <c r="H317" s="103"/>
      <c r="I317" s="103"/>
      <c r="J317" s="103"/>
      <c r="K317" s="103"/>
      <c r="L317" s="103"/>
      <c r="M317" s="103"/>
      <c r="N317" s="103"/>
      <c r="O317" s="103"/>
      <c r="P317" s="103"/>
      <c r="Q317" s="93">
        <v>1.2956051740329899E-2</v>
      </c>
      <c r="R317" s="93"/>
      <c r="S317" s="93"/>
      <c r="T317" s="93"/>
      <c r="U317" s="93"/>
      <c r="V317" s="93"/>
      <c r="W317" s="93"/>
      <c r="X317" s="93"/>
      <c r="Y317" s="93"/>
      <c r="Z317" s="93"/>
      <c r="AA317" s="93"/>
      <c r="AB317" s="92">
        <v>422</v>
      </c>
      <c r="AC317" s="92"/>
      <c r="AD317" s="92"/>
      <c r="AE317" s="92"/>
      <c r="AF317" s="92"/>
      <c r="AG317" s="92"/>
      <c r="AH317" s="92"/>
      <c r="AI317" s="92"/>
      <c r="AJ317" s="92"/>
      <c r="AK317" s="92"/>
      <c r="AL317" s="93">
        <v>1.0252921596734599E-2</v>
      </c>
      <c r="AM317" s="93"/>
      <c r="AN317" s="93"/>
      <c r="AO317" s="93"/>
      <c r="AP317" s="93"/>
      <c r="AQ317" s="93"/>
      <c r="AR317" s="93"/>
      <c r="AS317" s="93"/>
      <c r="AT317" s="93"/>
      <c r="AU317" s="93"/>
    </row>
    <row r="318" spans="2:47" s="1" customFormat="1" ht="10.65" customHeight="1" x14ac:dyDescent="0.15">
      <c r="B318" s="90" t="s">
        <v>1109</v>
      </c>
      <c r="C318" s="90"/>
      <c r="D318" s="90"/>
      <c r="E318" s="103">
        <v>27360499.510000002</v>
      </c>
      <c r="F318" s="103"/>
      <c r="G318" s="103"/>
      <c r="H318" s="103"/>
      <c r="I318" s="103"/>
      <c r="J318" s="103"/>
      <c r="K318" s="103"/>
      <c r="L318" s="103"/>
      <c r="M318" s="103"/>
      <c r="N318" s="103"/>
      <c r="O318" s="103"/>
      <c r="P318" s="103"/>
      <c r="Q318" s="93">
        <v>9.3400758119572408E-3</v>
      </c>
      <c r="R318" s="93"/>
      <c r="S318" s="93"/>
      <c r="T318" s="93"/>
      <c r="U318" s="93"/>
      <c r="V318" s="93"/>
      <c r="W318" s="93"/>
      <c r="X318" s="93"/>
      <c r="Y318" s="93"/>
      <c r="Z318" s="93"/>
      <c r="AA318" s="93"/>
      <c r="AB318" s="92">
        <v>274</v>
      </c>
      <c r="AC318" s="92"/>
      <c r="AD318" s="92"/>
      <c r="AE318" s="92"/>
      <c r="AF318" s="92"/>
      <c r="AG318" s="92"/>
      <c r="AH318" s="92"/>
      <c r="AI318" s="92"/>
      <c r="AJ318" s="92"/>
      <c r="AK318" s="92"/>
      <c r="AL318" s="93">
        <v>6.6571102310551801E-3</v>
      </c>
      <c r="AM318" s="93"/>
      <c r="AN318" s="93"/>
      <c r="AO318" s="93"/>
      <c r="AP318" s="93"/>
      <c r="AQ318" s="93"/>
      <c r="AR318" s="93"/>
      <c r="AS318" s="93"/>
      <c r="AT318" s="93"/>
      <c r="AU318" s="93"/>
    </row>
    <row r="319" spans="2:47" s="1" customFormat="1" ht="10.65" customHeight="1" x14ac:dyDescent="0.15">
      <c r="B319" s="90" t="s">
        <v>1110</v>
      </c>
      <c r="C319" s="90"/>
      <c r="D319" s="90"/>
      <c r="E319" s="103">
        <v>38462835.939999998</v>
      </c>
      <c r="F319" s="103"/>
      <c r="G319" s="103"/>
      <c r="H319" s="103"/>
      <c r="I319" s="103"/>
      <c r="J319" s="103"/>
      <c r="K319" s="103"/>
      <c r="L319" s="103"/>
      <c r="M319" s="103"/>
      <c r="N319" s="103"/>
      <c r="O319" s="103"/>
      <c r="P319" s="103"/>
      <c r="Q319" s="93">
        <v>1.31300893644567E-2</v>
      </c>
      <c r="R319" s="93"/>
      <c r="S319" s="93"/>
      <c r="T319" s="93"/>
      <c r="U319" s="93"/>
      <c r="V319" s="93"/>
      <c r="W319" s="93"/>
      <c r="X319" s="93"/>
      <c r="Y319" s="93"/>
      <c r="Z319" s="93"/>
      <c r="AA319" s="93"/>
      <c r="AB319" s="92">
        <v>243</v>
      </c>
      <c r="AC319" s="92"/>
      <c r="AD319" s="92"/>
      <c r="AE319" s="92"/>
      <c r="AF319" s="92"/>
      <c r="AG319" s="92"/>
      <c r="AH319" s="92"/>
      <c r="AI319" s="92"/>
      <c r="AJ319" s="92"/>
      <c r="AK319" s="92"/>
      <c r="AL319" s="93">
        <v>5.9039335260817798E-3</v>
      </c>
      <c r="AM319" s="93"/>
      <c r="AN319" s="93"/>
      <c r="AO319" s="93"/>
      <c r="AP319" s="93"/>
      <c r="AQ319" s="93"/>
      <c r="AR319" s="93"/>
      <c r="AS319" s="93"/>
      <c r="AT319" s="93"/>
      <c r="AU319" s="93"/>
    </row>
    <row r="320" spans="2:47" s="1" customFormat="1" ht="10.65" customHeight="1" x14ac:dyDescent="0.15">
      <c r="B320" s="90" t="s">
        <v>1111</v>
      </c>
      <c r="C320" s="90"/>
      <c r="D320" s="90"/>
      <c r="E320" s="103">
        <v>20036362.59</v>
      </c>
      <c r="F320" s="103"/>
      <c r="G320" s="103"/>
      <c r="H320" s="103"/>
      <c r="I320" s="103"/>
      <c r="J320" s="103"/>
      <c r="K320" s="103"/>
      <c r="L320" s="103"/>
      <c r="M320" s="103"/>
      <c r="N320" s="103"/>
      <c r="O320" s="103"/>
      <c r="P320" s="103"/>
      <c r="Q320" s="93">
        <v>6.8398292771689297E-3</v>
      </c>
      <c r="R320" s="93"/>
      <c r="S320" s="93"/>
      <c r="T320" s="93"/>
      <c r="U320" s="93"/>
      <c r="V320" s="93"/>
      <c r="W320" s="93"/>
      <c r="X320" s="93"/>
      <c r="Y320" s="93"/>
      <c r="Z320" s="93"/>
      <c r="AA320" s="93"/>
      <c r="AB320" s="92">
        <v>245</v>
      </c>
      <c r="AC320" s="92"/>
      <c r="AD320" s="92"/>
      <c r="AE320" s="92"/>
      <c r="AF320" s="92"/>
      <c r="AG320" s="92"/>
      <c r="AH320" s="92"/>
      <c r="AI320" s="92"/>
      <c r="AJ320" s="92"/>
      <c r="AK320" s="92"/>
      <c r="AL320" s="93">
        <v>5.9525255715639396E-3</v>
      </c>
      <c r="AM320" s="93"/>
      <c r="AN320" s="93"/>
      <c r="AO320" s="93"/>
      <c r="AP320" s="93"/>
      <c r="AQ320" s="93"/>
      <c r="AR320" s="93"/>
      <c r="AS320" s="93"/>
      <c r="AT320" s="93"/>
      <c r="AU320" s="93"/>
    </row>
    <row r="321" spans="2:47" s="1" customFormat="1" ht="10.65" customHeight="1" x14ac:dyDescent="0.15">
      <c r="B321" s="90" t="s">
        <v>1112</v>
      </c>
      <c r="C321" s="90"/>
      <c r="D321" s="90"/>
      <c r="E321" s="103">
        <v>5240159.8899999997</v>
      </c>
      <c r="F321" s="103"/>
      <c r="G321" s="103"/>
      <c r="H321" s="103"/>
      <c r="I321" s="103"/>
      <c r="J321" s="103"/>
      <c r="K321" s="103"/>
      <c r="L321" s="103"/>
      <c r="M321" s="103"/>
      <c r="N321" s="103"/>
      <c r="O321" s="103"/>
      <c r="P321" s="103"/>
      <c r="Q321" s="93">
        <v>1.78883761319815E-3</v>
      </c>
      <c r="R321" s="93"/>
      <c r="S321" s="93"/>
      <c r="T321" s="93"/>
      <c r="U321" s="93"/>
      <c r="V321" s="93"/>
      <c r="W321" s="93"/>
      <c r="X321" s="93"/>
      <c r="Y321" s="93"/>
      <c r="Z321" s="93"/>
      <c r="AA321" s="93"/>
      <c r="AB321" s="92">
        <v>41</v>
      </c>
      <c r="AC321" s="92"/>
      <c r="AD321" s="92"/>
      <c r="AE321" s="92"/>
      <c r="AF321" s="92"/>
      <c r="AG321" s="92"/>
      <c r="AH321" s="92"/>
      <c r="AI321" s="92"/>
      <c r="AJ321" s="92"/>
      <c r="AK321" s="92"/>
      <c r="AL321" s="93">
        <v>9.961369323841689E-4</v>
      </c>
      <c r="AM321" s="93"/>
      <c r="AN321" s="93"/>
      <c r="AO321" s="93"/>
      <c r="AP321" s="93"/>
      <c r="AQ321" s="93"/>
      <c r="AR321" s="93"/>
      <c r="AS321" s="93"/>
      <c r="AT321" s="93"/>
      <c r="AU321" s="93"/>
    </row>
    <row r="322" spans="2:47" s="1" customFormat="1" ht="10.65" customHeight="1" x14ac:dyDescent="0.15">
      <c r="B322" s="90" t="s">
        <v>1113</v>
      </c>
      <c r="C322" s="90"/>
      <c r="D322" s="90"/>
      <c r="E322" s="103">
        <v>1222002.44</v>
      </c>
      <c r="F322" s="103"/>
      <c r="G322" s="103"/>
      <c r="H322" s="103"/>
      <c r="I322" s="103"/>
      <c r="J322" s="103"/>
      <c r="K322" s="103"/>
      <c r="L322" s="103"/>
      <c r="M322" s="103"/>
      <c r="N322" s="103"/>
      <c r="O322" s="103"/>
      <c r="P322" s="103"/>
      <c r="Q322" s="93">
        <v>4.1715595973769302E-4</v>
      </c>
      <c r="R322" s="93"/>
      <c r="S322" s="93"/>
      <c r="T322" s="93"/>
      <c r="U322" s="93"/>
      <c r="V322" s="93"/>
      <c r="W322" s="93"/>
      <c r="X322" s="93"/>
      <c r="Y322" s="93"/>
      <c r="Z322" s="93"/>
      <c r="AA322" s="93"/>
      <c r="AB322" s="92">
        <v>13</v>
      </c>
      <c r="AC322" s="92"/>
      <c r="AD322" s="92"/>
      <c r="AE322" s="92"/>
      <c r="AF322" s="92"/>
      <c r="AG322" s="92"/>
      <c r="AH322" s="92"/>
      <c r="AI322" s="92"/>
      <c r="AJ322" s="92"/>
      <c r="AK322" s="92"/>
      <c r="AL322" s="93">
        <v>3.1584829563400499E-4</v>
      </c>
      <c r="AM322" s="93"/>
      <c r="AN322" s="93"/>
      <c r="AO322" s="93"/>
      <c r="AP322" s="93"/>
      <c r="AQ322" s="93"/>
      <c r="AR322" s="93"/>
      <c r="AS322" s="93"/>
      <c r="AT322" s="93"/>
      <c r="AU322" s="93"/>
    </row>
    <row r="323" spans="2:47" s="1" customFormat="1" ht="9.6" customHeight="1" x14ac:dyDescent="0.15">
      <c r="B323" s="99"/>
      <c r="C323" s="99"/>
      <c r="D323" s="99"/>
      <c r="E323" s="104">
        <v>2929365891.7599802</v>
      </c>
      <c r="F323" s="104"/>
      <c r="G323" s="104"/>
      <c r="H323" s="104"/>
      <c r="I323" s="104"/>
      <c r="J323" s="104"/>
      <c r="K323" s="104"/>
      <c r="L323" s="104"/>
      <c r="M323" s="104"/>
      <c r="N323" s="104"/>
      <c r="O323" s="104"/>
      <c r="P323" s="104"/>
      <c r="Q323" s="95">
        <v>1</v>
      </c>
      <c r="R323" s="95"/>
      <c r="S323" s="95"/>
      <c r="T323" s="95"/>
      <c r="U323" s="95"/>
      <c r="V323" s="95"/>
      <c r="W323" s="95"/>
      <c r="X323" s="95"/>
      <c r="Y323" s="95"/>
      <c r="Z323" s="95"/>
      <c r="AA323" s="95"/>
      <c r="AB323" s="94">
        <v>41159</v>
      </c>
      <c r="AC323" s="94"/>
      <c r="AD323" s="94"/>
      <c r="AE323" s="94"/>
      <c r="AF323" s="94"/>
      <c r="AG323" s="94"/>
      <c r="AH323" s="94"/>
      <c r="AI323" s="94"/>
      <c r="AJ323" s="94"/>
      <c r="AK323" s="94"/>
      <c r="AL323" s="95">
        <v>1</v>
      </c>
      <c r="AM323" s="95"/>
      <c r="AN323" s="95"/>
      <c r="AO323" s="95"/>
      <c r="AP323" s="95"/>
      <c r="AQ323" s="95"/>
      <c r="AR323" s="95"/>
      <c r="AS323" s="95"/>
      <c r="AT323" s="95"/>
      <c r="AU323" s="95"/>
    </row>
    <row r="324" spans="2:47" s="1" customFormat="1" ht="11.7" customHeight="1" x14ac:dyDescent="0.15"/>
    <row r="325" spans="2:47" s="1" customFormat="1" ht="19.2" customHeight="1" x14ac:dyDescent="0.15">
      <c r="B325" s="82" t="s">
        <v>1234</v>
      </c>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row>
    <row r="326" spans="2:47" s="1" customFormat="1" ht="9" customHeight="1" x14ac:dyDescent="0.15"/>
    <row r="327" spans="2:47" s="1" customFormat="1" ht="12.3" customHeight="1" x14ac:dyDescent="0.15">
      <c r="B327" s="76"/>
      <c r="C327" s="76"/>
      <c r="D327" s="76"/>
      <c r="E327" s="76" t="s">
        <v>1103</v>
      </c>
      <c r="F327" s="76"/>
      <c r="G327" s="76"/>
      <c r="H327" s="76"/>
      <c r="I327" s="76"/>
      <c r="J327" s="76"/>
      <c r="K327" s="76"/>
      <c r="L327" s="76"/>
      <c r="M327" s="76"/>
      <c r="N327" s="76"/>
      <c r="O327" s="76"/>
      <c r="P327" s="76"/>
      <c r="Q327" s="76" t="s">
        <v>1104</v>
      </c>
      <c r="R327" s="76"/>
      <c r="S327" s="76"/>
      <c r="T327" s="76"/>
      <c r="U327" s="76"/>
      <c r="V327" s="76"/>
      <c r="W327" s="76"/>
      <c r="X327" s="76"/>
      <c r="Y327" s="76"/>
      <c r="Z327" s="76"/>
      <c r="AA327" s="76"/>
      <c r="AB327" s="76" t="s">
        <v>1213</v>
      </c>
      <c r="AC327" s="76"/>
      <c r="AD327" s="76"/>
      <c r="AE327" s="76"/>
      <c r="AF327" s="76"/>
      <c r="AG327" s="76"/>
      <c r="AH327" s="76"/>
      <c r="AI327" s="76"/>
      <c r="AJ327" s="76"/>
      <c r="AK327" s="76"/>
      <c r="AL327" s="76" t="s">
        <v>1104</v>
      </c>
      <c r="AM327" s="76"/>
      <c r="AN327" s="76"/>
      <c r="AO327" s="76"/>
      <c r="AP327" s="76"/>
      <c r="AQ327" s="76"/>
      <c r="AR327" s="76"/>
      <c r="AS327" s="76"/>
      <c r="AT327" s="76"/>
      <c r="AU327" s="76"/>
    </row>
    <row r="328" spans="2:47" s="1" customFormat="1" ht="12.3" customHeight="1" x14ac:dyDescent="0.15">
      <c r="B328" s="90" t="s">
        <v>776</v>
      </c>
      <c r="C328" s="90"/>
      <c r="D328" s="90"/>
      <c r="E328" s="103">
        <v>8730813121.7000103</v>
      </c>
      <c r="F328" s="103"/>
      <c r="G328" s="103"/>
      <c r="H328" s="103"/>
      <c r="I328" s="103"/>
      <c r="J328" s="103"/>
      <c r="K328" s="103"/>
      <c r="L328" s="103"/>
      <c r="M328" s="103"/>
      <c r="N328" s="103"/>
      <c r="O328" s="103"/>
      <c r="P328" s="103"/>
      <c r="Q328" s="93">
        <v>0.82468128761930004</v>
      </c>
      <c r="R328" s="93"/>
      <c r="S328" s="93"/>
      <c r="T328" s="93"/>
      <c r="U328" s="93"/>
      <c r="V328" s="93"/>
      <c r="W328" s="93"/>
      <c r="X328" s="93"/>
      <c r="Y328" s="93"/>
      <c r="Z328" s="93"/>
      <c r="AA328" s="93"/>
      <c r="AB328" s="92">
        <v>21003</v>
      </c>
      <c r="AC328" s="92"/>
      <c r="AD328" s="92"/>
      <c r="AE328" s="92"/>
      <c r="AF328" s="92"/>
      <c r="AG328" s="92"/>
      <c r="AH328" s="92"/>
      <c r="AI328" s="92"/>
      <c r="AJ328" s="92"/>
      <c r="AK328" s="92"/>
      <c r="AL328" s="93">
        <v>0.81083272207852397</v>
      </c>
      <c r="AM328" s="93"/>
      <c r="AN328" s="93"/>
      <c r="AO328" s="93"/>
      <c r="AP328" s="93"/>
      <c r="AQ328" s="93"/>
      <c r="AR328" s="93"/>
      <c r="AS328" s="93"/>
      <c r="AT328" s="93"/>
      <c r="AU328" s="93"/>
    </row>
    <row r="329" spans="2:47" s="1" customFormat="1" ht="12.3" customHeight="1" x14ac:dyDescent="0.15">
      <c r="B329" s="90" t="s">
        <v>786</v>
      </c>
      <c r="C329" s="90"/>
      <c r="D329" s="90"/>
      <c r="E329" s="103">
        <v>1856080570.1700001</v>
      </c>
      <c r="F329" s="103"/>
      <c r="G329" s="103"/>
      <c r="H329" s="103"/>
      <c r="I329" s="103"/>
      <c r="J329" s="103"/>
      <c r="K329" s="103"/>
      <c r="L329" s="103"/>
      <c r="M329" s="103"/>
      <c r="N329" s="103"/>
      <c r="O329" s="103"/>
      <c r="P329" s="103"/>
      <c r="Q329" s="93">
        <v>0.17531871238069999</v>
      </c>
      <c r="R329" s="93"/>
      <c r="S329" s="93"/>
      <c r="T329" s="93"/>
      <c r="U329" s="93"/>
      <c r="V329" s="93"/>
      <c r="W329" s="93"/>
      <c r="X329" s="93"/>
      <c r="Y329" s="93"/>
      <c r="Z329" s="93"/>
      <c r="AA329" s="93"/>
      <c r="AB329" s="92">
        <v>4900</v>
      </c>
      <c r="AC329" s="92"/>
      <c r="AD329" s="92"/>
      <c r="AE329" s="92"/>
      <c r="AF329" s="92"/>
      <c r="AG329" s="92"/>
      <c r="AH329" s="92"/>
      <c r="AI329" s="92"/>
      <c r="AJ329" s="92"/>
      <c r="AK329" s="92"/>
      <c r="AL329" s="93">
        <v>0.189167277921476</v>
      </c>
      <c r="AM329" s="93"/>
      <c r="AN329" s="93"/>
      <c r="AO329" s="93"/>
      <c r="AP329" s="93"/>
      <c r="AQ329" s="93"/>
      <c r="AR329" s="93"/>
      <c r="AS329" s="93"/>
      <c r="AT329" s="93"/>
      <c r="AU329" s="93"/>
    </row>
    <row r="330" spans="2:47" s="1" customFormat="1" ht="9.6" customHeight="1" x14ac:dyDescent="0.15">
      <c r="B330" s="99"/>
      <c r="C330" s="99"/>
      <c r="D330" s="99"/>
      <c r="E330" s="104">
        <v>10586893691.870001</v>
      </c>
      <c r="F330" s="104"/>
      <c r="G330" s="104"/>
      <c r="H330" s="104"/>
      <c r="I330" s="104"/>
      <c r="J330" s="104"/>
      <c r="K330" s="104"/>
      <c r="L330" s="104"/>
      <c r="M330" s="104"/>
      <c r="N330" s="104"/>
      <c r="O330" s="104"/>
      <c r="P330" s="104"/>
      <c r="Q330" s="95">
        <v>1</v>
      </c>
      <c r="R330" s="95"/>
      <c r="S330" s="95"/>
      <c r="T330" s="95"/>
      <c r="U330" s="95"/>
      <c r="V330" s="95"/>
      <c r="W330" s="95"/>
      <c r="X330" s="95"/>
      <c r="Y330" s="95"/>
      <c r="Z330" s="95"/>
      <c r="AA330" s="95"/>
      <c r="AB330" s="94">
        <v>25903</v>
      </c>
      <c r="AC330" s="94"/>
      <c r="AD330" s="94"/>
      <c r="AE330" s="94"/>
      <c r="AF330" s="94"/>
      <c r="AG330" s="94"/>
      <c r="AH330" s="94"/>
      <c r="AI330" s="94"/>
      <c r="AJ330" s="94"/>
      <c r="AK330" s="94"/>
      <c r="AL330" s="95">
        <v>1</v>
      </c>
      <c r="AM330" s="95"/>
      <c r="AN330" s="95"/>
      <c r="AO330" s="95"/>
      <c r="AP330" s="95"/>
      <c r="AQ330" s="95"/>
      <c r="AR330" s="95"/>
      <c r="AS330" s="95"/>
      <c r="AT330" s="95"/>
      <c r="AU330" s="95"/>
    </row>
    <row r="331" spans="2:47" s="1" customFormat="1" ht="9" customHeight="1" x14ac:dyDescent="0.15"/>
    <row r="332" spans="2:47" s="1" customFormat="1" ht="19.2" customHeight="1" x14ac:dyDescent="0.15">
      <c r="B332" s="82" t="s">
        <v>1235</v>
      </c>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row>
    <row r="333" spans="2:47" s="1" customFormat="1" ht="9" customHeight="1" x14ac:dyDescent="0.15"/>
    <row r="334" spans="2:47" s="1" customFormat="1" ht="14.85" customHeight="1" x14ac:dyDescent="0.15">
      <c r="B334" s="101"/>
      <c r="C334" s="101"/>
      <c r="D334" s="101"/>
      <c r="E334" s="76" t="s">
        <v>1103</v>
      </c>
      <c r="F334" s="76"/>
      <c r="G334" s="76"/>
      <c r="H334" s="76"/>
      <c r="I334" s="76"/>
      <c r="J334" s="76"/>
      <c r="K334" s="76"/>
      <c r="L334" s="76"/>
      <c r="M334" s="76"/>
      <c r="N334" s="76"/>
      <c r="O334" s="76"/>
      <c r="P334" s="76"/>
      <c r="Q334" s="76" t="s">
        <v>1104</v>
      </c>
      <c r="R334" s="76"/>
      <c r="S334" s="76"/>
      <c r="T334" s="76"/>
      <c r="U334" s="76"/>
      <c r="V334" s="76"/>
      <c r="W334" s="76"/>
      <c r="X334" s="76"/>
      <c r="Y334" s="76"/>
      <c r="Z334" s="76"/>
      <c r="AA334" s="76"/>
      <c r="AB334" s="76" t="s">
        <v>1105</v>
      </c>
      <c r="AC334" s="76"/>
      <c r="AD334" s="76"/>
      <c r="AE334" s="76"/>
      <c r="AF334" s="76"/>
      <c r="AG334" s="76"/>
      <c r="AH334" s="76"/>
      <c r="AI334" s="76"/>
      <c r="AJ334" s="76"/>
      <c r="AK334" s="76"/>
      <c r="AL334" s="76" t="s">
        <v>1104</v>
      </c>
      <c r="AM334" s="76"/>
      <c r="AN334" s="76"/>
      <c r="AO334" s="76"/>
      <c r="AP334" s="76"/>
      <c r="AQ334" s="76"/>
      <c r="AR334" s="76"/>
      <c r="AS334" s="76"/>
      <c r="AT334" s="76"/>
      <c r="AU334" s="76"/>
    </row>
    <row r="335" spans="2:47" s="1" customFormat="1" ht="12.3" customHeight="1" x14ac:dyDescent="0.15">
      <c r="B335" s="102" t="s">
        <v>1214</v>
      </c>
      <c r="C335" s="102"/>
      <c r="D335" s="102"/>
      <c r="E335" s="103">
        <v>2620276846.20999</v>
      </c>
      <c r="F335" s="103"/>
      <c r="G335" s="103"/>
      <c r="H335" s="103"/>
      <c r="I335" s="103"/>
      <c r="J335" s="103"/>
      <c r="K335" s="103"/>
      <c r="L335" s="103"/>
      <c r="M335" s="103"/>
      <c r="N335" s="103"/>
      <c r="O335" s="103"/>
      <c r="P335" s="103"/>
      <c r="Q335" s="93">
        <v>0.89448602292413004</v>
      </c>
      <c r="R335" s="93"/>
      <c r="S335" s="93"/>
      <c r="T335" s="93"/>
      <c r="U335" s="93"/>
      <c r="V335" s="93"/>
      <c r="W335" s="93"/>
      <c r="X335" s="93"/>
      <c r="Y335" s="93"/>
      <c r="Z335" s="93"/>
      <c r="AA335" s="93"/>
      <c r="AB335" s="92">
        <v>37281</v>
      </c>
      <c r="AC335" s="92"/>
      <c r="AD335" s="92"/>
      <c r="AE335" s="92"/>
      <c r="AF335" s="92"/>
      <c r="AG335" s="92"/>
      <c r="AH335" s="92"/>
      <c r="AI335" s="92"/>
      <c r="AJ335" s="92"/>
      <c r="AK335" s="92"/>
      <c r="AL335" s="93">
        <v>0.90578002381010203</v>
      </c>
      <c r="AM335" s="93"/>
      <c r="AN335" s="93"/>
      <c r="AO335" s="93"/>
      <c r="AP335" s="93"/>
      <c r="AQ335" s="93"/>
      <c r="AR335" s="93"/>
      <c r="AS335" s="93"/>
      <c r="AT335" s="93"/>
      <c r="AU335" s="93"/>
    </row>
    <row r="336" spans="2:47" s="1" customFormat="1" ht="12.3" customHeight="1" x14ac:dyDescent="0.15">
      <c r="B336" s="102" t="s">
        <v>1215</v>
      </c>
      <c r="C336" s="102"/>
      <c r="D336" s="102"/>
      <c r="E336" s="103">
        <v>308897065.13999999</v>
      </c>
      <c r="F336" s="103"/>
      <c r="G336" s="103"/>
      <c r="H336" s="103"/>
      <c r="I336" s="103"/>
      <c r="J336" s="103"/>
      <c r="K336" s="103"/>
      <c r="L336" s="103"/>
      <c r="M336" s="103"/>
      <c r="N336" s="103"/>
      <c r="O336" s="103"/>
      <c r="P336" s="103"/>
      <c r="Q336" s="93">
        <v>0.10544844056828</v>
      </c>
      <c r="R336" s="93"/>
      <c r="S336" s="93"/>
      <c r="T336" s="93"/>
      <c r="U336" s="93"/>
      <c r="V336" s="93"/>
      <c r="W336" s="93"/>
      <c r="X336" s="93"/>
      <c r="Y336" s="93"/>
      <c r="Z336" s="93"/>
      <c r="AA336" s="93"/>
      <c r="AB336" s="92">
        <v>3549</v>
      </c>
      <c r="AC336" s="92"/>
      <c r="AD336" s="92"/>
      <c r="AE336" s="92"/>
      <c r="AF336" s="92"/>
      <c r="AG336" s="92"/>
      <c r="AH336" s="92"/>
      <c r="AI336" s="92"/>
      <c r="AJ336" s="92"/>
      <c r="AK336" s="92"/>
      <c r="AL336" s="93">
        <v>8.6226584708083295E-2</v>
      </c>
      <c r="AM336" s="93"/>
      <c r="AN336" s="93"/>
      <c r="AO336" s="93"/>
      <c r="AP336" s="93"/>
      <c r="AQ336" s="93"/>
      <c r="AR336" s="93"/>
      <c r="AS336" s="93"/>
      <c r="AT336" s="93"/>
      <c r="AU336" s="93"/>
    </row>
    <row r="337" spans="2:47" s="1" customFormat="1" ht="12.3" customHeight="1" x14ac:dyDescent="0.15">
      <c r="B337" s="102" t="s">
        <v>1216</v>
      </c>
      <c r="C337" s="102"/>
      <c r="D337" s="102"/>
      <c r="E337" s="103">
        <v>191980.41</v>
      </c>
      <c r="F337" s="103"/>
      <c r="G337" s="103"/>
      <c r="H337" s="103"/>
      <c r="I337" s="103"/>
      <c r="J337" s="103"/>
      <c r="K337" s="103"/>
      <c r="L337" s="103"/>
      <c r="M337" s="103"/>
      <c r="N337" s="103"/>
      <c r="O337" s="103"/>
      <c r="P337" s="103"/>
      <c r="Q337" s="93">
        <v>6.55365075902677E-5</v>
      </c>
      <c r="R337" s="93"/>
      <c r="S337" s="93"/>
      <c r="T337" s="93"/>
      <c r="U337" s="93"/>
      <c r="V337" s="93"/>
      <c r="W337" s="93"/>
      <c r="X337" s="93"/>
      <c r="Y337" s="93"/>
      <c r="Z337" s="93"/>
      <c r="AA337" s="93"/>
      <c r="AB337" s="92">
        <v>4</v>
      </c>
      <c r="AC337" s="92"/>
      <c r="AD337" s="92"/>
      <c r="AE337" s="92"/>
      <c r="AF337" s="92"/>
      <c r="AG337" s="92"/>
      <c r="AH337" s="92"/>
      <c r="AI337" s="92"/>
      <c r="AJ337" s="92"/>
      <c r="AK337" s="92"/>
      <c r="AL337" s="93">
        <v>9.7184090964309202E-5</v>
      </c>
      <c r="AM337" s="93"/>
      <c r="AN337" s="93"/>
      <c r="AO337" s="93"/>
      <c r="AP337" s="93"/>
      <c r="AQ337" s="93"/>
      <c r="AR337" s="93"/>
      <c r="AS337" s="93"/>
      <c r="AT337" s="93"/>
      <c r="AU337" s="93"/>
    </row>
    <row r="338" spans="2:47" s="1" customFormat="1" ht="12.3" customHeight="1" x14ac:dyDescent="0.15">
      <c r="B338" s="102" t="s">
        <v>786</v>
      </c>
      <c r="C338" s="102"/>
      <c r="D338" s="102"/>
      <c r="E338" s="103">
        <v>0</v>
      </c>
      <c r="F338" s="103"/>
      <c r="G338" s="103"/>
      <c r="H338" s="103"/>
      <c r="I338" s="103"/>
      <c r="J338" s="103"/>
      <c r="K338" s="103"/>
      <c r="L338" s="103"/>
      <c r="M338" s="103"/>
      <c r="N338" s="103"/>
      <c r="O338" s="103"/>
      <c r="P338" s="103"/>
      <c r="Q338" s="93">
        <v>0</v>
      </c>
      <c r="R338" s="93"/>
      <c r="S338" s="93"/>
      <c r="T338" s="93"/>
      <c r="U338" s="93"/>
      <c r="V338" s="93"/>
      <c r="W338" s="93"/>
      <c r="X338" s="93"/>
      <c r="Y338" s="93"/>
      <c r="Z338" s="93"/>
      <c r="AA338" s="93"/>
      <c r="AB338" s="92">
        <v>325</v>
      </c>
      <c r="AC338" s="92"/>
      <c r="AD338" s="92"/>
      <c r="AE338" s="92"/>
      <c r="AF338" s="92"/>
      <c r="AG338" s="92"/>
      <c r="AH338" s="92"/>
      <c r="AI338" s="92"/>
      <c r="AJ338" s="92"/>
      <c r="AK338" s="92"/>
      <c r="AL338" s="93">
        <v>7.8962073908501202E-3</v>
      </c>
      <c r="AM338" s="93"/>
      <c r="AN338" s="93"/>
      <c r="AO338" s="93"/>
      <c r="AP338" s="93"/>
      <c r="AQ338" s="93"/>
      <c r="AR338" s="93"/>
      <c r="AS338" s="93"/>
      <c r="AT338" s="93"/>
      <c r="AU338" s="93"/>
    </row>
    <row r="339" spans="2:47" s="1" customFormat="1" ht="13.35" customHeight="1" x14ac:dyDescent="0.15">
      <c r="B339" s="101"/>
      <c r="C339" s="101"/>
      <c r="D339" s="101"/>
      <c r="E339" s="104">
        <v>2929365891.7599902</v>
      </c>
      <c r="F339" s="104"/>
      <c r="G339" s="104"/>
      <c r="H339" s="104"/>
      <c r="I339" s="104"/>
      <c r="J339" s="104"/>
      <c r="K339" s="104"/>
      <c r="L339" s="104"/>
      <c r="M339" s="104"/>
      <c r="N339" s="104"/>
      <c r="O339" s="104"/>
      <c r="P339" s="104"/>
      <c r="Q339" s="95">
        <v>1</v>
      </c>
      <c r="R339" s="95"/>
      <c r="S339" s="95"/>
      <c r="T339" s="95"/>
      <c r="U339" s="95"/>
      <c r="V339" s="95"/>
      <c r="W339" s="95"/>
      <c r="X339" s="95"/>
      <c r="Y339" s="95"/>
      <c r="Z339" s="95"/>
      <c r="AA339" s="95"/>
      <c r="AB339" s="94">
        <v>41159</v>
      </c>
      <c r="AC339" s="94"/>
      <c r="AD339" s="94"/>
      <c r="AE339" s="94"/>
      <c r="AF339" s="94"/>
      <c r="AG339" s="94"/>
      <c r="AH339" s="94"/>
      <c r="AI339" s="94"/>
      <c r="AJ339" s="94"/>
      <c r="AK339" s="94"/>
      <c r="AL339" s="95">
        <v>1</v>
      </c>
      <c r="AM339" s="95"/>
      <c r="AN339" s="95"/>
      <c r="AO339" s="95"/>
      <c r="AP339" s="95"/>
      <c r="AQ339" s="95"/>
      <c r="AR339" s="95"/>
      <c r="AS339" s="95"/>
      <c r="AT339" s="95"/>
      <c r="AU339" s="95"/>
    </row>
  </sheetData>
  <mergeCells count="1370">
    <mergeCell ref="Z268:AI268"/>
    <mergeCell ref="Z269:AI269"/>
    <mergeCell ref="Z248:AI248"/>
    <mergeCell ref="Z249:AI249"/>
    <mergeCell ref="Z250:AI250"/>
    <mergeCell ref="Z251:AI251"/>
    <mergeCell ref="Z255:AI255"/>
    <mergeCell ref="Z256:AI256"/>
    <mergeCell ref="Z257:AI257"/>
    <mergeCell ref="Z258:AI258"/>
    <mergeCell ref="Z259:AI259"/>
    <mergeCell ref="Z260:AI260"/>
    <mergeCell ref="Z261:AI261"/>
    <mergeCell ref="Z262:AI262"/>
    <mergeCell ref="Z263:AI263"/>
    <mergeCell ref="Z264:AI264"/>
    <mergeCell ref="Z265:AI265"/>
    <mergeCell ref="Z266:AI266"/>
    <mergeCell ref="Z267:AI267"/>
    <mergeCell ref="X85:AH85"/>
    <mergeCell ref="X86:AH86"/>
    <mergeCell ref="X87:AH87"/>
    <mergeCell ref="X88:AH88"/>
    <mergeCell ref="X89:AH89"/>
    <mergeCell ref="X90:AH90"/>
    <mergeCell ref="X91:AH91"/>
    <mergeCell ref="X92:AH92"/>
    <mergeCell ref="X93:AH93"/>
    <mergeCell ref="Z237:AI237"/>
    <mergeCell ref="Z238:AI238"/>
    <mergeCell ref="Z239:AI239"/>
    <mergeCell ref="Z240:AI240"/>
    <mergeCell ref="Z241:AI241"/>
    <mergeCell ref="Z242:AI242"/>
    <mergeCell ref="Z243:AI243"/>
    <mergeCell ref="Z244:AI244"/>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48:AH48"/>
    <mergeCell ref="X49:AH49"/>
    <mergeCell ref="X50:AH50"/>
    <mergeCell ref="X51:AH51"/>
    <mergeCell ref="X52:AH52"/>
    <mergeCell ref="X53:AH53"/>
    <mergeCell ref="X54:AH54"/>
    <mergeCell ref="X55:AH55"/>
    <mergeCell ref="X56:AH56"/>
    <mergeCell ref="X57:AH57"/>
    <mergeCell ref="X61:AH61"/>
    <mergeCell ref="X62:AH62"/>
    <mergeCell ref="X63:AH63"/>
    <mergeCell ref="X64:AH64"/>
    <mergeCell ref="X65:AH65"/>
    <mergeCell ref="X66:AH66"/>
    <mergeCell ref="X67:AH67"/>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30:AG130"/>
    <mergeCell ref="W131:AG131"/>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7:AG97"/>
    <mergeCell ref="W98:AG98"/>
    <mergeCell ref="W99:AG99"/>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U157:AF157"/>
    <mergeCell ref="U158:AF158"/>
    <mergeCell ref="U159:AF159"/>
    <mergeCell ref="U160:AF160"/>
    <mergeCell ref="U161:AF161"/>
    <mergeCell ref="U175:AE175"/>
    <mergeCell ref="U176:AE176"/>
    <mergeCell ref="U177:AE177"/>
    <mergeCell ref="U178:AE178"/>
    <mergeCell ref="U179:AE179"/>
    <mergeCell ref="U180:AE180"/>
    <mergeCell ref="U181:AE181"/>
    <mergeCell ref="U182:AE182"/>
    <mergeCell ref="U183:AE183"/>
    <mergeCell ref="U184:AE184"/>
    <mergeCell ref="U185:AE185"/>
    <mergeCell ref="U186:AE186"/>
    <mergeCell ref="V165:AF165"/>
    <mergeCell ref="V166:AF166"/>
    <mergeCell ref="V167:AF167"/>
    <mergeCell ref="V168:AF168"/>
    <mergeCell ref="V169:AF169"/>
    <mergeCell ref="V170:AF170"/>
    <mergeCell ref="V171:AF171"/>
    <mergeCell ref="U140:AF140"/>
    <mergeCell ref="U141:AF141"/>
    <mergeCell ref="U142:AF142"/>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U155:AF155"/>
    <mergeCell ref="U156:AF156"/>
    <mergeCell ref="Q328:AA328"/>
    <mergeCell ref="Q329:AA329"/>
    <mergeCell ref="Q330:AA330"/>
    <mergeCell ref="Q334:AA334"/>
    <mergeCell ref="Q335:AA335"/>
    <mergeCell ref="Q336:AA336"/>
    <mergeCell ref="Q337:AA337"/>
    <mergeCell ref="Q338:AA338"/>
    <mergeCell ref="Q339:AA339"/>
    <mergeCell ref="R223:AB223"/>
    <mergeCell ref="R224:AB224"/>
    <mergeCell ref="R225:AB225"/>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S216:AC216"/>
    <mergeCell ref="S217:AC217"/>
    <mergeCell ref="S218:AC218"/>
    <mergeCell ref="S219:AC219"/>
    <mergeCell ref="Z245:AI245"/>
    <mergeCell ref="Z246:AI246"/>
    <mergeCell ref="Z247:AI247"/>
    <mergeCell ref="P293:Z293"/>
    <mergeCell ref="P294:Z294"/>
    <mergeCell ref="P295:Z295"/>
    <mergeCell ref="P296:Z296"/>
    <mergeCell ref="P297:Z297"/>
    <mergeCell ref="P298:Z298"/>
    <mergeCell ref="P299:Z299"/>
    <mergeCell ref="P300:Z300"/>
    <mergeCell ref="P301:Z301"/>
    <mergeCell ref="P302:Z302"/>
    <mergeCell ref="P303:Z303"/>
    <mergeCell ref="P304:Z304"/>
    <mergeCell ref="P305:Z305"/>
    <mergeCell ref="P306:Z306"/>
    <mergeCell ref="P307:Z307"/>
    <mergeCell ref="P308:Z308"/>
    <mergeCell ref="P309:Z309"/>
    <mergeCell ref="P273:Z273"/>
    <mergeCell ref="P274:Z274"/>
    <mergeCell ref="P275:Z275"/>
    <mergeCell ref="P276:Z276"/>
    <mergeCell ref="P277:Z277"/>
    <mergeCell ref="P278:Z278"/>
    <mergeCell ref="P279:Z279"/>
    <mergeCell ref="P280:Z280"/>
    <mergeCell ref="P281:Z281"/>
    <mergeCell ref="P282:Z282"/>
    <mergeCell ref="P283:Z283"/>
    <mergeCell ref="P284:Z284"/>
    <mergeCell ref="P285:Z285"/>
    <mergeCell ref="P286:Z286"/>
    <mergeCell ref="P287:Z287"/>
    <mergeCell ref="P288:Z288"/>
    <mergeCell ref="P292:Z292"/>
    <mergeCell ref="N3:AV3"/>
    <mergeCell ref="N9:X9"/>
    <mergeCell ref="O237:Y237"/>
    <mergeCell ref="O238:Y238"/>
    <mergeCell ref="O239:Y239"/>
    <mergeCell ref="O240:Y240"/>
    <mergeCell ref="O241:Y241"/>
    <mergeCell ref="O242:Y242"/>
    <mergeCell ref="O243:Y243"/>
    <mergeCell ref="O244:Y244"/>
    <mergeCell ref="O245:Y245"/>
    <mergeCell ref="O246:Y246"/>
    <mergeCell ref="O247:Y247"/>
    <mergeCell ref="O248:Y248"/>
    <mergeCell ref="O249:Y249"/>
    <mergeCell ref="O250:Y250"/>
    <mergeCell ref="O251:Y251"/>
    <mergeCell ref="P229:Z229"/>
    <mergeCell ref="P230:Z230"/>
    <mergeCell ref="P231:Z231"/>
    <mergeCell ref="P232:Z232"/>
    <mergeCell ref="P233:Z233"/>
    <mergeCell ref="T195:AD195"/>
    <mergeCell ref="T196:AD196"/>
    <mergeCell ref="T197:AD197"/>
    <mergeCell ref="T198:AD198"/>
    <mergeCell ref="T199:AD199"/>
    <mergeCell ref="U135:AF135"/>
    <mergeCell ref="U136:AF136"/>
    <mergeCell ref="U137:AF137"/>
    <mergeCell ref="U138:AF138"/>
    <mergeCell ref="U139:AF139"/>
    <mergeCell ref="M77:W77"/>
    <mergeCell ref="M78:W78"/>
    <mergeCell ref="M79:W79"/>
    <mergeCell ref="M80:W80"/>
    <mergeCell ref="M81:W81"/>
    <mergeCell ref="M82:W82"/>
    <mergeCell ref="M83:W83"/>
    <mergeCell ref="M84:W84"/>
    <mergeCell ref="M85:W85"/>
    <mergeCell ref="M86:W86"/>
    <mergeCell ref="M87:W87"/>
    <mergeCell ref="M88:W88"/>
    <mergeCell ref="M89:W89"/>
    <mergeCell ref="M90:W90"/>
    <mergeCell ref="M91:W91"/>
    <mergeCell ref="M92:W92"/>
    <mergeCell ref="M93:W93"/>
    <mergeCell ref="K159:T159"/>
    <mergeCell ref="K16:V16"/>
    <mergeCell ref="K160:T160"/>
    <mergeCell ref="K161:T161"/>
    <mergeCell ref="K17:V17"/>
    <mergeCell ref="K18:V18"/>
    <mergeCell ref="K19:V19"/>
    <mergeCell ref="K20:V20"/>
    <mergeCell ref="K21:V21"/>
    <mergeCell ref="K22:V22"/>
    <mergeCell ref="K23:V23"/>
    <mergeCell ref="K24:V24"/>
    <mergeCell ref="K25:V25"/>
    <mergeCell ref="K26:V26"/>
    <mergeCell ref="K27:V27"/>
    <mergeCell ref="K97:V97"/>
    <mergeCell ref="K98:V98"/>
    <mergeCell ref="K99:V99"/>
    <mergeCell ref="L31:W31"/>
    <mergeCell ref="L32:W32"/>
    <mergeCell ref="L33:W33"/>
    <mergeCell ref="L34:W34"/>
    <mergeCell ref="L35:W35"/>
    <mergeCell ref="L36:W36"/>
    <mergeCell ref="L37:W37"/>
    <mergeCell ref="L38:W38"/>
    <mergeCell ref="L39:W39"/>
    <mergeCell ref="L40:W40"/>
    <mergeCell ref="L41:W41"/>
    <mergeCell ref="L42:W42"/>
    <mergeCell ref="L43:W43"/>
    <mergeCell ref="L44:W44"/>
    <mergeCell ref="K143:T143"/>
    <mergeCell ref="K144:T144"/>
    <mergeCell ref="K145:T145"/>
    <mergeCell ref="K146:T146"/>
    <mergeCell ref="K147:T147"/>
    <mergeCell ref="K148:T148"/>
    <mergeCell ref="K149:T149"/>
    <mergeCell ref="K15:V15"/>
    <mergeCell ref="K150:T150"/>
    <mergeCell ref="K151:T151"/>
    <mergeCell ref="K152:T152"/>
    <mergeCell ref="K153:T153"/>
    <mergeCell ref="K154:T154"/>
    <mergeCell ref="K155:T155"/>
    <mergeCell ref="K156:T156"/>
    <mergeCell ref="K157:T157"/>
    <mergeCell ref="K158:T158"/>
    <mergeCell ref="L45:W45"/>
    <mergeCell ref="L46:W46"/>
    <mergeCell ref="L47:W47"/>
    <mergeCell ref="L48:W48"/>
    <mergeCell ref="L49:W49"/>
    <mergeCell ref="L50:W50"/>
    <mergeCell ref="L51:W51"/>
    <mergeCell ref="L52:W52"/>
    <mergeCell ref="L53:W53"/>
    <mergeCell ref="L54:W54"/>
    <mergeCell ref="L55:W55"/>
    <mergeCell ref="L56:W56"/>
    <mergeCell ref="L57:W57"/>
    <mergeCell ref="M61:W61"/>
    <mergeCell ref="M62:W62"/>
    <mergeCell ref="G219:R219"/>
    <mergeCell ref="H195:S195"/>
    <mergeCell ref="H196:S196"/>
    <mergeCell ref="H197:S197"/>
    <mergeCell ref="H198:S198"/>
    <mergeCell ref="H199:S199"/>
    <mergeCell ref="I175:T175"/>
    <mergeCell ref="I176:T176"/>
    <mergeCell ref="I177:T177"/>
    <mergeCell ref="I178:T178"/>
    <mergeCell ref="I179:T179"/>
    <mergeCell ref="I180:T180"/>
    <mergeCell ref="I181:T181"/>
    <mergeCell ref="I182:T182"/>
    <mergeCell ref="I183:T183"/>
    <mergeCell ref="I184:T184"/>
    <mergeCell ref="I185:T185"/>
    <mergeCell ref="I186:T186"/>
    <mergeCell ref="I187:T187"/>
    <mergeCell ref="I188:T188"/>
    <mergeCell ref="I189:T189"/>
    <mergeCell ref="I190:T190"/>
    <mergeCell ref="I191:T191"/>
    <mergeCell ref="E317:P317"/>
    <mergeCell ref="E318:P318"/>
    <mergeCell ref="E319:P319"/>
    <mergeCell ref="E320:P320"/>
    <mergeCell ref="E321:P321"/>
    <mergeCell ref="E322:P322"/>
    <mergeCell ref="E323:P323"/>
    <mergeCell ref="E327:P327"/>
    <mergeCell ref="E328:P328"/>
    <mergeCell ref="E329:P329"/>
    <mergeCell ref="E330:P330"/>
    <mergeCell ref="E334:P334"/>
    <mergeCell ref="E335:P335"/>
    <mergeCell ref="E336:P336"/>
    <mergeCell ref="E337:P337"/>
    <mergeCell ref="E338:P338"/>
    <mergeCell ref="E339:P339"/>
    <mergeCell ref="D297:O297"/>
    <mergeCell ref="D298:O298"/>
    <mergeCell ref="D299:O299"/>
    <mergeCell ref="D300:O300"/>
    <mergeCell ref="D301:O301"/>
    <mergeCell ref="D302:O302"/>
    <mergeCell ref="D303:O303"/>
    <mergeCell ref="D304:O304"/>
    <mergeCell ref="D305:O305"/>
    <mergeCell ref="D306:O306"/>
    <mergeCell ref="D307:O307"/>
    <mergeCell ref="D308:O308"/>
    <mergeCell ref="D309:O309"/>
    <mergeCell ref="D310:O310"/>
    <mergeCell ref="E314:P314"/>
    <mergeCell ref="E315:P315"/>
    <mergeCell ref="E316:P316"/>
    <mergeCell ref="P310:Z310"/>
    <mergeCell ref="Q314:AA314"/>
    <mergeCell ref="Q315:AA315"/>
    <mergeCell ref="Q316:AA316"/>
    <mergeCell ref="D277:O277"/>
    <mergeCell ref="D278:O278"/>
    <mergeCell ref="D279:O279"/>
    <mergeCell ref="D280:O280"/>
    <mergeCell ref="D281:O281"/>
    <mergeCell ref="D282:O282"/>
    <mergeCell ref="D283:O283"/>
    <mergeCell ref="D284:O284"/>
    <mergeCell ref="D285:O285"/>
    <mergeCell ref="D286:O286"/>
    <mergeCell ref="D287:O287"/>
    <mergeCell ref="D288:O288"/>
    <mergeCell ref="D292:O292"/>
    <mergeCell ref="D293:O293"/>
    <mergeCell ref="D294:O294"/>
    <mergeCell ref="D295:O295"/>
    <mergeCell ref="D296:O296"/>
    <mergeCell ref="C262:N262"/>
    <mergeCell ref="C263:N263"/>
    <mergeCell ref="C264:N264"/>
    <mergeCell ref="C265:N265"/>
    <mergeCell ref="C266:N266"/>
    <mergeCell ref="C267:N267"/>
    <mergeCell ref="C268:N268"/>
    <mergeCell ref="C269:N269"/>
    <mergeCell ref="D229:O229"/>
    <mergeCell ref="D230:O230"/>
    <mergeCell ref="D231:O231"/>
    <mergeCell ref="D232:O232"/>
    <mergeCell ref="D233:O233"/>
    <mergeCell ref="D273:O273"/>
    <mergeCell ref="D274:O274"/>
    <mergeCell ref="D275:O275"/>
    <mergeCell ref="D276:O276"/>
    <mergeCell ref="O255:Y255"/>
    <mergeCell ref="O256:Y256"/>
    <mergeCell ref="O257:Y257"/>
    <mergeCell ref="O258:Y258"/>
    <mergeCell ref="O259:Y259"/>
    <mergeCell ref="O260:Y260"/>
    <mergeCell ref="O261:Y261"/>
    <mergeCell ref="O262:Y262"/>
    <mergeCell ref="O263:Y263"/>
    <mergeCell ref="O264:Y264"/>
    <mergeCell ref="O265:Y265"/>
    <mergeCell ref="O266:Y266"/>
    <mergeCell ref="O267:Y267"/>
    <mergeCell ref="O268:Y268"/>
    <mergeCell ref="O269:Y269"/>
    <mergeCell ref="B335:D335"/>
    <mergeCell ref="B336:D336"/>
    <mergeCell ref="B337:D337"/>
    <mergeCell ref="B338:D338"/>
    <mergeCell ref="B339:D339"/>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7:K57"/>
    <mergeCell ref="B59:AU59"/>
    <mergeCell ref="B61:L61"/>
    <mergeCell ref="B62:L62"/>
    <mergeCell ref="B316:D316"/>
    <mergeCell ref="B317:D317"/>
    <mergeCell ref="B318:D318"/>
    <mergeCell ref="B319:D319"/>
    <mergeCell ref="B32:K32"/>
    <mergeCell ref="B320:D320"/>
    <mergeCell ref="B321:D321"/>
    <mergeCell ref="B322:D322"/>
    <mergeCell ref="B323:D323"/>
    <mergeCell ref="B325:AU325"/>
    <mergeCell ref="B327:D327"/>
    <mergeCell ref="B328:D328"/>
    <mergeCell ref="B329:D329"/>
    <mergeCell ref="B33:K33"/>
    <mergeCell ref="B330:D330"/>
    <mergeCell ref="B332:AU332"/>
    <mergeCell ref="B334:D334"/>
    <mergeCell ref="B63:L63"/>
    <mergeCell ref="B64:L64"/>
    <mergeCell ref="B65:L65"/>
    <mergeCell ref="B66:L66"/>
    <mergeCell ref="B67:L67"/>
    <mergeCell ref="B68:L68"/>
    <mergeCell ref="B69:L69"/>
    <mergeCell ref="B70:L70"/>
    <mergeCell ref="B71:L71"/>
    <mergeCell ref="B72:L72"/>
    <mergeCell ref="B73:L73"/>
    <mergeCell ref="B74:L74"/>
    <mergeCell ref="B75:L75"/>
    <mergeCell ref="B76:L76"/>
    <mergeCell ref="B77:L7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K31"/>
    <mergeCell ref="B310:C310"/>
    <mergeCell ref="B312:AU312"/>
    <mergeCell ref="B314:D314"/>
    <mergeCell ref="B315:D315"/>
    <mergeCell ref="B78:L78"/>
    <mergeCell ref="B79:L79"/>
    <mergeCell ref="B80:L80"/>
    <mergeCell ref="B81:L81"/>
    <mergeCell ref="B82:L82"/>
    <mergeCell ref="B83:L83"/>
    <mergeCell ref="B84:L84"/>
    <mergeCell ref="B85:L85"/>
    <mergeCell ref="B86:L86"/>
    <mergeCell ref="B87:L87"/>
    <mergeCell ref="B88:L88"/>
    <mergeCell ref="B89:L89"/>
    <mergeCell ref="B90:L90"/>
    <mergeCell ref="B91:L91"/>
    <mergeCell ref="B92:L92"/>
    <mergeCell ref="B280:C280"/>
    <mergeCell ref="B281:C281"/>
    <mergeCell ref="B282:C282"/>
    <mergeCell ref="B283:C283"/>
    <mergeCell ref="B284:C284"/>
    <mergeCell ref="B285:C285"/>
    <mergeCell ref="B286:C286"/>
    <mergeCell ref="B287:C287"/>
    <mergeCell ref="B288:C288"/>
    <mergeCell ref="B29:AU29"/>
    <mergeCell ref="B290:AU290"/>
    <mergeCell ref="B292:C292"/>
    <mergeCell ref="B293:C293"/>
    <mergeCell ref="B294:C294"/>
    <mergeCell ref="B295:C295"/>
    <mergeCell ref="B296:C296"/>
    <mergeCell ref="B297:C297"/>
    <mergeCell ref="B93:L93"/>
    <mergeCell ref="B95:AU95"/>
    <mergeCell ref="B97:J97"/>
    <mergeCell ref="B98:J98"/>
    <mergeCell ref="B99:J99"/>
    <mergeCell ref="C237:N237"/>
    <mergeCell ref="C238:N238"/>
    <mergeCell ref="C239:N239"/>
    <mergeCell ref="C240:N240"/>
    <mergeCell ref="C241:N241"/>
    <mergeCell ref="C242:N242"/>
    <mergeCell ref="C243:N243"/>
    <mergeCell ref="C244:N244"/>
    <mergeCell ref="C245:N245"/>
    <mergeCell ref="C246:N246"/>
    <mergeCell ref="B219:F219"/>
    <mergeCell ref="B22:J22"/>
    <mergeCell ref="B221:AU221"/>
    <mergeCell ref="B223:E223"/>
    <mergeCell ref="B224:E224"/>
    <mergeCell ref="B225:E225"/>
    <mergeCell ref="B227:AU227"/>
    <mergeCell ref="B229:C229"/>
    <mergeCell ref="B23:J23"/>
    <mergeCell ref="B230:C230"/>
    <mergeCell ref="B231:C231"/>
    <mergeCell ref="B232:C232"/>
    <mergeCell ref="B233:C233"/>
    <mergeCell ref="B235:AU235"/>
    <mergeCell ref="B24:J24"/>
    <mergeCell ref="B25:J25"/>
    <mergeCell ref="B253:AU253"/>
    <mergeCell ref="B26:J26"/>
    <mergeCell ref="B27:J27"/>
    <mergeCell ref="C247:N247"/>
    <mergeCell ref="C248:N248"/>
    <mergeCell ref="C249:N249"/>
    <mergeCell ref="C250:N250"/>
    <mergeCell ref="C251:N251"/>
    <mergeCell ref="F223:Q223"/>
    <mergeCell ref="F224:Q224"/>
    <mergeCell ref="F225:Q225"/>
    <mergeCell ref="G203:R203"/>
    <mergeCell ref="G204:R204"/>
    <mergeCell ref="G205:R205"/>
    <mergeCell ref="G206:R206"/>
    <mergeCell ref="G207:R207"/>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6:F216"/>
    <mergeCell ref="B217:F217"/>
    <mergeCell ref="B218:F218"/>
    <mergeCell ref="G208:R208"/>
    <mergeCell ref="G209:R209"/>
    <mergeCell ref="G210:R210"/>
    <mergeCell ref="G211:R211"/>
    <mergeCell ref="G212:R212"/>
    <mergeCell ref="G213:R213"/>
    <mergeCell ref="G214:R214"/>
    <mergeCell ref="G215:R215"/>
    <mergeCell ref="G216:R216"/>
    <mergeCell ref="G217:R217"/>
    <mergeCell ref="G218:R218"/>
    <mergeCell ref="J165:U165"/>
    <mergeCell ref="J166:U166"/>
    <mergeCell ref="J167:U167"/>
    <mergeCell ref="J168:U168"/>
    <mergeCell ref="B185:H185"/>
    <mergeCell ref="B186:H186"/>
    <mergeCell ref="B187:H187"/>
    <mergeCell ref="B188:H188"/>
    <mergeCell ref="B189:H189"/>
    <mergeCell ref="B19:J19"/>
    <mergeCell ref="B190:H190"/>
    <mergeCell ref="B191:H191"/>
    <mergeCell ref="B193:AU193"/>
    <mergeCell ref="B195:G195"/>
    <mergeCell ref="B196:G196"/>
    <mergeCell ref="B197:G197"/>
    <mergeCell ref="B198:G198"/>
    <mergeCell ref="B199:G199"/>
    <mergeCell ref="B2:L4"/>
    <mergeCell ref="B20:J20"/>
    <mergeCell ref="B201:AU201"/>
    <mergeCell ref="B6:AU6"/>
    <mergeCell ref="B8:K10"/>
    <mergeCell ref="J169:U169"/>
    <mergeCell ref="J170:U170"/>
    <mergeCell ref="J171:U171"/>
    <mergeCell ref="K100:V100"/>
    <mergeCell ref="K101:V101"/>
    <mergeCell ref="K102:V102"/>
    <mergeCell ref="K103:V103"/>
    <mergeCell ref="K104:V104"/>
    <mergeCell ref="K105:V105"/>
    <mergeCell ref="K106:V106"/>
    <mergeCell ref="K107:V107"/>
    <mergeCell ref="K108:V108"/>
    <mergeCell ref="K109:V109"/>
    <mergeCell ref="B168:I168"/>
    <mergeCell ref="B169:I169"/>
    <mergeCell ref="B17:J17"/>
    <mergeCell ref="B170:I170"/>
    <mergeCell ref="B171:I171"/>
    <mergeCell ref="B173:AU173"/>
    <mergeCell ref="B175:H175"/>
    <mergeCell ref="B176:H176"/>
    <mergeCell ref="B177:H177"/>
    <mergeCell ref="B178:H178"/>
    <mergeCell ref="B179:H179"/>
    <mergeCell ref="B18:J18"/>
    <mergeCell ref="B180:H180"/>
    <mergeCell ref="B181:H181"/>
    <mergeCell ref="B182:H182"/>
    <mergeCell ref="B183:H183"/>
    <mergeCell ref="B184:H184"/>
    <mergeCell ref="K110:V110"/>
    <mergeCell ref="K111:V111"/>
    <mergeCell ref="K112:V112"/>
    <mergeCell ref="K113:V113"/>
    <mergeCell ref="K114:V114"/>
    <mergeCell ref="K115:V115"/>
    <mergeCell ref="K116:V116"/>
    <mergeCell ref="K117:V117"/>
    <mergeCell ref="K118:V118"/>
    <mergeCell ref="K119:V119"/>
    <mergeCell ref="K120:V120"/>
    <mergeCell ref="K121:V121"/>
    <mergeCell ref="K122:V122"/>
    <mergeCell ref="K123:V123"/>
    <mergeCell ref="K124:V124"/>
    <mergeCell ref="B150:J150"/>
    <mergeCell ref="B151:J151"/>
    <mergeCell ref="B152:J152"/>
    <mergeCell ref="B153:J153"/>
    <mergeCell ref="B154:J154"/>
    <mergeCell ref="B155:J155"/>
    <mergeCell ref="B156:J156"/>
    <mergeCell ref="B157:J157"/>
    <mergeCell ref="B158:J158"/>
    <mergeCell ref="B159:J159"/>
    <mergeCell ref="B16:J16"/>
    <mergeCell ref="B160:J160"/>
    <mergeCell ref="B161:J161"/>
    <mergeCell ref="B163:AU163"/>
    <mergeCell ref="B165:I165"/>
    <mergeCell ref="B166:I166"/>
    <mergeCell ref="B167:I167"/>
    <mergeCell ref="K125:V125"/>
    <mergeCell ref="K126:V126"/>
    <mergeCell ref="K127:V127"/>
    <mergeCell ref="K128:V128"/>
    <mergeCell ref="K129:V129"/>
    <mergeCell ref="K130:V130"/>
    <mergeCell ref="K131:V131"/>
    <mergeCell ref="K135:T135"/>
    <mergeCell ref="K136:T136"/>
    <mergeCell ref="K137:T137"/>
    <mergeCell ref="K138:T138"/>
    <mergeCell ref="K139:T139"/>
    <mergeCell ref="K140:T140"/>
    <mergeCell ref="K141:T141"/>
    <mergeCell ref="K142:T142"/>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3:AU133"/>
    <mergeCell ref="K14:V14"/>
    <mergeCell ref="M63:W63"/>
    <mergeCell ref="M64:W64"/>
    <mergeCell ref="M65:W65"/>
    <mergeCell ref="M66:W66"/>
    <mergeCell ref="M67:W67"/>
    <mergeCell ref="M68:W68"/>
    <mergeCell ref="M69:W69"/>
    <mergeCell ref="M70:W70"/>
    <mergeCell ref="M71:W71"/>
    <mergeCell ref="M72:W72"/>
    <mergeCell ref="M73:W73"/>
    <mergeCell ref="M74:W74"/>
    <mergeCell ref="M75:W75"/>
    <mergeCell ref="M76:W76"/>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48:AS48"/>
    <mergeCell ref="AR49:AS49"/>
    <mergeCell ref="AR50:AS50"/>
    <mergeCell ref="AR51:AS51"/>
    <mergeCell ref="AR52:AS52"/>
    <mergeCell ref="AR53:AS53"/>
    <mergeCell ref="AR54:AS54"/>
    <mergeCell ref="AR55:AS55"/>
    <mergeCell ref="AR56:AS56"/>
    <mergeCell ref="AR57:AS57"/>
    <mergeCell ref="AT273:AU273"/>
    <mergeCell ref="AT274:AU274"/>
    <mergeCell ref="AT275:AU275"/>
    <mergeCell ref="AT276:AU276"/>
    <mergeCell ref="AT277:AU277"/>
    <mergeCell ref="AT278:AU278"/>
    <mergeCell ref="AT279:AU279"/>
    <mergeCell ref="B271:AU271"/>
    <mergeCell ref="B273:C273"/>
    <mergeCell ref="B274:C274"/>
    <mergeCell ref="B275:C275"/>
    <mergeCell ref="B276:C276"/>
    <mergeCell ref="B277:C277"/>
    <mergeCell ref="B278:C278"/>
    <mergeCell ref="B279:C279"/>
    <mergeCell ref="C255:N255"/>
    <mergeCell ref="C256:N256"/>
    <mergeCell ref="C257:N257"/>
    <mergeCell ref="C258:N258"/>
    <mergeCell ref="C259:N259"/>
    <mergeCell ref="C260:N260"/>
    <mergeCell ref="C261:N261"/>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90:AU90"/>
    <mergeCell ref="AO91:AU91"/>
    <mergeCell ref="AO92:AU92"/>
    <mergeCell ref="AO93:AU93"/>
    <mergeCell ref="AO97:AT97"/>
    <mergeCell ref="AO98:AT98"/>
    <mergeCell ref="AO99:AT99"/>
    <mergeCell ref="AP195:AU195"/>
    <mergeCell ref="AP196:AU196"/>
    <mergeCell ref="AP197:AU197"/>
    <mergeCell ref="AP198:AU198"/>
    <mergeCell ref="AP199:AU199"/>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Q188:AU188"/>
    <mergeCell ref="AQ189:AU189"/>
    <mergeCell ref="AQ190:AU190"/>
    <mergeCell ref="AQ191:AU191"/>
    <mergeCell ref="AO217:AU217"/>
    <mergeCell ref="AO218:AU218"/>
    <mergeCell ref="AO219:AU219"/>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O85:AU85"/>
    <mergeCell ref="AO86:AU86"/>
    <mergeCell ref="AO87:AU87"/>
    <mergeCell ref="AO88:AU88"/>
    <mergeCell ref="AO89:AU89"/>
    <mergeCell ref="AO129:AT129"/>
    <mergeCell ref="AO130:AT130"/>
    <mergeCell ref="AO131:AT131"/>
    <mergeCell ref="AO203:AU203"/>
    <mergeCell ref="AO204:AU204"/>
    <mergeCell ref="AO205:AU205"/>
    <mergeCell ref="AO206:AU206"/>
    <mergeCell ref="AO207:AU207"/>
    <mergeCell ref="AO208:AU208"/>
    <mergeCell ref="AO209:AU209"/>
    <mergeCell ref="AO210:AU210"/>
    <mergeCell ref="AO211:AU211"/>
    <mergeCell ref="AO212:AU212"/>
    <mergeCell ref="AO213:AU213"/>
    <mergeCell ref="AO214:AU214"/>
    <mergeCell ref="AO215:AU215"/>
    <mergeCell ref="AO216:AU216"/>
    <mergeCell ref="AN223:AT223"/>
    <mergeCell ref="AN224:AT224"/>
    <mergeCell ref="AN225:AT225"/>
    <mergeCell ref="AO100:AT100"/>
    <mergeCell ref="AO101:AT101"/>
    <mergeCell ref="AO102:AT102"/>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O127:AT127"/>
    <mergeCell ref="AO128:AT128"/>
    <mergeCell ref="AL321:AU321"/>
    <mergeCell ref="AL322:AU322"/>
    <mergeCell ref="AL323:AU323"/>
    <mergeCell ref="AL327:AU327"/>
    <mergeCell ref="AL328:AU328"/>
    <mergeCell ref="AL329:AU329"/>
    <mergeCell ref="AL330:AU330"/>
    <mergeCell ref="AL334:AU334"/>
    <mergeCell ref="AL335:AU335"/>
    <mergeCell ref="AL336:AU336"/>
    <mergeCell ref="AL337:AU337"/>
    <mergeCell ref="AL338:AU338"/>
    <mergeCell ref="AL339:AU339"/>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M152:AU152"/>
    <mergeCell ref="AM153:AU153"/>
    <mergeCell ref="AK301:AT301"/>
    <mergeCell ref="AK302:AT302"/>
    <mergeCell ref="AK303:AT303"/>
    <mergeCell ref="AK304:AT304"/>
    <mergeCell ref="AK305:AT305"/>
    <mergeCell ref="AK306:AT306"/>
    <mergeCell ref="AK307:AT307"/>
    <mergeCell ref="AK308:AT308"/>
    <mergeCell ref="AK309:AT309"/>
    <mergeCell ref="AK310:AT310"/>
    <mergeCell ref="AL314:AU314"/>
    <mergeCell ref="AL315:AU315"/>
    <mergeCell ref="AL316:AU316"/>
    <mergeCell ref="AL317:AU317"/>
    <mergeCell ref="AL318:AU318"/>
    <mergeCell ref="AL319:AU319"/>
    <mergeCell ref="AL320:AU320"/>
    <mergeCell ref="AK281:AS281"/>
    <mergeCell ref="AK282:AS282"/>
    <mergeCell ref="AK283:AS283"/>
    <mergeCell ref="AK284:AS284"/>
    <mergeCell ref="AK285:AS285"/>
    <mergeCell ref="AK286:AS286"/>
    <mergeCell ref="AK287:AS287"/>
    <mergeCell ref="AK288:AS288"/>
    <mergeCell ref="AK292:AT292"/>
    <mergeCell ref="AK293:AT293"/>
    <mergeCell ref="AK294:AT294"/>
    <mergeCell ref="AK295:AT295"/>
    <mergeCell ref="AK296:AT296"/>
    <mergeCell ref="AK297:AT297"/>
    <mergeCell ref="AK298:AT298"/>
    <mergeCell ref="AK299:AT299"/>
    <mergeCell ref="AK300:AT300"/>
    <mergeCell ref="AT281:AU281"/>
    <mergeCell ref="AT282:AU282"/>
    <mergeCell ref="AT283:AU283"/>
    <mergeCell ref="AT284:AU284"/>
    <mergeCell ref="AT285:AU285"/>
    <mergeCell ref="AT286:AU286"/>
    <mergeCell ref="AT287:AU287"/>
    <mergeCell ref="AT288:AU288"/>
    <mergeCell ref="AJ266:AS266"/>
    <mergeCell ref="AJ267:AS267"/>
    <mergeCell ref="AJ268:AS268"/>
    <mergeCell ref="AJ269:AS269"/>
    <mergeCell ref="AK229:AT229"/>
    <mergeCell ref="AK230:AT230"/>
    <mergeCell ref="AK231:AT231"/>
    <mergeCell ref="AK232:AT232"/>
    <mergeCell ref="AK233:AT233"/>
    <mergeCell ref="AK273:AS273"/>
    <mergeCell ref="AK274:AS274"/>
    <mergeCell ref="AK275:AS275"/>
    <mergeCell ref="AK276:AS276"/>
    <mergeCell ref="AK277:AS277"/>
    <mergeCell ref="AK278:AS278"/>
    <mergeCell ref="AK279:AS279"/>
    <mergeCell ref="AK280:AS280"/>
    <mergeCell ref="AT280:AU280"/>
    <mergeCell ref="AI85:AN85"/>
    <mergeCell ref="AI86:AN86"/>
    <mergeCell ref="AI87:AN87"/>
    <mergeCell ref="AI88:AN88"/>
    <mergeCell ref="AI89:AN89"/>
    <mergeCell ref="AI90:AN90"/>
    <mergeCell ref="AI91:AN91"/>
    <mergeCell ref="AI92:AN92"/>
    <mergeCell ref="AI93:AN93"/>
    <mergeCell ref="AJ237:AS237"/>
    <mergeCell ref="AJ238:AS238"/>
    <mergeCell ref="AJ239:AS239"/>
    <mergeCell ref="AJ240:AS240"/>
    <mergeCell ref="AJ241:AS241"/>
    <mergeCell ref="AJ242:AS242"/>
    <mergeCell ref="AJ243:AS243"/>
    <mergeCell ref="AJ244:AS244"/>
    <mergeCell ref="AM154:AU154"/>
    <mergeCell ref="AM155:AU155"/>
    <mergeCell ref="AM156:AU156"/>
    <mergeCell ref="AM157:AU157"/>
    <mergeCell ref="AM158:AU158"/>
    <mergeCell ref="AM159:AU159"/>
    <mergeCell ref="AM160:AU160"/>
    <mergeCell ref="AM161:AU161"/>
    <mergeCell ref="AN165:AU165"/>
    <mergeCell ref="AN166:AU166"/>
    <mergeCell ref="AN167:AU167"/>
    <mergeCell ref="AN168:AU168"/>
    <mergeCell ref="AN169:AU169"/>
    <mergeCell ref="AN170:AU170"/>
    <mergeCell ref="AN171:AU171"/>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I82:AN82"/>
    <mergeCell ref="AI83:AN83"/>
    <mergeCell ref="AI84:AN84"/>
    <mergeCell ref="AI48:AQ48"/>
    <mergeCell ref="AI49:AQ49"/>
    <mergeCell ref="AI50:AQ50"/>
    <mergeCell ref="AI51:AQ51"/>
    <mergeCell ref="AI52:AQ52"/>
    <mergeCell ref="AI53:AQ53"/>
    <mergeCell ref="AI54:AQ54"/>
    <mergeCell ref="AI55:AQ55"/>
    <mergeCell ref="AI56:AQ56"/>
    <mergeCell ref="AI57:AQ57"/>
    <mergeCell ref="AI61:AN61"/>
    <mergeCell ref="AI62:AN62"/>
    <mergeCell ref="AI63:AN63"/>
    <mergeCell ref="AI64:AN64"/>
    <mergeCell ref="AI65:AN65"/>
    <mergeCell ref="AI66:AN66"/>
    <mergeCell ref="AI67:AN67"/>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30:AN130"/>
    <mergeCell ref="AH131:AN131"/>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7:AN97"/>
    <mergeCell ref="AH98:AN98"/>
    <mergeCell ref="AH99:AN99"/>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G152:AL152"/>
    <mergeCell ref="AG153:AL153"/>
    <mergeCell ref="AG154:AL154"/>
    <mergeCell ref="AG155:AL155"/>
    <mergeCell ref="AG156:AL156"/>
    <mergeCell ref="AG157:AL157"/>
    <mergeCell ref="AG158:AL158"/>
    <mergeCell ref="AG159:AL159"/>
    <mergeCell ref="AG160:AL160"/>
    <mergeCell ref="AG161:AL161"/>
    <mergeCell ref="AG165:AM165"/>
    <mergeCell ref="AG166:AM166"/>
    <mergeCell ref="AG167:AM167"/>
    <mergeCell ref="AG168:AM168"/>
    <mergeCell ref="AG169:AM169"/>
    <mergeCell ref="AG170:AM170"/>
    <mergeCell ref="AG171:AM171"/>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G150:AL150"/>
    <mergeCell ref="AG151:AL151"/>
    <mergeCell ref="AE195:AO195"/>
    <mergeCell ref="AE196:AO196"/>
    <mergeCell ref="AE197:AO197"/>
    <mergeCell ref="AE198:AO198"/>
    <mergeCell ref="AE199:AO199"/>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AF188:AP188"/>
    <mergeCell ref="AF189:AP189"/>
    <mergeCell ref="AF190:AP190"/>
    <mergeCell ref="AF191:AP191"/>
    <mergeCell ref="U187:AE187"/>
    <mergeCell ref="U188:AE188"/>
    <mergeCell ref="U189:AE189"/>
    <mergeCell ref="U190:AE190"/>
    <mergeCell ref="U191:AE191"/>
    <mergeCell ref="AB328:AK328"/>
    <mergeCell ref="AB329:AK329"/>
    <mergeCell ref="AB330:AK330"/>
    <mergeCell ref="AB334:AK334"/>
    <mergeCell ref="AB335:AK335"/>
    <mergeCell ref="AB336:AK336"/>
    <mergeCell ref="AB337:AK337"/>
    <mergeCell ref="AB338:AK338"/>
    <mergeCell ref="AB339:AK339"/>
    <mergeCell ref="AC223:AM223"/>
    <mergeCell ref="AC224:AM224"/>
    <mergeCell ref="AC225:AM225"/>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D216:AN216"/>
    <mergeCell ref="AD217:AN217"/>
    <mergeCell ref="AD218:AN218"/>
    <mergeCell ref="AD219:AN219"/>
    <mergeCell ref="AJ245:AS245"/>
    <mergeCell ref="AJ246:AS246"/>
    <mergeCell ref="AJ247:AS247"/>
    <mergeCell ref="AA305:AJ305"/>
    <mergeCell ref="AA306:AJ306"/>
    <mergeCell ref="AA307:AJ307"/>
    <mergeCell ref="AA308:AJ308"/>
    <mergeCell ref="AA309:AJ309"/>
    <mergeCell ref="AA310:AJ310"/>
    <mergeCell ref="AB314:AK314"/>
    <mergeCell ref="AB315:AK315"/>
    <mergeCell ref="AB316:AK316"/>
    <mergeCell ref="AB317:AK317"/>
    <mergeCell ref="AB318:AK318"/>
    <mergeCell ref="AB319:AK319"/>
    <mergeCell ref="AB320:AK320"/>
    <mergeCell ref="AB321:AK321"/>
    <mergeCell ref="AB322:AK322"/>
    <mergeCell ref="AB323:AK323"/>
    <mergeCell ref="AB327:AK327"/>
    <mergeCell ref="Q317:AA317"/>
    <mergeCell ref="Q318:AA318"/>
    <mergeCell ref="Q319:AA319"/>
    <mergeCell ref="Q320:AA320"/>
    <mergeCell ref="Q321:AA321"/>
    <mergeCell ref="Q322:AA322"/>
    <mergeCell ref="Q323:AA323"/>
    <mergeCell ref="Q327:AA327"/>
    <mergeCell ref="AA285:AJ285"/>
    <mergeCell ref="AA286:AJ286"/>
    <mergeCell ref="AA287:AJ287"/>
    <mergeCell ref="AA288:AJ288"/>
    <mergeCell ref="AA292:AJ292"/>
    <mergeCell ref="AA293:AJ293"/>
    <mergeCell ref="AA294:AJ294"/>
    <mergeCell ref="AA295:AJ295"/>
    <mergeCell ref="AA296:AJ296"/>
    <mergeCell ref="AA297:AJ297"/>
    <mergeCell ref="AA298:AJ298"/>
    <mergeCell ref="AA299:AJ299"/>
    <mergeCell ref="AA300:AJ300"/>
    <mergeCell ref="AA301:AJ301"/>
    <mergeCell ref="AA302:AJ302"/>
    <mergeCell ref="AA303:AJ303"/>
    <mergeCell ref="AA304:AJ304"/>
    <mergeCell ref="AA229:AJ229"/>
    <mergeCell ref="AA230:AJ230"/>
    <mergeCell ref="AA231:AJ231"/>
    <mergeCell ref="AA232:AJ232"/>
    <mergeCell ref="AA233:AJ233"/>
    <mergeCell ref="AA273:AJ273"/>
    <mergeCell ref="AA274:AJ274"/>
    <mergeCell ref="AA275:AJ275"/>
    <mergeCell ref="AA276:AJ276"/>
    <mergeCell ref="AA277:AJ277"/>
    <mergeCell ref="AA278:AJ278"/>
    <mergeCell ref="AA279:AJ279"/>
    <mergeCell ref="AA280:AJ280"/>
    <mergeCell ref="AA281:AJ281"/>
    <mergeCell ref="AA282:AJ282"/>
    <mergeCell ref="AA283:AJ283"/>
    <mergeCell ref="AA284:AJ284"/>
    <mergeCell ref="AJ248:AS248"/>
    <mergeCell ref="AJ249:AS249"/>
    <mergeCell ref="AJ250:AS250"/>
    <mergeCell ref="AJ251:AS251"/>
    <mergeCell ref="AJ255:AS255"/>
    <mergeCell ref="AJ256:AS256"/>
    <mergeCell ref="AJ257:AS257"/>
    <mergeCell ref="AJ258:AS258"/>
    <mergeCell ref="AJ259:AS259"/>
    <mergeCell ref="AJ260:AS260"/>
    <mergeCell ref="AJ261:AS261"/>
    <mergeCell ref="AJ262:AS262"/>
    <mergeCell ref="AJ263:AS263"/>
    <mergeCell ref="AJ264:AS264"/>
    <mergeCell ref="AJ265:AS265"/>
  </mergeCells>
  <pageMargins left="0.7" right="0.7" top="0.75" bottom="0.75" header="0.3" footer="0.3"/>
  <pageSetup paperSize="9" scale="96" orientation="portrait" r:id="rId1"/>
  <headerFooter alignWithMargins="0">
    <oddFooter>&amp;R_x000D_&amp;1#&amp;"Calibri"&amp;10&amp;K0078D7 Classification : Internal</oddFooter>
  </headerFooter>
  <rowBreaks count="2" manualBreakCount="2">
    <brk id="58" max="16383" man="1"/>
    <brk id="13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47"/>
  <sheetViews>
    <sheetView view="pageBreakPreview" topLeftCell="A2" zoomScale="60" zoomScaleNormal="100" workbookViewId="0"/>
  </sheetViews>
  <sheetFormatPr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7"/>
      <c r="D2" s="67"/>
      <c r="E2" s="67"/>
    </row>
    <row r="3" spans="3:8" s="1" customFormat="1" ht="22.95" customHeight="1" x14ac:dyDescent="0.15">
      <c r="C3" s="67"/>
      <c r="D3" s="67"/>
      <c r="E3" s="67"/>
      <c r="F3" s="73" t="s">
        <v>14</v>
      </c>
      <c r="G3" s="73"/>
      <c r="H3" s="73"/>
    </row>
    <row r="4" spans="3:8" s="1" customFormat="1" ht="6.3" customHeight="1" x14ac:dyDescent="0.15">
      <c r="C4" s="67"/>
      <c r="D4" s="67"/>
      <c r="E4" s="67"/>
    </row>
    <row r="5" spans="3:8" s="1" customFormat="1" ht="9.6" customHeight="1" x14ac:dyDescent="0.15"/>
    <row r="6" spans="3:8" s="1" customFormat="1" ht="33" customHeight="1" x14ac:dyDescent="0.15">
      <c r="C6" s="69" t="s">
        <v>1217</v>
      </c>
      <c r="D6" s="69"/>
      <c r="E6" s="69"/>
      <c r="F6" s="69"/>
      <c r="G6" s="69"/>
    </row>
    <row r="7" spans="3:8" s="1" customFormat="1" ht="6.9" customHeight="1" x14ac:dyDescent="0.15"/>
    <row r="8" spans="3:8" s="1" customFormat="1" ht="5.25" customHeight="1" x14ac:dyDescent="0.15">
      <c r="C8" s="62" t="s">
        <v>1095</v>
      </c>
      <c r="D8" s="62"/>
    </row>
    <row r="9" spans="3:8" s="1" customFormat="1" ht="21.3" customHeight="1" x14ac:dyDescent="0.15">
      <c r="C9" s="62"/>
      <c r="D9" s="62"/>
      <c r="F9" s="3">
        <v>45900</v>
      </c>
    </row>
    <row r="10" spans="3:8" s="1" customFormat="1" ht="2.7" customHeight="1" x14ac:dyDescent="0.15">
      <c r="C10" s="62"/>
      <c r="D10" s="62"/>
    </row>
    <row r="11" spans="3:8" s="1" customFormat="1" ht="2.1" customHeight="1" x14ac:dyDescent="0.15"/>
    <row r="12" spans="3:8" s="1" customFormat="1" ht="19.2" customHeight="1" x14ac:dyDescent="0.15">
      <c r="D12" s="82" t="s">
        <v>1218</v>
      </c>
      <c r="E12" s="82"/>
      <c r="F12" s="82"/>
      <c r="G12" s="82"/>
      <c r="H12" s="82"/>
    </row>
    <row r="13" spans="3:8" s="1" customFormat="1" ht="238.35" customHeight="1" x14ac:dyDescent="0.15"/>
    <row r="14" spans="3:8" s="1" customFormat="1" ht="19.2" customHeight="1" x14ac:dyDescent="0.15">
      <c r="C14" s="82" t="s">
        <v>1219</v>
      </c>
      <c r="D14" s="82"/>
      <c r="E14" s="82"/>
      <c r="F14" s="82"/>
      <c r="G14" s="82"/>
      <c r="H14" s="82"/>
    </row>
    <row r="15" spans="3:8" s="1" customFormat="1" ht="399.45" customHeight="1" x14ac:dyDescent="0.15"/>
    <row r="16" spans="3:8" s="1" customFormat="1" ht="19.2" customHeight="1" x14ac:dyDescent="0.15">
      <c r="C16" s="82" t="s">
        <v>1220</v>
      </c>
      <c r="D16" s="82"/>
      <c r="E16" s="82"/>
      <c r="F16" s="82"/>
      <c r="G16" s="82"/>
      <c r="H16" s="82"/>
    </row>
    <row r="17" spans="3:8" s="1" customFormat="1" ht="355.2" customHeight="1" x14ac:dyDescent="0.15"/>
    <row r="18" spans="3:8" s="1" customFormat="1" ht="19.2" customHeight="1" x14ac:dyDescent="0.15">
      <c r="C18" s="82" t="s">
        <v>1221</v>
      </c>
      <c r="D18" s="82"/>
      <c r="E18" s="82"/>
      <c r="F18" s="82"/>
      <c r="G18" s="82"/>
    </row>
    <row r="19" spans="3:8" s="1" customFormat="1" ht="393.6" customHeight="1" x14ac:dyDescent="0.15"/>
    <row r="20" spans="3:8" s="1" customFormat="1" ht="19.2" customHeight="1" x14ac:dyDescent="0.15">
      <c r="C20" s="82" t="s">
        <v>1222</v>
      </c>
      <c r="D20" s="82"/>
      <c r="E20" s="82"/>
      <c r="F20" s="82"/>
      <c r="G20" s="82"/>
    </row>
    <row r="21" spans="3:8" s="1" customFormat="1" ht="352.5" customHeight="1" x14ac:dyDescent="0.15"/>
    <row r="22" spans="3:8" s="1" customFormat="1" ht="19.2" customHeight="1" x14ac:dyDescent="0.15">
      <c r="C22" s="82" t="s">
        <v>1223</v>
      </c>
      <c r="D22" s="82"/>
      <c r="E22" s="82"/>
      <c r="F22" s="82"/>
      <c r="G22" s="82"/>
    </row>
    <row r="23" spans="3:8" s="1" customFormat="1" ht="375.9" customHeight="1" x14ac:dyDescent="0.15"/>
    <row r="24" spans="3:8" s="1" customFormat="1" ht="19.649999999999999" customHeight="1" x14ac:dyDescent="0.15">
      <c r="C24" s="82" t="s">
        <v>1224</v>
      </c>
      <c r="D24" s="82"/>
      <c r="E24" s="82"/>
      <c r="F24" s="82"/>
      <c r="G24" s="82"/>
    </row>
    <row r="25" spans="3:8" s="1" customFormat="1" ht="263.39999999999998" customHeight="1" x14ac:dyDescent="0.15"/>
    <row r="26" spans="3:8" s="1" customFormat="1" ht="19.2" customHeight="1" x14ac:dyDescent="0.15">
      <c r="C26" s="82" t="s">
        <v>1225</v>
      </c>
      <c r="D26" s="82"/>
      <c r="E26" s="82"/>
      <c r="F26" s="82"/>
      <c r="G26" s="82"/>
      <c r="H26" s="82"/>
    </row>
    <row r="27" spans="3:8" s="1" customFormat="1" ht="175.95" customHeight="1" x14ac:dyDescent="0.15"/>
    <row r="28" spans="3:8" s="1" customFormat="1" ht="19.2" customHeight="1" x14ac:dyDescent="0.15">
      <c r="C28" s="82" t="s">
        <v>1226</v>
      </c>
      <c r="D28" s="82"/>
      <c r="E28" s="82"/>
      <c r="F28" s="82"/>
      <c r="G28" s="82"/>
    </row>
    <row r="29" spans="3:8" s="1" customFormat="1" ht="284.7" customHeight="1" x14ac:dyDescent="0.15"/>
    <row r="30" spans="3:8" s="1" customFormat="1" ht="19.2" customHeight="1" x14ac:dyDescent="0.15">
      <c r="C30" s="82" t="s">
        <v>1227</v>
      </c>
      <c r="D30" s="82"/>
      <c r="E30" s="82"/>
      <c r="F30" s="82"/>
      <c r="G30" s="82"/>
    </row>
    <row r="31" spans="3:8" s="1" customFormat="1" ht="195.15" customHeight="1" x14ac:dyDescent="0.15"/>
    <row r="32" spans="3:8" s="1" customFormat="1" ht="19.2" customHeight="1" x14ac:dyDescent="0.15">
      <c r="C32" s="82" t="s">
        <v>1228</v>
      </c>
      <c r="D32" s="82"/>
      <c r="E32" s="82"/>
      <c r="F32" s="82"/>
      <c r="G32" s="82"/>
    </row>
    <row r="33" spans="2:8" s="1" customFormat="1" ht="193.05" customHeight="1" x14ac:dyDescent="0.15"/>
    <row r="34" spans="2:8" s="1" customFormat="1" ht="19.2" customHeight="1" x14ac:dyDescent="0.15">
      <c r="C34" s="82" t="s">
        <v>1229</v>
      </c>
      <c r="D34" s="82"/>
      <c r="E34" s="82"/>
      <c r="F34" s="82"/>
      <c r="G34" s="82"/>
      <c r="H34" s="82"/>
    </row>
    <row r="35" spans="2:8" s="1" customFormat="1" ht="341.25" customHeight="1" x14ac:dyDescent="0.15"/>
    <row r="36" spans="2:8" s="1" customFormat="1" ht="19.2" customHeight="1" x14ac:dyDescent="0.15">
      <c r="C36" s="82" t="s">
        <v>1230</v>
      </c>
      <c r="D36" s="82"/>
      <c r="E36" s="82"/>
      <c r="F36" s="82"/>
      <c r="G36" s="82"/>
      <c r="H36" s="82"/>
    </row>
    <row r="37" spans="2:8" s="1" customFormat="1" ht="318.89999999999998" customHeight="1" x14ac:dyDescent="0.15"/>
    <row r="38" spans="2:8" s="1" customFormat="1" ht="19.2" customHeight="1" x14ac:dyDescent="0.15">
      <c r="C38" s="82" t="s">
        <v>1231</v>
      </c>
      <c r="D38" s="82"/>
      <c r="E38" s="82"/>
      <c r="F38" s="82"/>
      <c r="G38" s="82"/>
    </row>
    <row r="39" spans="2:8" s="1" customFormat="1" ht="278.85000000000002" customHeight="1" x14ac:dyDescent="0.15"/>
    <row r="40" spans="2:8" s="1" customFormat="1" ht="19.2" customHeight="1" x14ac:dyDescent="0.15">
      <c r="C40" s="82" t="s">
        <v>1232</v>
      </c>
      <c r="D40" s="82"/>
      <c r="E40" s="82"/>
      <c r="F40" s="82"/>
      <c r="G40" s="82"/>
    </row>
    <row r="41" spans="2:8" s="1" customFormat="1" ht="361.5" customHeight="1" x14ac:dyDescent="0.15"/>
    <row r="42" spans="2:8" s="1" customFormat="1" ht="19.2" customHeight="1" x14ac:dyDescent="0.15">
      <c r="C42" s="82" t="s">
        <v>1233</v>
      </c>
      <c r="D42" s="82"/>
      <c r="E42" s="82"/>
      <c r="F42" s="82"/>
      <c r="G42" s="82"/>
    </row>
    <row r="43" spans="2:8" s="1" customFormat="1" ht="400.95" customHeight="1" x14ac:dyDescent="0.15"/>
    <row r="44" spans="2:8" s="1" customFormat="1" ht="19.2" customHeight="1" x14ac:dyDescent="0.15">
      <c r="B44" s="82" t="s">
        <v>1234</v>
      </c>
      <c r="C44" s="82"/>
      <c r="D44" s="82"/>
      <c r="E44" s="82"/>
      <c r="F44" s="82"/>
      <c r="G44" s="82"/>
    </row>
    <row r="45" spans="2:8" s="1" customFormat="1" ht="181.35" customHeight="1" x14ac:dyDescent="0.15"/>
    <row r="46" spans="2:8" s="1" customFormat="1" ht="19.2" customHeight="1" x14ac:dyDescent="0.15">
      <c r="C46" s="82" t="s">
        <v>1235</v>
      </c>
      <c r="D46" s="82"/>
      <c r="E46" s="82"/>
      <c r="F46" s="82"/>
      <c r="G46" s="82"/>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50" orientation="portrait" r:id="rId1"/>
  <headerFooter alignWithMargins="0">
    <oddFooter>&amp;R_x000D_&amp;1#&amp;"Calibri"&amp;10&amp;K0078D7 Classification : Internal</oddFooter>
  </headerFooter>
  <rowBreaks count="4" manualBreakCount="4">
    <brk id="15" max="16383" man="1"/>
    <brk id="23" max="16383" man="1"/>
    <brk id="33" max="16383" man="1"/>
    <brk id="4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7"/>
      <c r="C2" s="67"/>
    </row>
    <row r="3" spans="2:9" s="1" customFormat="1" ht="22.95" customHeight="1" x14ac:dyDescent="0.15">
      <c r="B3" s="67"/>
      <c r="C3" s="67"/>
      <c r="D3" s="73" t="s">
        <v>14</v>
      </c>
      <c r="E3" s="73"/>
      <c r="F3" s="73"/>
      <c r="G3" s="73"/>
      <c r="H3" s="73"/>
      <c r="I3" s="73"/>
    </row>
    <row r="4" spans="2:9" s="1" customFormat="1" ht="6.3" customHeight="1" x14ac:dyDescent="0.15">
      <c r="B4" s="67"/>
      <c r="C4" s="67"/>
    </row>
    <row r="5" spans="2:9" s="1" customFormat="1" ht="9" customHeight="1" x14ac:dyDescent="0.15"/>
    <row r="6" spans="2:9" s="1" customFormat="1" ht="33" customHeight="1" x14ac:dyDescent="0.15">
      <c r="B6" s="69" t="s">
        <v>1241</v>
      </c>
      <c r="C6" s="69"/>
      <c r="D6" s="69"/>
      <c r="E6" s="69"/>
      <c r="F6" s="69"/>
      <c r="G6" s="69"/>
      <c r="H6" s="69"/>
    </row>
    <row r="7" spans="2:9" s="1" customFormat="1" ht="14.4" customHeight="1" x14ac:dyDescent="0.15"/>
    <row r="8" spans="2:9" s="1" customFormat="1" ht="21.3" customHeight="1" x14ac:dyDescent="0.15">
      <c r="B8" s="62" t="s">
        <v>1095</v>
      </c>
      <c r="D8" s="3">
        <v>45900</v>
      </c>
    </row>
    <row r="9" spans="2:9" s="1" customFormat="1" ht="1.05" customHeight="1" x14ac:dyDescent="0.15">
      <c r="B9" s="62"/>
    </row>
    <row r="10" spans="2:9" s="1" customFormat="1" ht="12.75" customHeight="1" x14ac:dyDescent="0.15"/>
    <row r="11" spans="2:9" s="1" customFormat="1" ht="19.2" customHeight="1" x14ac:dyDescent="0.15">
      <c r="B11" s="105" t="s">
        <v>1242</v>
      </c>
      <c r="C11" s="105"/>
      <c r="D11" s="105"/>
      <c r="E11" s="105"/>
      <c r="F11" s="105"/>
      <c r="G11" s="105"/>
      <c r="H11" s="105"/>
    </row>
    <row r="12" spans="2:9" s="1" customFormat="1" ht="14.85" customHeight="1" x14ac:dyDescent="0.15"/>
    <row r="13" spans="2:9" s="1" customFormat="1" ht="14.85" customHeight="1" x14ac:dyDescent="0.15">
      <c r="B13" s="4"/>
      <c r="C13" s="106" t="s">
        <v>1103</v>
      </c>
      <c r="D13" s="106"/>
      <c r="E13" s="20" t="s">
        <v>1104</v>
      </c>
      <c r="F13" s="20" t="s">
        <v>1105</v>
      </c>
      <c r="G13" s="20" t="s">
        <v>1104</v>
      </c>
    </row>
    <row r="14" spans="2:9" s="1" customFormat="1" ht="14.85" customHeight="1" x14ac:dyDescent="0.15">
      <c r="B14" s="6" t="s">
        <v>1236</v>
      </c>
      <c r="C14" s="107">
        <v>2920381936.7899799</v>
      </c>
      <c r="D14" s="107"/>
      <c r="E14" s="47">
        <v>0.99693314003713596</v>
      </c>
      <c r="F14" s="48">
        <v>41079</v>
      </c>
      <c r="G14" s="47">
        <v>0.99805631818071405</v>
      </c>
    </row>
    <row r="15" spans="2:9" s="1" customFormat="1" ht="2.7" customHeight="1" x14ac:dyDescent="0.15"/>
    <row r="16" spans="2:9" s="1" customFormat="1" ht="14.85" customHeight="1" x14ac:dyDescent="0.15">
      <c r="B16" s="6" t="s">
        <v>1237</v>
      </c>
      <c r="C16" s="107">
        <v>7735947.0700000003</v>
      </c>
      <c r="D16" s="107"/>
      <c r="E16" s="47">
        <v>2.6408264982399001E-3</v>
      </c>
      <c r="F16" s="48">
        <v>67</v>
      </c>
      <c r="G16" s="47">
        <v>1.62783352365218E-3</v>
      </c>
    </row>
    <row r="17" spans="2:7" s="1" customFormat="1" ht="1.05" customHeight="1" x14ac:dyDescent="0.15"/>
    <row r="18" spans="2:7" s="1" customFormat="1" ht="14.85" customHeight="1" x14ac:dyDescent="0.15">
      <c r="B18" s="6" t="s">
        <v>1238</v>
      </c>
      <c r="C18" s="107"/>
      <c r="D18" s="107"/>
      <c r="E18" s="47"/>
      <c r="F18" s="48"/>
      <c r="G18" s="47"/>
    </row>
    <row r="19" spans="2:7" s="1" customFormat="1" ht="2.1" customHeight="1" x14ac:dyDescent="0.15"/>
    <row r="20" spans="2:7" s="1" customFormat="1" ht="14.85" customHeight="1" x14ac:dyDescent="0.15">
      <c r="B20" s="6" t="s">
        <v>1239</v>
      </c>
      <c r="C20" s="107">
        <v>804163.44</v>
      </c>
      <c r="D20" s="107"/>
      <c r="E20" s="47">
        <v>2.7451792289314998E-4</v>
      </c>
      <c r="F20" s="48">
        <v>11</v>
      </c>
      <c r="G20" s="47">
        <v>2.6725625015184998E-4</v>
      </c>
    </row>
    <row r="21" spans="2:7" s="1" customFormat="1" ht="2.1" customHeight="1" x14ac:dyDescent="0.15"/>
    <row r="22" spans="2:7" s="1" customFormat="1" ht="14.85" customHeight="1" x14ac:dyDescent="0.15">
      <c r="B22" s="6" t="s">
        <v>1240</v>
      </c>
      <c r="C22" s="107">
        <v>443844.46</v>
      </c>
      <c r="D22" s="107"/>
      <c r="E22" s="47">
        <v>1.5151554172474201E-4</v>
      </c>
      <c r="F22" s="48">
        <v>2</v>
      </c>
      <c r="G22" s="47">
        <v>4.8592045482154601E-5</v>
      </c>
    </row>
    <row r="23" spans="2:7" s="1" customFormat="1" ht="1.05" customHeight="1" x14ac:dyDescent="0.15"/>
    <row r="24" spans="2:7" s="1" customFormat="1" ht="14.85" customHeight="1" x14ac:dyDescent="0.15">
      <c r="B24" s="5" t="s">
        <v>72</v>
      </c>
      <c r="C24" s="108">
        <v>2929365891.7600002</v>
      </c>
      <c r="D24" s="108"/>
      <c r="E24" s="49">
        <v>1</v>
      </c>
      <c r="F24" s="50">
        <v>41159</v>
      </c>
      <c r="G24" s="49">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369"/>
  <sheetViews>
    <sheetView view="pageBreakPreview" zoomScale="60" zoomScaleNormal="100" workbookViewId="0">
      <selection activeCell="D8" sqref="D8"/>
    </sheetView>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7"/>
      <c r="D1" s="67"/>
      <c r="E1" s="67"/>
      <c r="F1" s="67"/>
      <c r="G1" s="67"/>
    </row>
    <row r="2" spans="2:14" s="1" customFormat="1" ht="22.95" customHeight="1" x14ac:dyDescent="0.15">
      <c r="C2" s="67"/>
      <c r="D2" s="67"/>
      <c r="E2" s="67"/>
      <c r="F2" s="67"/>
      <c r="G2" s="67"/>
      <c r="I2" s="73" t="s">
        <v>14</v>
      </c>
      <c r="J2" s="73"/>
      <c r="K2" s="73"/>
      <c r="L2" s="73"/>
      <c r="M2" s="73"/>
      <c r="N2" s="73"/>
    </row>
    <row r="3" spans="2:14" s="1" customFormat="1" ht="5.85" customHeight="1" x14ac:dyDescent="0.15">
      <c r="C3" s="67"/>
      <c r="D3" s="67"/>
      <c r="E3" s="67"/>
      <c r="F3" s="67"/>
      <c r="G3" s="67"/>
    </row>
    <row r="4" spans="2:14" s="1" customFormat="1" ht="2.1" customHeight="1" x14ac:dyDescent="0.15"/>
    <row r="5" spans="2:14" s="1" customFormat="1" ht="31.95" customHeight="1" x14ac:dyDescent="0.15">
      <c r="C5" s="69" t="s">
        <v>1252</v>
      </c>
      <c r="D5" s="69"/>
      <c r="E5" s="69"/>
      <c r="F5" s="69"/>
      <c r="G5" s="69"/>
      <c r="H5" s="69"/>
      <c r="I5" s="69"/>
      <c r="J5" s="69"/>
      <c r="K5" s="69"/>
      <c r="L5" s="69"/>
      <c r="M5" s="69"/>
    </row>
    <row r="6" spans="2:14" s="1" customFormat="1" ht="2.1" customHeight="1" x14ac:dyDescent="0.15"/>
    <row r="7" spans="2:14" s="1" customFormat="1" ht="2.1" customHeight="1" x14ac:dyDescent="0.15">
      <c r="C7" s="62" t="s">
        <v>1095</v>
      </c>
      <c r="D7" s="62"/>
      <c r="E7" s="62"/>
    </row>
    <row r="8" spans="2:14" s="1" customFormat="1" ht="21.3" customHeight="1" x14ac:dyDescent="0.15">
      <c r="H8" s="114">
        <v>45870</v>
      </c>
      <c r="I8" s="114"/>
    </row>
    <row r="9" spans="2:14" s="1" customFormat="1" ht="4.2" customHeight="1" x14ac:dyDescent="0.15"/>
    <row r="10" spans="2:14" s="1" customFormat="1" ht="17.55" customHeight="1" x14ac:dyDescent="0.15">
      <c r="B10" s="109" t="s">
        <v>1253</v>
      </c>
      <c r="C10" s="109"/>
      <c r="D10" s="109"/>
      <c r="E10" s="109"/>
      <c r="F10" s="109"/>
      <c r="G10" s="60" t="s">
        <v>1254</v>
      </c>
      <c r="H10" s="113" t="s">
        <v>1255</v>
      </c>
      <c r="I10" s="113"/>
      <c r="J10" s="113"/>
      <c r="K10" s="113"/>
    </row>
    <row r="11" spans="2:14" s="1" customFormat="1" ht="27.15" customHeight="1" x14ac:dyDescent="0.15">
      <c r="C11" s="51" t="s">
        <v>1243</v>
      </c>
      <c r="D11" s="20" t="s">
        <v>1244</v>
      </c>
      <c r="E11" s="20" t="s">
        <v>1245</v>
      </c>
      <c r="F11" s="51" t="s">
        <v>1246</v>
      </c>
      <c r="G11" s="111" t="s">
        <v>1247</v>
      </c>
      <c r="H11" s="111"/>
      <c r="I11" s="106" t="s">
        <v>1248</v>
      </c>
      <c r="J11" s="106"/>
      <c r="K11" s="20" t="s">
        <v>1249</v>
      </c>
      <c r="L11" s="20" t="s">
        <v>1250</v>
      </c>
      <c r="M11" s="20" t="s">
        <v>1251</v>
      </c>
    </row>
    <row r="12" spans="2:14" s="1" customFormat="1" ht="12.75" customHeight="1" x14ac:dyDescent="0.15">
      <c r="C12" s="52">
        <v>45870</v>
      </c>
      <c r="D12" s="53">
        <v>45901</v>
      </c>
      <c r="E12" s="12">
        <v>1</v>
      </c>
      <c r="F12" s="54">
        <v>31</v>
      </c>
      <c r="G12" s="110">
        <v>2250000000</v>
      </c>
      <c r="H12" s="110"/>
      <c r="I12" s="92">
        <v>2907936197.6809802</v>
      </c>
      <c r="J12" s="92"/>
      <c r="K12" s="12">
        <v>2903004122.6968598</v>
      </c>
      <c r="L12" s="12">
        <v>2895621185.7612801</v>
      </c>
      <c r="M12" s="12">
        <v>2883356652.0247998</v>
      </c>
    </row>
    <row r="13" spans="2:14" s="1" customFormat="1" ht="12.75" customHeight="1" x14ac:dyDescent="0.15">
      <c r="C13" s="52">
        <v>45870</v>
      </c>
      <c r="D13" s="53">
        <v>45931</v>
      </c>
      <c r="E13" s="12">
        <v>2</v>
      </c>
      <c r="F13" s="54">
        <v>61</v>
      </c>
      <c r="G13" s="110">
        <v>1750000000</v>
      </c>
      <c r="H13" s="110"/>
      <c r="I13" s="92">
        <v>2885861265.2356501</v>
      </c>
      <c r="J13" s="92"/>
      <c r="K13" s="12">
        <v>2876237792.5654502</v>
      </c>
      <c r="L13" s="12">
        <v>2861861739.8572698</v>
      </c>
      <c r="M13" s="12">
        <v>2838058555.2653999</v>
      </c>
    </row>
    <row r="14" spans="2:14" s="1" customFormat="1" ht="12.75" customHeight="1" x14ac:dyDescent="0.15">
      <c r="C14" s="52">
        <v>45870</v>
      </c>
      <c r="D14" s="53">
        <v>45962</v>
      </c>
      <c r="E14" s="12">
        <v>3</v>
      </c>
      <c r="F14" s="54">
        <v>92</v>
      </c>
      <c r="G14" s="110">
        <v>1750000000</v>
      </c>
      <c r="H14" s="110"/>
      <c r="I14" s="92">
        <v>2864010672.5040302</v>
      </c>
      <c r="J14" s="92"/>
      <c r="K14" s="12">
        <v>2849618689.4324398</v>
      </c>
      <c r="L14" s="12">
        <v>2828164740.8052101</v>
      </c>
      <c r="M14" s="12">
        <v>2792762640.3058701</v>
      </c>
    </row>
    <row r="15" spans="2:14" s="1" customFormat="1" ht="12.75" customHeight="1" x14ac:dyDescent="0.15">
      <c r="C15" s="52">
        <v>45870</v>
      </c>
      <c r="D15" s="53">
        <v>45992</v>
      </c>
      <c r="E15" s="12">
        <v>4</v>
      </c>
      <c r="F15" s="54">
        <v>122</v>
      </c>
      <c r="G15" s="110">
        <v>1750000000</v>
      </c>
      <c r="H15" s="110"/>
      <c r="I15" s="92">
        <v>2844211100.4963899</v>
      </c>
      <c r="J15" s="92"/>
      <c r="K15" s="12">
        <v>2825273564.7144198</v>
      </c>
      <c r="L15" s="12">
        <v>2797101500.9530401</v>
      </c>
      <c r="M15" s="12">
        <v>2750765902.5235</v>
      </c>
    </row>
    <row r="16" spans="2:14" s="1" customFormat="1" ht="12.75" customHeight="1" x14ac:dyDescent="0.15">
      <c r="C16" s="52">
        <v>45870</v>
      </c>
      <c r="D16" s="53">
        <v>46023</v>
      </c>
      <c r="E16" s="12">
        <v>5</v>
      </c>
      <c r="F16" s="54">
        <v>153</v>
      </c>
      <c r="G16" s="110">
        <v>1750000000</v>
      </c>
      <c r="H16" s="110"/>
      <c r="I16" s="92">
        <v>2823236351.74019</v>
      </c>
      <c r="J16" s="92"/>
      <c r="K16" s="12">
        <v>2799681936.39325</v>
      </c>
      <c r="L16" s="12">
        <v>2764715889.1956401</v>
      </c>
      <c r="M16" s="12">
        <v>2707400682.8219399</v>
      </c>
    </row>
    <row r="17" spans="3:13" s="1" customFormat="1" ht="12.75" customHeight="1" x14ac:dyDescent="0.15">
      <c r="C17" s="52">
        <v>45870</v>
      </c>
      <c r="D17" s="53">
        <v>46054</v>
      </c>
      <c r="E17" s="12">
        <v>6</v>
      </c>
      <c r="F17" s="54">
        <v>184</v>
      </c>
      <c r="G17" s="110">
        <v>1750000000</v>
      </c>
      <c r="H17" s="110"/>
      <c r="I17" s="92">
        <v>2803196808.4676099</v>
      </c>
      <c r="J17" s="92"/>
      <c r="K17" s="12">
        <v>2775094821.3606701</v>
      </c>
      <c r="L17" s="12">
        <v>2733466357.4791899</v>
      </c>
      <c r="M17" s="12">
        <v>2665461281.3449898</v>
      </c>
    </row>
    <row r="18" spans="3:13" s="1" customFormat="1" ht="12.75" customHeight="1" x14ac:dyDescent="0.15">
      <c r="C18" s="52">
        <v>45870</v>
      </c>
      <c r="D18" s="53">
        <v>46082</v>
      </c>
      <c r="E18" s="12">
        <v>7</v>
      </c>
      <c r="F18" s="54">
        <v>212</v>
      </c>
      <c r="G18" s="110">
        <v>1750000000</v>
      </c>
      <c r="H18" s="110"/>
      <c r="I18" s="92">
        <v>2782344464.5585799</v>
      </c>
      <c r="J18" s="92"/>
      <c r="K18" s="12">
        <v>2750231526.8059101</v>
      </c>
      <c r="L18" s="12">
        <v>2702752504.80902</v>
      </c>
      <c r="M18" s="12">
        <v>2625426925.6392202</v>
      </c>
    </row>
    <row r="19" spans="3:13" s="1" customFormat="1" ht="12.75" customHeight="1" x14ac:dyDescent="0.15">
      <c r="C19" s="52">
        <v>45870</v>
      </c>
      <c r="D19" s="53">
        <v>46113</v>
      </c>
      <c r="E19" s="12">
        <v>8</v>
      </c>
      <c r="F19" s="54">
        <v>243</v>
      </c>
      <c r="G19" s="110">
        <v>1750000000</v>
      </c>
      <c r="H19" s="110"/>
      <c r="I19" s="92">
        <v>2761918004.1512399</v>
      </c>
      <c r="J19" s="92"/>
      <c r="K19" s="12">
        <v>2725410470.8664198</v>
      </c>
      <c r="L19" s="12">
        <v>2671548330.2054801</v>
      </c>
      <c r="M19" s="12">
        <v>2584123772.1143899</v>
      </c>
    </row>
    <row r="20" spans="3:13" s="1" customFormat="1" ht="12.75" customHeight="1" x14ac:dyDescent="0.15">
      <c r="C20" s="52">
        <v>45870</v>
      </c>
      <c r="D20" s="53">
        <v>46143</v>
      </c>
      <c r="E20" s="12">
        <v>9</v>
      </c>
      <c r="F20" s="54">
        <v>273</v>
      </c>
      <c r="G20" s="110">
        <v>1750000000</v>
      </c>
      <c r="H20" s="110"/>
      <c r="I20" s="92">
        <v>2741274507.8052902</v>
      </c>
      <c r="J20" s="92"/>
      <c r="K20" s="12">
        <v>2700599773.0313301</v>
      </c>
      <c r="L20" s="12">
        <v>2640712427.5071702</v>
      </c>
      <c r="M20" s="12">
        <v>2543826391.7825799</v>
      </c>
    </row>
    <row r="21" spans="3:13" s="1" customFormat="1" ht="12.75" customHeight="1" x14ac:dyDescent="0.15">
      <c r="C21" s="52">
        <v>45870</v>
      </c>
      <c r="D21" s="53">
        <v>46174</v>
      </c>
      <c r="E21" s="12">
        <v>10</v>
      </c>
      <c r="F21" s="54">
        <v>304</v>
      </c>
      <c r="G21" s="110">
        <v>1750000000</v>
      </c>
      <c r="H21" s="110"/>
      <c r="I21" s="92">
        <v>2719075376.1227398</v>
      </c>
      <c r="J21" s="92"/>
      <c r="K21" s="12">
        <v>2674186705.3031602</v>
      </c>
      <c r="L21" s="12">
        <v>2608234893.7464499</v>
      </c>
      <c r="M21" s="12">
        <v>2501898459.7848902</v>
      </c>
    </row>
    <row r="22" spans="3:13" s="1" customFormat="1" ht="12.75" customHeight="1" x14ac:dyDescent="0.15">
      <c r="C22" s="52">
        <v>45870</v>
      </c>
      <c r="D22" s="53">
        <v>46204</v>
      </c>
      <c r="E22" s="12">
        <v>11</v>
      </c>
      <c r="F22" s="54">
        <v>334</v>
      </c>
      <c r="G22" s="110">
        <v>1750000000</v>
      </c>
      <c r="H22" s="110"/>
      <c r="I22" s="92">
        <v>2698634112.9633298</v>
      </c>
      <c r="J22" s="92"/>
      <c r="K22" s="12">
        <v>2649726472.9670701</v>
      </c>
      <c r="L22" s="12">
        <v>2578017062.4582901</v>
      </c>
      <c r="M22" s="12">
        <v>2462775643.6655202</v>
      </c>
    </row>
    <row r="23" spans="3:13" s="1" customFormat="1" ht="12.75" customHeight="1" x14ac:dyDescent="0.15">
      <c r="C23" s="52">
        <v>45870</v>
      </c>
      <c r="D23" s="53">
        <v>46235</v>
      </c>
      <c r="E23" s="12">
        <v>12</v>
      </c>
      <c r="F23" s="54">
        <v>365</v>
      </c>
      <c r="G23" s="110">
        <v>1750000000</v>
      </c>
      <c r="H23" s="110"/>
      <c r="I23" s="92">
        <v>2679316263.97367</v>
      </c>
      <c r="J23" s="92"/>
      <c r="K23" s="12">
        <v>2626296761.9828</v>
      </c>
      <c r="L23" s="12">
        <v>2548722974.5616899</v>
      </c>
      <c r="M23" s="12">
        <v>2424478380.6229</v>
      </c>
    </row>
    <row r="24" spans="3:13" s="1" customFormat="1" ht="12.75" customHeight="1" x14ac:dyDescent="0.15">
      <c r="C24" s="52">
        <v>45870</v>
      </c>
      <c r="D24" s="53">
        <v>46266</v>
      </c>
      <c r="E24" s="12">
        <v>13</v>
      </c>
      <c r="F24" s="54">
        <v>396</v>
      </c>
      <c r="G24" s="110">
        <v>1750000000</v>
      </c>
      <c r="H24" s="110"/>
      <c r="I24" s="92">
        <v>2658921302.9369998</v>
      </c>
      <c r="J24" s="92"/>
      <c r="K24" s="12">
        <v>2601884898.7013898</v>
      </c>
      <c r="L24" s="12">
        <v>2518610496.0016999</v>
      </c>
      <c r="M24" s="12">
        <v>2385686156.7572298</v>
      </c>
    </row>
    <row r="25" spans="3:13" s="1" customFormat="1" ht="12.75" customHeight="1" x14ac:dyDescent="0.15">
      <c r="C25" s="52">
        <v>45870</v>
      </c>
      <c r="D25" s="53">
        <v>46296</v>
      </c>
      <c r="E25" s="12">
        <v>14</v>
      </c>
      <c r="F25" s="54">
        <v>426</v>
      </c>
      <c r="G25" s="110">
        <v>1750000000</v>
      </c>
      <c r="H25" s="110"/>
      <c r="I25" s="92">
        <v>2638700612.4115</v>
      </c>
      <c r="J25" s="92"/>
      <c r="K25" s="12">
        <v>2577859688.0022898</v>
      </c>
      <c r="L25" s="12">
        <v>2489212486.73598</v>
      </c>
      <c r="M25" s="12">
        <v>2348174437.5200901</v>
      </c>
    </row>
    <row r="26" spans="3:13" s="1" customFormat="1" ht="12.75" customHeight="1" x14ac:dyDescent="0.15">
      <c r="C26" s="52">
        <v>45870</v>
      </c>
      <c r="D26" s="53">
        <v>46327</v>
      </c>
      <c r="E26" s="12">
        <v>15</v>
      </c>
      <c r="F26" s="54">
        <v>457</v>
      </c>
      <c r="G26" s="110">
        <v>1750000000</v>
      </c>
      <c r="H26" s="110"/>
      <c r="I26" s="92">
        <v>2619542104.8290701</v>
      </c>
      <c r="J26" s="92"/>
      <c r="K26" s="12">
        <v>2554802425.28967</v>
      </c>
      <c r="L26" s="12">
        <v>2460674158.2817898</v>
      </c>
      <c r="M26" s="12">
        <v>2311421310.5759201</v>
      </c>
    </row>
    <row r="27" spans="3:13" s="1" customFormat="1" ht="12.75" customHeight="1" x14ac:dyDescent="0.15">
      <c r="C27" s="52">
        <v>45870</v>
      </c>
      <c r="D27" s="53">
        <v>46357</v>
      </c>
      <c r="E27" s="12">
        <v>16</v>
      </c>
      <c r="F27" s="54">
        <v>487</v>
      </c>
      <c r="G27" s="110">
        <v>1750000000</v>
      </c>
      <c r="H27" s="110"/>
      <c r="I27" s="92">
        <v>2600579731.0257602</v>
      </c>
      <c r="J27" s="92"/>
      <c r="K27" s="12">
        <v>2532145575.3851099</v>
      </c>
      <c r="L27" s="12">
        <v>2432849401.1699901</v>
      </c>
      <c r="M27" s="12">
        <v>2275916445.87708</v>
      </c>
    </row>
    <row r="28" spans="3:13" s="1" customFormat="1" ht="12.75" customHeight="1" x14ac:dyDescent="0.15">
      <c r="C28" s="52">
        <v>45870</v>
      </c>
      <c r="D28" s="53">
        <v>46388</v>
      </c>
      <c r="E28" s="12">
        <v>17</v>
      </c>
      <c r="F28" s="54">
        <v>518</v>
      </c>
      <c r="G28" s="110">
        <v>1750000000</v>
      </c>
      <c r="H28" s="110"/>
      <c r="I28" s="92">
        <v>2580554367.84624</v>
      </c>
      <c r="J28" s="92"/>
      <c r="K28" s="12">
        <v>2508385543.3116999</v>
      </c>
      <c r="L28" s="12">
        <v>2403891921.13697</v>
      </c>
      <c r="M28" s="12">
        <v>2239301884.5332098</v>
      </c>
    </row>
    <row r="29" spans="3:13" s="1" customFormat="1" ht="12.75" customHeight="1" x14ac:dyDescent="0.15">
      <c r="C29" s="52">
        <v>45870</v>
      </c>
      <c r="D29" s="53">
        <v>46419</v>
      </c>
      <c r="E29" s="12">
        <v>18</v>
      </c>
      <c r="F29" s="54">
        <v>549</v>
      </c>
      <c r="G29" s="110">
        <v>1750000000</v>
      </c>
      <c r="H29" s="110"/>
      <c r="I29" s="92">
        <v>2561390674.4250898</v>
      </c>
      <c r="J29" s="92"/>
      <c r="K29" s="12">
        <v>2485534976.0142598</v>
      </c>
      <c r="L29" s="12">
        <v>2375935357.2937398</v>
      </c>
      <c r="M29" s="12">
        <v>2203885095.0001898</v>
      </c>
    </row>
    <row r="30" spans="3:13" s="1" customFormat="1" ht="12.75" customHeight="1" x14ac:dyDescent="0.15">
      <c r="C30" s="52">
        <v>45870</v>
      </c>
      <c r="D30" s="53">
        <v>46447</v>
      </c>
      <c r="E30" s="12">
        <v>19</v>
      </c>
      <c r="F30" s="54">
        <v>577</v>
      </c>
      <c r="G30" s="110">
        <v>1750000000</v>
      </c>
      <c r="H30" s="110"/>
      <c r="I30" s="92">
        <v>2542585126.2431002</v>
      </c>
      <c r="J30" s="92"/>
      <c r="K30" s="12">
        <v>2463506315.3371301</v>
      </c>
      <c r="L30" s="12">
        <v>2349468018.9808202</v>
      </c>
      <c r="M30" s="12">
        <v>2170995264.99474</v>
      </c>
    </row>
    <row r="31" spans="3:13" s="1" customFormat="1" ht="12.75" customHeight="1" x14ac:dyDescent="0.15">
      <c r="C31" s="52">
        <v>45870</v>
      </c>
      <c r="D31" s="53">
        <v>46478</v>
      </c>
      <c r="E31" s="12">
        <v>20</v>
      </c>
      <c r="F31" s="54">
        <v>608</v>
      </c>
      <c r="G31" s="110">
        <v>1750000000</v>
      </c>
      <c r="H31" s="110"/>
      <c r="I31" s="92">
        <v>2523435188.7996202</v>
      </c>
      <c r="J31" s="92"/>
      <c r="K31" s="12">
        <v>2440805154.7097001</v>
      </c>
      <c r="L31" s="12">
        <v>2321897599.4017801</v>
      </c>
      <c r="M31" s="12">
        <v>2136431735.5901201</v>
      </c>
    </row>
    <row r="32" spans="3:13" s="1" customFormat="1" ht="12.75" customHeight="1" x14ac:dyDescent="0.15">
      <c r="C32" s="52">
        <v>45870</v>
      </c>
      <c r="D32" s="53">
        <v>46508</v>
      </c>
      <c r="E32" s="12">
        <v>21</v>
      </c>
      <c r="F32" s="54">
        <v>638</v>
      </c>
      <c r="G32" s="110">
        <v>1750000000</v>
      </c>
      <c r="H32" s="110"/>
      <c r="I32" s="92">
        <v>2504578769.9544201</v>
      </c>
      <c r="J32" s="92"/>
      <c r="K32" s="12">
        <v>2418589773.63658</v>
      </c>
      <c r="L32" s="12">
        <v>2295101676.7207999</v>
      </c>
      <c r="M32" s="12">
        <v>2103119604.5806501</v>
      </c>
    </row>
    <row r="33" spans="3:13" s="1" customFormat="1" ht="12.75" customHeight="1" x14ac:dyDescent="0.15">
      <c r="C33" s="52">
        <v>45870</v>
      </c>
      <c r="D33" s="53">
        <v>46539</v>
      </c>
      <c r="E33" s="12">
        <v>22</v>
      </c>
      <c r="F33" s="54">
        <v>669</v>
      </c>
      <c r="G33" s="110">
        <v>1750000000</v>
      </c>
      <c r="H33" s="110"/>
      <c r="I33" s="92">
        <v>2484089944.9779501</v>
      </c>
      <c r="J33" s="92"/>
      <c r="K33" s="12">
        <v>2394735835.9534302</v>
      </c>
      <c r="L33" s="12">
        <v>2266686322.9412999</v>
      </c>
      <c r="M33" s="12">
        <v>2068283585.1021299</v>
      </c>
    </row>
    <row r="34" spans="3:13" s="1" customFormat="1" ht="12.75" customHeight="1" x14ac:dyDescent="0.15">
      <c r="C34" s="52">
        <v>45870</v>
      </c>
      <c r="D34" s="53">
        <v>46569</v>
      </c>
      <c r="E34" s="12">
        <v>23</v>
      </c>
      <c r="F34" s="54">
        <v>699</v>
      </c>
      <c r="G34" s="110">
        <v>1750000000</v>
      </c>
      <c r="H34" s="110"/>
      <c r="I34" s="92">
        <v>2465859290.7597899</v>
      </c>
      <c r="J34" s="92"/>
      <c r="K34" s="12">
        <v>2373259060.2962899</v>
      </c>
      <c r="L34" s="12">
        <v>2240829048.4753199</v>
      </c>
      <c r="M34" s="12">
        <v>2036308013.08708</v>
      </c>
    </row>
    <row r="35" spans="3:13" s="1" customFormat="1" ht="12.75" customHeight="1" x14ac:dyDescent="0.15">
      <c r="C35" s="52">
        <v>45870</v>
      </c>
      <c r="D35" s="53">
        <v>46600</v>
      </c>
      <c r="E35" s="12">
        <v>24</v>
      </c>
      <c r="F35" s="54">
        <v>730</v>
      </c>
      <c r="G35" s="110">
        <v>1750000000</v>
      </c>
      <c r="H35" s="110"/>
      <c r="I35" s="92">
        <v>2447322672.9303198</v>
      </c>
      <c r="J35" s="92"/>
      <c r="K35" s="12">
        <v>2351423582.53619</v>
      </c>
      <c r="L35" s="12">
        <v>2214565554.1413698</v>
      </c>
      <c r="M35" s="12">
        <v>2003917807.67486</v>
      </c>
    </row>
    <row r="36" spans="3:13" s="1" customFormat="1" ht="12.75" customHeight="1" x14ac:dyDescent="0.15">
      <c r="C36" s="52">
        <v>45870</v>
      </c>
      <c r="D36" s="53">
        <v>46631</v>
      </c>
      <c r="E36" s="12">
        <v>25</v>
      </c>
      <c r="F36" s="54">
        <v>761</v>
      </c>
      <c r="G36" s="110">
        <v>1750000000</v>
      </c>
      <c r="H36" s="110"/>
      <c r="I36" s="92">
        <v>2428905887.6487298</v>
      </c>
      <c r="J36" s="92"/>
      <c r="K36" s="12">
        <v>2329770288.4643502</v>
      </c>
      <c r="L36" s="12">
        <v>2188592297.1340098</v>
      </c>
      <c r="M36" s="12">
        <v>1972026969.36006</v>
      </c>
    </row>
    <row r="37" spans="3:13" s="1" customFormat="1" ht="12.75" customHeight="1" x14ac:dyDescent="0.15">
      <c r="C37" s="52">
        <v>45870</v>
      </c>
      <c r="D37" s="53">
        <v>46661</v>
      </c>
      <c r="E37" s="12">
        <v>26</v>
      </c>
      <c r="F37" s="54">
        <v>791</v>
      </c>
      <c r="G37" s="110">
        <v>1750000000</v>
      </c>
      <c r="H37" s="110"/>
      <c r="I37" s="92">
        <v>2410025496.6057401</v>
      </c>
      <c r="J37" s="92"/>
      <c r="K37" s="12">
        <v>2307866123.6568999</v>
      </c>
      <c r="L37" s="12">
        <v>2162679400.4847999</v>
      </c>
      <c r="M37" s="12">
        <v>1940690190.84448</v>
      </c>
    </row>
    <row r="38" spans="3:13" s="1" customFormat="1" ht="12.75" customHeight="1" x14ac:dyDescent="0.15">
      <c r="C38" s="52">
        <v>45870</v>
      </c>
      <c r="D38" s="53">
        <v>46692</v>
      </c>
      <c r="E38" s="12">
        <v>27</v>
      </c>
      <c r="F38" s="54">
        <v>822</v>
      </c>
      <c r="G38" s="110">
        <v>1750000000</v>
      </c>
      <c r="H38" s="110"/>
      <c r="I38" s="92">
        <v>2391255482.9805198</v>
      </c>
      <c r="J38" s="92"/>
      <c r="K38" s="12">
        <v>2286007932.5082002</v>
      </c>
      <c r="L38" s="12">
        <v>2136748251.33654</v>
      </c>
      <c r="M38" s="12">
        <v>1909299434.4501801</v>
      </c>
    </row>
    <row r="39" spans="3:13" s="1" customFormat="1" ht="12.75" customHeight="1" x14ac:dyDescent="0.15">
      <c r="C39" s="52">
        <v>45870</v>
      </c>
      <c r="D39" s="53">
        <v>46722</v>
      </c>
      <c r="E39" s="12">
        <v>28</v>
      </c>
      <c r="F39" s="54">
        <v>852</v>
      </c>
      <c r="G39" s="110">
        <v>1750000000</v>
      </c>
      <c r="H39" s="110"/>
      <c r="I39" s="92">
        <v>2372688134.2239099</v>
      </c>
      <c r="J39" s="92"/>
      <c r="K39" s="12">
        <v>2264534664.0473199</v>
      </c>
      <c r="L39" s="12">
        <v>2111467321.6898501</v>
      </c>
      <c r="M39" s="12">
        <v>1878975574.4594901</v>
      </c>
    </row>
    <row r="40" spans="3:13" s="1" customFormat="1" ht="12.75" customHeight="1" x14ac:dyDescent="0.15">
      <c r="C40" s="52">
        <v>45870</v>
      </c>
      <c r="D40" s="53">
        <v>46753</v>
      </c>
      <c r="E40" s="12">
        <v>29</v>
      </c>
      <c r="F40" s="54">
        <v>883</v>
      </c>
      <c r="G40" s="110">
        <v>1750000000</v>
      </c>
      <c r="H40" s="110"/>
      <c r="I40" s="92">
        <v>2354395520.16501</v>
      </c>
      <c r="J40" s="92"/>
      <c r="K40" s="12">
        <v>2243264669.2810998</v>
      </c>
      <c r="L40" s="12">
        <v>2086315577.4286001</v>
      </c>
      <c r="M40" s="12">
        <v>1848729581.63203</v>
      </c>
    </row>
    <row r="41" spans="3:13" s="1" customFormat="1" ht="12.75" customHeight="1" x14ac:dyDescent="0.15">
      <c r="C41" s="52">
        <v>45870</v>
      </c>
      <c r="D41" s="53">
        <v>46784</v>
      </c>
      <c r="E41" s="12">
        <v>30</v>
      </c>
      <c r="F41" s="54">
        <v>914</v>
      </c>
      <c r="G41" s="110">
        <v>1750000000</v>
      </c>
      <c r="H41" s="110"/>
      <c r="I41" s="92">
        <v>2336441039.83429</v>
      </c>
      <c r="J41" s="92"/>
      <c r="K41" s="12">
        <v>2222381938.0736098</v>
      </c>
      <c r="L41" s="12">
        <v>2061637361.3801601</v>
      </c>
      <c r="M41" s="12">
        <v>1819123923.1984999</v>
      </c>
    </row>
    <row r="42" spans="3:13" s="1" customFormat="1" ht="12.75" customHeight="1" x14ac:dyDescent="0.15">
      <c r="C42" s="52">
        <v>45870</v>
      </c>
      <c r="D42" s="53">
        <v>46813</v>
      </c>
      <c r="E42" s="12">
        <v>31</v>
      </c>
      <c r="F42" s="54">
        <v>943</v>
      </c>
      <c r="G42" s="110">
        <v>1000000000</v>
      </c>
      <c r="H42" s="110"/>
      <c r="I42" s="92">
        <v>2318077961.03122</v>
      </c>
      <c r="J42" s="92"/>
      <c r="K42" s="12">
        <v>2201416677.9170899</v>
      </c>
      <c r="L42" s="12">
        <v>2037329488.7195201</v>
      </c>
      <c r="M42" s="12">
        <v>1790551546.15639</v>
      </c>
    </row>
    <row r="43" spans="3:13" s="1" customFormat="1" ht="12.75" customHeight="1" x14ac:dyDescent="0.15">
      <c r="C43" s="52">
        <v>45870</v>
      </c>
      <c r="D43" s="53">
        <v>46844</v>
      </c>
      <c r="E43" s="12">
        <v>32</v>
      </c>
      <c r="F43" s="54">
        <v>974</v>
      </c>
      <c r="G43" s="110">
        <v>1000000000</v>
      </c>
      <c r="H43" s="110"/>
      <c r="I43" s="92">
        <v>2300163297.0562301</v>
      </c>
      <c r="J43" s="92"/>
      <c r="K43" s="12">
        <v>2180698690.23843</v>
      </c>
      <c r="L43" s="12">
        <v>2013023174.0746801</v>
      </c>
      <c r="M43" s="12">
        <v>1761695929.0256801</v>
      </c>
    </row>
    <row r="44" spans="3:13" s="1" customFormat="1" ht="12.75" customHeight="1" x14ac:dyDescent="0.15">
      <c r="C44" s="52">
        <v>45870</v>
      </c>
      <c r="D44" s="53">
        <v>46874</v>
      </c>
      <c r="E44" s="12">
        <v>33</v>
      </c>
      <c r="F44" s="54">
        <v>1004</v>
      </c>
      <c r="G44" s="110">
        <v>1000000000</v>
      </c>
      <c r="H44" s="110"/>
      <c r="I44" s="92">
        <v>2282319002.5692201</v>
      </c>
      <c r="J44" s="92"/>
      <c r="K44" s="12">
        <v>2160229537.5438499</v>
      </c>
      <c r="L44" s="12">
        <v>1989219826.3761899</v>
      </c>
      <c r="M44" s="12">
        <v>1733728302.00893</v>
      </c>
    </row>
    <row r="45" spans="3:13" s="1" customFormat="1" ht="12.75" customHeight="1" x14ac:dyDescent="0.15">
      <c r="C45" s="52">
        <v>45870</v>
      </c>
      <c r="D45" s="53">
        <v>46905</v>
      </c>
      <c r="E45" s="12">
        <v>34</v>
      </c>
      <c r="F45" s="54">
        <v>1035</v>
      </c>
      <c r="G45" s="110">
        <v>1000000000</v>
      </c>
      <c r="H45" s="110"/>
      <c r="I45" s="92">
        <v>2264102650.6094899</v>
      </c>
      <c r="J45" s="92"/>
      <c r="K45" s="12">
        <v>2139352978.2418599</v>
      </c>
      <c r="L45" s="12">
        <v>1964985807.88165</v>
      </c>
      <c r="M45" s="12">
        <v>1705353030.3635199</v>
      </c>
    </row>
    <row r="46" spans="3:13" s="1" customFormat="1" ht="12.75" customHeight="1" x14ac:dyDescent="0.15">
      <c r="C46" s="52">
        <v>45870</v>
      </c>
      <c r="D46" s="53">
        <v>46935</v>
      </c>
      <c r="E46" s="12">
        <v>35</v>
      </c>
      <c r="F46" s="54">
        <v>1065</v>
      </c>
      <c r="G46" s="110">
        <v>1000000000</v>
      </c>
      <c r="H46" s="110"/>
      <c r="I46" s="92">
        <v>2246233954.8277001</v>
      </c>
      <c r="J46" s="92"/>
      <c r="K46" s="12">
        <v>2118984993.8794999</v>
      </c>
      <c r="L46" s="12">
        <v>1941487597.08251</v>
      </c>
      <c r="M46" s="12">
        <v>1678052650.6891301</v>
      </c>
    </row>
    <row r="47" spans="3:13" s="1" customFormat="1" ht="12.75" customHeight="1" x14ac:dyDescent="0.15">
      <c r="C47" s="52">
        <v>45870</v>
      </c>
      <c r="D47" s="53">
        <v>46966</v>
      </c>
      <c r="E47" s="12">
        <v>36</v>
      </c>
      <c r="F47" s="54">
        <v>1096</v>
      </c>
      <c r="G47" s="110">
        <v>1000000000</v>
      </c>
      <c r="H47" s="110"/>
      <c r="I47" s="92">
        <v>2228937063.04356</v>
      </c>
      <c r="J47" s="92"/>
      <c r="K47" s="12">
        <v>2099101689.0541</v>
      </c>
      <c r="L47" s="12">
        <v>1918378552.1142399</v>
      </c>
      <c r="M47" s="12">
        <v>1651056337.46403</v>
      </c>
    </row>
    <row r="48" spans="3:13" s="1" customFormat="1" ht="12.75" customHeight="1" x14ac:dyDescent="0.15">
      <c r="C48" s="52">
        <v>45870</v>
      </c>
      <c r="D48" s="53">
        <v>46997</v>
      </c>
      <c r="E48" s="12">
        <v>37</v>
      </c>
      <c r="F48" s="54">
        <v>1127</v>
      </c>
      <c r="G48" s="110">
        <v>1000000000</v>
      </c>
      <c r="H48" s="110"/>
      <c r="I48" s="92">
        <v>2211691639.9668398</v>
      </c>
      <c r="J48" s="92"/>
      <c r="K48" s="12">
        <v>2079328124.17746</v>
      </c>
      <c r="L48" s="12">
        <v>1895474528.69519</v>
      </c>
      <c r="M48" s="12">
        <v>1624434313.27317</v>
      </c>
    </row>
    <row r="49" spans="3:13" s="1" customFormat="1" ht="12.75" customHeight="1" x14ac:dyDescent="0.15">
      <c r="C49" s="52">
        <v>45870</v>
      </c>
      <c r="D49" s="53">
        <v>47027</v>
      </c>
      <c r="E49" s="12">
        <v>38</v>
      </c>
      <c r="F49" s="54">
        <v>1157</v>
      </c>
      <c r="G49" s="110">
        <v>0</v>
      </c>
      <c r="H49" s="110"/>
      <c r="I49" s="92">
        <v>2194580958.8276501</v>
      </c>
      <c r="J49" s="92"/>
      <c r="K49" s="12">
        <v>2059854850.4040899</v>
      </c>
      <c r="L49" s="12">
        <v>1873101496.5655799</v>
      </c>
      <c r="M49" s="12">
        <v>1598680199.9463</v>
      </c>
    </row>
    <row r="50" spans="3:13" s="1" customFormat="1" ht="11.1" customHeight="1" x14ac:dyDescent="0.15">
      <c r="C50" s="52">
        <v>45870</v>
      </c>
      <c r="D50" s="53">
        <v>47058</v>
      </c>
      <c r="E50" s="12">
        <v>39</v>
      </c>
      <c r="F50" s="54">
        <v>1188</v>
      </c>
      <c r="G50" s="110"/>
      <c r="H50" s="110"/>
      <c r="I50" s="92">
        <v>2176060458.7655501</v>
      </c>
      <c r="J50" s="92"/>
      <c r="K50" s="12">
        <v>2039007147.9284999</v>
      </c>
      <c r="L50" s="12">
        <v>1849428447.1919701</v>
      </c>
      <c r="M50" s="12">
        <v>1571789699.50194</v>
      </c>
    </row>
    <row r="51" spans="3:13" s="1" customFormat="1" ht="11.1" customHeight="1" x14ac:dyDescent="0.15">
      <c r="C51" s="52">
        <v>45870</v>
      </c>
      <c r="D51" s="53">
        <v>47088</v>
      </c>
      <c r="E51" s="12">
        <v>40</v>
      </c>
      <c r="F51" s="54">
        <v>1218</v>
      </c>
      <c r="G51" s="110"/>
      <c r="H51" s="110"/>
      <c r="I51" s="92">
        <v>2159080237.5213199</v>
      </c>
      <c r="J51" s="92"/>
      <c r="K51" s="12">
        <v>2019775655.9283199</v>
      </c>
      <c r="L51" s="12">
        <v>1827476016.1061299</v>
      </c>
      <c r="M51" s="12">
        <v>1546766203.57003</v>
      </c>
    </row>
    <row r="52" spans="3:13" s="1" customFormat="1" ht="11.1" customHeight="1" x14ac:dyDescent="0.15">
      <c r="C52" s="52">
        <v>45870</v>
      </c>
      <c r="D52" s="53">
        <v>47119</v>
      </c>
      <c r="E52" s="12">
        <v>41</v>
      </c>
      <c r="F52" s="54">
        <v>1249</v>
      </c>
      <c r="G52" s="110"/>
      <c r="H52" s="110"/>
      <c r="I52" s="92">
        <v>2141788790.00406</v>
      </c>
      <c r="J52" s="92"/>
      <c r="K52" s="12">
        <v>2000201604.77844</v>
      </c>
      <c r="L52" s="12">
        <v>1805162973.02437</v>
      </c>
      <c r="M52" s="12">
        <v>1521409153.0413799</v>
      </c>
    </row>
    <row r="53" spans="3:13" s="1" customFormat="1" ht="11.1" customHeight="1" x14ac:dyDescent="0.15">
      <c r="C53" s="52">
        <v>45870</v>
      </c>
      <c r="D53" s="53">
        <v>47150</v>
      </c>
      <c r="E53" s="12">
        <v>42</v>
      </c>
      <c r="F53" s="54">
        <v>1280</v>
      </c>
      <c r="G53" s="110"/>
      <c r="H53" s="110"/>
      <c r="I53" s="92">
        <v>2124663265.5538399</v>
      </c>
      <c r="J53" s="92"/>
      <c r="K53" s="12">
        <v>1980842833.0653999</v>
      </c>
      <c r="L53" s="12">
        <v>1783145396.8755801</v>
      </c>
      <c r="M53" s="12">
        <v>1496487123.32688</v>
      </c>
    </row>
    <row r="54" spans="3:13" s="1" customFormat="1" ht="11.1" customHeight="1" x14ac:dyDescent="0.15">
      <c r="C54" s="52">
        <v>45870</v>
      </c>
      <c r="D54" s="53">
        <v>47178</v>
      </c>
      <c r="E54" s="12">
        <v>43</v>
      </c>
      <c r="F54" s="54">
        <v>1308</v>
      </c>
      <c r="G54" s="110"/>
      <c r="H54" s="110"/>
      <c r="I54" s="92">
        <v>2107617208.9909501</v>
      </c>
      <c r="J54" s="92"/>
      <c r="K54" s="12">
        <v>1961940210.5551801</v>
      </c>
      <c r="L54" s="12">
        <v>1762071888.8445699</v>
      </c>
      <c r="M54" s="12">
        <v>1473142847.3180799</v>
      </c>
    </row>
    <row r="55" spans="3:13" s="1" customFormat="1" ht="11.1" customHeight="1" x14ac:dyDescent="0.15">
      <c r="C55" s="52">
        <v>45870</v>
      </c>
      <c r="D55" s="53">
        <v>47209</v>
      </c>
      <c r="E55" s="12">
        <v>44</v>
      </c>
      <c r="F55" s="54">
        <v>1339</v>
      </c>
      <c r="G55" s="110"/>
      <c r="H55" s="110"/>
      <c r="I55" s="92">
        <v>2088989870.7953899</v>
      </c>
      <c r="J55" s="92"/>
      <c r="K55" s="12">
        <v>1941302194.54178</v>
      </c>
      <c r="L55" s="12">
        <v>1739102153.3858399</v>
      </c>
      <c r="M55" s="12">
        <v>1447781260.8641</v>
      </c>
    </row>
    <row r="56" spans="3:13" s="1" customFormat="1" ht="11.1" customHeight="1" x14ac:dyDescent="0.15">
      <c r="C56" s="52">
        <v>45870</v>
      </c>
      <c r="D56" s="53">
        <v>47239</v>
      </c>
      <c r="E56" s="12">
        <v>45</v>
      </c>
      <c r="F56" s="54">
        <v>1369</v>
      </c>
      <c r="G56" s="110"/>
      <c r="H56" s="110"/>
      <c r="I56" s="92">
        <v>2071704703.0163701</v>
      </c>
      <c r="J56" s="92"/>
      <c r="K56" s="12">
        <v>1922078955.1891401</v>
      </c>
      <c r="L56" s="12">
        <v>1717643136.39135</v>
      </c>
      <c r="M56" s="12">
        <v>1424055383.7702999</v>
      </c>
    </row>
    <row r="57" spans="3:13" s="1" customFormat="1" ht="11.1" customHeight="1" x14ac:dyDescent="0.15">
      <c r="C57" s="52">
        <v>45870</v>
      </c>
      <c r="D57" s="53">
        <v>47270</v>
      </c>
      <c r="E57" s="12">
        <v>46</v>
      </c>
      <c r="F57" s="54">
        <v>1400</v>
      </c>
      <c r="G57" s="110"/>
      <c r="H57" s="110"/>
      <c r="I57" s="92">
        <v>2055098857.3945701</v>
      </c>
      <c r="J57" s="92"/>
      <c r="K57" s="12">
        <v>1903438584.1654401</v>
      </c>
      <c r="L57" s="12">
        <v>1696659433.26843</v>
      </c>
      <c r="M57" s="12">
        <v>1400700350.6656201</v>
      </c>
    </row>
    <row r="58" spans="3:13" s="1" customFormat="1" ht="11.1" customHeight="1" x14ac:dyDescent="0.15">
      <c r="C58" s="52">
        <v>45870</v>
      </c>
      <c r="D58" s="53">
        <v>47300</v>
      </c>
      <c r="E58" s="12">
        <v>47</v>
      </c>
      <c r="F58" s="54">
        <v>1430</v>
      </c>
      <c r="G58" s="110"/>
      <c r="H58" s="110"/>
      <c r="I58" s="92">
        <v>2038169852.6193099</v>
      </c>
      <c r="J58" s="92"/>
      <c r="K58" s="12">
        <v>1884660309.9307899</v>
      </c>
      <c r="L58" s="12">
        <v>1675786391.9454801</v>
      </c>
      <c r="M58" s="12">
        <v>1377797220.2091999</v>
      </c>
    </row>
    <row r="59" spans="3:13" s="1" customFormat="1" ht="11.1" customHeight="1" x14ac:dyDescent="0.15">
      <c r="C59" s="52">
        <v>45870</v>
      </c>
      <c r="D59" s="53">
        <v>47331</v>
      </c>
      <c r="E59" s="12">
        <v>48</v>
      </c>
      <c r="F59" s="54">
        <v>1461</v>
      </c>
      <c r="G59" s="110"/>
      <c r="H59" s="110"/>
      <c r="I59" s="92">
        <v>2021551505.4911699</v>
      </c>
      <c r="J59" s="92"/>
      <c r="K59" s="12">
        <v>1866123152.2943101</v>
      </c>
      <c r="L59" s="12">
        <v>1655083727.39237</v>
      </c>
      <c r="M59" s="12">
        <v>1355012286.2176001</v>
      </c>
    </row>
    <row r="60" spans="3:13" s="1" customFormat="1" ht="11.1" customHeight="1" x14ac:dyDescent="0.15">
      <c r="C60" s="52">
        <v>45870</v>
      </c>
      <c r="D60" s="53">
        <v>47362</v>
      </c>
      <c r="E60" s="12">
        <v>49</v>
      </c>
      <c r="F60" s="54">
        <v>1492</v>
      </c>
      <c r="G60" s="110"/>
      <c r="H60" s="110"/>
      <c r="I60" s="92">
        <v>2004316008.7198801</v>
      </c>
      <c r="J60" s="92"/>
      <c r="K60" s="12">
        <v>1847074720.47686</v>
      </c>
      <c r="L60" s="12">
        <v>1634023225.2234499</v>
      </c>
      <c r="M60" s="12">
        <v>1332103928.20892</v>
      </c>
    </row>
    <row r="61" spans="3:13" s="1" customFormat="1" ht="11.1" customHeight="1" x14ac:dyDescent="0.15">
      <c r="C61" s="52">
        <v>45870</v>
      </c>
      <c r="D61" s="53">
        <v>47392</v>
      </c>
      <c r="E61" s="12">
        <v>50</v>
      </c>
      <c r="F61" s="54">
        <v>1522</v>
      </c>
      <c r="G61" s="110"/>
      <c r="H61" s="110"/>
      <c r="I61" s="92">
        <v>1987875095.9349799</v>
      </c>
      <c r="J61" s="92"/>
      <c r="K61" s="12">
        <v>1828916687.42115</v>
      </c>
      <c r="L61" s="12">
        <v>1613977404.79284</v>
      </c>
      <c r="M61" s="12">
        <v>1310368419.3199</v>
      </c>
    </row>
    <row r="62" spans="3:13" s="1" customFormat="1" ht="11.1" customHeight="1" x14ac:dyDescent="0.15">
      <c r="C62" s="52">
        <v>45870</v>
      </c>
      <c r="D62" s="53">
        <v>47423</v>
      </c>
      <c r="E62" s="12">
        <v>51</v>
      </c>
      <c r="F62" s="54">
        <v>1553</v>
      </c>
      <c r="G62" s="110"/>
      <c r="H62" s="110"/>
      <c r="I62" s="92">
        <v>1971110751.39679</v>
      </c>
      <c r="J62" s="92"/>
      <c r="K62" s="12">
        <v>1810417068.49123</v>
      </c>
      <c r="L62" s="12">
        <v>1593588753.9741199</v>
      </c>
      <c r="M62" s="12">
        <v>1288335112.1582999</v>
      </c>
    </row>
    <row r="63" spans="3:13" s="1" customFormat="1" ht="11.1" customHeight="1" x14ac:dyDescent="0.15">
      <c r="C63" s="52">
        <v>45870</v>
      </c>
      <c r="D63" s="53">
        <v>47453</v>
      </c>
      <c r="E63" s="12">
        <v>52</v>
      </c>
      <c r="F63" s="54">
        <v>1583</v>
      </c>
      <c r="G63" s="110"/>
      <c r="H63" s="110"/>
      <c r="I63" s="92">
        <v>1954010829.75528</v>
      </c>
      <c r="J63" s="92"/>
      <c r="K63" s="12">
        <v>1791765356.9382901</v>
      </c>
      <c r="L63" s="12">
        <v>1573289062.72384</v>
      </c>
      <c r="M63" s="12">
        <v>1266709984.85918</v>
      </c>
    </row>
    <row r="64" spans="3:13" s="1" customFormat="1" ht="11.1" customHeight="1" x14ac:dyDescent="0.15">
      <c r="C64" s="52">
        <v>45870</v>
      </c>
      <c r="D64" s="53">
        <v>47484</v>
      </c>
      <c r="E64" s="12">
        <v>53</v>
      </c>
      <c r="F64" s="54">
        <v>1614</v>
      </c>
      <c r="G64" s="110"/>
      <c r="H64" s="110"/>
      <c r="I64" s="92">
        <v>1937413621.8499899</v>
      </c>
      <c r="J64" s="92"/>
      <c r="K64" s="12">
        <v>1773533094.8813601</v>
      </c>
      <c r="L64" s="12">
        <v>1553319441.5914299</v>
      </c>
      <c r="M64" s="12">
        <v>1245334638.28425</v>
      </c>
    </row>
    <row r="65" spans="3:13" s="1" customFormat="1" ht="11.1" customHeight="1" x14ac:dyDescent="0.15">
      <c r="C65" s="52">
        <v>45870</v>
      </c>
      <c r="D65" s="53">
        <v>47515</v>
      </c>
      <c r="E65" s="12">
        <v>54</v>
      </c>
      <c r="F65" s="54">
        <v>1645</v>
      </c>
      <c r="G65" s="110"/>
      <c r="H65" s="110"/>
      <c r="I65" s="92">
        <v>1921104545.2010801</v>
      </c>
      <c r="J65" s="92"/>
      <c r="K65" s="12">
        <v>1755620836.70895</v>
      </c>
      <c r="L65" s="12">
        <v>1533720775.5936</v>
      </c>
      <c r="M65" s="12">
        <v>1224413783.8608</v>
      </c>
    </row>
    <row r="66" spans="3:13" s="1" customFormat="1" ht="11.1" customHeight="1" x14ac:dyDescent="0.15">
      <c r="C66" s="52">
        <v>45870</v>
      </c>
      <c r="D66" s="53">
        <v>47543</v>
      </c>
      <c r="E66" s="12">
        <v>55</v>
      </c>
      <c r="F66" s="54">
        <v>1673</v>
      </c>
      <c r="G66" s="110"/>
      <c r="H66" s="110"/>
      <c r="I66" s="92">
        <v>1904792639.3887701</v>
      </c>
      <c r="J66" s="92"/>
      <c r="K66" s="12">
        <v>1738047151.8210399</v>
      </c>
      <c r="L66" s="12">
        <v>1514880043.3462999</v>
      </c>
      <c r="M66" s="12">
        <v>1204745090.2616999</v>
      </c>
    </row>
    <row r="67" spans="3:13" s="1" customFormat="1" ht="11.1" customHeight="1" x14ac:dyDescent="0.15">
      <c r="C67" s="52">
        <v>45870</v>
      </c>
      <c r="D67" s="53">
        <v>47574</v>
      </c>
      <c r="E67" s="12">
        <v>56</v>
      </c>
      <c r="F67" s="54">
        <v>1704</v>
      </c>
      <c r="G67" s="110"/>
      <c r="H67" s="110"/>
      <c r="I67" s="92">
        <v>1888667673.62221</v>
      </c>
      <c r="J67" s="92"/>
      <c r="K67" s="12">
        <v>1720410863.45351</v>
      </c>
      <c r="L67" s="12">
        <v>1495694715.0754001</v>
      </c>
      <c r="M67" s="12">
        <v>1184449364.9489501</v>
      </c>
    </row>
    <row r="68" spans="3:13" s="1" customFormat="1" ht="11.1" customHeight="1" x14ac:dyDescent="0.15">
      <c r="C68" s="52">
        <v>45870</v>
      </c>
      <c r="D68" s="53">
        <v>47604</v>
      </c>
      <c r="E68" s="12">
        <v>57</v>
      </c>
      <c r="F68" s="54">
        <v>1734</v>
      </c>
      <c r="G68" s="110"/>
      <c r="H68" s="110"/>
      <c r="I68" s="92">
        <v>1872861218.97224</v>
      </c>
      <c r="J68" s="92"/>
      <c r="K68" s="12">
        <v>1703212306.67063</v>
      </c>
      <c r="L68" s="12">
        <v>1477098090.3130701</v>
      </c>
      <c r="M68" s="12">
        <v>1164927668.4941001</v>
      </c>
    </row>
    <row r="69" spans="3:13" s="1" customFormat="1" ht="11.1" customHeight="1" x14ac:dyDescent="0.15">
      <c r="C69" s="52">
        <v>45870</v>
      </c>
      <c r="D69" s="53">
        <v>47635</v>
      </c>
      <c r="E69" s="12">
        <v>58</v>
      </c>
      <c r="F69" s="54">
        <v>1765</v>
      </c>
      <c r="G69" s="110"/>
      <c r="H69" s="110"/>
      <c r="I69" s="92">
        <v>1856831957.8783901</v>
      </c>
      <c r="J69" s="92"/>
      <c r="K69" s="12">
        <v>1685770970.1085501</v>
      </c>
      <c r="L69" s="12">
        <v>1458254125.8359001</v>
      </c>
      <c r="M69" s="12">
        <v>1145195036.9154301</v>
      </c>
    </row>
    <row r="70" spans="3:13" s="1" customFormat="1" ht="11.1" customHeight="1" x14ac:dyDescent="0.15">
      <c r="C70" s="52">
        <v>45870</v>
      </c>
      <c r="D70" s="53">
        <v>47665</v>
      </c>
      <c r="E70" s="12">
        <v>59</v>
      </c>
      <c r="F70" s="54">
        <v>1795</v>
      </c>
      <c r="G70" s="110"/>
      <c r="H70" s="110"/>
      <c r="I70" s="92">
        <v>1841214105.4605899</v>
      </c>
      <c r="J70" s="92"/>
      <c r="K70" s="12">
        <v>1668848152.79052</v>
      </c>
      <c r="L70" s="12">
        <v>1440062140.1009099</v>
      </c>
      <c r="M70" s="12">
        <v>1126272705.8650899</v>
      </c>
    </row>
    <row r="71" spans="3:13" s="1" customFormat="1" ht="11.1" customHeight="1" x14ac:dyDescent="0.15">
      <c r="C71" s="52">
        <v>45870</v>
      </c>
      <c r="D71" s="53">
        <v>47696</v>
      </c>
      <c r="E71" s="12">
        <v>60</v>
      </c>
      <c r="F71" s="54">
        <v>1826</v>
      </c>
      <c r="G71" s="110"/>
      <c r="H71" s="110"/>
      <c r="I71" s="92">
        <v>1825659315.68853</v>
      </c>
      <c r="J71" s="92"/>
      <c r="K71" s="12">
        <v>1651942952.8691299</v>
      </c>
      <c r="L71" s="12">
        <v>1421849235.6510999</v>
      </c>
      <c r="M71" s="12">
        <v>1107318345.6956501</v>
      </c>
    </row>
    <row r="72" spans="3:13" s="1" customFormat="1" ht="11.1" customHeight="1" x14ac:dyDescent="0.15">
      <c r="C72" s="52">
        <v>45870</v>
      </c>
      <c r="D72" s="53">
        <v>47727</v>
      </c>
      <c r="E72" s="12">
        <v>61</v>
      </c>
      <c r="F72" s="54">
        <v>1857</v>
      </c>
      <c r="G72" s="110"/>
      <c r="H72" s="110"/>
      <c r="I72" s="92">
        <v>1810186409.62287</v>
      </c>
      <c r="J72" s="92"/>
      <c r="K72" s="12">
        <v>1635164263.7544401</v>
      </c>
      <c r="L72" s="12">
        <v>1403828267.96088</v>
      </c>
      <c r="M72" s="12">
        <v>1088653189.2820799</v>
      </c>
    </row>
    <row r="73" spans="3:13" s="1" customFormat="1" ht="11.1" customHeight="1" x14ac:dyDescent="0.15">
      <c r="C73" s="52">
        <v>45870</v>
      </c>
      <c r="D73" s="53">
        <v>47757</v>
      </c>
      <c r="E73" s="12">
        <v>62</v>
      </c>
      <c r="F73" s="54">
        <v>1887</v>
      </c>
      <c r="G73" s="110"/>
      <c r="H73" s="110"/>
      <c r="I73" s="92">
        <v>1794543873.0924799</v>
      </c>
      <c r="J73" s="92"/>
      <c r="K73" s="12">
        <v>1618373386.1891601</v>
      </c>
      <c r="L73" s="12">
        <v>1385993173.99739</v>
      </c>
      <c r="M73" s="12">
        <v>1070416366.5294</v>
      </c>
    </row>
    <row r="74" spans="3:13" s="1" customFormat="1" ht="11.1" customHeight="1" x14ac:dyDescent="0.15">
      <c r="C74" s="52">
        <v>45870</v>
      </c>
      <c r="D74" s="53">
        <v>47788</v>
      </c>
      <c r="E74" s="12">
        <v>63</v>
      </c>
      <c r="F74" s="54">
        <v>1918</v>
      </c>
      <c r="G74" s="110"/>
      <c r="H74" s="110"/>
      <c r="I74" s="92">
        <v>1779187990.6284299</v>
      </c>
      <c r="J74" s="92"/>
      <c r="K74" s="12">
        <v>1601803598.56582</v>
      </c>
      <c r="L74" s="12">
        <v>1368313845.0834701</v>
      </c>
      <c r="M74" s="12">
        <v>1052286479.44138</v>
      </c>
    </row>
    <row r="75" spans="3:13" s="1" customFormat="1" ht="11.1" customHeight="1" x14ac:dyDescent="0.15">
      <c r="C75" s="52">
        <v>45870</v>
      </c>
      <c r="D75" s="53">
        <v>47818</v>
      </c>
      <c r="E75" s="12">
        <v>64</v>
      </c>
      <c r="F75" s="54">
        <v>1948</v>
      </c>
      <c r="G75" s="110"/>
      <c r="H75" s="110"/>
      <c r="I75" s="92">
        <v>1762423317.2995601</v>
      </c>
      <c r="J75" s="92"/>
      <c r="K75" s="12">
        <v>1584105919.76507</v>
      </c>
      <c r="L75" s="12">
        <v>1349865322.24194</v>
      </c>
      <c r="M75" s="12">
        <v>1033843479.4889801</v>
      </c>
    </row>
    <row r="76" spans="3:13" s="1" customFormat="1" ht="11.1" customHeight="1" x14ac:dyDescent="0.15">
      <c r="C76" s="52">
        <v>45870</v>
      </c>
      <c r="D76" s="53">
        <v>47849</v>
      </c>
      <c r="E76" s="12">
        <v>65</v>
      </c>
      <c r="F76" s="54">
        <v>1979</v>
      </c>
      <c r="G76" s="110"/>
      <c r="H76" s="110"/>
      <c r="I76" s="92">
        <v>1746441082.06655</v>
      </c>
      <c r="J76" s="92"/>
      <c r="K76" s="12">
        <v>1567078329.0014999</v>
      </c>
      <c r="L76" s="12">
        <v>1331959504.9335599</v>
      </c>
      <c r="M76" s="12">
        <v>1015808852.66316</v>
      </c>
    </row>
    <row r="77" spans="3:13" s="1" customFormat="1" ht="11.1" customHeight="1" x14ac:dyDescent="0.15">
      <c r="C77" s="52">
        <v>45870</v>
      </c>
      <c r="D77" s="53">
        <v>47880</v>
      </c>
      <c r="E77" s="12">
        <v>66</v>
      </c>
      <c r="F77" s="54">
        <v>2010</v>
      </c>
      <c r="G77" s="110"/>
      <c r="H77" s="110"/>
      <c r="I77" s="92">
        <v>1730884798.0390601</v>
      </c>
      <c r="J77" s="92"/>
      <c r="K77" s="12">
        <v>1550485498.3754399</v>
      </c>
      <c r="L77" s="12">
        <v>1314504623.6849</v>
      </c>
      <c r="M77" s="12">
        <v>998250898.157565</v>
      </c>
    </row>
    <row r="78" spans="3:13" s="1" customFormat="1" ht="11.1" customHeight="1" x14ac:dyDescent="0.15">
      <c r="C78" s="52">
        <v>45870</v>
      </c>
      <c r="D78" s="53">
        <v>47908</v>
      </c>
      <c r="E78" s="12">
        <v>67</v>
      </c>
      <c r="F78" s="54">
        <v>2038</v>
      </c>
      <c r="G78" s="110"/>
      <c r="H78" s="110"/>
      <c r="I78" s="92">
        <v>1714835919.1274199</v>
      </c>
      <c r="J78" s="92"/>
      <c r="K78" s="12">
        <v>1533755876.61362</v>
      </c>
      <c r="L78" s="12">
        <v>1297333896.1638401</v>
      </c>
      <c r="M78" s="12">
        <v>981441387.050964</v>
      </c>
    </row>
    <row r="79" spans="3:13" s="1" customFormat="1" ht="11.1" customHeight="1" x14ac:dyDescent="0.15">
      <c r="C79" s="52">
        <v>45870</v>
      </c>
      <c r="D79" s="53">
        <v>47939</v>
      </c>
      <c r="E79" s="12">
        <v>68</v>
      </c>
      <c r="F79" s="54">
        <v>2069</v>
      </c>
      <c r="G79" s="110"/>
      <c r="H79" s="110"/>
      <c r="I79" s="92">
        <v>1699452644.52089</v>
      </c>
      <c r="J79" s="92"/>
      <c r="K79" s="12">
        <v>1517418988.90253</v>
      </c>
      <c r="L79" s="12">
        <v>1280251027.10043</v>
      </c>
      <c r="M79" s="12">
        <v>964415885.47447705</v>
      </c>
    </row>
    <row r="80" spans="3:13" s="1" customFormat="1" ht="11.1" customHeight="1" x14ac:dyDescent="0.15">
      <c r="C80" s="52">
        <v>45870</v>
      </c>
      <c r="D80" s="53">
        <v>47969</v>
      </c>
      <c r="E80" s="12">
        <v>69</v>
      </c>
      <c r="F80" s="54">
        <v>2099</v>
      </c>
      <c r="G80" s="110"/>
      <c r="H80" s="110"/>
      <c r="I80" s="92">
        <v>1684120791.01969</v>
      </c>
      <c r="J80" s="92"/>
      <c r="K80" s="12">
        <v>1501261146.16641</v>
      </c>
      <c r="L80" s="12">
        <v>1263501118.14151</v>
      </c>
      <c r="M80" s="12">
        <v>947896536.49382401</v>
      </c>
    </row>
    <row r="81" spans="3:13" s="1" customFormat="1" ht="11.1" customHeight="1" x14ac:dyDescent="0.15">
      <c r="C81" s="52">
        <v>45870</v>
      </c>
      <c r="D81" s="53">
        <v>48000</v>
      </c>
      <c r="E81" s="12">
        <v>70</v>
      </c>
      <c r="F81" s="54">
        <v>2130</v>
      </c>
      <c r="G81" s="110"/>
      <c r="H81" s="110"/>
      <c r="I81" s="92">
        <v>1668697189.1638601</v>
      </c>
      <c r="J81" s="92"/>
      <c r="K81" s="12">
        <v>1484989288.1356201</v>
      </c>
      <c r="L81" s="12">
        <v>1246627777.10027</v>
      </c>
      <c r="M81" s="12">
        <v>931276673.45035696</v>
      </c>
    </row>
    <row r="82" spans="3:13" s="1" customFormat="1" ht="11.1" customHeight="1" x14ac:dyDescent="0.15">
      <c r="C82" s="52">
        <v>45870</v>
      </c>
      <c r="D82" s="53">
        <v>48030</v>
      </c>
      <c r="E82" s="12">
        <v>71</v>
      </c>
      <c r="F82" s="54">
        <v>2160</v>
      </c>
      <c r="G82" s="110"/>
      <c r="H82" s="110"/>
      <c r="I82" s="92">
        <v>1653309624.0430701</v>
      </c>
      <c r="J82" s="92"/>
      <c r="K82" s="12">
        <v>1468880754.5903101</v>
      </c>
      <c r="L82" s="12">
        <v>1230069886.5201299</v>
      </c>
      <c r="M82" s="12">
        <v>915140541.65779805</v>
      </c>
    </row>
    <row r="83" spans="3:13" s="1" customFormat="1" ht="11.1" customHeight="1" x14ac:dyDescent="0.15">
      <c r="C83" s="52">
        <v>45870</v>
      </c>
      <c r="D83" s="53">
        <v>48061</v>
      </c>
      <c r="E83" s="12">
        <v>72</v>
      </c>
      <c r="F83" s="54">
        <v>2191</v>
      </c>
      <c r="G83" s="110"/>
      <c r="H83" s="110"/>
      <c r="I83" s="92">
        <v>1638515044.68749</v>
      </c>
      <c r="J83" s="92"/>
      <c r="K83" s="12">
        <v>1453267493.1951599</v>
      </c>
      <c r="L83" s="12">
        <v>1213899962.8317201</v>
      </c>
      <c r="M83" s="12">
        <v>899285366.64497495</v>
      </c>
    </row>
    <row r="84" spans="3:13" s="1" customFormat="1" ht="11.1" customHeight="1" x14ac:dyDescent="0.15">
      <c r="C84" s="52">
        <v>45870</v>
      </c>
      <c r="D84" s="53">
        <v>48092</v>
      </c>
      <c r="E84" s="12">
        <v>73</v>
      </c>
      <c r="F84" s="54">
        <v>2222</v>
      </c>
      <c r="G84" s="110"/>
      <c r="H84" s="110"/>
      <c r="I84" s="92">
        <v>1623806106.6671801</v>
      </c>
      <c r="J84" s="92"/>
      <c r="K84" s="12">
        <v>1437778798.8613601</v>
      </c>
      <c r="L84" s="12">
        <v>1197908115.0816801</v>
      </c>
      <c r="M84" s="12">
        <v>883679448.80754995</v>
      </c>
    </row>
    <row r="85" spans="3:13" s="1" customFormat="1" ht="11.1" customHeight="1" x14ac:dyDescent="0.15">
      <c r="C85" s="52">
        <v>45870</v>
      </c>
      <c r="D85" s="53">
        <v>48122</v>
      </c>
      <c r="E85" s="12">
        <v>74</v>
      </c>
      <c r="F85" s="54">
        <v>2252</v>
      </c>
      <c r="G85" s="110"/>
      <c r="H85" s="110"/>
      <c r="I85" s="92">
        <v>1607864592.1317501</v>
      </c>
      <c r="J85" s="92"/>
      <c r="K85" s="12">
        <v>1421326773.1079299</v>
      </c>
      <c r="L85" s="12">
        <v>1181286214.3752401</v>
      </c>
      <c r="M85" s="12">
        <v>867845602.58986902</v>
      </c>
    </row>
    <row r="86" spans="3:13" s="1" customFormat="1" ht="11.1" customHeight="1" x14ac:dyDescent="0.15">
      <c r="C86" s="52">
        <v>45870</v>
      </c>
      <c r="D86" s="53">
        <v>48153</v>
      </c>
      <c r="E86" s="12">
        <v>75</v>
      </c>
      <c r="F86" s="54">
        <v>2283</v>
      </c>
      <c r="G86" s="110"/>
      <c r="H86" s="110"/>
      <c r="I86" s="92">
        <v>1593311369.1811299</v>
      </c>
      <c r="J86" s="92"/>
      <c r="K86" s="12">
        <v>1406073099.36077</v>
      </c>
      <c r="L86" s="12">
        <v>1165636642.71451</v>
      </c>
      <c r="M86" s="12">
        <v>852721361.04555297</v>
      </c>
    </row>
    <row r="87" spans="3:13" s="1" customFormat="1" ht="11.1" customHeight="1" x14ac:dyDescent="0.15">
      <c r="C87" s="52">
        <v>45870</v>
      </c>
      <c r="D87" s="53">
        <v>48183</v>
      </c>
      <c r="E87" s="12">
        <v>76</v>
      </c>
      <c r="F87" s="54">
        <v>2313</v>
      </c>
      <c r="G87" s="110"/>
      <c r="H87" s="110"/>
      <c r="I87" s="92">
        <v>1578015347.62572</v>
      </c>
      <c r="J87" s="92"/>
      <c r="K87" s="12">
        <v>1390288811.0117199</v>
      </c>
      <c r="L87" s="12">
        <v>1149714706.8012199</v>
      </c>
      <c r="M87" s="12">
        <v>837625945.62513804</v>
      </c>
    </row>
    <row r="88" spans="3:13" s="1" customFormat="1" ht="11.1" customHeight="1" x14ac:dyDescent="0.15">
      <c r="C88" s="52">
        <v>45870</v>
      </c>
      <c r="D88" s="53">
        <v>48214</v>
      </c>
      <c r="E88" s="12">
        <v>77</v>
      </c>
      <c r="F88" s="54">
        <v>2344</v>
      </c>
      <c r="G88" s="110"/>
      <c r="H88" s="110"/>
      <c r="I88" s="92">
        <v>1563230505.7046499</v>
      </c>
      <c r="J88" s="92"/>
      <c r="K88" s="12">
        <v>1374926888.8392</v>
      </c>
      <c r="L88" s="12">
        <v>1134119342.4172101</v>
      </c>
      <c r="M88" s="12">
        <v>822764247.31431305</v>
      </c>
    </row>
    <row r="89" spans="3:13" s="1" customFormat="1" ht="11.1" customHeight="1" x14ac:dyDescent="0.15">
      <c r="C89" s="52">
        <v>45870</v>
      </c>
      <c r="D89" s="53">
        <v>48245</v>
      </c>
      <c r="E89" s="12">
        <v>78</v>
      </c>
      <c r="F89" s="54">
        <v>2375</v>
      </c>
      <c r="G89" s="110"/>
      <c r="H89" s="110"/>
      <c r="I89" s="92">
        <v>1547911288.2786801</v>
      </c>
      <c r="J89" s="92"/>
      <c r="K89" s="12">
        <v>1359143868.6452899</v>
      </c>
      <c r="L89" s="12">
        <v>1118249403.57254</v>
      </c>
      <c r="M89" s="12">
        <v>807815066.35827804</v>
      </c>
    </row>
    <row r="90" spans="3:13" s="1" customFormat="1" ht="11.1" customHeight="1" x14ac:dyDescent="0.15">
      <c r="C90" s="52">
        <v>45870</v>
      </c>
      <c r="D90" s="53">
        <v>48274</v>
      </c>
      <c r="E90" s="12">
        <v>79</v>
      </c>
      <c r="F90" s="54">
        <v>2404</v>
      </c>
      <c r="G90" s="110"/>
      <c r="H90" s="110"/>
      <c r="I90" s="92">
        <v>1533131461.4070499</v>
      </c>
      <c r="J90" s="92"/>
      <c r="K90" s="12">
        <v>1344030426.46696</v>
      </c>
      <c r="L90" s="12">
        <v>1103183575.0513501</v>
      </c>
      <c r="M90" s="12">
        <v>793773522.18971801</v>
      </c>
    </row>
    <row r="91" spans="3:13" s="1" customFormat="1" ht="11.1" customHeight="1" x14ac:dyDescent="0.15">
      <c r="C91" s="52">
        <v>45870</v>
      </c>
      <c r="D91" s="53">
        <v>48305</v>
      </c>
      <c r="E91" s="12">
        <v>80</v>
      </c>
      <c r="F91" s="54">
        <v>2435</v>
      </c>
      <c r="G91" s="110"/>
      <c r="H91" s="110"/>
      <c r="I91" s="92">
        <v>1518925404.85006</v>
      </c>
      <c r="J91" s="92"/>
      <c r="K91" s="12">
        <v>1329318135.1223199</v>
      </c>
      <c r="L91" s="12">
        <v>1088332777.67858</v>
      </c>
      <c r="M91" s="12">
        <v>779771125.91032302</v>
      </c>
    </row>
    <row r="92" spans="3:13" s="1" customFormat="1" ht="11.1" customHeight="1" x14ac:dyDescent="0.15">
      <c r="C92" s="52">
        <v>45870</v>
      </c>
      <c r="D92" s="53">
        <v>48335</v>
      </c>
      <c r="E92" s="12">
        <v>81</v>
      </c>
      <c r="F92" s="54">
        <v>2465</v>
      </c>
      <c r="G92" s="110"/>
      <c r="H92" s="110"/>
      <c r="I92" s="92">
        <v>1504482883.3677101</v>
      </c>
      <c r="J92" s="92"/>
      <c r="K92" s="12">
        <v>1314517266.7214701</v>
      </c>
      <c r="L92" s="12">
        <v>1073566230.11239</v>
      </c>
      <c r="M92" s="12">
        <v>766038092.09439099</v>
      </c>
    </row>
    <row r="93" spans="3:13" s="1" customFormat="1" ht="11.1" customHeight="1" x14ac:dyDescent="0.15">
      <c r="C93" s="52">
        <v>45870</v>
      </c>
      <c r="D93" s="53">
        <v>48366</v>
      </c>
      <c r="E93" s="12">
        <v>82</v>
      </c>
      <c r="F93" s="54">
        <v>2496</v>
      </c>
      <c r="G93" s="110"/>
      <c r="H93" s="110"/>
      <c r="I93" s="92">
        <v>1490372710.4498601</v>
      </c>
      <c r="J93" s="92"/>
      <c r="K93" s="12">
        <v>1299980125.88743</v>
      </c>
      <c r="L93" s="12">
        <v>1058993641.73115</v>
      </c>
      <c r="M93" s="12">
        <v>752439344.03029501</v>
      </c>
    </row>
    <row r="94" spans="3:13" s="1" customFormat="1" ht="11.1" customHeight="1" x14ac:dyDescent="0.15">
      <c r="C94" s="52">
        <v>45870</v>
      </c>
      <c r="D94" s="53">
        <v>48396</v>
      </c>
      <c r="E94" s="12">
        <v>83</v>
      </c>
      <c r="F94" s="54">
        <v>2526</v>
      </c>
      <c r="G94" s="110"/>
      <c r="H94" s="110"/>
      <c r="I94" s="92">
        <v>1476180279.8062699</v>
      </c>
      <c r="J94" s="92"/>
      <c r="K94" s="12">
        <v>1285487277.4567499</v>
      </c>
      <c r="L94" s="12">
        <v>1044610025.95321</v>
      </c>
      <c r="M94" s="12">
        <v>739176951.92390895</v>
      </c>
    </row>
    <row r="95" spans="3:13" s="1" customFormat="1" ht="11.1" customHeight="1" x14ac:dyDescent="0.15">
      <c r="C95" s="52">
        <v>45870</v>
      </c>
      <c r="D95" s="53">
        <v>48427</v>
      </c>
      <c r="E95" s="12">
        <v>84</v>
      </c>
      <c r="F95" s="54">
        <v>2557</v>
      </c>
      <c r="G95" s="110"/>
      <c r="H95" s="110"/>
      <c r="I95" s="92">
        <v>1461596728.2568099</v>
      </c>
      <c r="J95" s="92"/>
      <c r="K95" s="12">
        <v>1270628887.4221699</v>
      </c>
      <c r="L95" s="12">
        <v>1029909880.50055</v>
      </c>
      <c r="M95" s="12">
        <v>725688216.46767795</v>
      </c>
    </row>
    <row r="96" spans="3:13" s="1" customFormat="1" ht="11.1" customHeight="1" x14ac:dyDescent="0.15">
      <c r="C96" s="52">
        <v>45870</v>
      </c>
      <c r="D96" s="53">
        <v>48458</v>
      </c>
      <c r="E96" s="12">
        <v>85</v>
      </c>
      <c r="F96" s="54">
        <v>2588</v>
      </c>
      <c r="G96" s="110"/>
      <c r="H96" s="110"/>
      <c r="I96" s="92">
        <v>1447513469.98138</v>
      </c>
      <c r="J96" s="92"/>
      <c r="K96" s="12">
        <v>1256251390.1160901</v>
      </c>
      <c r="L96" s="12">
        <v>1015666546.5181201</v>
      </c>
      <c r="M96" s="12">
        <v>712620996.71253896</v>
      </c>
    </row>
    <row r="97" spans="3:13" s="1" customFormat="1" ht="11.1" customHeight="1" x14ac:dyDescent="0.15">
      <c r="C97" s="52">
        <v>45870</v>
      </c>
      <c r="D97" s="53">
        <v>48488</v>
      </c>
      <c r="E97" s="12">
        <v>86</v>
      </c>
      <c r="F97" s="54">
        <v>2618</v>
      </c>
      <c r="G97" s="110"/>
      <c r="H97" s="110"/>
      <c r="I97" s="92">
        <v>1432943582.9005401</v>
      </c>
      <c r="J97" s="92"/>
      <c r="K97" s="12">
        <v>1241565379.1232901</v>
      </c>
      <c r="L97" s="12">
        <v>1001322451.44891</v>
      </c>
      <c r="M97" s="12">
        <v>699676848.02353704</v>
      </c>
    </row>
    <row r="98" spans="3:13" s="1" customFormat="1" ht="11.1" customHeight="1" x14ac:dyDescent="0.15">
      <c r="C98" s="52">
        <v>45870</v>
      </c>
      <c r="D98" s="53">
        <v>48519</v>
      </c>
      <c r="E98" s="12">
        <v>87</v>
      </c>
      <c r="F98" s="54">
        <v>2649</v>
      </c>
      <c r="G98" s="110"/>
      <c r="H98" s="110"/>
      <c r="I98" s="92">
        <v>1419145274.87357</v>
      </c>
      <c r="J98" s="92"/>
      <c r="K98" s="12">
        <v>1227524408.41871</v>
      </c>
      <c r="L98" s="12">
        <v>987480639.17891097</v>
      </c>
      <c r="M98" s="12">
        <v>687082296.66026998</v>
      </c>
    </row>
    <row r="99" spans="3:13" s="1" customFormat="1" ht="11.1" customHeight="1" x14ac:dyDescent="0.15">
      <c r="C99" s="52">
        <v>45870</v>
      </c>
      <c r="D99" s="53">
        <v>48549</v>
      </c>
      <c r="E99" s="12">
        <v>88</v>
      </c>
      <c r="F99" s="54">
        <v>2679</v>
      </c>
      <c r="G99" s="110"/>
      <c r="H99" s="110"/>
      <c r="I99" s="92">
        <v>1404995135.2507501</v>
      </c>
      <c r="J99" s="92"/>
      <c r="K99" s="12">
        <v>1213290122.1570001</v>
      </c>
      <c r="L99" s="12">
        <v>973627612.42343104</v>
      </c>
      <c r="M99" s="12">
        <v>674666482.32266104</v>
      </c>
    </row>
    <row r="100" spans="3:13" s="1" customFormat="1" ht="11.1" customHeight="1" x14ac:dyDescent="0.15">
      <c r="C100" s="52">
        <v>45870</v>
      </c>
      <c r="D100" s="53">
        <v>48580</v>
      </c>
      <c r="E100" s="12">
        <v>89</v>
      </c>
      <c r="F100" s="54">
        <v>2710</v>
      </c>
      <c r="G100" s="110"/>
      <c r="H100" s="110"/>
      <c r="I100" s="92">
        <v>1390767650.4113801</v>
      </c>
      <c r="J100" s="92"/>
      <c r="K100" s="12">
        <v>1198966919.5525301</v>
      </c>
      <c r="L100" s="12">
        <v>959686783.537907</v>
      </c>
      <c r="M100" s="12">
        <v>662189646.41268098</v>
      </c>
    </row>
    <row r="101" spans="3:13" s="1" customFormat="1" ht="11.1" customHeight="1" x14ac:dyDescent="0.15">
      <c r="C101" s="52">
        <v>45870</v>
      </c>
      <c r="D101" s="53">
        <v>48611</v>
      </c>
      <c r="E101" s="12">
        <v>90</v>
      </c>
      <c r="F101" s="54">
        <v>2741</v>
      </c>
      <c r="G101" s="110"/>
      <c r="H101" s="110"/>
      <c r="I101" s="92">
        <v>1377007712.62602</v>
      </c>
      <c r="J101" s="92"/>
      <c r="K101" s="12">
        <v>1185091197.1587601</v>
      </c>
      <c r="L101" s="12">
        <v>946167830.93347204</v>
      </c>
      <c r="M101" s="12">
        <v>650096263.70565701</v>
      </c>
    </row>
    <row r="102" spans="3:13" s="1" customFormat="1" ht="11.1" customHeight="1" x14ac:dyDescent="0.15">
      <c r="C102" s="52">
        <v>45870</v>
      </c>
      <c r="D102" s="53">
        <v>48639</v>
      </c>
      <c r="E102" s="12">
        <v>91</v>
      </c>
      <c r="F102" s="54">
        <v>2769</v>
      </c>
      <c r="G102" s="110"/>
      <c r="H102" s="110"/>
      <c r="I102" s="92">
        <v>1363384444.4845901</v>
      </c>
      <c r="J102" s="92"/>
      <c r="K102" s="12">
        <v>1171568960.7701399</v>
      </c>
      <c r="L102" s="12">
        <v>933222882.889009</v>
      </c>
      <c r="M102" s="12">
        <v>638748483.841272</v>
      </c>
    </row>
    <row r="103" spans="3:13" s="1" customFormat="1" ht="11.1" customHeight="1" x14ac:dyDescent="0.15">
      <c r="C103" s="52">
        <v>45870</v>
      </c>
      <c r="D103" s="53">
        <v>48670</v>
      </c>
      <c r="E103" s="12">
        <v>92</v>
      </c>
      <c r="F103" s="54">
        <v>2800</v>
      </c>
      <c r="G103" s="110"/>
      <c r="H103" s="110"/>
      <c r="I103" s="92">
        <v>1349825127.5569401</v>
      </c>
      <c r="J103" s="92"/>
      <c r="K103" s="12">
        <v>1157950007.7530601</v>
      </c>
      <c r="L103" s="12">
        <v>920028805.53025806</v>
      </c>
      <c r="M103" s="12">
        <v>627050542.08287895</v>
      </c>
    </row>
    <row r="104" spans="3:13" s="1" customFormat="1" ht="11.1" customHeight="1" x14ac:dyDescent="0.15">
      <c r="C104" s="52">
        <v>45870</v>
      </c>
      <c r="D104" s="53">
        <v>48700</v>
      </c>
      <c r="E104" s="12">
        <v>93</v>
      </c>
      <c r="F104" s="54">
        <v>2830</v>
      </c>
      <c r="G104" s="110"/>
      <c r="H104" s="110"/>
      <c r="I104" s="92">
        <v>1336201623.13275</v>
      </c>
      <c r="J104" s="92"/>
      <c r="K104" s="12">
        <v>1144381574.9741001</v>
      </c>
      <c r="L104" s="12">
        <v>907010342.42247105</v>
      </c>
      <c r="M104" s="12">
        <v>615643708.03781199</v>
      </c>
    </row>
    <row r="105" spans="3:13" s="1" customFormat="1" ht="11.1" customHeight="1" x14ac:dyDescent="0.15">
      <c r="C105" s="52">
        <v>45870</v>
      </c>
      <c r="D105" s="53">
        <v>48731</v>
      </c>
      <c r="E105" s="12">
        <v>94</v>
      </c>
      <c r="F105" s="54">
        <v>2861</v>
      </c>
      <c r="G105" s="110"/>
      <c r="H105" s="110"/>
      <c r="I105" s="92">
        <v>1322738015.392</v>
      </c>
      <c r="J105" s="92"/>
      <c r="K105" s="12">
        <v>1130929353.09936</v>
      </c>
      <c r="L105" s="12">
        <v>894068824.28894997</v>
      </c>
      <c r="M105" s="12">
        <v>604289122.95444703</v>
      </c>
    </row>
    <row r="106" spans="3:13" s="1" customFormat="1" ht="11.1" customHeight="1" x14ac:dyDescent="0.15">
      <c r="C106" s="52">
        <v>45870</v>
      </c>
      <c r="D106" s="53">
        <v>48761</v>
      </c>
      <c r="E106" s="12">
        <v>95</v>
      </c>
      <c r="F106" s="54">
        <v>2891</v>
      </c>
      <c r="G106" s="110"/>
      <c r="H106" s="110"/>
      <c r="I106" s="92">
        <v>1309330250.1845901</v>
      </c>
      <c r="J106" s="92"/>
      <c r="K106" s="12">
        <v>1117628333.0350299</v>
      </c>
      <c r="L106" s="12">
        <v>881378892.35495901</v>
      </c>
      <c r="M106" s="12">
        <v>593270227.92823601</v>
      </c>
    </row>
    <row r="107" spans="3:13" s="1" customFormat="1" ht="11.1" customHeight="1" x14ac:dyDescent="0.15">
      <c r="C107" s="52">
        <v>45870</v>
      </c>
      <c r="D107" s="53">
        <v>48792</v>
      </c>
      <c r="E107" s="12">
        <v>96</v>
      </c>
      <c r="F107" s="54">
        <v>2922</v>
      </c>
      <c r="G107" s="110"/>
      <c r="H107" s="110"/>
      <c r="I107" s="92">
        <v>1295996591.2209499</v>
      </c>
      <c r="J107" s="92"/>
      <c r="K107" s="12">
        <v>1104370607.78</v>
      </c>
      <c r="L107" s="12">
        <v>868708708.24473703</v>
      </c>
      <c r="M107" s="12">
        <v>582265024.50824201</v>
      </c>
    </row>
    <row r="108" spans="3:13" s="1" customFormat="1" ht="11.1" customHeight="1" x14ac:dyDescent="0.15">
      <c r="C108" s="52">
        <v>45870</v>
      </c>
      <c r="D108" s="53">
        <v>48823</v>
      </c>
      <c r="E108" s="12">
        <v>97</v>
      </c>
      <c r="F108" s="54">
        <v>2953</v>
      </c>
      <c r="G108" s="110"/>
      <c r="H108" s="110"/>
      <c r="I108" s="92">
        <v>1282725202.1901901</v>
      </c>
      <c r="J108" s="92"/>
      <c r="K108" s="12">
        <v>1091207612.3524699</v>
      </c>
      <c r="L108" s="12">
        <v>856171595.138937</v>
      </c>
      <c r="M108" s="12">
        <v>571431219.03627098</v>
      </c>
    </row>
    <row r="109" spans="3:13" s="1" customFormat="1" ht="11.1" customHeight="1" x14ac:dyDescent="0.15">
      <c r="C109" s="52">
        <v>45870</v>
      </c>
      <c r="D109" s="53">
        <v>48853</v>
      </c>
      <c r="E109" s="12">
        <v>98</v>
      </c>
      <c r="F109" s="54">
        <v>2983</v>
      </c>
      <c r="G109" s="110"/>
      <c r="H109" s="110"/>
      <c r="I109" s="92">
        <v>1269498792.94311</v>
      </c>
      <c r="J109" s="92"/>
      <c r="K109" s="12">
        <v>1078183328.1163299</v>
      </c>
      <c r="L109" s="12">
        <v>843870505.07219696</v>
      </c>
      <c r="M109" s="12">
        <v>560912397.90409195</v>
      </c>
    </row>
    <row r="110" spans="3:13" s="1" customFormat="1" ht="11.1" customHeight="1" x14ac:dyDescent="0.15">
      <c r="C110" s="52">
        <v>45870</v>
      </c>
      <c r="D110" s="53">
        <v>48884</v>
      </c>
      <c r="E110" s="12">
        <v>99</v>
      </c>
      <c r="F110" s="54">
        <v>3014</v>
      </c>
      <c r="G110" s="110"/>
      <c r="H110" s="110"/>
      <c r="I110" s="92">
        <v>1256334811.9288599</v>
      </c>
      <c r="J110" s="92"/>
      <c r="K110" s="12">
        <v>1065193463.39276</v>
      </c>
      <c r="L110" s="12">
        <v>831583342.22232199</v>
      </c>
      <c r="M110" s="12">
        <v>550404064.67309701</v>
      </c>
    </row>
    <row r="111" spans="3:13" s="1" customFormat="1" ht="11.1" customHeight="1" x14ac:dyDescent="0.15">
      <c r="C111" s="52">
        <v>45870</v>
      </c>
      <c r="D111" s="53">
        <v>48914</v>
      </c>
      <c r="E111" s="12">
        <v>100</v>
      </c>
      <c r="F111" s="54">
        <v>3044</v>
      </c>
      <c r="G111" s="110"/>
      <c r="H111" s="110"/>
      <c r="I111" s="92">
        <v>1242443756.56774</v>
      </c>
      <c r="J111" s="92"/>
      <c r="K111" s="12">
        <v>1051686737.65204</v>
      </c>
      <c r="L111" s="12">
        <v>819018012.23841</v>
      </c>
      <c r="M111" s="12">
        <v>539865267.43976104</v>
      </c>
    </row>
    <row r="112" spans="3:13" s="1" customFormat="1" ht="11.1" customHeight="1" x14ac:dyDescent="0.15">
      <c r="C112" s="52">
        <v>45870</v>
      </c>
      <c r="D112" s="53">
        <v>48945</v>
      </c>
      <c r="E112" s="12">
        <v>101</v>
      </c>
      <c r="F112" s="54">
        <v>3075</v>
      </c>
      <c r="G112" s="110"/>
      <c r="H112" s="110"/>
      <c r="I112" s="92">
        <v>1229243243.89972</v>
      </c>
      <c r="J112" s="92"/>
      <c r="K112" s="12">
        <v>1038748161.91381</v>
      </c>
      <c r="L112" s="12">
        <v>806884581.95925999</v>
      </c>
      <c r="M112" s="12">
        <v>529614627.28598398</v>
      </c>
    </row>
    <row r="113" spans="3:13" s="1" customFormat="1" ht="11.1" customHeight="1" x14ac:dyDescent="0.15">
      <c r="C113" s="52">
        <v>45870</v>
      </c>
      <c r="D113" s="53">
        <v>48976</v>
      </c>
      <c r="E113" s="12">
        <v>102</v>
      </c>
      <c r="F113" s="54">
        <v>3106</v>
      </c>
      <c r="G113" s="110"/>
      <c r="H113" s="110"/>
      <c r="I113" s="92">
        <v>1215941784.4944799</v>
      </c>
      <c r="J113" s="92"/>
      <c r="K113" s="12">
        <v>1025765291.98483</v>
      </c>
      <c r="L113" s="12">
        <v>794773250.39375103</v>
      </c>
      <c r="M113" s="12">
        <v>519455579.62042898</v>
      </c>
    </row>
    <row r="114" spans="3:13" s="1" customFormat="1" ht="11.1" customHeight="1" x14ac:dyDescent="0.15">
      <c r="C114" s="52">
        <v>45870</v>
      </c>
      <c r="D114" s="53">
        <v>49004</v>
      </c>
      <c r="E114" s="12">
        <v>103</v>
      </c>
      <c r="F114" s="54">
        <v>3134</v>
      </c>
      <c r="G114" s="110"/>
      <c r="H114" s="110"/>
      <c r="I114" s="92">
        <v>1202838818.63186</v>
      </c>
      <c r="J114" s="92"/>
      <c r="K114" s="12">
        <v>1013157061.62326</v>
      </c>
      <c r="L114" s="12">
        <v>783200820.01598704</v>
      </c>
      <c r="M114" s="12">
        <v>509933235.523049</v>
      </c>
    </row>
    <row r="115" spans="3:13" s="1" customFormat="1" ht="11.1" customHeight="1" x14ac:dyDescent="0.15">
      <c r="C115" s="52">
        <v>45870</v>
      </c>
      <c r="D115" s="53">
        <v>49035</v>
      </c>
      <c r="E115" s="12">
        <v>104</v>
      </c>
      <c r="F115" s="54">
        <v>3165</v>
      </c>
      <c r="G115" s="110"/>
      <c r="H115" s="110"/>
      <c r="I115" s="92">
        <v>1189860428.65241</v>
      </c>
      <c r="J115" s="92"/>
      <c r="K115" s="12">
        <v>1000525451.5422601</v>
      </c>
      <c r="L115" s="12">
        <v>771469198.81799304</v>
      </c>
      <c r="M115" s="12">
        <v>500167416.37889397</v>
      </c>
    </row>
    <row r="116" spans="3:13" s="1" customFormat="1" ht="11.1" customHeight="1" x14ac:dyDescent="0.15">
      <c r="C116" s="52">
        <v>45870</v>
      </c>
      <c r="D116" s="53">
        <v>49065</v>
      </c>
      <c r="E116" s="12">
        <v>105</v>
      </c>
      <c r="F116" s="54">
        <v>3195</v>
      </c>
      <c r="G116" s="110"/>
      <c r="H116" s="110"/>
      <c r="I116" s="92">
        <v>1176883784.4855199</v>
      </c>
      <c r="J116" s="92"/>
      <c r="K116" s="12">
        <v>987989340.10711503</v>
      </c>
      <c r="L116" s="12">
        <v>759928052.62092102</v>
      </c>
      <c r="M116" s="12">
        <v>490665321.665205</v>
      </c>
    </row>
    <row r="117" spans="3:13" s="1" customFormat="1" ht="11.1" customHeight="1" x14ac:dyDescent="0.15">
      <c r="C117" s="52">
        <v>45870</v>
      </c>
      <c r="D117" s="53">
        <v>49096</v>
      </c>
      <c r="E117" s="12">
        <v>106</v>
      </c>
      <c r="F117" s="54">
        <v>3226</v>
      </c>
      <c r="G117" s="110"/>
      <c r="H117" s="110"/>
      <c r="I117" s="92">
        <v>1163089103.6712401</v>
      </c>
      <c r="J117" s="92"/>
      <c r="K117" s="12">
        <v>974752697.93411696</v>
      </c>
      <c r="L117" s="12">
        <v>747840113.63777804</v>
      </c>
      <c r="M117" s="12">
        <v>480815283.93209499</v>
      </c>
    </row>
    <row r="118" spans="3:13" s="1" customFormat="1" ht="11.1" customHeight="1" x14ac:dyDescent="0.15">
      <c r="C118" s="52">
        <v>45870</v>
      </c>
      <c r="D118" s="53">
        <v>49126</v>
      </c>
      <c r="E118" s="12">
        <v>107</v>
      </c>
      <c r="F118" s="54">
        <v>3256</v>
      </c>
      <c r="G118" s="110"/>
      <c r="H118" s="110"/>
      <c r="I118" s="92">
        <v>1150128573.2795701</v>
      </c>
      <c r="J118" s="92"/>
      <c r="K118" s="12">
        <v>962308700.07672501</v>
      </c>
      <c r="L118" s="12">
        <v>736475816.02895606</v>
      </c>
      <c r="M118" s="12">
        <v>471567733.60246599</v>
      </c>
    </row>
    <row r="119" spans="3:13" s="1" customFormat="1" ht="11.1" customHeight="1" x14ac:dyDescent="0.15">
      <c r="C119" s="52">
        <v>45870</v>
      </c>
      <c r="D119" s="53">
        <v>49157</v>
      </c>
      <c r="E119" s="12">
        <v>108</v>
      </c>
      <c r="F119" s="54">
        <v>3287</v>
      </c>
      <c r="G119" s="110"/>
      <c r="H119" s="110"/>
      <c r="I119" s="92">
        <v>1137356845.3004</v>
      </c>
      <c r="J119" s="92"/>
      <c r="K119" s="12">
        <v>950008615.91467905</v>
      </c>
      <c r="L119" s="12">
        <v>725213224.56631601</v>
      </c>
      <c r="M119" s="12">
        <v>462389459.77009398</v>
      </c>
    </row>
    <row r="120" spans="3:13" s="1" customFormat="1" ht="11.1" customHeight="1" x14ac:dyDescent="0.15">
      <c r="C120" s="52">
        <v>45870</v>
      </c>
      <c r="D120" s="53">
        <v>49188</v>
      </c>
      <c r="E120" s="12">
        <v>109</v>
      </c>
      <c r="F120" s="54">
        <v>3318</v>
      </c>
      <c r="G120" s="110"/>
      <c r="H120" s="110"/>
      <c r="I120" s="92">
        <v>1124602084.1032701</v>
      </c>
      <c r="J120" s="92"/>
      <c r="K120" s="12">
        <v>937761635.15194798</v>
      </c>
      <c r="L120" s="12">
        <v>714043590.56445205</v>
      </c>
      <c r="M120" s="12">
        <v>453339493.87950402</v>
      </c>
    </row>
    <row r="121" spans="3:13" s="1" customFormat="1" ht="11.1" customHeight="1" x14ac:dyDescent="0.15">
      <c r="C121" s="52">
        <v>45870</v>
      </c>
      <c r="D121" s="53">
        <v>49218</v>
      </c>
      <c r="E121" s="12">
        <v>110</v>
      </c>
      <c r="F121" s="54">
        <v>3348</v>
      </c>
      <c r="G121" s="110"/>
      <c r="H121" s="110"/>
      <c r="I121" s="92">
        <v>1112055543.4690499</v>
      </c>
      <c r="J121" s="92"/>
      <c r="K121" s="12">
        <v>925777490.40339804</v>
      </c>
      <c r="L121" s="12">
        <v>703183462.11909604</v>
      </c>
      <c r="M121" s="12">
        <v>444614438.44752198</v>
      </c>
    </row>
    <row r="122" spans="3:13" s="1" customFormat="1" ht="11.1" customHeight="1" x14ac:dyDescent="0.15">
      <c r="C122" s="52">
        <v>45870</v>
      </c>
      <c r="D122" s="53">
        <v>49249</v>
      </c>
      <c r="E122" s="12">
        <v>111</v>
      </c>
      <c r="F122" s="54">
        <v>3379</v>
      </c>
      <c r="G122" s="110"/>
      <c r="H122" s="110"/>
      <c r="I122" s="92">
        <v>1099558741.1963899</v>
      </c>
      <c r="J122" s="92"/>
      <c r="K122" s="12">
        <v>913821458.79007602</v>
      </c>
      <c r="L122" s="12">
        <v>692336895.29857099</v>
      </c>
      <c r="M122" s="12">
        <v>435902148.38524902</v>
      </c>
    </row>
    <row r="123" spans="3:13" s="1" customFormat="1" ht="11.1" customHeight="1" x14ac:dyDescent="0.15">
      <c r="C123" s="52">
        <v>45870</v>
      </c>
      <c r="D123" s="53">
        <v>49279</v>
      </c>
      <c r="E123" s="12">
        <v>112</v>
      </c>
      <c r="F123" s="54">
        <v>3409</v>
      </c>
      <c r="G123" s="110"/>
      <c r="H123" s="110"/>
      <c r="I123" s="92">
        <v>1087098097.1861999</v>
      </c>
      <c r="J123" s="92"/>
      <c r="K123" s="12">
        <v>901982709.98035896</v>
      </c>
      <c r="L123" s="12">
        <v>681685574.908656</v>
      </c>
      <c r="M123" s="12">
        <v>427436613.90753001</v>
      </c>
    </row>
    <row r="124" spans="3:13" s="1" customFormat="1" ht="11.1" customHeight="1" x14ac:dyDescent="0.15">
      <c r="C124" s="52">
        <v>45870</v>
      </c>
      <c r="D124" s="53">
        <v>49310</v>
      </c>
      <c r="E124" s="12">
        <v>113</v>
      </c>
      <c r="F124" s="54">
        <v>3440</v>
      </c>
      <c r="G124" s="110"/>
      <c r="H124" s="110"/>
      <c r="I124" s="92">
        <v>1074600514.2683401</v>
      </c>
      <c r="J124" s="92"/>
      <c r="K124" s="12">
        <v>890101023.10382605</v>
      </c>
      <c r="L124" s="12">
        <v>670995000.73710001</v>
      </c>
      <c r="M124" s="12">
        <v>418951279.168809</v>
      </c>
    </row>
    <row r="125" spans="3:13" s="1" customFormat="1" ht="11.1" customHeight="1" x14ac:dyDescent="0.15">
      <c r="C125" s="52">
        <v>45870</v>
      </c>
      <c r="D125" s="53">
        <v>49341</v>
      </c>
      <c r="E125" s="12">
        <v>114</v>
      </c>
      <c r="F125" s="54">
        <v>3471</v>
      </c>
      <c r="G125" s="110"/>
      <c r="H125" s="110"/>
      <c r="I125" s="92">
        <v>1062417028.55232</v>
      </c>
      <c r="J125" s="92"/>
      <c r="K125" s="12">
        <v>878516774.16195905</v>
      </c>
      <c r="L125" s="12">
        <v>660578044.94351494</v>
      </c>
      <c r="M125" s="12">
        <v>410700272.69385701</v>
      </c>
    </row>
    <row r="126" spans="3:13" s="1" customFormat="1" ht="11.1" customHeight="1" x14ac:dyDescent="0.15">
      <c r="C126" s="52">
        <v>45870</v>
      </c>
      <c r="D126" s="53">
        <v>49369</v>
      </c>
      <c r="E126" s="12">
        <v>115</v>
      </c>
      <c r="F126" s="54">
        <v>3499</v>
      </c>
      <c r="G126" s="110"/>
      <c r="H126" s="110"/>
      <c r="I126" s="92">
        <v>1050295029.87793</v>
      </c>
      <c r="J126" s="92"/>
      <c r="K126" s="12">
        <v>867162459.70712101</v>
      </c>
      <c r="L126" s="12">
        <v>650542481.30956304</v>
      </c>
      <c r="M126" s="12">
        <v>402913230.83758801</v>
      </c>
    </row>
    <row r="127" spans="3:13" s="1" customFormat="1" ht="11.1" customHeight="1" x14ac:dyDescent="0.15">
      <c r="C127" s="52">
        <v>45870</v>
      </c>
      <c r="D127" s="53">
        <v>49400</v>
      </c>
      <c r="E127" s="12">
        <v>116</v>
      </c>
      <c r="F127" s="54">
        <v>3530</v>
      </c>
      <c r="G127" s="110"/>
      <c r="H127" s="110"/>
      <c r="I127" s="92">
        <v>1038248782.28558</v>
      </c>
      <c r="J127" s="92"/>
      <c r="K127" s="12">
        <v>855762728.88688695</v>
      </c>
      <c r="L127" s="12">
        <v>640357726.19048405</v>
      </c>
      <c r="M127" s="12">
        <v>394925467.13577598</v>
      </c>
    </row>
    <row r="128" spans="3:13" s="1" customFormat="1" ht="11.1" customHeight="1" x14ac:dyDescent="0.15">
      <c r="C128" s="52">
        <v>45870</v>
      </c>
      <c r="D128" s="53">
        <v>49430</v>
      </c>
      <c r="E128" s="12">
        <v>117</v>
      </c>
      <c r="F128" s="54">
        <v>3560</v>
      </c>
      <c r="G128" s="110"/>
      <c r="H128" s="110"/>
      <c r="I128" s="92">
        <v>1026081655.6951801</v>
      </c>
      <c r="J128" s="92"/>
      <c r="K128" s="12">
        <v>844345943.04802799</v>
      </c>
      <c r="L128" s="12">
        <v>630259607.200683</v>
      </c>
      <c r="M128" s="12">
        <v>387104343.72418302</v>
      </c>
    </row>
    <row r="129" spans="3:13" s="1" customFormat="1" ht="11.1" customHeight="1" x14ac:dyDescent="0.15">
      <c r="C129" s="52">
        <v>45870</v>
      </c>
      <c r="D129" s="53">
        <v>49461</v>
      </c>
      <c r="E129" s="12">
        <v>118</v>
      </c>
      <c r="F129" s="54">
        <v>3591</v>
      </c>
      <c r="G129" s="110"/>
      <c r="H129" s="110"/>
      <c r="I129" s="92">
        <v>1013676115.53615</v>
      </c>
      <c r="J129" s="92"/>
      <c r="K129" s="12">
        <v>832722866.22991705</v>
      </c>
      <c r="L129" s="12">
        <v>620002779.84388101</v>
      </c>
      <c r="M129" s="12">
        <v>379191703.29286897</v>
      </c>
    </row>
    <row r="130" spans="3:13" s="1" customFormat="1" ht="11.1" customHeight="1" x14ac:dyDescent="0.15">
      <c r="C130" s="52">
        <v>45870</v>
      </c>
      <c r="D130" s="53">
        <v>49491</v>
      </c>
      <c r="E130" s="12">
        <v>119</v>
      </c>
      <c r="F130" s="54">
        <v>3621</v>
      </c>
      <c r="G130" s="110"/>
      <c r="H130" s="110"/>
      <c r="I130" s="92">
        <v>1001921478.28883</v>
      </c>
      <c r="J130" s="92"/>
      <c r="K130" s="12">
        <v>821715584.489941</v>
      </c>
      <c r="L130" s="12">
        <v>610301500.088153</v>
      </c>
      <c r="M130" s="12">
        <v>371728372.77536798</v>
      </c>
    </row>
    <row r="131" spans="3:13" s="1" customFormat="1" ht="11.1" customHeight="1" x14ac:dyDescent="0.15">
      <c r="C131" s="52">
        <v>45870</v>
      </c>
      <c r="D131" s="53">
        <v>49522</v>
      </c>
      <c r="E131" s="12">
        <v>120</v>
      </c>
      <c r="F131" s="54">
        <v>3652</v>
      </c>
      <c r="G131" s="110"/>
      <c r="H131" s="110"/>
      <c r="I131" s="92">
        <v>990256905.70314503</v>
      </c>
      <c r="J131" s="92"/>
      <c r="K131" s="12">
        <v>810771540.57020795</v>
      </c>
      <c r="L131" s="12">
        <v>600641730.73043597</v>
      </c>
      <c r="M131" s="12">
        <v>364295154.810009</v>
      </c>
    </row>
    <row r="132" spans="3:13" s="1" customFormat="1" ht="11.1" customHeight="1" x14ac:dyDescent="0.15">
      <c r="C132" s="52">
        <v>45870</v>
      </c>
      <c r="D132" s="53">
        <v>49553</v>
      </c>
      <c r="E132" s="12">
        <v>121</v>
      </c>
      <c r="F132" s="54">
        <v>3683</v>
      </c>
      <c r="G132" s="110"/>
      <c r="H132" s="110"/>
      <c r="I132" s="92">
        <v>978034979.97884095</v>
      </c>
      <c r="J132" s="92"/>
      <c r="K132" s="12">
        <v>799406698.48817396</v>
      </c>
      <c r="L132" s="12">
        <v>590716201.598248</v>
      </c>
      <c r="M132" s="12">
        <v>356757732.33113098</v>
      </c>
    </row>
    <row r="133" spans="3:13" s="1" customFormat="1" ht="11.1" customHeight="1" x14ac:dyDescent="0.15">
      <c r="C133" s="52">
        <v>45870</v>
      </c>
      <c r="D133" s="53">
        <v>49583</v>
      </c>
      <c r="E133" s="12">
        <v>122</v>
      </c>
      <c r="F133" s="54">
        <v>3713</v>
      </c>
      <c r="G133" s="110"/>
      <c r="H133" s="110"/>
      <c r="I133" s="92">
        <v>966573484.52425694</v>
      </c>
      <c r="J133" s="92"/>
      <c r="K133" s="12">
        <v>788741755.57711196</v>
      </c>
      <c r="L133" s="12">
        <v>581400899.66059303</v>
      </c>
      <c r="M133" s="12">
        <v>349692481.73247898</v>
      </c>
    </row>
    <row r="134" spans="3:13" s="1" customFormat="1" ht="11.1" customHeight="1" x14ac:dyDescent="0.15">
      <c r="C134" s="52">
        <v>45870</v>
      </c>
      <c r="D134" s="53">
        <v>49614</v>
      </c>
      <c r="E134" s="12">
        <v>123</v>
      </c>
      <c r="F134" s="54">
        <v>3744</v>
      </c>
      <c r="G134" s="110"/>
      <c r="H134" s="110"/>
      <c r="I134" s="92">
        <v>955127033.34582996</v>
      </c>
      <c r="J134" s="92"/>
      <c r="K134" s="12">
        <v>778079318.53348005</v>
      </c>
      <c r="L134" s="12">
        <v>572082722.00989997</v>
      </c>
      <c r="M134" s="12">
        <v>342630521.11127502</v>
      </c>
    </row>
    <row r="135" spans="3:13" s="1" customFormat="1" ht="11.1" customHeight="1" x14ac:dyDescent="0.15">
      <c r="C135" s="52">
        <v>45870</v>
      </c>
      <c r="D135" s="53">
        <v>49644</v>
      </c>
      <c r="E135" s="12">
        <v>124</v>
      </c>
      <c r="F135" s="54">
        <v>3774</v>
      </c>
      <c r="G135" s="110"/>
      <c r="H135" s="110"/>
      <c r="I135" s="92">
        <v>943769170.40352297</v>
      </c>
      <c r="J135" s="92"/>
      <c r="K135" s="12">
        <v>767564855.29003799</v>
      </c>
      <c r="L135" s="12">
        <v>562962942.81708002</v>
      </c>
      <c r="M135" s="12">
        <v>335786403.59335202</v>
      </c>
    </row>
    <row r="136" spans="3:13" s="1" customFormat="1" ht="11.1" customHeight="1" x14ac:dyDescent="0.15">
      <c r="C136" s="52">
        <v>45870</v>
      </c>
      <c r="D136" s="53">
        <v>49675</v>
      </c>
      <c r="E136" s="12">
        <v>125</v>
      </c>
      <c r="F136" s="54">
        <v>3805</v>
      </c>
      <c r="G136" s="110"/>
      <c r="H136" s="110"/>
      <c r="I136" s="92">
        <v>932450156.41725898</v>
      </c>
      <c r="J136" s="92"/>
      <c r="K136" s="12">
        <v>757072899.32100201</v>
      </c>
      <c r="L136" s="12">
        <v>553855560.14502299</v>
      </c>
      <c r="M136" s="12">
        <v>328954959.402134</v>
      </c>
    </row>
    <row r="137" spans="3:13" s="1" customFormat="1" ht="11.1" customHeight="1" x14ac:dyDescent="0.15">
      <c r="C137" s="52">
        <v>45870</v>
      </c>
      <c r="D137" s="53">
        <v>49706</v>
      </c>
      <c r="E137" s="12">
        <v>126</v>
      </c>
      <c r="F137" s="54">
        <v>3836</v>
      </c>
      <c r="G137" s="110"/>
      <c r="H137" s="110"/>
      <c r="I137" s="92">
        <v>921159825.63700402</v>
      </c>
      <c r="J137" s="92"/>
      <c r="K137" s="12">
        <v>746637574.49822295</v>
      </c>
      <c r="L137" s="12">
        <v>544832184.746822</v>
      </c>
      <c r="M137" s="12">
        <v>322225044.67693102</v>
      </c>
    </row>
    <row r="138" spans="3:13" s="1" customFormat="1" ht="11.1" customHeight="1" x14ac:dyDescent="0.15">
      <c r="C138" s="52">
        <v>45870</v>
      </c>
      <c r="D138" s="53">
        <v>49735</v>
      </c>
      <c r="E138" s="12">
        <v>127</v>
      </c>
      <c r="F138" s="54">
        <v>3865</v>
      </c>
      <c r="G138" s="110"/>
      <c r="H138" s="110"/>
      <c r="I138" s="92">
        <v>909901509.23271596</v>
      </c>
      <c r="J138" s="92"/>
      <c r="K138" s="12">
        <v>736342012.51452303</v>
      </c>
      <c r="L138" s="12">
        <v>536040908.45816499</v>
      </c>
      <c r="M138" s="12">
        <v>315769383.94536698</v>
      </c>
    </row>
    <row r="139" spans="3:13" s="1" customFormat="1" ht="11.1" customHeight="1" x14ac:dyDescent="0.15">
      <c r="C139" s="52">
        <v>45870</v>
      </c>
      <c r="D139" s="53">
        <v>49766</v>
      </c>
      <c r="E139" s="12">
        <v>128</v>
      </c>
      <c r="F139" s="54">
        <v>3896</v>
      </c>
      <c r="G139" s="110"/>
      <c r="H139" s="110"/>
      <c r="I139" s="92">
        <v>898705210.14432395</v>
      </c>
      <c r="J139" s="92"/>
      <c r="K139" s="12">
        <v>726047832.59816802</v>
      </c>
      <c r="L139" s="12">
        <v>527202766.51055402</v>
      </c>
      <c r="M139" s="12">
        <v>309247633.86479503</v>
      </c>
    </row>
    <row r="140" spans="3:13" s="1" customFormat="1" ht="11.1" customHeight="1" x14ac:dyDescent="0.15">
      <c r="C140" s="52">
        <v>45870</v>
      </c>
      <c r="D140" s="53">
        <v>49796</v>
      </c>
      <c r="E140" s="12">
        <v>129</v>
      </c>
      <c r="F140" s="54">
        <v>3926</v>
      </c>
      <c r="G140" s="110"/>
      <c r="H140" s="110"/>
      <c r="I140" s="92">
        <v>887566184.01185906</v>
      </c>
      <c r="J140" s="92"/>
      <c r="K140" s="12">
        <v>715871844.17637205</v>
      </c>
      <c r="L140" s="12">
        <v>518534308.09815699</v>
      </c>
      <c r="M140" s="12">
        <v>302916049.61107498</v>
      </c>
    </row>
    <row r="141" spans="3:13" s="1" customFormat="1" ht="11.1" customHeight="1" x14ac:dyDescent="0.15">
      <c r="C141" s="52">
        <v>45870</v>
      </c>
      <c r="D141" s="53">
        <v>49827</v>
      </c>
      <c r="E141" s="12">
        <v>130</v>
      </c>
      <c r="F141" s="54">
        <v>3957</v>
      </c>
      <c r="G141" s="110"/>
      <c r="H141" s="110"/>
      <c r="I141" s="92">
        <v>876508891.39518201</v>
      </c>
      <c r="J141" s="92"/>
      <c r="K141" s="12">
        <v>705754472.82690895</v>
      </c>
      <c r="L141" s="12">
        <v>509905793.82331902</v>
      </c>
      <c r="M141" s="12">
        <v>296613801.21745199</v>
      </c>
    </row>
    <row r="142" spans="3:13" s="1" customFormat="1" ht="11.1" customHeight="1" x14ac:dyDescent="0.15">
      <c r="C142" s="52">
        <v>45870</v>
      </c>
      <c r="D142" s="53">
        <v>49857</v>
      </c>
      <c r="E142" s="12">
        <v>131</v>
      </c>
      <c r="F142" s="54">
        <v>3987</v>
      </c>
      <c r="G142" s="110"/>
      <c r="H142" s="110"/>
      <c r="I142" s="92">
        <v>865597065.58435595</v>
      </c>
      <c r="J142" s="92"/>
      <c r="K142" s="12">
        <v>695824392.51449502</v>
      </c>
      <c r="L142" s="12">
        <v>501493979.77748102</v>
      </c>
      <c r="M142" s="12">
        <v>290524802.88509601</v>
      </c>
    </row>
    <row r="143" spans="3:13" s="1" customFormat="1" ht="11.1" customHeight="1" x14ac:dyDescent="0.15">
      <c r="C143" s="52">
        <v>45870</v>
      </c>
      <c r="D143" s="53">
        <v>49888</v>
      </c>
      <c r="E143" s="12">
        <v>132</v>
      </c>
      <c r="F143" s="54">
        <v>4018</v>
      </c>
      <c r="G143" s="110"/>
      <c r="H143" s="110"/>
      <c r="I143" s="92">
        <v>854811373.47924304</v>
      </c>
      <c r="J143" s="92"/>
      <c r="K143" s="12">
        <v>685988672.81864405</v>
      </c>
      <c r="L143" s="12">
        <v>493147813.88183397</v>
      </c>
      <c r="M143" s="12">
        <v>284479661.90520501</v>
      </c>
    </row>
    <row r="144" spans="3:13" s="1" customFormat="1" ht="11.1" customHeight="1" x14ac:dyDescent="0.15">
      <c r="C144" s="52">
        <v>45870</v>
      </c>
      <c r="D144" s="53">
        <v>49919</v>
      </c>
      <c r="E144" s="12">
        <v>133</v>
      </c>
      <c r="F144" s="54">
        <v>4049</v>
      </c>
      <c r="G144" s="110"/>
      <c r="H144" s="110"/>
      <c r="I144" s="92">
        <v>844117641.58994496</v>
      </c>
      <c r="J144" s="92"/>
      <c r="K144" s="12">
        <v>676257988.86423194</v>
      </c>
      <c r="L144" s="12">
        <v>484916173.12486202</v>
      </c>
      <c r="M144" s="12">
        <v>278546303.59795898</v>
      </c>
    </row>
    <row r="145" spans="3:13" s="1" customFormat="1" ht="11.1" customHeight="1" x14ac:dyDescent="0.15">
      <c r="C145" s="52">
        <v>45870</v>
      </c>
      <c r="D145" s="53">
        <v>49949</v>
      </c>
      <c r="E145" s="12">
        <v>134</v>
      </c>
      <c r="F145" s="54">
        <v>4079</v>
      </c>
      <c r="G145" s="110"/>
      <c r="H145" s="110"/>
      <c r="I145" s="92">
        <v>833511150.14624202</v>
      </c>
      <c r="J145" s="92"/>
      <c r="K145" s="12">
        <v>666664617.46600699</v>
      </c>
      <c r="L145" s="12">
        <v>476860592.24608803</v>
      </c>
      <c r="M145" s="12">
        <v>272796156.891891</v>
      </c>
    </row>
    <row r="146" spans="3:13" s="1" customFormat="1" ht="11.1" customHeight="1" x14ac:dyDescent="0.15">
      <c r="C146" s="52">
        <v>45870</v>
      </c>
      <c r="D146" s="53">
        <v>49980</v>
      </c>
      <c r="E146" s="12">
        <v>135</v>
      </c>
      <c r="F146" s="54">
        <v>4110</v>
      </c>
      <c r="G146" s="110"/>
      <c r="H146" s="110"/>
      <c r="I146" s="92">
        <v>823005196.14817405</v>
      </c>
      <c r="J146" s="92"/>
      <c r="K146" s="12">
        <v>657145212.61361599</v>
      </c>
      <c r="L146" s="12">
        <v>468855990.24291998</v>
      </c>
      <c r="M146" s="12">
        <v>267080943.98481199</v>
      </c>
    </row>
    <row r="147" spans="3:13" s="1" customFormat="1" ht="11.1" customHeight="1" x14ac:dyDescent="0.15">
      <c r="C147" s="52">
        <v>45870</v>
      </c>
      <c r="D147" s="53">
        <v>50010</v>
      </c>
      <c r="E147" s="12">
        <v>136</v>
      </c>
      <c r="F147" s="54">
        <v>4140</v>
      </c>
      <c r="G147" s="110"/>
      <c r="H147" s="110"/>
      <c r="I147" s="92">
        <v>812597020.82394695</v>
      </c>
      <c r="J147" s="92"/>
      <c r="K147" s="12">
        <v>647769592.09865403</v>
      </c>
      <c r="L147" s="12">
        <v>461029213.08593899</v>
      </c>
      <c r="M147" s="12">
        <v>261545927.61613399</v>
      </c>
    </row>
    <row r="148" spans="3:13" s="1" customFormat="1" ht="11.1" customHeight="1" x14ac:dyDescent="0.15">
      <c r="C148" s="52">
        <v>45870</v>
      </c>
      <c r="D148" s="53">
        <v>50041</v>
      </c>
      <c r="E148" s="12">
        <v>137</v>
      </c>
      <c r="F148" s="54">
        <v>4171</v>
      </c>
      <c r="G148" s="110"/>
      <c r="H148" s="110"/>
      <c r="I148" s="92">
        <v>802255118.2852</v>
      </c>
      <c r="J148" s="92"/>
      <c r="K148" s="12">
        <v>638440761.76061499</v>
      </c>
      <c r="L148" s="12">
        <v>453234110.99093997</v>
      </c>
      <c r="M148" s="12">
        <v>256034638.65184599</v>
      </c>
    </row>
    <row r="149" spans="3:13" s="1" customFormat="1" ht="11.1" customHeight="1" x14ac:dyDescent="0.15">
      <c r="C149" s="52">
        <v>45870</v>
      </c>
      <c r="D149" s="53">
        <v>50072</v>
      </c>
      <c r="E149" s="12">
        <v>138</v>
      </c>
      <c r="F149" s="54">
        <v>4202</v>
      </c>
      <c r="G149" s="110"/>
      <c r="H149" s="110"/>
      <c r="I149" s="92">
        <v>791464794.02200496</v>
      </c>
      <c r="J149" s="92"/>
      <c r="K149" s="12">
        <v>628785460.59547698</v>
      </c>
      <c r="L149" s="12">
        <v>445244501.324696</v>
      </c>
      <c r="M149" s="12">
        <v>250455931.13372001</v>
      </c>
    </row>
    <row r="150" spans="3:13" s="1" customFormat="1" ht="11.1" customHeight="1" x14ac:dyDescent="0.15">
      <c r="C150" s="52">
        <v>45870</v>
      </c>
      <c r="D150" s="53">
        <v>50100</v>
      </c>
      <c r="E150" s="12">
        <v>139</v>
      </c>
      <c r="F150" s="54">
        <v>4230</v>
      </c>
      <c r="G150" s="110"/>
      <c r="H150" s="110"/>
      <c r="I150" s="92">
        <v>781352396.37424695</v>
      </c>
      <c r="J150" s="92"/>
      <c r="K150" s="12">
        <v>619800555.44947898</v>
      </c>
      <c r="L150" s="12">
        <v>437873992.46077502</v>
      </c>
      <c r="M150" s="12">
        <v>245367432.40455601</v>
      </c>
    </row>
    <row r="151" spans="3:13" s="1" customFormat="1" ht="11.1" customHeight="1" x14ac:dyDescent="0.15">
      <c r="C151" s="52">
        <v>45870</v>
      </c>
      <c r="D151" s="53">
        <v>50131</v>
      </c>
      <c r="E151" s="12">
        <v>140</v>
      </c>
      <c r="F151" s="54">
        <v>4261</v>
      </c>
      <c r="G151" s="110"/>
      <c r="H151" s="110"/>
      <c r="I151" s="92">
        <v>771310479.91189206</v>
      </c>
      <c r="J151" s="92"/>
      <c r="K151" s="12">
        <v>610797180.90941799</v>
      </c>
      <c r="L151" s="12">
        <v>430415900.49425</v>
      </c>
      <c r="M151" s="12">
        <v>240166646.31665501</v>
      </c>
    </row>
    <row r="152" spans="3:13" s="1" customFormat="1" ht="11.1" customHeight="1" x14ac:dyDescent="0.15">
      <c r="C152" s="52">
        <v>45870</v>
      </c>
      <c r="D152" s="53">
        <v>50161</v>
      </c>
      <c r="E152" s="12">
        <v>141</v>
      </c>
      <c r="F152" s="54">
        <v>4291</v>
      </c>
      <c r="G152" s="110"/>
      <c r="H152" s="110"/>
      <c r="I152" s="92">
        <v>761323461.77497399</v>
      </c>
      <c r="J152" s="92"/>
      <c r="K152" s="12">
        <v>601898922.37114704</v>
      </c>
      <c r="L152" s="12">
        <v>423101549.54838097</v>
      </c>
      <c r="M152" s="12">
        <v>235117570.91325399</v>
      </c>
    </row>
    <row r="153" spans="3:13" s="1" customFormat="1" ht="11.1" customHeight="1" x14ac:dyDescent="0.15">
      <c r="C153" s="52">
        <v>45870</v>
      </c>
      <c r="D153" s="53">
        <v>50192</v>
      </c>
      <c r="E153" s="12">
        <v>142</v>
      </c>
      <c r="F153" s="54">
        <v>4322</v>
      </c>
      <c r="G153" s="110"/>
      <c r="H153" s="110"/>
      <c r="I153" s="92">
        <v>751321014.66338396</v>
      </c>
      <c r="J153" s="92"/>
      <c r="K153" s="12">
        <v>592983579.69273698</v>
      </c>
      <c r="L153" s="12">
        <v>415774462.19353098</v>
      </c>
      <c r="M153" s="12">
        <v>230067302.44883001</v>
      </c>
    </row>
    <row r="154" spans="3:13" s="1" customFormat="1" ht="11.1" customHeight="1" x14ac:dyDescent="0.15">
      <c r="C154" s="52">
        <v>45870</v>
      </c>
      <c r="D154" s="53">
        <v>50222</v>
      </c>
      <c r="E154" s="12">
        <v>143</v>
      </c>
      <c r="F154" s="54">
        <v>4352</v>
      </c>
      <c r="G154" s="110"/>
      <c r="H154" s="110"/>
      <c r="I154" s="92">
        <v>741426065.29700506</v>
      </c>
      <c r="J154" s="92"/>
      <c r="K154" s="12">
        <v>584213436.68933403</v>
      </c>
      <c r="L154" s="12">
        <v>408617019.47459602</v>
      </c>
      <c r="M154" s="12">
        <v>225179901.608437</v>
      </c>
    </row>
    <row r="155" spans="3:13" s="1" customFormat="1" ht="11.1" customHeight="1" x14ac:dyDescent="0.15">
      <c r="C155" s="52">
        <v>45870</v>
      </c>
      <c r="D155" s="53">
        <v>50253</v>
      </c>
      <c r="E155" s="12">
        <v>144</v>
      </c>
      <c r="F155" s="54">
        <v>4383</v>
      </c>
      <c r="G155" s="110"/>
      <c r="H155" s="110"/>
      <c r="I155" s="92">
        <v>731576865.98603106</v>
      </c>
      <c r="J155" s="92"/>
      <c r="K155" s="12">
        <v>575474963.79088902</v>
      </c>
      <c r="L155" s="12">
        <v>401481406.96412402</v>
      </c>
      <c r="M155" s="12">
        <v>220310517.38365701</v>
      </c>
    </row>
    <row r="156" spans="3:13" s="1" customFormat="1" ht="11.1" customHeight="1" x14ac:dyDescent="0.15">
      <c r="C156" s="52">
        <v>45870</v>
      </c>
      <c r="D156" s="53">
        <v>50284</v>
      </c>
      <c r="E156" s="12">
        <v>145</v>
      </c>
      <c r="F156" s="54">
        <v>4414</v>
      </c>
      <c r="G156" s="110"/>
      <c r="H156" s="110"/>
      <c r="I156" s="92">
        <v>721779532.62011802</v>
      </c>
      <c r="J156" s="92"/>
      <c r="K156" s="12">
        <v>566805182.22964597</v>
      </c>
      <c r="L156" s="12">
        <v>394427247.01286203</v>
      </c>
      <c r="M156" s="12">
        <v>215522849.74841699</v>
      </c>
    </row>
    <row r="157" spans="3:13" s="1" customFormat="1" ht="11.1" customHeight="1" x14ac:dyDescent="0.15">
      <c r="C157" s="52">
        <v>45870</v>
      </c>
      <c r="D157" s="53">
        <v>50314</v>
      </c>
      <c r="E157" s="12">
        <v>146</v>
      </c>
      <c r="F157" s="54">
        <v>4444</v>
      </c>
      <c r="G157" s="110"/>
      <c r="H157" s="110"/>
      <c r="I157" s="92">
        <v>712051680.60941899</v>
      </c>
      <c r="J157" s="92"/>
      <c r="K157" s="12">
        <v>558248192.773844</v>
      </c>
      <c r="L157" s="12">
        <v>387516491.22342402</v>
      </c>
      <c r="M157" s="12">
        <v>210878685.189731</v>
      </c>
    </row>
    <row r="158" spans="3:13" s="1" customFormat="1" ht="11.1" customHeight="1" x14ac:dyDescent="0.15">
      <c r="C158" s="52">
        <v>45870</v>
      </c>
      <c r="D158" s="53">
        <v>50345</v>
      </c>
      <c r="E158" s="12">
        <v>147</v>
      </c>
      <c r="F158" s="54">
        <v>4475</v>
      </c>
      <c r="G158" s="110"/>
      <c r="H158" s="110"/>
      <c r="I158" s="92">
        <v>702389759.31393301</v>
      </c>
      <c r="J158" s="92"/>
      <c r="K158" s="12">
        <v>549739268.30138195</v>
      </c>
      <c r="L158" s="12">
        <v>380639379.12567902</v>
      </c>
      <c r="M158" s="12">
        <v>206258963.91200501</v>
      </c>
    </row>
    <row r="159" spans="3:13" s="1" customFormat="1" ht="11.1" customHeight="1" x14ac:dyDescent="0.15">
      <c r="C159" s="52">
        <v>45870</v>
      </c>
      <c r="D159" s="53">
        <v>50375</v>
      </c>
      <c r="E159" s="12">
        <v>148</v>
      </c>
      <c r="F159" s="54">
        <v>4505</v>
      </c>
      <c r="G159" s="110"/>
      <c r="H159" s="110"/>
      <c r="I159" s="92">
        <v>692536988.75347304</v>
      </c>
      <c r="J159" s="92"/>
      <c r="K159" s="12">
        <v>541138113.95968699</v>
      </c>
      <c r="L159" s="12">
        <v>373761743.69475299</v>
      </c>
      <c r="M159" s="12">
        <v>201701926.46775001</v>
      </c>
    </row>
    <row r="160" spans="3:13" s="1" customFormat="1" ht="11.1" customHeight="1" x14ac:dyDescent="0.15">
      <c r="C160" s="52">
        <v>45870</v>
      </c>
      <c r="D160" s="53">
        <v>50406</v>
      </c>
      <c r="E160" s="12">
        <v>149</v>
      </c>
      <c r="F160" s="54">
        <v>4536</v>
      </c>
      <c r="G160" s="110"/>
      <c r="H160" s="110"/>
      <c r="I160" s="92">
        <v>683001065.36800599</v>
      </c>
      <c r="J160" s="92"/>
      <c r="K160" s="12">
        <v>532781712.65092802</v>
      </c>
      <c r="L160" s="12">
        <v>367054139.286421</v>
      </c>
      <c r="M160" s="12">
        <v>197243156.775585</v>
      </c>
    </row>
    <row r="161" spans="3:13" s="1" customFormat="1" ht="11.1" customHeight="1" x14ac:dyDescent="0.15">
      <c r="C161" s="52">
        <v>45870</v>
      </c>
      <c r="D161" s="53">
        <v>50437</v>
      </c>
      <c r="E161" s="12">
        <v>150</v>
      </c>
      <c r="F161" s="54">
        <v>4567</v>
      </c>
      <c r="G161" s="110"/>
      <c r="H161" s="110"/>
      <c r="I161" s="92">
        <v>673511262.58759606</v>
      </c>
      <c r="J161" s="92"/>
      <c r="K161" s="12">
        <v>524488016.63118702</v>
      </c>
      <c r="L161" s="12">
        <v>360421325.31991303</v>
      </c>
      <c r="M161" s="12">
        <v>192858558.987212</v>
      </c>
    </row>
    <row r="162" spans="3:13" s="1" customFormat="1" ht="11.1" customHeight="1" x14ac:dyDescent="0.15">
      <c r="C162" s="52">
        <v>45870</v>
      </c>
      <c r="D162" s="53">
        <v>50465</v>
      </c>
      <c r="E162" s="12">
        <v>151</v>
      </c>
      <c r="F162" s="54">
        <v>4595</v>
      </c>
      <c r="G162" s="110"/>
      <c r="H162" s="110"/>
      <c r="I162" s="92">
        <v>664090831.11206901</v>
      </c>
      <c r="J162" s="92"/>
      <c r="K162" s="12">
        <v>516359670.08328998</v>
      </c>
      <c r="L162" s="12">
        <v>354020442.10843301</v>
      </c>
      <c r="M162" s="12">
        <v>188708642.061389</v>
      </c>
    </row>
    <row r="163" spans="3:13" s="1" customFormat="1" ht="11.1" customHeight="1" x14ac:dyDescent="0.15">
      <c r="C163" s="52">
        <v>45870</v>
      </c>
      <c r="D163" s="53">
        <v>50496</v>
      </c>
      <c r="E163" s="12">
        <v>152</v>
      </c>
      <c r="F163" s="54">
        <v>4626</v>
      </c>
      <c r="G163" s="110"/>
      <c r="H163" s="110"/>
      <c r="I163" s="92">
        <v>654772517.79152405</v>
      </c>
      <c r="J163" s="92"/>
      <c r="K163" s="12">
        <v>508250778.38772398</v>
      </c>
      <c r="L163" s="12">
        <v>347574711.35167301</v>
      </c>
      <c r="M163" s="12">
        <v>184488049.67509899</v>
      </c>
    </row>
    <row r="164" spans="3:13" s="1" customFormat="1" ht="11.1" customHeight="1" x14ac:dyDescent="0.15">
      <c r="C164" s="52">
        <v>45870</v>
      </c>
      <c r="D164" s="53">
        <v>50526</v>
      </c>
      <c r="E164" s="12">
        <v>153</v>
      </c>
      <c r="F164" s="54">
        <v>4656</v>
      </c>
      <c r="G164" s="110"/>
      <c r="H164" s="110"/>
      <c r="I164" s="92">
        <v>645443441.325822</v>
      </c>
      <c r="J164" s="92"/>
      <c r="K164" s="12">
        <v>500186956.15115899</v>
      </c>
      <c r="L164" s="12">
        <v>341218247.16347897</v>
      </c>
      <c r="M164" s="12">
        <v>180371700.648938</v>
      </c>
    </row>
    <row r="165" spans="3:13" s="1" customFormat="1" ht="11.1" customHeight="1" x14ac:dyDescent="0.15">
      <c r="C165" s="52">
        <v>45870</v>
      </c>
      <c r="D165" s="53">
        <v>50557</v>
      </c>
      <c r="E165" s="12">
        <v>154</v>
      </c>
      <c r="F165" s="54">
        <v>4687</v>
      </c>
      <c r="G165" s="110"/>
      <c r="H165" s="110"/>
      <c r="I165" s="92">
        <v>636256357.19492197</v>
      </c>
      <c r="J165" s="92"/>
      <c r="K165" s="12">
        <v>492231138.48687202</v>
      </c>
      <c r="L165" s="12">
        <v>334936950.727467</v>
      </c>
      <c r="M165" s="12">
        <v>176301429.68779501</v>
      </c>
    </row>
    <row r="166" spans="3:13" s="1" customFormat="1" ht="11.1" customHeight="1" x14ac:dyDescent="0.15">
      <c r="C166" s="52">
        <v>45870</v>
      </c>
      <c r="D166" s="53">
        <v>50587</v>
      </c>
      <c r="E166" s="12">
        <v>155</v>
      </c>
      <c r="F166" s="54">
        <v>4717</v>
      </c>
      <c r="G166" s="110"/>
      <c r="H166" s="110"/>
      <c r="I166" s="92">
        <v>626935552.20878196</v>
      </c>
      <c r="J166" s="92"/>
      <c r="K166" s="12">
        <v>484224108.05666202</v>
      </c>
      <c r="L166" s="12">
        <v>328677635.25212997</v>
      </c>
      <c r="M166" s="12">
        <v>172297513.14777201</v>
      </c>
    </row>
    <row r="167" spans="3:13" s="1" customFormat="1" ht="11.1" customHeight="1" x14ac:dyDescent="0.15">
      <c r="C167" s="52">
        <v>45870</v>
      </c>
      <c r="D167" s="53">
        <v>50618</v>
      </c>
      <c r="E167" s="12">
        <v>156</v>
      </c>
      <c r="F167" s="54">
        <v>4748</v>
      </c>
      <c r="G167" s="110"/>
      <c r="H167" s="110"/>
      <c r="I167" s="92">
        <v>617343178.66740596</v>
      </c>
      <c r="J167" s="92"/>
      <c r="K167" s="12">
        <v>476006564.70481902</v>
      </c>
      <c r="L167" s="12">
        <v>322278089.85499001</v>
      </c>
      <c r="M167" s="12">
        <v>168227215.26079199</v>
      </c>
    </row>
    <row r="168" spans="3:13" s="1" customFormat="1" ht="11.1" customHeight="1" x14ac:dyDescent="0.15">
      <c r="C168" s="52">
        <v>45870</v>
      </c>
      <c r="D168" s="53">
        <v>50649</v>
      </c>
      <c r="E168" s="12">
        <v>157</v>
      </c>
      <c r="F168" s="54">
        <v>4779</v>
      </c>
      <c r="G168" s="110"/>
      <c r="H168" s="110"/>
      <c r="I168" s="92">
        <v>608154522.34075904</v>
      </c>
      <c r="J168" s="92"/>
      <c r="K168" s="12">
        <v>468126264.39990902</v>
      </c>
      <c r="L168" s="12">
        <v>316136717.51813602</v>
      </c>
      <c r="M168" s="12">
        <v>164322500.218207</v>
      </c>
    </row>
    <row r="169" spans="3:13" s="1" customFormat="1" ht="11.1" customHeight="1" x14ac:dyDescent="0.15">
      <c r="C169" s="52">
        <v>45870</v>
      </c>
      <c r="D169" s="53">
        <v>50679</v>
      </c>
      <c r="E169" s="12">
        <v>158</v>
      </c>
      <c r="F169" s="54">
        <v>4809</v>
      </c>
      <c r="G169" s="110"/>
      <c r="H169" s="110"/>
      <c r="I169" s="92">
        <v>599156264.05864596</v>
      </c>
      <c r="J169" s="92"/>
      <c r="K169" s="12">
        <v>460442848.51164299</v>
      </c>
      <c r="L169" s="12">
        <v>310182599.22111201</v>
      </c>
      <c r="M169" s="12">
        <v>160566747.017443</v>
      </c>
    </row>
    <row r="170" spans="3:13" s="1" customFormat="1" ht="11.1" customHeight="1" x14ac:dyDescent="0.15">
      <c r="C170" s="52">
        <v>45870</v>
      </c>
      <c r="D170" s="53">
        <v>50710</v>
      </c>
      <c r="E170" s="12">
        <v>159</v>
      </c>
      <c r="F170" s="54">
        <v>4840</v>
      </c>
      <c r="G170" s="110"/>
      <c r="H170" s="110"/>
      <c r="I170" s="92">
        <v>590201150.22119105</v>
      </c>
      <c r="J170" s="92"/>
      <c r="K170" s="12">
        <v>452791701.18708801</v>
      </c>
      <c r="L170" s="12">
        <v>304252566.39861101</v>
      </c>
      <c r="M170" s="12">
        <v>156829965.83102101</v>
      </c>
    </row>
    <row r="171" spans="3:13" s="1" customFormat="1" ht="11.1" customHeight="1" x14ac:dyDescent="0.15">
      <c r="C171" s="52">
        <v>45870</v>
      </c>
      <c r="D171" s="53">
        <v>50740</v>
      </c>
      <c r="E171" s="12">
        <v>160</v>
      </c>
      <c r="F171" s="54">
        <v>4870</v>
      </c>
      <c r="G171" s="110"/>
      <c r="H171" s="110"/>
      <c r="I171" s="92">
        <v>581276831.17834401</v>
      </c>
      <c r="J171" s="92"/>
      <c r="K171" s="12">
        <v>445213146.83132201</v>
      </c>
      <c r="L171" s="12">
        <v>298423857.13722903</v>
      </c>
      <c r="M171" s="12">
        <v>153194939.83484799</v>
      </c>
    </row>
    <row r="172" spans="3:13" s="1" customFormat="1" ht="11.1" customHeight="1" x14ac:dyDescent="0.15">
      <c r="C172" s="52">
        <v>45870</v>
      </c>
      <c r="D172" s="53">
        <v>50771</v>
      </c>
      <c r="E172" s="12">
        <v>161</v>
      </c>
      <c r="F172" s="54">
        <v>4901</v>
      </c>
      <c r="G172" s="110"/>
      <c r="H172" s="110"/>
      <c r="I172" s="92">
        <v>572383873.12213194</v>
      </c>
      <c r="J172" s="92"/>
      <c r="K172" s="12">
        <v>437658266.03235501</v>
      </c>
      <c r="L172" s="12">
        <v>292613788.71119899</v>
      </c>
      <c r="M172" s="12">
        <v>149576128.44634199</v>
      </c>
    </row>
    <row r="173" spans="3:13" s="1" customFormat="1" ht="11.1" customHeight="1" x14ac:dyDescent="0.15">
      <c r="C173" s="52">
        <v>45870</v>
      </c>
      <c r="D173" s="53">
        <v>50802</v>
      </c>
      <c r="E173" s="12">
        <v>162</v>
      </c>
      <c r="F173" s="54">
        <v>4932</v>
      </c>
      <c r="G173" s="110"/>
      <c r="H173" s="110"/>
      <c r="I173" s="92">
        <v>563506772.25032699</v>
      </c>
      <c r="J173" s="92"/>
      <c r="K173" s="12">
        <v>430139835.99147898</v>
      </c>
      <c r="L173" s="12">
        <v>286855651.13055402</v>
      </c>
      <c r="M173" s="12">
        <v>146011657.22771701</v>
      </c>
    </row>
    <row r="174" spans="3:13" s="1" customFormat="1" ht="11.1" customHeight="1" x14ac:dyDescent="0.15">
      <c r="C174" s="52">
        <v>45870</v>
      </c>
      <c r="D174" s="53">
        <v>50830</v>
      </c>
      <c r="E174" s="12">
        <v>163</v>
      </c>
      <c r="F174" s="54">
        <v>4960</v>
      </c>
      <c r="G174" s="110"/>
      <c r="H174" s="110"/>
      <c r="I174" s="92">
        <v>554672359.34295595</v>
      </c>
      <c r="J174" s="92"/>
      <c r="K174" s="12">
        <v>422747621.57498503</v>
      </c>
      <c r="L174" s="12">
        <v>281278173.88688999</v>
      </c>
      <c r="M174" s="12">
        <v>142624838.38509601</v>
      </c>
    </row>
    <row r="175" spans="3:13" s="1" customFormat="1" ht="11.1" customHeight="1" x14ac:dyDescent="0.15">
      <c r="C175" s="52">
        <v>45870</v>
      </c>
      <c r="D175" s="53">
        <v>50861</v>
      </c>
      <c r="E175" s="12">
        <v>164</v>
      </c>
      <c r="F175" s="54">
        <v>4991</v>
      </c>
      <c r="G175" s="110"/>
      <c r="H175" s="110"/>
      <c r="I175" s="92">
        <v>545870453.48351395</v>
      </c>
      <c r="J175" s="92"/>
      <c r="K175" s="12">
        <v>415333550.98988199</v>
      </c>
      <c r="L175" s="12">
        <v>275642366.00326598</v>
      </c>
      <c r="M175" s="12">
        <v>139175157.05532399</v>
      </c>
    </row>
    <row r="176" spans="3:13" s="1" customFormat="1" ht="11.1" customHeight="1" x14ac:dyDescent="0.15">
      <c r="C176" s="52">
        <v>45870</v>
      </c>
      <c r="D176" s="53">
        <v>50891</v>
      </c>
      <c r="E176" s="12">
        <v>165</v>
      </c>
      <c r="F176" s="54">
        <v>5021</v>
      </c>
      <c r="G176" s="110"/>
      <c r="H176" s="110"/>
      <c r="I176" s="92">
        <v>536983611.50834405</v>
      </c>
      <c r="J176" s="92"/>
      <c r="K176" s="12">
        <v>407901234.09727597</v>
      </c>
      <c r="L176" s="12">
        <v>270043507.61988902</v>
      </c>
      <c r="M176" s="12">
        <v>135789307.93675199</v>
      </c>
    </row>
    <row r="177" spans="3:13" s="1" customFormat="1" ht="11.1" customHeight="1" x14ac:dyDescent="0.15">
      <c r="C177" s="52">
        <v>45870</v>
      </c>
      <c r="D177" s="53">
        <v>50922</v>
      </c>
      <c r="E177" s="12">
        <v>166</v>
      </c>
      <c r="F177" s="54">
        <v>5052</v>
      </c>
      <c r="G177" s="110"/>
      <c r="H177" s="110"/>
      <c r="I177" s="92">
        <v>528291446.57737201</v>
      </c>
      <c r="J177" s="92"/>
      <c r="K177" s="12">
        <v>400617896.30365598</v>
      </c>
      <c r="L177" s="12">
        <v>264547194.44288999</v>
      </c>
      <c r="M177" s="12">
        <v>132462093.375036</v>
      </c>
    </row>
    <row r="178" spans="3:13" s="1" customFormat="1" ht="11.1" customHeight="1" x14ac:dyDescent="0.15">
      <c r="C178" s="52">
        <v>45870</v>
      </c>
      <c r="D178" s="53">
        <v>50952</v>
      </c>
      <c r="E178" s="12">
        <v>167</v>
      </c>
      <c r="F178" s="54">
        <v>5082</v>
      </c>
      <c r="G178" s="110"/>
      <c r="H178" s="110"/>
      <c r="I178" s="92">
        <v>519691890.960594</v>
      </c>
      <c r="J178" s="92"/>
      <c r="K178" s="12">
        <v>393449744.47888303</v>
      </c>
      <c r="L178" s="12">
        <v>259174249.113662</v>
      </c>
      <c r="M178" s="12">
        <v>129239832.488621</v>
      </c>
    </row>
    <row r="179" spans="3:13" s="1" customFormat="1" ht="11.1" customHeight="1" x14ac:dyDescent="0.15">
      <c r="C179" s="52">
        <v>45870</v>
      </c>
      <c r="D179" s="53">
        <v>50983</v>
      </c>
      <c r="E179" s="12">
        <v>168</v>
      </c>
      <c r="F179" s="54">
        <v>5113</v>
      </c>
      <c r="G179" s="110"/>
      <c r="H179" s="110"/>
      <c r="I179" s="92">
        <v>511143515.87363797</v>
      </c>
      <c r="J179" s="92"/>
      <c r="K179" s="12">
        <v>386321574.32816899</v>
      </c>
      <c r="L179" s="12">
        <v>253831570.284172</v>
      </c>
      <c r="M179" s="12">
        <v>126039535.367496</v>
      </c>
    </row>
    <row r="180" spans="3:13" s="1" customFormat="1" ht="11.1" customHeight="1" x14ac:dyDescent="0.15">
      <c r="C180" s="52">
        <v>45870</v>
      </c>
      <c r="D180" s="53">
        <v>51014</v>
      </c>
      <c r="E180" s="12">
        <v>169</v>
      </c>
      <c r="F180" s="54">
        <v>5144</v>
      </c>
      <c r="G180" s="110"/>
      <c r="H180" s="110"/>
      <c r="I180" s="92">
        <v>502689239.06074798</v>
      </c>
      <c r="J180" s="92"/>
      <c r="K180" s="12">
        <v>379287450.88562101</v>
      </c>
      <c r="L180" s="12">
        <v>248576026.19486099</v>
      </c>
      <c r="M180" s="12">
        <v>122907113.024515</v>
      </c>
    </row>
    <row r="181" spans="3:13" s="1" customFormat="1" ht="11.1" customHeight="1" x14ac:dyDescent="0.15">
      <c r="C181" s="52">
        <v>45870</v>
      </c>
      <c r="D181" s="53">
        <v>51044</v>
      </c>
      <c r="E181" s="12">
        <v>170</v>
      </c>
      <c r="F181" s="54">
        <v>5174</v>
      </c>
      <c r="G181" s="110"/>
      <c r="H181" s="110"/>
      <c r="I181" s="92">
        <v>494351172.90193403</v>
      </c>
      <c r="J181" s="92"/>
      <c r="K181" s="12">
        <v>372384001.71733999</v>
      </c>
      <c r="L181" s="12">
        <v>243450992.30659601</v>
      </c>
      <c r="M181" s="12">
        <v>119879634.222656</v>
      </c>
    </row>
    <row r="182" spans="3:13" s="1" customFormat="1" ht="11.1" customHeight="1" x14ac:dyDescent="0.15">
      <c r="C182" s="52">
        <v>45870</v>
      </c>
      <c r="D182" s="53">
        <v>51075</v>
      </c>
      <c r="E182" s="12">
        <v>171</v>
      </c>
      <c r="F182" s="54">
        <v>5205</v>
      </c>
      <c r="G182" s="110"/>
      <c r="H182" s="110"/>
      <c r="I182" s="92">
        <v>486096377.14708102</v>
      </c>
      <c r="J182" s="92"/>
      <c r="K182" s="12">
        <v>365544798.99408001</v>
      </c>
      <c r="L182" s="12">
        <v>238371997.84800899</v>
      </c>
      <c r="M182" s="12">
        <v>116881483.739397</v>
      </c>
    </row>
    <row r="183" spans="3:13" s="1" customFormat="1" ht="11.1" customHeight="1" x14ac:dyDescent="0.15">
      <c r="C183" s="52">
        <v>45870</v>
      </c>
      <c r="D183" s="53">
        <v>51105</v>
      </c>
      <c r="E183" s="12">
        <v>172</v>
      </c>
      <c r="F183" s="54">
        <v>5235</v>
      </c>
      <c r="G183" s="110"/>
      <c r="H183" s="110"/>
      <c r="I183" s="92">
        <v>477317600.80621898</v>
      </c>
      <c r="J183" s="92"/>
      <c r="K183" s="12">
        <v>358353981.58965701</v>
      </c>
      <c r="L183" s="12">
        <v>233107705.06992999</v>
      </c>
      <c r="M183" s="12">
        <v>113831692.16548599</v>
      </c>
    </row>
    <row r="184" spans="3:13" s="1" customFormat="1" ht="11.1" customHeight="1" x14ac:dyDescent="0.15">
      <c r="C184" s="52">
        <v>45870</v>
      </c>
      <c r="D184" s="53">
        <v>51136</v>
      </c>
      <c r="E184" s="12">
        <v>173</v>
      </c>
      <c r="F184" s="54">
        <v>5266</v>
      </c>
      <c r="G184" s="110"/>
      <c r="H184" s="110"/>
      <c r="I184" s="92">
        <v>469238325.58920699</v>
      </c>
      <c r="J184" s="92"/>
      <c r="K184" s="12">
        <v>351690826.732427</v>
      </c>
      <c r="L184" s="12">
        <v>228191534.12440899</v>
      </c>
      <c r="M184" s="12">
        <v>110959045.151164</v>
      </c>
    </row>
    <row r="185" spans="3:13" s="1" customFormat="1" ht="11.1" customHeight="1" x14ac:dyDescent="0.15">
      <c r="C185" s="52">
        <v>45870</v>
      </c>
      <c r="D185" s="53">
        <v>51167</v>
      </c>
      <c r="E185" s="12">
        <v>174</v>
      </c>
      <c r="F185" s="54">
        <v>5297</v>
      </c>
      <c r="G185" s="110"/>
      <c r="H185" s="110"/>
      <c r="I185" s="92">
        <v>461209803.38611603</v>
      </c>
      <c r="J185" s="92"/>
      <c r="K185" s="12">
        <v>345087217.92774802</v>
      </c>
      <c r="L185" s="12">
        <v>223337398.81067801</v>
      </c>
      <c r="M185" s="12">
        <v>108138727.773846</v>
      </c>
    </row>
    <row r="186" spans="3:13" s="1" customFormat="1" ht="11.1" customHeight="1" x14ac:dyDescent="0.15">
      <c r="C186" s="52">
        <v>45870</v>
      </c>
      <c r="D186" s="53">
        <v>51196</v>
      </c>
      <c r="E186" s="12">
        <v>175</v>
      </c>
      <c r="F186" s="54">
        <v>5326</v>
      </c>
      <c r="G186" s="110"/>
      <c r="H186" s="110"/>
      <c r="I186" s="92">
        <v>453247289.88676202</v>
      </c>
      <c r="J186" s="92"/>
      <c r="K186" s="12">
        <v>338591382.718081</v>
      </c>
      <c r="L186" s="12">
        <v>218611962.54534799</v>
      </c>
      <c r="M186" s="12">
        <v>105431229.869059</v>
      </c>
    </row>
    <row r="187" spans="3:13" s="1" customFormat="1" ht="11.1" customHeight="1" x14ac:dyDescent="0.15">
      <c r="C187" s="52">
        <v>45870</v>
      </c>
      <c r="D187" s="53">
        <v>51227</v>
      </c>
      <c r="E187" s="12">
        <v>176</v>
      </c>
      <c r="F187" s="54">
        <v>5357</v>
      </c>
      <c r="G187" s="110"/>
      <c r="H187" s="110"/>
      <c r="I187" s="92">
        <v>445346862.19121099</v>
      </c>
      <c r="J187" s="92"/>
      <c r="K187" s="12">
        <v>332125224.31844199</v>
      </c>
      <c r="L187" s="12">
        <v>213891721.418484</v>
      </c>
      <c r="M187" s="12">
        <v>102717855.758027</v>
      </c>
    </row>
    <row r="188" spans="3:13" s="1" customFormat="1" ht="11.1" customHeight="1" x14ac:dyDescent="0.15">
      <c r="C188" s="52">
        <v>45870</v>
      </c>
      <c r="D188" s="53">
        <v>51257</v>
      </c>
      <c r="E188" s="12">
        <v>177</v>
      </c>
      <c r="F188" s="54">
        <v>5387</v>
      </c>
      <c r="G188" s="110"/>
      <c r="H188" s="110"/>
      <c r="I188" s="92">
        <v>437495146.29939502</v>
      </c>
      <c r="J188" s="92"/>
      <c r="K188" s="12">
        <v>325734128.36580199</v>
      </c>
      <c r="L188" s="12">
        <v>209259481.970211</v>
      </c>
      <c r="M188" s="12">
        <v>100081360.038295</v>
      </c>
    </row>
    <row r="189" spans="3:13" s="1" customFormat="1" ht="11.1" customHeight="1" x14ac:dyDescent="0.15">
      <c r="C189" s="52">
        <v>45870</v>
      </c>
      <c r="D189" s="53">
        <v>51288</v>
      </c>
      <c r="E189" s="12">
        <v>178</v>
      </c>
      <c r="F189" s="54">
        <v>5418</v>
      </c>
      <c r="G189" s="110"/>
      <c r="H189" s="110"/>
      <c r="I189" s="92">
        <v>429724788.09116203</v>
      </c>
      <c r="J189" s="92"/>
      <c r="K189" s="12">
        <v>319406102.590819</v>
      </c>
      <c r="L189" s="12">
        <v>204672354.07486001</v>
      </c>
      <c r="M189" s="12">
        <v>97472893.171583205</v>
      </c>
    </row>
    <row r="190" spans="3:13" s="1" customFormat="1" ht="11.1" customHeight="1" x14ac:dyDescent="0.15">
      <c r="C190" s="52">
        <v>45870</v>
      </c>
      <c r="D190" s="53">
        <v>51318</v>
      </c>
      <c r="E190" s="12">
        <v>179</v>
      </c>
      <c r="F190" s="54">
        <v>5448</v>
      </c>
      <c r="G190" s="110"/>
      <c r="H190" s="110"/>
      <c r="I190" s="92">
        <v>421928503.40658802</v>
      </c>
      <c r="J190" s="92"/>
      <c r="K190" s="12">
        <v>313096511.65512598</v>
      </c>
      <c r="L190" s="12">
        <v>200135426.684697</v>
      </c>
      <c r="M190" s="12">
        <v>94921529.408527002</v>
      </c>
    </row>
    <row r="191" spans="3:13" s="1" customFormat="1" ht="11.1" customHeight="1" x14ac:dyDescent="0.15">
      <c r="C191" s="52">
        <v>45870</v>
      </c>
      <c r="D191" s="53">
        <v>51349</v>
      </c>
      <c r="E191" s="12">
        <v>180</v>
      </c>
      <c r="F191" s="54">
        <v>5479</v>
      </c>
      <c r="G191" s="110"/>
      <c r="H191" s="110"/>
      <c r="I191" s="92">
        <v>414320825.365596</v>
      </c>
      <c r="J191" s="92"/>
      <c r="K191" s="12">
        <v>306929693.73638898</v>
      </c>
      <c r="L191" s="12">
        <v>195694554.71223301</v>
      </c>
      <c r="M191" s="12">
        <v>92422160.512002394</v>
      </c>
    </row>
    <row r="192" spans="3:13" s="1" customFormat="1" ht="11.1" customHeight="1" x14ac:dyDescent="0.15">
      <c r="C192" s="52">
        <v>45870</v>
      </c>
      <c r="D192" s="53">
        <v>51380</v>
      </c>
      <c r="E192" s="12">
        <v>181</v>
      </c>
      <c r="F192" s="54">
        <v>5510</v>
      </c>
      <c r="G192" s="110"/>
      <c r="H192" s="110"/>
      <c r="I192" s="92">
        <v>406784927.54807299</v>
      </c>
      <c r="J192" s="92"/>
      <c r="K192" s="12">
        <v>300835978.64641601</v>
      </c>
      <c r="L192" s="12">
        <v>191321467.30427799</v>
      </c>
      <c r="M192" s="12">
        <v>89974138.657426506</v>
      </c>
    </row>
    <row r="193" spans="3:13" s="1" customFormat="1" ht="11.1" customHeight="1" x14ac:dyDescent="0.15">
      <c r="C193" s="52">
        <v>45870</v>
      </c>
      <c r="D193" s="53">
        <v>51410</v>
      </c>
      <c r="E193" s="12">
        <v>182</v>
      </c>
      <c r="F193" s="54">
        <v>5540</v>
      </c>
      <c r="G193" s="110"/>
      <c r="H193" s="110"/>
      <c r="I193" s="92">
        <v>399363410.144095</v>
      </c>
      <c r="J193" s="92"/>
      <c r="K193" s="12">
        <v>294862643.25832701</v>
      </c>
      <c r="L193" s="12">
        <v>187061085.39003301</v>
      </c>
      <c r="M193" s="12">
        <v>87609969.307218403</v>
      </c>
    </row>
    <row r="194" spans="3:13" s="1" customFormat="1" ht="11.1" customHeight="1" x14ac:dyDescent="0.15">
      <c r="C194" s="52">
        <v>45870</v>
      </c>
      <c r="D194" s="53">
        <v>51441</v>
      </c>
      <c r="E194" s="12">
        <v>183</v>
      </c>
      <c r="F194" s="54">
        <v>5571</v>
      </c>
      <c r="G194" s="110"/>
      <c r="H194" s="110"/>
      <c r="I194" s="92">
        <v>392034523.10343999</v>
      </c>
      <c r="J194" s="92"/>
      <c r="K194" s="12">
        <v>288960562.88534403</v>
      </c>
      <c r="L194" s="12">
        <v>182850588.75494301</v>
      </c>
      <c r="M194" s="12">
        <v>85275261.697496802</v>
      </c>
    </row>
    <row r="195" spans="3:13" s="1" customFormat="1" ht="11.1" customHeight="1" x14ac:dyDescent="0.15">
      <c r="C195" s="52">
        <v>45870</v>
      </c>
      <c r="D195" s="53">
        <v>51471</v>
      </c>
      <c r="E195" s="12">
        <v>184</v>
      </c>
      <c r="F195" s="54">
        <v>5601</v>
      </c>
      <c r="G195" s="110"/>
      <c r="H195" s="110"/>
      <c r="I195" s="92">
        <v>384764408.82621199</v>
      </c>
      <c r="J195" s="92"/>
      <c r="K195" s="12">
        <v>283136405.44321001</v>
      </c>
      <c r="L195" s="12">
        <v>178724162.196576</v>
      </c>
      <c r="M195" s="12">
        <v>83009166.132395402</v>
      </c>
    </row>
    <row r="196" spans="3:13" s="1" customFormat="1" ht="11.1" customHeight="1" x14ac:dyDescent="0.15">
      <c r="C196" s="52">
        <v>45870</v>
      </c>
      <c r="D196" s="53">
        <v>51502</v>
      </c>
      <c r="E196" s="12">
        <v>185</v>
      </c>
      <c r="F196" s="54">
        <v>5632</v>
      </c>
      <c r="G196" s="110"/>
      <c r="H196" s="110"/>
      <c r="I196" s="92">
        <v>377545711.17234302</v>
      </c>
      <c r="J196" s="92"/>
      <c r="K196" s="12">
        <v>277353175.06137699</v>
      </c>
      <c r="L196" s="12">
        <v>174628366.08391801</v>
      </c>
      <c r="M196" s="12">
        <v>80763325.1819451</v>
      </c>
    </row>
    <row r="197" spans="3:13" s="1" customFormat="1" ht="11.1" customHeight="1" x14ac:dyDescent="0.15">
      <c r="C197" s="52">
        <v>45870</v>
      </c>
      <c r="D197" s="53">
        <v>51533</v>
      </c>
      <c r="E197" s="12">
        <v>186</v>
      </c>
      <c r="F197" s="54">
        <v>5663</v>
      </c>
      <c r="G197" s="110"/>
      <c r="H197" s="110"/>
      <c r="I197" s="92">
        <v>370365841.711716</v>
      </c>
      <c r="J197" s="92"/>
      <c r="K197" s="12">
        <v>271617223.40826499</v>
      </c>
      <c r="L197" s="12">
        <v>170581939.04910299</v>
      </c>
      <c r="M197" s="12">
        <v>78557755.622541502</v>
      </c>
    </row>
    <row r="198" spans="3:13" s="1" customFormat="1" ht="11.1" customHeight="1" x14ac:dyDescent="0.15">
      <c r="C198" s="52">
        <v>45870</v>
      </c>
      <c r="D198" s="53">
        <v>51561</v>
      </c>
      <c r="E198" s="12">
        <v>187</v>
      </c>
      <c r="F198" s="54">
        <v>5691</v>
      </c>
      <c r="G198" s="110"/>
      <c r="H198" s="110"/>
      <c r="I198" s="92">
        <v>363242915.58437198</v>
      </c>
      <c r="J198" s="92"/>
      <c r="K198" s="12">
        <v>265985312.407051</v>
      </c>
      <c r="L198" s="12">
        <v>166661203.39911899</v>
      </c>
      <c r="M198" s="12">
        <v>76458459.765187606</v>
      </c>
    </row>
    <row r="199" spans="3:13" s="1" customFormat="1" ht="11.1" customHeight="1" x14ac:dyDescent="0.15">
      <c r="C199" s="52">
        <v>45870</v>
      </c>
      <c r="D199" s="53">
        <v>51592</v>
      </c>
      <c r="E199" s="12">
        <v>188</v>
      </c>
      <c r="F199" s="54">
        <v>5722</v>
      </c>
      <c r="G199" s="110"/>
      <c r="H199" s="110"/>
      <c r="I199" s="92">
        <v>356195182.77012002</v>
      </c>
      <c r="J199" s="92"/>
      <c r="K199" s="12">
        <v>260382218.897787</v>
      </c>
      <c r="L199" s="12">
        <v>162735489.325506</v>
      </c>
      <c r="M199" s="12">
        <v>74341261.3219641</v>
      </c>
    </row>
    <row r="200" spans="3:13" s="1" customFormat="1" ht="11.1" customHeight="1" x14ac:dyDescent="0.15">
      <c r="C200" s="52">
        <v>45870</v>
      </c>
      <c r="D200" s="53">
        <v>51622</v>
      </c>
      <c r="E200" s="12">
        <v>189</v>
      </c>
      <c r="F200" s="54">
        <v>5752</v>
      </c>
      <c r="G200" s="110"/>
      <c r="H200" s="110"/>
      <c r="I200" s="92">
        <v>349213663.349038</v>
      </c>
      <c r="J200" s="92"/>
      <c r="K200" s="12">
        <v>254859642.667317</v>
      </c>
      <c r="L200" s="12">
        <v>158891910.75599799</v>
      </c>
      <c r="M200" s="12">
        <v>72287885.668768704</v>
      </c>
    </row>
    <row r="201" spans="3:13" s="1" customFormat="1" ht="11.1" customHeight="1" x14ac:dyDescent="0.15">
      <c r="C201" s="52">
        <v>45870</v>
      </c>
      <c r="D201" s="53">
        <v>51653</v>
      </c>
      <c r="E201" s="12">
        <v>190</v>
      </c>
      <c r="F201" s="54">
        <v>5783</v>
      </c>
      <c r="G201" s="110"/>
      <c r="H201" s="110"/>
      <c r="I201" s="92">
        <v>342353557.38101</v>
      </c>
      <c r="J201" s="92"/>
      <c r="K201" s="12">
        <v>249429299.063642</v>
      </c>
      <c r="L201" s="12">
        <v>155110885.43829399</v>
      </c>
      <c r="M201" s="12">
        <v>70268815.241679698</v>
      </c>
    </row>
    <row r="202" spans="3:13" s="1" customFormat="1" ht="11.1" customHeight="1" x14ac:dyDescent="0.15">
      <c r="C202" s="52">
        <v>45870</v>
      </c>
      <c r="D202" s="53">
        <v>51683</v>
      </c>
      <c r="E202" s="12">
        <v>191</v>
      </c>
      <c r="F202" s="54">
        <v>5813</v>
      </c>
      <c r="G202" s="110"/>
      <c r="H202" s="110"/>
      <c r="I202" s="92">
        <v>335710978.72603798</v>
      </c>
      <c r="J202" s="92"/>
      <c r="K202" s="12">
        <v>244188229.42267001</v>
      </c>
      <c r="L202" s="12">
        <v>151477909.83190101</v>
      </c>
      <c r="M202" s="12">
        <v>68341694.319971099</v>
      </c>
    </row>
    <row r="203" spans="3:13" s="1" customFormat="1" ht="11.1" customHeight="1" x14ac:dyDescent="0.15">
      <c r="C203" s="52">
        <v>45870</v>
      </c>
      <c r="D203" s="53">
        <v>51714</v>
      </c>
      <c r="E203" s="12">
        <v>192</v>
      </c>
      <c r="F203" s="54">
        <v>5844</v>
      </c>
      <c r="G203" s="110"/>
      <c r="H203" s="110"/>
      <c r="I203" s="92">
        <v>329212411.81397498</v>
      </c>
      <c r="J203" s="92"/>
      <c r="K203" s="12">
        <v>239055181.354054</v>
      </c>
      <c r="L203" s="12">
        <v>147916571.54386601</v>
      </c>
      <c r="M203" s="12">
        <v>66452280.459763996</v>
      </c>
    </row>
    <row r="204" spans="3:13" s="1" customFormat="1" ht="11.1" customHeight="1" x14ac:dyDescent="0.15">
      <c r="C204" s="52">
        <v>45870</v>
      </c>
      <c r="D204" s="53">
        <v>51745</v>
      </c>
      <c r="E204" s="12">
        <v>193</v>
      </c>
      <c r="F204" s="54">
        <v>5875</v>
      </c>
      <c r="G204" s="110"/>
      <c r="H204" s="110"/>
      <c r="I204" s="92">
        <v>322832080.88492399</v>
      </c>
      <c r="J204" s="92"/>
      <c r="K204" s="12">
        <v>234024553.47049901</v>
      </c>
      <c r="L204" s="12">
        <v>144435579.768585</v>
      </c>
      <c r="M204" s="12">
        <v>64613589.152612202</v>
      </c>
    </row>
    <row r="205" spans="3:13" s="1" customFormat="1" ht="11.1" customHeight="1" x14ac:dyDescent="0.15">
      <c r="C205" s="52">
        <v>45870</v>
      </c>
      <c r="D205" s="53">
        <v>51775</v>
      </c>
      <c r="E205" s="12">
        <v>194</v>
      </c>
      <c r="F205" s="54">
        <v>5905</v>
      </c>
      <c r="G205" s="110"/>
      <c r="H205" s="110"/>
      <c r="I205" s="92">
        <v>316545709.95870501</v>
      </c>
      <c r="J205" s="92"/>
      <c r="K205" s="12">
        <v>229090843.99341899</v>
      </c>
      <c r="L205" s="12">
        <v>141042586.38616699</v>
      </c>
      <c r="M205" s="12">
        <v>62837084.073216803</v>
      </c>
    </row>
    <row r="206" spans="3:13" s="1" customFormat="1" ht="11.1" customHeight="1" x14ac:dyDescent="0.15">
      <c r="C206" s="52">
        <v>45870</v>
      </c>
      <c r="D206" s="53">
        <v>51806</v>
      </c>
      <c r="E206" s="12">
        <v>195</v>
      </c>
      <c r="F206" s="54">
        <v>5936</v>
      </c>
      <c r="G206" s="110"/>
      <c r="H206" s="110"/>
      <c r="I206" s="92">
        <v>310279497.52535099</v>
      </c>
      <c r="J206" s="92"/>
      <c r="K206" s="12">
        <v>224174989.80923799</v>
      </c>
      <c r="L206" s="12">
        <v>137665077.20024201</v>
      </c>
      <c r="M206" s="12">
        <v>61072565.296939</v>
      </c>
    </row>
    <row r="207" spans="3:13" s="1" customFormat="1" ht="11.1" customHeight="1" x14ac:dyDescent="0.15">
      <c r="C207" s="52">
        <v>45870</v>
      </c>
      <c r="D207" s="53">
        <v>51836</v>
      </c>
      <c r="E207" s="12">
        <v>196</v>
      </c>
      <c r="F207" s="54">
        <v>5966</v>
      </c>
      <c r="G207" s="110"/>
      <c r="H207" s="110"/>
      <c r="I207" s="92">
        <v>304184188.06475502</v>
      </c>
      <c r="J207" s="92"/>
      <c r="K207" s="12">
        <v>219410433.07281101</v>
      </c>
      <c r="L207" s="12">
        <v>134407550.34768099</v>
      </c>
      <c r="M207" s="12">
        <v>59382999.326832198</v>
      </c>
    </row>
    <row r="208" spans="3:13" s="1" customFormat="1" ht="11.1" customHeight="1" x14ac:dyDescent="0.15">
      <c r="C208" s="52">
        <v>45870</v>
      </c>
      <c r="D208" s="53">
        <v>51867</v>
      </c>
      <c r="E208" s="12">
        <v>197</v>
      </c>
      <c r="F208" s="54">
        <v>5997</v>
      </c>
      <c r="G208" s="110"/>
      <c r="H208" s="110"/>
      <c r="I208" s="92">
        <v>298220355.59687501</v>
      </c>
      <c r="J208" s="92"/>
      <c r="K208" s="12">
        <v>214743833.85663101</v>
      </c>
      <c r="L208" s="12">
        <v>131214305.62178899</v>
      </c>
      <c r="M208" s="12">
        <v>57726638.597756803</v>
      </c>
    </row>
    <row r="209" spans="3:13" s="1" customFormat="1" ht="11.1" customHeight="1" x14ac:dyDescent="0.15">
      <c r="C209" s="52">
        <v>45870</v>
      </c>
      <c r="D209" s="53">
        <v>51898</v>
      </c>
      <c r="E209" s="12">
        <v>198</v>
      </c>
      <c r="F209" s="54">
        <v>6028</v>
      </c>
      <c r="G209" s="110"/>
      <c r="H209" s="110"/>
      <c r="I209" s="92">
        <v>292358840.751706</v>
      </c>
      <c r="J209" s="92"/>
      <c r="K209" s="12">
        <v>210165985.629426</v>
      </c>
      <c r="L209" s="12">
        <v>128090525.06364</v>
      </c>
      <c r="M209" s="12">
        <v>56113674.469607197</v>
      </c>
    </row>
    <row r="210" spans="3:13" s="1" customFormat="1" ht="11.1" customHeight="1" x14ac:dyDescent="0.15">
      <c r="C210" s="52">
        <v>45870</v>
      </c>
      <c r="D210" s="53">
        <v>51926</v>
      </c>
      <c r="E210" s="12">
        <v>199</v>
      </c>
      <c r="F210" s="54">
        <v>6056</v>
      </c>
      <c r="G210" s="110"/>
      <c r="H210" s="110"/>
      <c r="I210" s="92">
        <v>286591653.95903599</v>
      </c>
      <c r="J210" s="92"/>
      <c r="K210" s="12">
        <v>205704531.79123399</v>
      </c>
      <c r="L210" s="12">
        <v>125083364.01924001</v>
      </c>
      <c r="M210" s="12">
        <v>54586627.891211301</v>
      </c>
    </row>
    <row r="211" spans="3:13" s="1" customFormat="1" ht="11.1" customHeight="1" x14ac:dyDescent="0.15">
      <c r="C211" s="52">
        <v>45870</v>
      </c>
      <c r="D211" s="53">
        <v>51957</v>
      </c>
      <c r="E211" s="12">
        <v>200</v>
      </c>
      <c r="F211" s="54">
        <v>6087</v>
      </c>
      <c r="G211" s="110"/>
      <c r="H211" s="110"/>
      <c r="I211" s="92">
        <v>280943549.80904001</v>
      </c>
      <c r="J211" s="92"/>
      <c r="K211" s="12">
        <v>201308524.343566</v>
      </c>
      <c r="L211" s="12">
        <v>122098956.236828</v>
      </c>
      <c r="M211" s="12">
        <v>53058538.684845001</v>
      </c>
    </row>
    <row r="212" spans="3:13" s="1" customFormat="1" ht="11.1" customHeight="1" x14ac:dyDescent="0.15">
      <c r="C212" s="52">
        <v>45870</v>
      </c>
      <c r="D212" s="53">
        <v>51987</v>
      </c>
      <c r="E212" s="12">
        <v>201</v>
      </c>
      <c r="F212" s="54">
        <v>6117</v>
      </c>
      <c r="G212" s="110"/>
      <c r="H212" s="110"/>
      <c r="I212" s="92">
        <v>275354489.01157302</v>
      </c>
      <c r="J212" s="92"/>
      <c r="K212" s="12">
        <v>196979858.51642701</v>
      </c>
      <c r="L212" s="12">
        <v>119179449.359171</v>
      </c>
      <c r="M212" s="12">
        <v>51577559.799785703</v>
      </c>
    </row>
    <row r="213" spans="3:13" s="1" customFormat="1" ht="11.1" customHeight="1" x14ac:dyDescent="0.15">
      <c r="C213" s="52">
        <v>45870</v>
      </c>
      <c r="D213" s="53">
        <v>52018</v>
      </c>
      <c r="E213" s="12">
        <v>202</v>
      </c>
      <c r="F213" s="54">
        <v>6148</v>
      </c>
      <c r="G213" s="110"/>
      <c r="H213" s="110"/>
      <c r="I213" s="92">
        <v>269832466.03656</v>
      </c>
      <c r="J213" s="92"/>
      <c r="K213" s="12">
        <v>192702186.16281801</v>
      </c>
      <c r="L213" s="12">
        <v>116294797.793318</v>
      </c>
      <c r="M213" s="12">
        <v>50115991.187199198</v>
      </c>
    </row>
    <row r="214" spans="3:13" s="1" customFormat="1" ht="11.1" customHeight="1" x14ac:dyDescent="0.15">
      <c r="C214" s="52">
        <v>45870</v>
      </c>
      <c r="D214" s="53">
        <v>52048</v>
      </c>
      <c r="E214" s="12">
        <v>203</v>
      </c>
      <c r="F214" s="54">
        <v>6178</v>
      </c>
      <c r="G214" s="110"/>
      <c r="H214" s="110"/>
      <c r="I214" s="92">
        <v>264391303.21392399</v>
      </c>
      <c r="J214" s="92"/>
      <c r="K214" s="12">
        <v>188506428.444855</v>
      </c>
      <c r="L214" s="12">
        <v>113482678.72814</v>
      </c>
      <c r="M214" s="12">
        <v>48703671.152066402</v>
      </c>
    </row>
    <row r="215" spans="3:13" s="1" customFormat="1" ht="11.1" customHeight="1" x14ac:dyDescent="0.15">
      <c r="C215" s="52">
        <v>45870</v>
      </c>
      <c r="D215" s="53">
        <v>52079</v>
      </c>
      <c r="E215" s="12">
        <v>204</v>
      </c>
      <c r="F215" s="54">
        <v>6209</v>
      </c>
      <c r="G215" s="110"/>
      <c r="H215" s="110"/>
      <c r="I215" s="92">
        <v>259024474.17366499</v>
      </c>
      <c r="J215" s="92"/>
      <c r="K215" s="12">
        <v>184366741.220485</v>
      </c>
      <c r="L215" s="12">
        <v>110708275.492761</v>
      </c>
      <c r="M215" s="12">
        <v>47311729.605271503</v>
      </c>
    </row>
    <row r="216" spans="3:13" s="1" customFormat="1" ht="11.1" customHeight="1" x14ac:dyDescent="0.15">
      <c r="C216" s="52">
        <v>45870</v>
      </c>
      <c r="D216" s="53">
        <v>52110</v>
      </c>
      <c r="E216" s="12">
        <v>205</v>
      </c>
      <c r="F216" s="54">
        <v>6240</v>
      </c>
      <c r="G216" s="110"/>
      <c r="H216" s="110"/>
      <c r="I216" s="92">
        <v>253718731.71571001</v>
      </c>
      <c r="J216" s="92"/>
      <c r="K216" s="12">
        <v>180283960.21954399</v>
      </c>
      <c r="L216" s="12">
        <v>107981334.083432</v>
      </c>
      <c r="M216" s="12">
        <v>45950902.720948197</v>
      </c>
    </row>
    <row r="217" spans="3:13" s="1" customFormat="1" ht="11.1" customHeight="1" x14ac:dyDescent="0.15">
      <c r="C217" s="52">
        <v>45870</v>
      </c>
      <c r="D217" s="53">
        <v>52140</v>
      </c>
      <c r="E217" s="12">
        <v>206</v>
      </c>
      <c r="F217" s="54">
        <v>6270</v>
      </c>
      <c r="G217" s="110"/>
      <c r="H217" s="110"/>
      <c r="I217" s="92">
        <v>248506687.65009099</v>
      </c>
      <c r="J217" s="92"/>
      <c r="K217" s="12">
        <v>176290617.392142</v>
      </c>
      <c r="L217" s="12">
        <v>105329631.632948</v>
      </c>
      <c r="M217" s="12">
        <v>44638748.247993998</v>
      </c>
    </row>
    <row r="218" spans="3:13" s="1" customFormat="1" ht="11.1" customHeight="1" x14ac:dyDescent="0.15">
      <c r="C218" s="52">
        <v>45870</v>
      </c>
      <c r="D218" s="53">
        <v>52171</v>
      </c>
      <c r="E218" s="12">
        <v>207</v>
      </c>
      <c r="F218" s="54">
        <v>6301</v>
      </c>
      <c r="G218" s="110"/>
      <c r="H218" s="110"/>
      <c r="I218" s="92">
        <v>243368096.90659001</v>
      </c>
      <c r="J218" s="92"/>
      <c r="K218" s="12">
        <v>172352482.46570301</v>
      </c>
      <c r="L218" s="12">
        <v>102714794.739103</v>
      </c>
      <c r="M218" s="12">
        <v>43346203.3968703</v>
      </c>
    </row>
    <row r="219" spans="3:13" s="1" customFormat="1" ht="11.1" customHeight="1" x14ac:dyDescent="0.15">
      <c r="C219" s="52">
        <v>45870</v>
      </c>
      <c r="D219" s="53">
        <v>52201</v>
      </c>
      <c r="E219" s="12">
        <v>208</v>
      </c>
      <c r="F219" s="54">
        <v>6331</v>
      </c>
      <c r="G219" s="110"/>
      <c r="H219" s="110"/>
      <c r="I219" s="92">
        <v>238281287.545277</v>
      </c>
      <c r="J219" s="92"/>
      <c r="K219" s="12">
        <v>168473033.43336701</v>
      </c>
      <c r="L219" s="12">
        <v>100155688.876875</v>
      </c>
      <c r="M219" s="12">
        <v>42092989.186724201</v>
      </c>
    </row>
    <row r="220" spans="3:13" s="1" customFormat="1" ht="11.1" customHeight="1" x14ac:dyDescent="0.15">
      <c r="C220" s="52">
        <v>45870</v>
      </c>
      <c r="D220" s="53">
        <v>52232</v>
      </c>
      <c r="E220" s="12">
        <v>209</v>
      </c>
      <c r="F220" s="54">
        <v>6362</v>
      </c>
      <c r="G220" s="110"/>
      <c r="H220" s="110"/>
      <c r="I220" s="92">
        <v>233247152.86603999</v>
      </c>
      <c r="J220" s="92"/>
      <c r="K220" s="12">
        <v>164634021.867477</v>
      </c>
      <c r="L220" s="12">
        <v>97624519.075069204</v>
      </c>
      <c r="M220" s="12">
        <v>40855419.333609499</v>
      </c>
    </row>
    <row r="221" spans="3:13" s="1" customFormat="1" ht="11.1" customHeight="1" x14ac:dyDescent="0.15">
      <c r="C221" s="52">
        <v>45870</v>
      </c>
      <c r="D221" s="53">
        <v>52263</v>
      </c>
      <c r="E221" s="12">
        <v>210</v>
      </c>
      <c r="F221" s="54">
        <v>6393</v>
      </c>
      <c r="G221" s="110"/>
      <c r="H221" s="110"/>
      <c r="I221" s="92">
        <v>228243888.19887999</v>
      </c>
      <c r="J221" s="92"/>
      <c r="K221" s="12">
        <v>160829300.33751899</v>
      </c>
      <c r="L221" s="12">
        <v>95125857.607991397</v>
      </c>
      <c r="M221" s="12">
        <v>39641124.872554801</v>
      </c>
    </row>
    <row r="222" spans="3:13" s="1" customFormat="1" ht="11.1" customHeight="1" x14ac:dyDescent="0.15">
      <c r="C222" s="52">
        <v>45870</v>
      </c>
      <c r="D222" s="53">
        <v>52291</v>
      </c>
      <c r="E222" s="12">
        <v>211</v>
      </c>
      <c r="F222" s="54">
        <v>6421</v>
      </c>
      <c r="G222" s="110"/>
      <c r="H222" s="110"/>
      <c r="I222" s="92">
        <v>223301663.62368199</v>
      </c>
      <c r="J222" s="92"/>
      <c r="K222" s="12">
        <v>157105756.11656201</v>
      </c>
      <c r="L222" s="12">
        <v>92710009.576214701</v>
      </c>
      <c r="M222" s="12">
        <v>38486553.521870598</v>
      </c>
    </row>
    <row r="223" spans="3:13" s="1" customFormat="1" ht="11.1" customHeight="1" x14ac:dyDescent="0.15">
      <c r="C223" s="52">
        <v>45870</v>
      </c>
      <c r="D223" s="53">
        <v>52322</v>
      </c>
      <c r="E223" s="12">
        <v>212</v>
      </c>
      <c r="F223" s="54">
        <v>6452</v>
      </c>
      <c r="G223" s="110"/>
      <c r="H223" s="110"/>
      <c r="I223" s="92">
        <v>218430504.60048699</v>
      </c>
      <c r="J223" s="92"/>
      <c r="K223" s="12">
        <v>153417961.08102399</v>
      </c>
      <c r="L223" s="12">
        <v>90303550.980348304</v>
      </c>
      <c r="M223" s="12">
        <v>37328784.065585099</v>
      </c>
    </row>
    <row r="224" spans="3:13" s="1" customFormat="1" ht="11.1" customHeight="1" x14ac:dyDescent="0.15">
      <c r="C224" s="52">
        <v>45870</v>
      </c>
      <c r="D224" s="53">
        <v>52352</v>
      </c>
      <c r="E224" s="12">
        <v>213</v>
      </c>
      <c r="F224" s="54">
        <v>6482</v>
      </c>
      <c r="G224" s="110"/>
      <c r="H224" s="110"/>
      <c r="I224" s="92">
        <v>213507048.83906701</v>
      </c>
      <c r="J224" s="92"/>
      <c r="K224" s="12">
        <v>149713752.42532101</v>
      </c>
      <c r="L224" s="12">
        <v>87906316.939133793</v>
      </c>
      <c r="M224" s="12">
        <v>36188883.406129196</v>
      </c>
    </row>
    <row r="225" spans="3:13" s="1" customFormat="1" ht="11.1" customHeight="1" x14ac:dyDescent="0.15">
      <c r="C225" s="52">
        <v>45870</v>
      </c>
      <c r="D225" s="53">
        <v>52383</v>
      </c>
      <c r="E225" s="12">
        <v>214</v>
      </c>
      <c r="F225" s="54">
        <v>6513</v>
      </c>
      <c r="G225" s="110"/>
      <c r="H225" s="110"/>
      <c r="I225" s="92">
        <v>208705050.23953199</v>
      </c>
      <c r="J225" s="92"/>
      <c r="K225" s="12">
        <v>146098317.761915</v>
      </c>
      <c r="L225" s="12">
        <v>85565303.886443406</v>
      </c>
      <c r="M225" s="12">
        <v>35075947.828235999</v>
      </c>
    </row>
    <row r="226" spans="3:13" s="1" customFormat="1" ht="11.1" customHeight="1" x14ac:dyDescent="0.15">
      <c r="C226" s="52">
        <v>45870</v>
      </c>
      <c r="D226" s="53">
        <v>52413</v>
      </c>
      <c r="E226" s="12">
        <v>215</v>
      </c>
      <c r="F226" s="54">
        <v>6543</v>
      </c>
      <c r="G226" s="110"/>
      <c r="H226" s="110"/>
      <c r="I226" s="92">
        <v>203964065.30184999</v>
      </c>
      <c r="J226" s="92"/>
      <c r="K226" s="12">
        <v>142545160.379471</v>
      </c>
      <c r="L226" s="12">
        <v>83278851.280250505</v>
      </c>
      <c r="M226" s="12">
        <v>33998716.947958</v>
      </c>
    </row>
    <row r="227" spans="3:13" s="1" customFormat="1" ht="11.1" customHeight="1" x14ac:dyDescent="0.15">
      <c r="C227" s="52">
        <v>45870</v>
      </c>
      <c r="D227" s="53">
        <v>52444</v>
      </c>
      <c r="E227" s="12">
        <v>216</v>
      </c>
      <c r="F227" s="54">
        <v>6574</v>
      </c>
      <c r="G227" s="110"/>
      <c r="H227" s="110"/>
      <c r="I227" s="92">
        <v>199265735.40575501</v>
      </c>
      <c r="J227" s="92"/>
      <c r="K227" s="12">
        <v>139025422.26008901</v>
      </c>
      <c r="L227" s="12">
        <v>81015956.688085005</v>
      </c>
      <c r="M227" s="12">
        <v>32934796.639018301</v>
      </c>
    </row>
    <row r="228" spans="3:13" s="1" customFormat="1" ht="11.1" customHeight="1" x14ac:dyDescent="0.15">
      <c r="C228" s="52">
        <v>45870</v>
      </c>
      <c r="D228" s="53">
        <v>52475</v>
      </c>
      <c r="E228" s="12">
        <v>217</v>
      </c>
      <c r="F228" s="54">
        <v>6605</v>
      </c>
      <c r="G228" s="110"/>
      <c r="H228" s="110"/>
      <c r="I228" s="92">
        <v>194608086.43139499</v>
      </c>
      <c r="J228" s="92"/>
      <c r="K228" s="12">
        <v>135545548.03272101</v>
      </c>
      <c r="L228" s="12">
        <v>78787204.756040007</v>
      </c>
      <c r="M228" s="12">
        <v>31893099.929024201</v>
      </c>
    </row>
    <row r="229" spans="3:13" s="1" customFormat="1" ht="11.1" customHeight="1" x14ac:dyDescent="0.15">
      <c r="C229" s="52">
        <v>45870</v>
      </c>
      <c r="D229" s="53">
        <v>52505</v>
      </c>
      <c r="E229" s="12">
        <v>218</v>
      </c>
      <c r="F229" s="54">
        <v>6635</v>
      </c>
      <c r="G229" s="110"/>
      <c r="H229" s="110"/>
      <c r="I229" s="92">
        <v>190006462.448733</v>
      </c>
      <c r="J229" s="92"/>
      <c r="K229" s="12">
        <v>132123268.315275</v>
      </c>
      <c r="L229" s="12">
        <v>76608950.076477394</v>
      </c>
      <c r="M229" s="12">
        <v>30884219.811618801</v>
      </c>
    </row>
    <row r="230" spans="3:13" s="1" customFormat="1" ht="11.1" customHeight="1" x14ac:dyDescent="0.15">
      <c r="C230" s="52">
        <v>45870</v>
      </c>
      <c r="D230" s="53">
        <v>52536</v>
      </c>
      <c r="E230" s="12">
        <v>219</v>
      </c>
      <c r="F230" s="54">
        <v>6666</v>
      </c>
      <c r="G230" s="110"/>
      <c r="H230" s="110"/>
      <c r="I230" s="92">
        <v>185456285.657547</v>
      </c>
      <c r="J230" s="92"/>
      <c r="K230" s="12">
        <v>128740523.982804</v>
      </c>
      <c r="L230" s="12">
        <v>74457691.550127596</v>
      </c>
      <c r="M230" s="12">
        <v>29889820.807693601</v>
      </c>
    </row>
    <row r="231" spans="3:13" s="1" customFormat="1" ht="11.1" customHeight="1" x14ac:dyDescent="0.15">
      <c r="C231" s="52">
        <v>45870</v>
      </c>
      <c r="D231" s="53">
        <v>52566</v>
      </c>
      <c r="E231" s="12">
        <v>220</v>
      </c>
      <c r="F231" s="54">
        <v>6696</v>
      </c>
      <c r="G231" s="110"/>
      <c r="H231" s="110"/>
      <c r="I231" s="92">
        <v>180949363.19787201</v>
      </c>
      <c r="J231" s="92"/>
      <c r="K231" s="12">
        <v>125405716.664626</v>
      </c>
      <c r="L231" s="12">
        <v>72350476.670921698</v>
      </c>
      <c r="M231" s="12">
        <v>28924857.242254101</v>
      </c>
    </row>
    <row r="232" spans="3:13" s="1" customFormat="1" ht="11.1" customHeight="1" x14ac:dyDescent="0.15">
      <c r="C232" s="52">
        <v>45870</v>
      </c>
      <c r="D232" s="53">
        <v>52597</v>
      </c>
      <c r="E232" s="12">
        <v>221</v>
      </c>
      <c r="F232" s="54">
        <v>6727</v>
      </c>
      <c r="G232" s="110"/>
      <c r="H232" s="110"/>
      <c r="I232" s="92">
        <v>176492472.60959801</v>
      </c>
      <c r="J232" s="92"/>
      <c r="K232" s="12">
        <v>122109440.659356</v>
      </c>
      <c r="L232" s="12">
        <v>70269586.3650399</v>
      </c>
      <c r="M232" s="12">
        <v>27973953.2088277</v>
      </c>
    </row>
    <row r="233" spans="3:13" s="1" customFormat="1" ht="11.1" customHeight="1" x14ac:dyDescent="0.15">
      <c r="C233" s="52">
        <v>45870</v>
      </c>
      <c r="D233" s="53">
        <v>52628</v>
      </c>
      <c r="E233" s="12">
        <v>222</v>
      </c>
      <c r="F233" s="54">
        <v>6758</v>
      </c>
      <c r="G233" s="110"/>
      <c r="H233" s="110"/>
      <c r="I233" s="92">
        <v>172067994.25282899</v>
      </c>
      <c r="J233" s="92"/>
      <c r="K233" s="12">
        <v>118846372.30123401</v>
      </c>
      <c r="L233" s="12">
        <v>68217873.573499903</v>
      </c>
      <c r="M233" s="12">
        <v>27042151.679218501</v>
      </c>
    </row>
    <row r="234" spans="3:13" s="1" customFormat="1" ht="11.1" customHeight="1" x14ac:dyDescent="0.15">
      <c r="C234" s="52">
        <v>45870</v>
      </c>
      <c r="D234" s="53">
        <v>52657</v>
      </c>
      <c r="E234" s="12">
        <v>223</v>
      </c>
      <c r="F234" s="54">
        <v>6787</v>
      </c>
      <c r="G234" s="110"/>
      <c r="H234" s="110"/>
      <c r="I234" s="92">
        <v>167677687.407276</v>
      </c>
      <c r="J234" s="92"/>
      <c r="K234" s="12">
        <v>115630246.308541</v>
      </c>
      <c r="L234" s="12">
        <v>66213895.729533903</v>
      </c>
      <c r="M234" s="12">
        <v>26143742.328760698</v>
      </c>
    </row>
    <row r="235" spans="3:13" s="1" customFormat="1" ht="11.1" customHeight="1" x14ac:dyDescent="0.15">
      <c r="C235" s="52">
        <v>45870</v>
      </c>
      <c r="D235" s="53">
        <v>52688</v>
      </c>
      <c r="E235" s="12">
        <v>224</v>
      </c>
      <c r="F235" s="54">
        <v>6818</v>
      </c>
      <c r="G235" s="110"/>
      <c r="H235" s="110"/>
      <c r="I235" s="92">
        <v>163314476.07308099</v>
      </c>
      <c r="J235" s="92"/>
      <c r="K235" s="12">
        <v>112430369.03857</v>
      </c>
      <c r="L235" s="12">
        <v>64217799.356218398</v>
      </c>
      <c r="M235" s="12">
        <v>25248213.408029601</v>
      </c>
    </row>
    <row r="236" spans="3:13" s="1" customFormat="1" ht="11.1" customHeight="1" x14ac:dyDescent="0.15">
      <c r="C236" s="52">
        <v>45870</v>
      </c>
      <c r="D236" s="53">
        <v>52718</v>
      </c>
      <c r="E236" s="12">
        <v>225</v>
      </c>
      <c r="F236" s="54">
        <v>6848</v>
      </c>
      <c r="G236" s="110"/>
      <c r="H236" s="110"/>
      <c r="I236" s="92">
        <v>158999382.09013101</v>
      </c>
      <c r="J236" s="92"/>
      <c r="K236" s="12">
        <v>109280066.627995</v>
      </c>
      <c r="L236" s="12">
        <v>62264786.1926542</v>
      </c>
      <c r="M236" s="12">
        <v>24380006.5566618</v>
      </c>
    </row>
    <row r="237" spans="3:13" s="1" customFormat="1" ht="11.1" customHeight="1" x14ac:dyDescent="0.15">
      <c r="C237" s="52">
        <v>45870</v>
      </c>
      <c r="D237" s="53">
        <v>52749</v>
      </c>
      <c r="E237" s="12">
        <v>226</v>
      </c>
      <c r="F237" s="54">
        <v>6879</v>
      </c>
      <c r="G237" s="110"/>
      <c r="H237" s="110"/>
      <c r="I237" s="92">
        <v>154733655.72828099</v>
      </c>
      <c r="J237" s="92"/>
      <c r="K237" s="12">
        <v>106167864.01568399</v>
      </c>
      <c r="L237" s="12">
        <v>60337696.029434197</v>
      </c>
      <c r="M237" s="12">
        <v>23525380.6551603</v>
      </c>
    </row>
    <row r="238" spans="3:13" s="1" customFormat="1" ht="11.1" customHeight="1" x14ac:dyDescent="0.15">
      <c r="C238" s="52">
        <v>45870</v>
      </c>
      <c r="D238" s="53">
        <v>52779</v>
      </c>
      <c r="E238" s="12">
        <v>227</v>
      </c>
      <c r="F238" s="54">
        <v>6909</v>
      </c>
      <c r="G238" s="110"/>
      <c r="H238" s="110"/>
      <c r="I238" s="92">
        <v>150519161.55763701</v>
      </c>
      <c r="J238" s="92"/>
      <c r="K238" s="12">
        <v>103106642.380298</v>
      </c>
      <c r="L238" s="12">
        <v>58453706.509635501</v>
      </c>
      <c r="M238" s="12">
        <v>22697398.0815669</v>
      </c>
    </row>
    <row r="239" spans="3:13" s="1" customFormat="1" ht="11.1" customHeight="1" x14ac:dyDescent="0.15">
      <c r="C239" s="52">
        <v>45870</v>
      </c>
      <c r="D239" s="53">
        <v>52810</v>
      </c>
      <c r="E239" s="12">
        <v>228</v>
      </c>
      <c r="F239" s="54">
        <v>6940</v>
      </c>
      <c r="G239" s="110"/>
      <c r="H239" s="110"/>
      <c r="I239" s="92">
        <v>146375069.567981</v>
      </c>
      <c r="J239" s="92"/>
      <c r="K239" s="12">
        <v>100097849.57753301</v>
      </c>
      <c r="L239" s="12">
        <v>56603625.720405497</v>
      </c>
      <c r="M239" s="12">
        <v>21885924.170490399</v>
      </c>
    </row>
    <row r="240" spans="3:13" s="1" customFormat="1" ht="11.1" customHeight="1" x14ac:dyDescent="0.15">
      <c r="C240" s="52">
        <v>45870</v>
      </c>
      <c r="D240" s="53">
        <v>52841</v>
      </c>
      <c r="E240" s="12">
        <v>229</v>
      </c>
      <c r="F240" s="54">
        <v>6971</v>
      </c>
      <c r="G240" s="110"/>
      <c r="H240" s="110"/>
      <c r="I240" s="92">
        <v>142304378.84934601</v>
      </c>
      <c r="J240" s="92"/>
      <c r="K240" s="12">
        <v>97149076.394439504</v>
      </c>
      <c r="L240" s="12">
        <v>54796430.885175899</v>
      </c>
      <c r="M240" s="12">
        <v>21097428.860903401</v>
      </c>
    </row>
    <row r="241" spans="3:13" s="1" customFormat="1" ht="11.1" customHeight="1" x14ac:dyDescent="0.15">
      <c r="C241" s="52">
        <v>45870</v>
      </c>
      <c r="D241" s="53">
        <v>52871</v>
      </c>
      <c r="E241" s="12">
        <v>230</v>
      </c>
      <c r="F241" s="54">
        <v>7001</v>
      </c>
      <c r="G241" s="110"/>
      <c r="H241" s="110"/>
      <c r="I241" s="92">
        <v>138315393.85161901</v>
      </c>
      <c r="J241" s="92"/>
      <c r="K241" s="12">
        <v>94270864.600357994</v>
      </c>
      <c r="L241" s="12">
        <v>53042117.526214004</v>
      </c>
      <c r="M241" s="12">
        <v>20338278.782772601</v>
      </c>
    </row>
    <row r="242" spans="3:13" s="1" customFormat="1" ht="11.1" customHeight="1" x14ac:dyDescent="0.15">
      <c r="C242" s="52">
        <v>45870</v>
      </c>
      <c r="D242" s="53">
        <v>52902</v>
      </c>
      <c r="E242" s="12">
        <v>231</v>
      </c>
      <c r="F242" s="54">
        <v>7032</v>
      </c>
      <c r="G242" s="110"/>
      <c r="H242" s="110"/>
      <c r="I242" s="92">
        <v>134387641.39487299</v>
      </c>
      <c r="J242" s="92"/>
      <c r="K242" s="12">
        <v>91438497.9502386</v>
      </c>
      <c r="L242" s="12">
        <v>51317623.893776998</v>
      </c>
      <c r="M242" s="12">
        <v>19593702.1368329</v>
      </c>
    </row>
    <row r="243" spans="3:13" s="1" customFormat="1" ht="11.1" customHeight="1" x14ac:dyDescent="0.15">
      <c r="C243" s="52">
        <v>45870</v>
      </c>
      <c r="D243" s="53">
        <v>52932</v>
      </c>
      <c r="E243" s="12">
        <v>232</v>
      </c>
      <c r="F243" s="54">
        <v>7062</v>
      </c>
      <c r="G243" s="110"/>
      <c r="H243" s="110"/>
      <c r="I243" s="92">
        <v>130524304.22888701</v>
      </c>
      <c r="J243" s="92"/>
      <c r="K243" s="12">
        <v>88664077.278140396</v>
      </c>
      <c r="L243" s="12">
        <v>49638074.0053721</v>
      </c>
      <c r="M243" s="12">
        <v>18874739.559780799</v>
      </c>
    </row>
    <row r="244" spans="3:13" s="1" customFormat="1" ht="11.1" customHeight="1" x14ac:dyDescent="0.15">
      <c r="C244" s="52">
        <v>45870</v>
      </c>
      <c r="D244" s="53">
        <v>52963</v>
      </c>
      <c r="E244" s="12">
        <v>233</v>
      </c>
      <c r="F244" s="54">
        <v>7093</v>
      </c>
      <c r="G244" s="110"/>
      <c r="H244" s="110"/>
      <c r="I244" s="92">
        <v>126787771.645381</v>
      </c>
      <c r="J244" s="92"/>
      <c r="K244" s="12">
        <v>85979805.816604093</v>
      </c>
      <c r="L244" s="12">
        <v>48012882.0828472</v>
      </c>
      <c r="M244" s="12">
        <v>18179437.503657099</v>
      </c>
    </row>
    <row r="245" spans="3:13" s="1" customFormat="1" ht="11.1" customHeight="1" x14ac:dyDescent="0.15">
      <c r="C245" s="52">
        <v>45870</v>
      </c>
      <c r="D245" s="53">
        <v>52994</v>
      </c>
      <c r="E245" s="12">
        <v>234</v>
      </c>
      <c r="F245" s="54">
        <v>7124</v>
      </c>
      <c r="G245" s="110"/>
      <c r="H245" s="110"/>
      <c r="I245" s="92">
        <v>123096684.99873599</v>
      </c>
      <c r="J245" s="92"/>
      <c r="K245" s="12">
        <v>83335151.161738396</v>
      </c>
      <c r="L245" s="12">
        <v>46417702.073686302</v>
      </c>
      <c r="M245" s="12">
        <v>17501002.283624899</v>
      </c>
    </row>
    <row r="246" spans="3:13" s="1" customFormat="1" ht="11.1" customHeight="1" x14ac:dyDescent="0.15">
      <c r="C246" s="52">
        <v>45870</v>
      </c>
      <c r="D246" s="53">
        <v>53022</v>
      </c>
      <c r="E246" s="12">
        <v>235</v>
      </c>
      <c r="F246" s="54">
        <v>7152</v>
      </c>
      <c r="G246" s="110"/>
      <c r="H246" s="110"/>
      <c r="I246" s="92">
        <v>119429715.572705</v>
      </c>
      <c r="J246" s="92"/>
      <c r="K246" s="12">
        <v>80728780.317538098</v>
      </c>
      <c r="L246" s="12">
        <v>44862649.274689801</v>
      </c>
      <c r="M246" s="12">
        <v>16849973.118806198</v>
      </c>
    </row>
    <row r="247" spans="3:13" s="1" customFormat="1" ht="11.1" customHeight="1" x14ac:dyDescent="0.15">
      <c r="C247" s="52">
        <v>45870</v>
      </c>
      <c r="D247" s="53">
        <v>53053</v>
      </c>
      <c r="E247" s="12">
        <v>236</v>
      </c>
      <c r="F247" s="54">
        <v>7183</v>
      </c>
      <c r="G247" s="110"/>
      <c r="H247" s="110"/>
      <c r="I247" s="92">
        <v>115796311.063438</v>
      </c>
      <c r="J247" s="92"/>
      <c r="K247" s="12">
        <v>78140016.091017798</v>
      </c>
      <c r="L247" s="12">
        <v>43313583.349381201</v>
      </c>
      <c r="M247" s="12">
        <v>16199254.559935199</v>
      </c>
    </row>
    <row r="248" spans="3:13" s="1" customFormat="1" ht="11.1" customHeight="1" x14ac:dyDescent="0.15">
      <c r="C248" s="52">
        <v>45870</v>
      </c>
      <c r="D248" s="53">
        <v>53083</v>
      </c>
      <c r="E248" s="12">
        <v>237</v>
      </c>
      <c r="F248" s="54">
        <v>7213</v>
      </c>
      <c r="G248" s="110"/>
      <c r="H248" s="110"/>
      <c r="I248" s="92">
        <v>112193051.08082201</v>
      </c>
      <c r="J248" s="92"/>
      <c r="K248" s="12">
        <v>75584247.072659403</v>
      </c>
      <c r="L248" s="12">
        <v>41793782.357885703</v>
      </c>
      <c r="M248" s="12">
        <v>15566775.987517901</v>
      </c>
    </row>
    <row r="249" spans="3:13" s="1" customFormat="1" ht="11.1" customHeight="1" x14ac:dyDescent="0.15">
      <c r="C249" s="52">
        <v>45870</v>
      </c>
      <c r="D249" s="53">
        <v>53114</v>
      </c>
      <c r="E249" s="12">
        <v>238</v>
      </c>
      <c r="F249" s="54">
        <v>7244</v>
      </c>
      <c r="G249" s="110"/>
      <c r="H249" s="110"/>
      <c r="I249" s="92">
        <v>108626702.854855</v>
      </c>
      <c r="J249" s="92"/>
      <c r="K249" s="12">
        <v>73057483.576362997</v>
      </c>
      <c r="L249" s="12">
        <v>40293889.168142498</v>
      </c>
      <c r="M249" s="12">
        <v>14944548.750995699</v>
      </c>
    </row>
    <row r="250" spans="3:13" s="1" customFormat="1" ht="11.1" customHeight="1" x14ac:dyDescent="0.15">
      <c r="C250" s="52">
        <v>45870</v>
      </c>
      <c r="D250" s="53">
        <v>53144</v>
      </c>
      <c r="E250" s="12">
        <v>239</v>
      </c>
      <c r="F250" s="54">
        <v>7274</v>
      </c>
      <c r="G250" s="110"/>
      <c r="H250" s="110"/>
      <c r="I250" s="92">
        <v>105084477.805463</v>
      </c>
      <c r="J250" s="92"/>
      <c r="K250" s="12">
        <v>70559134.069764897</v>
      </c>
      <c r="L250" s="12">
        <v>38820174.929562002</v>
      </c>
      <c r="M250" s="12">
        <v>14338944.7077705</v>
      </c>
    </row>
    <row r="251" spans="3:13" s="1" customFormat="1" ht="11.1" customHeight="1" x14ac:dyDescent="0.15">
      <c r="C251" s="52">
        <v>45870</v>
      </c>
      <c r="D251" s="53">
        <v>53175</v>
      </c>
      <c r="E251" s="12">
        <v>240</v>
      </c>
      <c r="F251" s="54">
        <v>7305</v>
      </c>
      <c r="G251" s="110"/>
      <c r="H251" s="110"/>
      <c r="I251" s="92">
        <v>101565831.162607</v>
      </c>
      <c r="J251" s="92"/>
      <c r="K251" s="12">
        <v>68080867.008242294</v>
      </c>
      <c r="L251" s="12">
        <v>37361423.639209501</v>
      </c>
      <c r="M251" s="12">
        <v>13741677.059312301</v>
      </c>
    </row>
    <row r="252" spans="3:13" s="1" customFormat="1" ht="11.1" customHeight="1" x14ac:dyDescent="0.15">
      <c r="C252" s="52">
        <v>45870</v>
      </c>
      <c r="D252" s="53">
        <v>53206</v>
      </c>
      <c r="E252" s="12">
        <v>241</v>
      </c>
      <c r="F252" s="54">
        <v>7336</v>
      </c>
      <c r="G252" s="110"/>
      <c r="H252" s="110"/>
      <c r="I252" s="92">
        <v>98077926.276213005</v>
      </c>
      <c r="J252" s="92"/>
      <c r="K252" s="12">
        <v>65631375.259876303</v>
      </c>
      <c r="L252" s="12">
        <v>35925592.231591299</v>
      </c>
      <c r="M252" s="12">
        <v>13157605.9967843</v>
      </c>
    </row>
    <row r="253" spans="3:13" s="1" customFormat="1" ht="11.1" customHeight="1" x14ac:dyDescent="0.15">
      <c r="C253" s="52">
        <v>45870</v>
      </c>
      <c r="D253" s="53">
        <v>53236</v>
      </c>
      <c r="E253" s="12">
        <v>242</v>
      </c>
      <c r="F253" s="54">
        <v>7366</v>
      </c>
      <c r="G253" s="110"/>
      <c r="H253" s="110"/>
      <c r="I253" s="92">
        <v>94646663.106239006</v>
      </c>
      <c r="J253" s="92"/>
      <c r="K253" s="12">
        <v>63231298.040684901</v>
      </c>
      <c r="L253" s="12">
        <v>34526638.375367299</v>
      </c>
      <c r="M253" s="12">
        <v>12593409.3599767</v>
      </c>
    </row>
    <row r="254" spans="3:13" s="1" customFormat="1" ht="11.1" customHeight="1" x14ac:dyDescent="0.15">
      <c r="C254" s="52">
        <v>45870</v>
      </c>
      <c r="D254" s="53">
        <v>53267</v>
      </c>
      <c r="E254" s="12">
        <v>243</v>
      </c>
      <c r="F254" s="54">
        <v>7397</v>
      </c>
      <c r="G254" s="110"/>
      <c r="H254" s="110"/>
      <c r="I254" s="92">
        <v>91292724.282689005</v>
      </c>
      <c r="J254" s="92"/>
      <c r="K254" s="12">
        <v>60887162.677536599</v>
      </c>
      <c r="L254" s="12">
        <v>33162100.2783175</v>
      </c>
      <c r="M254" s="12">
        <v>12044469.3947888</v>
      </c>
    </row>
    <row r="255" spans="3:13" s="1" customFormat="1" ht="11.1" customHeight="1" x14ac:dyDescent="0.15">
      <c r="C255" s="52">
        <v>45870</v>
      </c>
      <c r="D255" s="53">
        <v>53297</v>
      </c>
      <c r="E255" s="12">
        <v>244</v>
      </c>
      <c r="F255" s="54">
        <v>7427</v>
      </c>
      <c r="G255" s="110"/>
      <c r="H255" s="110"/>
      <c r="I255" s="92">
        <v>87995956.635445997</v>
      </c>
      <c r="J255" s="92"/>
      <c r="K255" s="12">
        <v>58592070.719273701</v>
      </c>
      <c r="L255" s="12">
        <v>31833537.7594942</v>
      </c>
      <c r="M255" s="12">
        <v>11514541.0773461</v>
      </c>
    </row>
    <row r="256" spans="3:13" s="1" customFormat="1" ht="11.1" customHeight="1" x14ac:dyDescent="0.15">
      <c r="C256" s="52">
        <v>45870</v>
      </c>
      <c r="D256" s="53">
        <v>53328</v>
      </c>
      <c r="E256" s="12">
        <v>245</v>
      </c>
      <c r="F256" s="54">
        <v>7458</v>
      </c>
      <c r="G256" s="110"/>
      <c r="H256" s="110"/>
      <c r="I256" s="92">
        <v>84774136.224473</v>
      </c>
      <c r="J256" s="92"/>
      <c r="K256" s="12">
        <v>56351084.964652002</v>
      </c>
      <c r="L256" s="12">
        <v>30538129.616271298</v>
      </c>
      <c r="M256" s="12">
        <v>10999191.955012299</v>
      </c>
    </row>
    <row r="257" spans="3:13" s="1" customFormat="1" ht="11.1" customHeight="1" x14ac:dyDescent="0.15">
      <c r="C257" s="52">
        <v>45870</v>
      </c>
      <c r="D257" s="53">
        <v>53359</v>
      </c>
      <c r="E257" s="12">
        <v>246</v>
      </c>
      <c r="F257" s="54">
        <v>7489</v>
      </c>
      <c r="G257" s="110"/>
      <c r="H257" s="110"/>
      <c r="I257" s="92">
        <v>81605781.659731999</v>
      </c>
      <c r="J257" s="92"/>
      <c r="K257" s="12">
        <v>54153011.967960097</v>
      </c>
      <c r="L257" s="12">
        <v>29272300.960464101</v>
      </c>
      <c r="M257" s="12">
        <v>10498610.6164889</v>
      </c>
    </row>
    <row r="258" spans="3:13" s="1" customFormat="1" ht="11.1" customHeight="1" x14ac:dyDescent="0.15">
      <c r="C258" s="52">
        <v>45870</v>
      </c>
      <c r="D258" s="53">
        <v>53387</v>
      </c>
      <c r="E258" s="12">
        <v>247</v>
      </c>
      <c r="F258" s="54">
        <v>7517</v>
      </c>
      <c r="G258" s="110"/>
      <c r="H258" s="110"/>
      <c r="I258" s="92">
        <v>78509154.471184999</v>
      </c>
      <c r="J258" s="92"/>
      <c r="K258" s="12">
        <v>52018294.732282601</v>
      </c>
      <c r="L258" s="12">
        <v>28053785.492176</v>
      </c>
      <c r="M258" s="12">
        <v>10023085.843735</v>
      </c>
    </row>
    <row r="259" spans="3:13" s="1" customFormat="1" ht="11.1" customHeight="1" x14ac:dyDescent="0.15">
      <c r="C259" s="52">
        <v>45870</v>
      </c>
      <c r="D259" s="53">
        <v>53418</v>
      </c>
      <c r="E259" s="12">
        <v>248</v>
      </c>
      <c r="F259" s="54">
        <v>7548</v>
      </c>
      <c r="G259" s="110"/>
      <c r="H259" s="110"/>
      <c r="I259" s="92">
        <v>75486317.328757003</v>
      </c>
      <c r="J259" s="92"/>
      <c r="K259" s="12">
        <v>49930605.002788298</v>
      </c>
      <c r="L259" s="12">
        <v>26859398.467826501</v>
      </c>
      <c r="M259" s="12">
        <v>9555708.2086796891</v>
      </c>
    </row>
    <row r="260" spans="3:13" s="1" customFormat="1" ht="11.1" customHeight="1" x14ac:dyDescent="0.15">
      <c r="C260" s="52">
        <v>45870</v>
      </c>
      <c r="D260" s="53">
        <v>53448</v>
      </c>
      <c r="E260" s="12">
        <v>249</v>
      </c>
      <c r="F260" s="54">
        <v>7578</v>
      </c>
      <c r="G260" s="110"/>
      <c r="H260" s="110"/>
      <c r="I260" s="92">
        <v>72519610.812408</v>
      </c>
      <c r="J260" s="92"/>
      <c r="K260" s="12">
        <v>47889534.439898998</v>
      </c>
      <c r="L260" s="12">
        <v>25698030.257907901</v>
      </c>
      <c r="M260" s="12">
        <v>9105053.8184183892</v>
      </c>
    </row>
    <row r="261" spans="3:13" s="1" customFormat="1" ht="11.1" customHeight="1" x14ac:dyDescent="0.15">
      <c r="C261" s="52">
        <v>45870</v>
      </c>
      <c r="D261" s="53">
        <v>53479</v>
      </c>
      <c r="E261" s="12">
        <v>250</v>
      </c>
      <c r="F261" s="54">
        <v>7609</v>
      </c>
      <c r="G261" s="110"/>
      <c r="H261" s="110"/>
      <c r="I261" s="92">
        <v>69671874.612062007</v>
      </c>
      <c r="J261" s="92"/>
      <c r="K261" s="12">
        <v>45930949.704905301</v>
      </c>
      <c r="L261" s="12">
        <v>24584350.5141997</v>
      </c>
      <c r="M261" s="12">
        <v>8673573.0377114099</v>
      </c>
    </row>
    <row r="262" spans="3:13" s="1" customFormat="1" ht="11.1" customHeight="1" x14ac:dyDescent="0.15">
      <c r="C262" s="52">
        <v>45870</v>
      </c>
      <c r="D262" s="53">
        <v>53509</v>
      </c>
      <c r="E262" s="12">
        <v>251</v>
      </c>
      <c r="F262" s="54">
        <v>7639</v>
      </c>
      <c r="G262" s="110"/>
      <c r="H262" s="110"/>
      <c r="I262" s="92">
        <v>66984151.027721003</v>
      </c>
      <c r="J262" s="92"/>
      <c r="K262" s="12">
        <v>44086593.932727903</v>
      </c>
      <c r="L262" s="12">
        <v>23539087.779023599</v>
      </c>
      <c r="M262" s="12">
        <v>8270752.2641473003</v>
      </c>
    </row>
    <row r="263" spans="3:13" s="1" customFormat="1" ht="11.1" customHeight="1" x14ac:dyDescent="0.15">
      <c r="C263" s="52">
        <v>45870</v>
      </c>
      <c r="D263" s="53">
        <v>53540</v>
      </c>
      <c r="E263" s="12">
        <v>252</v>
      </c>
      <c r="F263" s="54">
        <v>7670</v>
      </c>
      <c r="G263" s="110"/>
      <c r="H263" s="110"/>
      <c r="I263" s="92">
        <v>64365820.809267998</v>
      </c>
      <c r="J263" s="92"/>
      <c r="K263" s="12">
        <v>42291450.495655298</v>
      </c>
      <c r="L263" s="12">
        <v>22523182.447453599</v>
      </c>
      <c r="M263" s="12">
        <v>7880281.9861449096</v>
      </c>
    </row>
    <row r="264" spans="3:13" s="1" customFormat="1" ht="11.1" customHeight="1" x14ac:dyDescent="0.15">
      <c r="C264" s="52">
        <v>45870</v>
      </c>
      <c r="D264" s="53">
        <v>53571</v>
      </c>
      <c r="E264" s="12">
        <v>253</v>
      </c>
      <c r="F264" s="54">
        <v>7701</v>
      </c>
      <c r="G264" s="110"/>
      <c r="H264" s="110"/>
      <c r="I264" s="92">
        <v>61793731.186668999</v>
      </c>
      <c r="J264" s="92"/>
      <c r="K264" s="12">
        <v>40532600.400720902</v>
      </c>
      <c r="L264" s="12">
        <v>21531571.789541502</v>
      </c>
      <c r="M264" s="12">
        <v>7501435.1197030097</v>
      </c>
    </row>
    <row r="265" spans="3:13" s="1" customFormat="1" ht="11.1" customHeight="1" x14ac:dyDescent="0.15">
      <c r="C265" s="52">
        <v>45870</v>
      </c>
      <c r="D265" s="53">
        <v>53601</v>
      </c>
      <c r="E265" s="12">
        <v>254</v>
      </c>
      <c r="F265" s="54">
        <v>7731</v>
      </c>
      <c r="G265" s="110"/>
      <c r="H265" s="110"/>
      <c r="I265" s="92">
        <v>59271552.749920003</v>
      </c>
      <c r="J265" s="92"/>
      <c r="K265" s="12">
        <v>38814403.197893701</v>
      </c>
      <c r="L265" s="12">
        <v>20568089.208236799</v>
      </c>
      <c r="M265" s="12">
        <v>7136391.2809332302</v>
      </c>
    </row>
    <row r="266" spans="3:13" s="1" customFormat="1" ht="11.1" customHeight="1" x14ac:dyDescent="0.15">
      <c r="C266" s="52">
        <v>45870</v>
      </c>
      <c r="D266" s="53">
        <v>53632</v>
      </c>
      <c r="E266" s="12">
        <v>255</v>
      </c>
      <c r="F266" s="54">
        <v>7762</v>
      </c>
      <c r="G266" s="110"/>
      <c r="H266" s="110"/>
      <c r="I266" s="92">
        <v>56806599.658908002</v>
      </c>
      <c r="J266" s="92"/>
      <c r="K266" s="12">
        <v>37137116.6028115</v>
      </c>
      <c r="L266" s="12">
        <v>19629232.020376801</v>
      </c>
      <c r="M266" s="12">
        <v>6781794.63958677</v>
      </c>
    </row>
    <row r="267" spans="3:13" s="1" customFormat="1" ht="11.1" customHeight="1" x14ac:dyDescent="0.15">
      <c r="C267" s="52">
        <v>45870</v>
      </c>
      <c r="D267" s="53">
        <v>53662</v>
      </c>
      <c r="E267" s="12">
        <v>256</v>
      </c>
      <c r="F267" s="54">
        <v>7792</v>
      </c>
      <c r="G267" s="110"/>
      <c r="H267" s="110"/>
      <c r="I267" s="92">
        <v>54395273.913634002</v>
      </c>
      <c r="J267" s="92"/>
      <c r="K267" s="12">
        <v>35502351.1870896</v>
      </c>
      <c r="L267" s="12">
        <v>18718972.670220699</v>
      </c>
      <c r="M267" s="12">
        <v>6440794.1609748499</v>
      </c>
    </row>
    <row r="268" spans="3:13" s="1" customFormat="1" ht="11.1" customHeight="1" x14ac:dyDescent="0.15">
      <c r="C268" s="52">
        <v>45870</v>
      </c>
      <c r="D268" s="53">
        <v>53693</v>
      </c>
      <c r="E268" s="12">
        <v>257</v>
      </c>
      <c r="F268" s="54">
        <v>7823</v>
      </c>
      <c r="G268" s="110"/>
      <c r="H268" s="110"/>
      <c r="I268" s="92">
        <v>52056344.453983001</v>
      </c>
      <c r="J268" s="92"/>
      <c r="K268" s="12">
        <v>33918168.562193699</v>
      </c>
      <c r="L268" s="12">
        <v>17838214.4857888</v>
      </c>
      <c r="M268" s="12">
        <v>6111747.6023779605</v>
      </c>
    </row>
    <row r="269" spans="3:13" s="1" customFormat="1" ht="11.1" customHeight="1" x14ac:dyDescent="0.15">
      <c r="C269" s="52">
        <v>45870</v>
      </c>
      <c r="D269" s="53">
        <v>53724</v>
      </c>
      <c r="E269" s="12">
        <v>258</v>
      </c>
      <c r="F269" s="54">
        <v>7854</v>
      </c>
      <c r="G269" s="110"/>
      <c r="H269" s="110"/>
      <c r="I269" s="92">
        <v>49785924.539956003</v>
      </c>
      <c r="J269" s="92"/>
      <c r="K269" s="12">
        <v>32383820.4033035</v>
      </c>
      <c r="L269" s="12">
        <v>16987957.3731783</v>
      </c>
      <c r="M269" s="12">
        <v>5795778.9261475699</v>
      </c>
    </row>
    <row r="270" spans="3:13" s="1" customFormat="1" ht="11.1" customHeight="1" x14ac:dyDescent="0.15">
      <c r="C270" s="52">
        <v>45870</v>
      </c>
      <c r="D270" s="53">
        <v>53752</v>
      </c>
      <c r="E270" s="12">
        <v>259</v>
      </c>
      <c r="F270" s="54">
        <v>7882</v>
      </c>
      <c r="G270" s="110"/>
      <c r="H270" s="110"/>
      <c r="I270" s="92">
        <v>47570834.071475998</v>
      </c>
      <c r="J270" s="92"/>
      <c r="K270" s="12">
        <v>30895583.006558701</v>
      </c>
      <c r="L270" s="12">
        <v>16170021.274529999</v>
      </c>
      <c r="M270" s="12">
        <v>5495614.3814319</v>
      </c>
    </row>
    <row r="271" spans="3:13" s="1" customFormat="1" ht="11.1" customHeight="1" x14ac:dyDescent="0.15">
      <c r="C271" s="52">
        <v>45870</v>
      </c>
      <c r="D271" s="53">
        <v>53783</v>
      </c>
      <c r="E271" s="12">
        <v>260</v>
      </c>
      <c r="F271" s="54">
        <v>7913</v>
      </c>
      <c r="G271" s="110"/>
      <c r="H271" s="110"/>
      <c r="I271" s="92">
        <v>45410500.248506002</v>
      </c>
      <c r="J271" s="92"/>
      <c r="K271" s="12">
        <v>29442500.697149999</v>
      </c>
      <c r="L271" s="12">
        <v>15370322.6191945</v>
      </c>
      <c r="M271" s="12">
        <v>5201699.54060027</v>
      </c>
    </row>
    <row r="272" spans="3:13" s="1" customFormat="1" ht="11.1" customHeight="1" x14ac:dyDescent="0.15">
      <c r="C272" s="52">
        <v>45870</v>
      </c>
      <c r="D272" s="53">
        <v>53813</v>
      </c>
      <c r="E272" s="12">
        <v>261</v>
      </c>
      <c r="F272" s="54">
        <v>7943</v>
      </c>
      <c r="G272" s="110"/>
      <c r="H272" s="110"/>
      <c r="I272" s="92">
        <v>43315140.700929001</v>
      </c>
      <c r="J272" s="92"/>
      <c r="K272" s="12">
        <v>28037849.334288601</v>
      </c>
      <c r="L272" s="12">
        <v>14601005.154776299</v>
      </c>
      <c r="M272" s="12">
        <v>4921087.8427904099</v>
      </c>
    </row>
    <row r="273" spans="3:13" s="1" customFormat="1" ht="11.1" customHeight="1" x14ac:dyDescent="0.15">
      <c r="C273" s="52">
        <v>45870</v>
      </c>
      <c r="D273" s="53">
        <v>53844</v>
      </c>
      <c r="E273" s="12">
        <v>262</v>
      </c>
      <c r="F273" s="54">
        <v>7974</v>
      </c>
      <c r="G273" s="110"/>
      <c r="H273" s="110"/>
      <c r="I273" s="92">
        <v>41291901.898786001</v>
      </c>
      <c r="J273" s="92"/>
      <c r="K273" s="12">
        <v>26682875.764001001</v>
      </c>
      <c r="L273" s="12">
        <v>13860049.573747599</v>
      </c>
      <c r="M273" s="12">
        <v>4651572.1999469902</v>
      </c>
    </row>
    <row r="274" spans="3:13" s="1" customFormat="1" ht="11.1" customHeight="1" x14ac:dyDescent="0.15">
      <c r="C274" s="52">
        <v>45870</v>
      </c>
      <c r="D274" s="53">
        <v>53874</v>
      </c>
      <c r="E274" s="12">
        <v>263</v>
      </c>
      <c r="F274" s="54">
        <v>8004</v>
      </c>
      <c r="G274" s="110"/>
      <c r="H274" s="110"/>
      <c r="I274" s="92">
        <v>39336318.301963001</v>
      </c>
      <c r="J274" s="92"/>
      <c r="K274" s="12">
        <v>25377452.125713602</v>
      </c>
      <c r="L274" s="12">
        <v>13149521.0294939</v>
      </c>
      <c r="M274" s="12">
        <v>4395021.4609879702</v>
      </c>
    </row>
    <row r="275" spans="3:13" s="1" customFormat="1" ht="11.1" customHeight="1" x14ac:dyDescent="0.15">
      <c r="C275" s="52">
        <v>45870</v>
      </c>
      <c r="D275" s="53">
        <v>53905</v>
      </c>
      <c r="E275" s="12">
        <v>264</v>
      </c>
      <c r="F275" s="54">
        <v>8035</v>
      </c>
      <c r="G275" s="110"/>
      <c r="H275" s="110"/>
      <c r="I275" s="92">
        <v>37453839.710418999</v>
      </c>
      <c r="J275" s="92"/>
      <c r="K275" s="12">
        <v>24122006.725306299</v>
      </c>
      <c r="L275" s="12">
        <v>12467214.852078401</v>
      </c>
      <c r="M275" s="12">
        <v>4149321.9128801599</v>
      </c>
    </row>
    <row r="276" spans="3:13" s="1" customFormat="1" ht="11.1" customHeight="1" x14ac:dyDescent="0.15">
      <c r="C276" s="52">
        <v>45870</v>
      </c>
      <c r="D276" s="53">
        <v>53936</v>
      </c>
      <c r="E276" s="12">
        <v>265</v>
      </c>
      <c r="F276" s="54">
        <v>8066</v>
      </c>
      <c r="G276" s="110"/>
      <c r="H276" s="110"/>
      <c r="I276" s="92">
        <v>35634968.844080999</v>
      </c>
      <c r="J276" s="92"/>
      <c r="K276" s="12">
        <v>22911643.8169154</v>
      </c>
      <c r="L276" s="12">
        <v>11811535.286579</v>
      </c>
      <c r="M276" s="12">
        <v>3914449.1607240299</v>
      </c>
    </row>
    <row r="277" spans="3:13" s="1" customFormat="1" ht="11.1" customHeight="1" x14ac:dyDescent="0.15">
      <c r="C277" s="52">
        <v>45870</v>
      </c>
      <c r="D277" s="53">
        <v>53966</v>
      </c>
      <c r="E277" s="12">
        <v>266</v>
      </c>
      <c r="F277" s="54">
        <v>8096</v>
      </c>
      <c r="G277" s="110"/>
      <c r="H277" s="110"/>
      <c r="I277" s="92">
        <v>33895665.922949001</v>
      </c>
      <c r="J277" s="92"/>
      <c r="K277" s="12">
        <v>21757580.3835028</v>
      </c>
      <c r="L277" s="12">
        <v>11188979.201727301</v>
      </c>
      <c r="M277" s="12">
        <v>3692928.12653954</v>
      </c>
    </row>
    <row r="278" spans="3:13" s="1" customFormat="1" ht="11.1" customHeight="1" x14ac:dyDescent="0.15">
      <c r="C278" s="52">
        <v>45870</v>
      </c>
      <c r="D278" s="53">
        <v>53997</v>
      </c>
      <c r="E278" s="12">
        <v>267</v>
      </c>
      <c r="F278" s="54">
        <v>8127</v>
      </c>
      <c r="G278" s="110"/>
      <c r="H278" s="110"/>
      <c r="I278" s="92">
        <v>32228067.746906001</v>
      </c>
      <c r="J278" s="92"/>
      <c r="K278" s="12">
        <v>20652064.515012302</v>
      </c>
      <c r="L278" s="12">
        <v>10593450.359092399</v>
      </c>
      <c r="M278" s="12">
        <v>3481564.4897759501</v>
      </c>
    </row>
    <row r="279" spans="3:13" s="1" customFormat="1" ht="11.1" customHeight="1" x14ac:dyDescent="0.15">
      <c r="C279" s="52">
        <v>45870</v>
      </c>
      <c r="D279" s="53">
        <v>54027</v>
      </c>
      <c r="E279" s="12">
        <v>268</v>
      </c>
      <c r="F279" s="54">
        <v>8157</v>
      </c>
      <c r="G279" s="110"/>
      <c r="H279" s="110"/>
      <c r="I279" s="92">
        <v>30603369.195916001</v>
      </c>
      <c r="J279" s="92"/>
      <c r="K279" s="12">
        <v>19578752.082729001</v>
      </c>
      <c r="L279" s="12">
        <v>10018177.846834499</v>
      </c>
      <c r="M279" s="12">
        <v>3279003.1127535598</v>
      </c>
    </row>
    <row r="280" spans="3:13" s="1" customFormat="1" ht="11.1" customHeight="1" x14ac:dyDescent="0.15">
      <c r="C280" s="52">
        <v>45870</v>
      </c>
      <c r="D280" s="53">
        <v>54058</v>
      </c>
      <c r="E280" s="12">
        <v>269</v>
      </c>
      <c r="F280" s="54">
        <v>8188</v>
      </c>
      <c r="G280" s="110"/>
      <c r="H280" s="110"/>
      <c r="I280" s="92">
        <v>29031474.699941002</v>
      </c>
      <c r="J280" s="92"/>
      <c r="K280" s="12">
        <v>18541618.524852101</v>
      </c>
      <c r="L280" s="12">
        <v>9463362.2444126699</v>
      </c>
      <c r="M280" s="12">
        <v>3084289.78790031</v>
      </c>
    </row>
    <row r="281" spans="3:13" s="1" customFormat="1" ht="11.1" customHeight="1" x14ac:dyDescent="0.15">
      <c r="C281" s="52">
        <v>45870</v>
      </c>
      <c r="D281" s="53">
        <v>54089</v>
      </c>
      <c r="E281" s="12">
        <v>270</v>
      </c>
      <c r="F281" s="54">
        <v>8219</v>
      </c>
      <c r="G281" s="110"/>
      <c r="H281" s="110"/>
      <c r="I281" s="92">
        <v>27485462.028942998</v>
      </c>
      <c r="J281" s="92"/>
      <c r="K281" s="12">
        <v>17524448.742155101</v>
      </c>
      <c r="L281" s="12">
        <v>8921467.1622614209</v>
      </c>
      <c r="M281" s="12">
        <v>2895360.2796324501</v>
      </c>
    </row>
    <row r="282" spans="3:13" s="1" customFormat="1" ht="11.1" customHeight="1" x14ac:dyDescent="0.15">
      <c r="C282" s="52">
        <v>45870</v>
      </c>
      <c r="D282" s="53">
        <v>54118</v>
      </c>
      <c r="E282" s="12">
        <v>271</v>
      </c>
      <c r="F282" s="54">
        <v>8248</v>
      </c>
      <c r="G282" s="110"/>
      <c r="H282" s="110"/>
      <c r="I282" s="92">
        <v>25975195.352807</v>
      </c>
      <c r="J282" s="92"/>
      <c r="K282" s="12">
        <v>16535239.4270691</v>
      </c>
      <c r="L282" s="12">
        <v>8397844.8219624702</v>
      </c>
      <c r="M282" s="12">
        <v>2714624.2450485001</v>
      </c>
    </row>
    <row r="283" spans="3:13" s="1" customFormat="1" ht="11.1" customHeight="1" x14ac:dyDescent="0.15">
      <c r="C283" s="52">
        <v>45870</v>
      </c>
      <c r="D283" s="53">
        <v>54149</v>
      </c>
      <c r="E283" s="12">
        <v>272</v>
      </c>
      <c r="F283" s="54">
        <v>8279</v>
      </c>
      <c r="G283" s="110"/>
      <c r="H283" s="110"/>
      <c r="I283" s="92">
        <v>24486501.23827</v>
      </c>
      <c r="J283" s="92"/>
      <c r="K283" s="12">
        <v>15561131.746681301</v>
      </c>
      <c r="L283" s="12">
        <v>7883020.0300557697</v>
      </c>
      <c r="M283" s="12">
        <v>2537412.8089560498</v>
      </c>
    </row>
    <row r="284" spans="3:13" s="1" customFormat="1" ht="11.1" customHeight="1" x14ac:dyDescent="0.15">
      <c r="C284" s="52">
        <v>45870</v>
      </c>
      <c r="D284" s="53">
        <v>54179</v>
      </c>
      <c r="E284" s="12">
        <v>273</v>
      </c>
      <c r="F284" s="54">
        <v>8309</v>
      </c>
      <c r="G284" s="110"/>
      <c r="H284" s="110"/>
      <c r="I284" s="92">
        <v>23036952.378509</v>
      </c>
      <c r="J284" s="92"/>
      <c r="K284" s="12">
        <v>14615915.6942626</v>
      </c>
      <c r="L284" s="12">
        <v>7385965.0292780204</v>
      </c>
      <c r="M284" s="12">
        <v>2367673.5814058101</v>
      </c>
    </row>
    <row r="285" spans="3:13" s="1" customFormat="1" ht="11.1" customHeight="1" x14ac:dyDescent="0.15">
      <c r="C285" s="52">
        <v>45870</v>
      </c>
      <c r="D285" s="53">
        <v>54210</v>
      </c>
      <c r="E285" s="12">
        <v>274</v>
      </c>
      <c r="F285" s="54">
        <v>8340</v>
      </c>
      <c r="G285" s="110"/>
      <c r="H285" s="110"/>
      <c r="I285" s="92">
        <v>21613021.063487999</v>
      </c>
      <c r="J285" s="92"/>
      <c r="K285" s="12">
        <v>13689237.570186101</v>
      </c>
      <c r="L285" s="12">
        <v>6900087.0724171102</v>
      </c>
      <c r="M285" s="12">
        <v>2202549.9791078302</v>
      </c>
    </row>
    <row r="286" spans="3:13" s="1" customFormat="1" ht="11.1" customHeight="1" x14ac:dyDescent="0.15">
      <c r="C286" s="52">
        <v>45870</v>
      </c>
      <c r="D286" s="53">
        <v>54240</v>
      </c>
      <c r="E286" s="12">
        <v>275</v>
      </c>
      <c r="F286" s="54">
        <v>8370</v>
      </c>
      <c r="G286" s="110"/>
      <c r="H286" s="110"/>
      <c r="I286" s="92">
        <v>20255007.983089998</v>
      </c>
      <c r="J286" s="92"/>
      <c r="K286" s="12">
        <v>12808042.584765</v>
      </c>
      <c r="L286" s="12">
        <v>6440029.2634653999</v>
      </c>
      <c r="M286" s="12">
        <v>2047270.0122930999</v>
      </c>
    </row>
    <row r="287" spans="3:13" s="1" customFormat="1" ht="11.1" customHeight="1" x14ac:dyDescent="0.15">
      <c r="C287" s="52">
        <v>45870</v>
      </c>
      <c r="D287" s="53">
        <v>54271</v>
      </c>
      <c r="E287" s="12">
        <v>276</v>
      </c>
      <c r="F287" s="54">
        <v>8401</v>
      </c>
      <c r="G287" s="110"/>
      <c r="H287" s="110"/>
      <c r="I287" s="92">
        <v>18996415.287315</v>
      </c>
      <c r="J287" s="92"/>
      <c r="K287" s="12">
        <v>11991811.0948103</v>
      </c>
      <c r="L287" s="12">
        <v>6014284.2394206701</v>
      </c>
      <c r="M287" s="12">
        <v>1903828.6285711499</v>
      </c>
    </row>
    <row r="288" spans="3:13" s="1" customFormat="1" ht="11.1" customHeight="1" x14ac:dyDescent="0.15">
      <c r="C288" s="52">
        <v>45870</v>
      </c>
      <c r="D288" s="53">
        <v>54302</v>
      </c>
      <c r="E288" s="12">
        <v>277</v>
      </c>
      <c r="F288" s="54">
        <v>8432</v>
      </c>
      <c r="G288" s="110"/>
      <c r="H288" s="110"/>
      <c r="I288" s="92">
        <v>17796236.326090001</v>
      </c>
      <c r="J288" s="92"/>
      <c r="K288" s="12">
        <v>11215123.6622993</v>
      </c>
      <c r="L288" s="12">
        <v>5610445.2719845297</v>
      </c>
      <c r="M288" s="12">
        <v>1768470.6386446799</v>
      </c>
    </row>
    <row r="289" spans="3:13" s="1" customFormat="1" ht="11.1" customHeight="1" x14ac:dyDescent="0.15">
      <c r="C289" s="52">
        <v>45870</v>
      </c>
      <c r="D289" s="53">
        <v>54332</v>
      </c>
      <c r="E289" s="12">
        <v>278</v>
      </c>
      <c r="F289" s="54">
        <v>8462</v>
      </c>
      <c r="G289" s="110"/>
      <c r="H289" s="110"/>
      <c r="I289" s="92">
        <v>16671609.839336</v>
      </c>
      <c r="J289" s="92"/>
      <c r="K289" s="12">
        <v>10489142.8669389</v>
      </c>
      <c r="L289" s="12">
        <v>5234353.2894245703</v>
      </c>
      <c r="M289" s="12">
        <v>1643159.1843162</v>
      </c>
    </row>
    <row r="290" spans="3:13" s="1" customFormat="1" ht="11.1" customHeight="1" x14ac:dyDescent="0.15">
      <c r="C290" s="52">
        <v>45870</v>
      </c>
      <c r="D290" s="53">
        <v>54363</v>
      </c>
      <c r="E290" s="12">
        <v>279</v>
      </c>
      <c r="F290" s="54">
        <v>8493</v>
      </c>
      <c r="G290" s="110"/>
      <c r="H290" s="110"/>
      <c r="I290" s="92">
        <v>15622273.206978001</v>
      </c>
      <c r="J290" s="92"/>
      <c r="K290" s="12">
        <v>9812269.5556757394</v>
      </c>
      <c r="L290" s="12">
        <v>4884123.0187648199</v>
      </c>
      <c r="M290" s="12">
        <v>1526721.49676775</v>
      </c>
    </row>
    <row r="291" spans="3:13" s="1" customFormat="1" ht="11.1" customHeight="1" x14ac:dyDescent="0.15">
      <c r="C291" s="52">
        <v>45870</v>
      </c>
      <c r="D291" s="53">
        <v>54393</v>
      </c>
      <c r="E291" s="12">
        <v>280</v>
      </c>
      <c r="F291" s="54">
        <v>8523</v>
      </c>
      <c r="G291" s="110"/>
      <c r="H291" s="110"/>
      <c r="I291" s="92">
        <v>14628698.779053001</v>
      </c>
      <c r="J291" s="92"/>
      <c r="K291" s="12">
        <v>9173128.9692174401</v>
      </c>
      <c r="L291" s="12">
        <v>4554748.3865117496</v>
      </c>
      <c r="M291" s="12">
        <v>1417926.4391135999</v>
      </c>
    </row>
    <row r="292" spans="3:13" s="1" customFormat="1" ht="11.1" customHeight="1" x14ac:dyDescent="0.15">
      <c r="C292" s="52">
        <v>45870</v>
      </c>
      <c r="D292" s="53">
        <v>54424</v>
      </c>
      <c r="E292" s="12">
        <v>281</v>
      </c>
      <c r="F292" s="54">
        <v>8554</v>
      </c>
      <c r="G292" s="110"/>
      <c r="H292" s="110"/>
      <c r="I292" s="92">
        <v>13702372.43541</v>
      </c>
      <c r="J292" s="92"/>
      <c r="K292" s="12">
        <v>8577690.0414877106</v>
      </c>
      <c r="L292" s="12">
        <v>4248262.3912152499</v>
      </c>
      <c r="M292" s="12">
        <v>1316913.5380865701</v>
      </c>
    </row>
    <row r="293" spans="3:13" s="1" customFormat="1" ht="11.1" customHeight="1" x14ac:dyDescent="0.15">
      <c r="C293" s="52">
        <v>45870</v>
      </c>
      <c r="D293" s="53">
        <v>54455</v>
      </c>
      <c r="E293" s="12">
        <v>282</v>
      </c>
      <c r="F293" s="54">
        <v>8585</v>
      </c>
      <c r="G293" s="110"/>
      <c r="H293" s="110"/>
      <c r="I293" s="92">
        <v>12814181.67601</v>
      </c>
      <c r="J293" s="92"/>
      <c r="K293" s="12">
        <v>8008076.9418684198</v>
      </c>
      <c r="L293" s="12">
        <v>3956064.0480650701</v>
      </c>
      <c r="M293" s="12">
        <v>1221141.14117124</v>
      </c>
    </row>
    <row r="294" spans="3:13" s="1" customFormat="1" ht="11.1" customHeight="1" x14ac:dyDescent="0.15">
      <c r="C294" s="52">
        <v>45870</v>
      </c>
      <c r="D294" s="53">
        <v>54483</v>
      </c>
      <c r="E294" s="12">
        <v>283</v>
      </c>
      <c r="F294" s="54">
        <v>8613</v>
      </c>
      <c r="G294" s="110"/>
      <c r="H294" s="110"/>
      <c r="I294" s="92">
        <v>11976158.340816</v>
      </c>
      <c r="J294" s="92"/>
      <c r="K294" s="12">
        <v>7472897.2784810802</v>
      </c>
      <c r="L294" s="12">
        <v>3683199.1830847901</v>
      </c>
      <c r="M294" s="12">
        <v>1132564.0339150799</v>
      </c>
    </row>
    <row r="295" spans="3:13" s="1" customFormat="1" ht="11.1" customHeight="1" x14ac:dyDescent="0.15">
      <c r="C295" s="52">
        <v>45870</v>
      </c>
      <c r="D295" s="53">
        <v>54514</v>
      </c>
      <c r="E295" s="12">
        <v>284</v>
      </c>
      <c r="F295" s="54">
        <v>8644</v>
      </c>
      <c r="G295" s="110"/>
      <c r="H295" s="110"/>
      <c r="I295" s="92">
        <v>11202298.409751</v>
      </c>
      <c r="J295" s="92"/>
      <c r="K295" s="12">
        <v>6978167.6575421104</v>
      </c>
      <c r="L295" s="12">
        <v>3430612.6569122099</v>
      </c>
      <c r="M295" s="12">
        <v>1050426.97379464</v>
      </c>
    </row>
    <row r="296" spans="3:13" s="1" customFormat="1" ht="11.1" customHeight="1" x14ac:dyDescent="0.15">
      <c r="C296" s="52">
        <v>45870</v>
      </c>
      <c r="D296" s="53">
        <v>54544</v>
      </c>
      <c r="E296" s="12">
        <v>285</v>
      </c>
      <c r="F296" s="54">
        <v>8674</v>
      </c>
      <c r="G296" s="110"/>
      <c r="H296" s="110"/>
      <c r="I296" s="92">
        <v>10495217.092777999</v>
      </c>
      <c r="J296" s="92"/>
      <c r="K296" s="12">
        <v>6526979.5050656497</v>
      </c>
      <c r="L296" s="12">
        <v>3200901.4431227301</v>
      </c>
      <c r="M296" s="12">
        <v>976073.59791665606</v>
      </c>
    </row>
    <row r="297" spans="3:13" s="1" customFormat="1" ht="11.1" customHeight="1" x14ac:dyDescent="0.15">
      <c r="C297" s="52">
        <v>45870</v>
      </c>
      <c r="D297" s="53">
        <v>54575</v>
      </c>
      <c r="E297" s="12">
        <v>286</v>
      </c>
      <c r="F297" s="54">
        <v>8705</v>
      </c>
      <c r="G297" s="110"/>
      <c r="H297" s="110"/>
      <c r="I297" s="92">
        <v>9848087.1898190007</v>
      </c>
      <c r="J297" s="92"/>
      <c r="K297" s="12">
        <v>6114141.5173788397</v>
      </c>
      <c r="L297" s="12">
        <v>2990815.5693832701</v>
      </c>
      <c r="M297" s="12">
        <v>908147.75919543905</v>
      </c>
    </row>
    <row r="298" spans="3:13" s="1" customFormat="1" ht="11.1" customHeight="1" x14ac:dyDescent="0.15">
      <c r="C298" s="52">
        <v>45870</v>
      </c>
      <c r="D298" s="53">
        <v>54605</v>
      </c>
      <c r="E298" s="12">
        <v>287</v>
      </c>
      <c r="F298" s="54">
        <v>8735</v>
      </c>
      <c r="G298" s="110"/>
      <c r="H298" s="110"/>
      <c r="I298" s="92">
        <v>9243166.6107989997</v>
      </c>
      <c r="J298" s="92"/>
      <c r="K298" s="12">
        <v>5729159.8992705001</v>
      </c>
      <c r="L298" s="12">
        <v>2795598.8742363602</v>
      </c>
      <c r="M298" s="12">
        <v>845391.395580129</v>
      </c>
    </row>
    <row r="299" spans="3:13" s="1" customFormat="1" ht="11.1" customHeight="1" x14ac:dyDescent="0.15">
      <c r="C299" s="52">
        <v>45870</v>
      </c>
      <c r="D299" s="53">
        <v>54636</v>
      </c>
      <c r="E299" s="12">
        <v>288</v>
      </c>
      <c r="F299" s="54">
        <v>8766</v>
      </c>
      <c r="G299" s="110"/>
      <c r="H299" s="110"/>
      <c r="I299" s="92">
        <v>8646473.9957190007</v>
      </c>
      <c r="J299" s="92"/>
      <c r="K299" s="12">
        <v>5350224.1922511198</v>
      </c>
      <c r="L299" s="12">
        <v>2604054.0073143998</v>
      </c>
      <c r="M299" s="12">
        <v>784132.71408626996</v>
      </c>
    </row>
    <row r="300" spans="3:13" s="1" customFormat="1" ht="11.1" customHeight="1" x14ac:dyDescent="0.15">
      <c r="C300" s="52">
        <v>45870</v>
      </c>
      <c r="D300" s="53">
        <v>54667</v>
      </c>
      <c r="E300" s="12">
        <v>289</v>
      </c>
      <c r="F300" s="54">
        <v>8797</v>
      </c>
      <c r="G300" s="110"/>
      <c r="H300" s="110"/>
      <c r="I300" s="92">
        <v>8064160.8444250003</v>
      </c>
      <c r="J300" s="92"/>
      <c r="K300" s="12">
        <v>4981439.9757034304</v>
      </c>
      <c r="L300" s="12">
        <v>2418393.6889577899</v>
      </c>
      <c r="M300" s="12">
        <v>725142.24420854799</v>
      </c>
    </row>
    <row r="301" spans="3:13" s="1" customFormat="1" ht="11.1" customHeight="1" x14ac:dyDescent="0.15">
      <c r="C301" s="52">
        <v>45870</v>
      </c>
      <c r="D301" s="53">
        <v>54697</v>
      </c>
      <c r="E301" s="12">
        <v>290</v>
      </c>
      <c r="F301" s="54">
        <v>8827</v>
      </c>
      <c r="G301" s="110"/>
      <c r="H301" s="110"/>
      <c r="I301" s="92">
        <v>7539609.0969550004</v>
      </c>
      <c r="J301" s="92"/>
      <c r="K301" s="12">
        <v>4649766.1368987001</v>
      </c>
      <c r="L301" s="12">
        <v>2251816.3950874698</v>
      </c>
      <c r="M301" s="12">
        <v>672427.18951356795</v>
      </c>
    </row>
    <row r="302" spans="3:13" s="1" customFormat="1" ht="11.1" customHeight="1" x14ac:dyDescent="0.15">
      <c r="C302" s="52">
        <v>45870</v>
      </c>
      <c r="D302" s="53">
        <v>54728</v>
      </c>
      <c r="E302" s="12">
        <v>291</v>
      </c>
      <c r="F302" s="54">
        <v>8858</v>
      </c>
      <c r="G302" s="110"/>
      <c r="H302" s="110"/>
      <c r="I302" s="92">
        <v>7100626.0199999996</v>
      </c>
      <c r="J302" s="92"/>
      <c r="K302" s="12">
        <v>4371612.9033683697</v>
      </c>
      <c r="L302" s="12">
        <v>2111726.4448831198</v>
      </c>
      <c r="M302" s="12">
        <v>627923.25459935097</v>
      </c>
    </row>
    <row r="303" spans="3:13" s="1" customFormat="1" ht="11.1" customHeight="1" x14ac:dyDescent="0.15">
      <c r="C303" s="52">
        <v>45870</v>
      </c>
      <c r="D303" s="53">
        <v>54758</v>
      </c>
      <c r="E303" s="12">
        <v>292</v>
      </c>
      <c r="F303" s="54">
        <v>8888</v>
      </c>
      <c r="G303" s="110"/>
      <c r="H303" s="110"/>
      <c r="I303" s="92">
        <v>6724565.6900000004</v>
      </c>
      <c r="J303" s="92"/>
      <c r="K303" s="12">
        <v>4133289.8387348</v>
      </c>
      <c r="L303" s="12">
        <v>1991689.2857572599</v>
      </c>
      <c r="M303" s="12">
        <v>589802.459249957</v>
      </c>
    </row>
    <row r="304" spans="3:13" s="1" customFormat="1" ht="11.1" customHeight="1" x14ac:dyDescent="0.15">
      <c r="C304" s="52">
        <v>45870</v>
      </c>
      <c r="D304" s="53">
        <v>54789</v>
      </c>
      <c r="E304" s="12">
        <v>293</v>
      </c>
      <c r="F304" s="54">
        <v>8919</v>
      </c>
      <c r="G304" s="110"/>
      <c r="H304" s="110"/>
      <c r="I304" s="92">
        <v>6402810.9500000002</v>
      </c>
      <c r="J304" s="92"/>
      <c r="K304" s="12">
        <v>3928846.6515650698</v>
      </c>
      <c r="L304" s="12">
        <v>1888360.4572030799</v>
      </c>
      <c r="M304" s="12">
        <v>556834.97948017204</v>
      </c>
    </row>
    <row r="305" spans="3:13" s="1" customFormat="1" ht="11.1" customHeight="1" x14ac:dyDescent="0.15">
      <c r="C305" s="52">
        <v>45870</v>
      </c>
      <c r="D305" s="53">
        <v>54820</v>
      </c>
      <c r="E305" s="12">
        <v>294</v>
      </c>
      <c r="F305" s="54">
        <v>8950</v>
      </c>
      <c r="G305" s="110"/>
      <c r="H305" s="110"/>
      <c r="I305" s="92">
        <v>6137484.7199999997</v>
      </c>
      <c r="J305" s="92"/>
      <c r="K305" s="12">
        <v>3759651.6039612498</v>
      </c>
      <c r="L305" s="12">
        <v>1802442.8956651799</v>
      </c>
      <c r="M305" s="12">
        <v>529248.633740313</v>
      </c>
    </row>
    <row r="306" spans="3:13" s="1" customFormat="1" ht="11.1" customHeight="1" x14ac:dyDescent="0.15">
      <c r="C306" s="52">
        <v>45870</v>
      </c>
      <c r="D306" s="53">
        <v>54848</v>
      </c>
      <c r="E306" s="12">
        <v>295</v>
      </c>
      <c r="F306" s="54">
        <v>8978</v>
      </c>
      <c r="G306" s="110"/>
      <c r="H306" s="110"/>
      <c r="I306" s="92">
        <v>5897860.5899999999</v>
      </c>
      <c r="J306" s="92"/>
      <c r="K306" s="12">
        <v>3607329.4208202199</v>
      </c>
      <c r="L306" s="12">
        <v>1725443.85623712</v>
      </c>
      <c r="M306" s="12">
        <v>504700.89490240702</v>
      </c>
    </row>
    <row r="307" spans="3:13" s="1" customFormat="1" ht="11.1" customHeight="1" x14ac:dyDescent="0.15">
      <c r="C307" s="52">
        <v>45870</v>
      </c>
      <c r="D307" s="53">
        <v>54879</v>
      </c>
      <c r="E307" s="12">
        <v>296</v>
      </c>
      <c r="F307" s="54">
        <v>9009</v>
      </c>
      <c r="G307" s="110"/>
      <c r="H307" s="110"/>
      <c r="I307" s="92">
        <v>5667788.5099999998</v>
      </c>
      <c r="J307" s="92"/>
      <c r="K307" s="12">
        <v>3460729.9909076602</v>
      </c>
      <c r="L307" s="12">
        <v>1651113.1569133799</v>
      </c>
      <c r="M307" s="12">
        <v>480913.20259456598</v>
      </c>
    </row>
    <row r="308" spans="3:13" s="1" customFormat="1" ht="11.1" customHeight="1" x14ac:dyDescent="0.15">
      <c r="C308" s="52">
        <v>45870</v>
      </c>
      <c r="D308" s="53">
        <v>54909</v>
      </c>
      <c r="E308" s="12">
        <v>297</v>
      </c>
      <c r="F308" s="54">
        <v>9039</v>
      </c>
      <c r="G308" s="110"/>
      <c r="H308" s="110"/>
      <c r="I308" s="92">
        <v>5471028.54</v>
      </c>
      <c r="J308" s="92"/>
      <c r="K308" s="12">
        <v>3335105.8397343401</v>
      </c>
      <c r="L308" s="12">
        <v>1587261.5998998301</v>
      </c>
      <c r="M308" s="12">
        <v>460420.29099571402</v>
      </c>
    </row>
    <row r="309" spans="3:13" s="1" customFormat="1" ht="11.1" customHeight="1" x14ac:dyDescent="0.15">
      <c r="C309" s="52">
        <v>45870</v>
      </c>
      <c r="D309" s="53">
        <v>54940</v>
      </c>
      <c r="E309" s="12">
        <v>298</v>
      </c>
      <c r="F309" s="54">
        <v>9070</v>
      </c>
      <c r="G309" s="110"/>
      <c r="H309" s="110"/>
      <c r="I309" s="92">
        <v>5276574.3099999996</v>
      </c>
      <c r="J309" s="92"/>
      <c r="K309" s="12">
        <v>3211112.1827699202</v>
      </c>
      <c r="L309" s="12">
        <v>1524363.2144659599</v>
      </c>
      <c r="M309" s="12">
        <v>440302.371774806</v>
      </c>
    </row>
    <row r="310" spans="3:13" s="1" customFormat="1" ht="11.1" customHeight="1" x14ac:dyDescent="0.15">
      <c r="C310" s="52">
        <v>45870</v>
      </c>
      <c r="D310" s="53">
        <v>54970</v>
      </c>
      <c r="E310" s="12">
        <v>299</v>
      </c>
      <c r="F310" s="54">
        <v>9100</v>
      </c>
      <c r="G310" s="110"/>
      <c r="H310" s="110"/>
      <c r="I310" s="92">
        <v>5081831.59</v>
      </c>
      <c r="J310" s="92"/>
      <c r="K310" s="12">
        <v>3087523.3345039701</v>
      </c>
      <c r="L310" s="12">
        <v>1462086.2657129599</v>
      </c>
      <c r="M310" s="12">
        <v>420582.93359874299</v>
      </c>
    </row>
    <row r="311" spans="3:13" s="1" customFormat="1" ht="11.1" customHeight="1" x14ac:dyDescent="0.15">
      <c r="C311" s="52">
        <v>45870</v>
      </c>
      <c r="D311" s="53">
        <v>55001</v>
      </c>
      <c r="E311" s="12">
        <v>300</v>
      </c>
      <c r="F311" s="54">
        <v>9131</v>
      </c>
      <c r="G311" s="110"/>
      <c r="H311" s="110"/>
      <c r="I311" s="92">
        <v>4886929.71</v>
      </c>
      <c r="J311" s="92"/>
      <c r="K311" s="12">
        <v>2964072.7006051401</v>
      </c>
      <c r="L311" s="12">
        <v>1400056.92283059</v>
      </c>
      <c r="M311" s="12">
        <v>401033.78511881799</v>
      </c>
    </row>
    <row r="312" spans="3:13" s="1" customFormat="1" ht="11.1" customHeight="1" x14ac:dyDescent="0.15">
      <c r="C312" s="52">
        <v>45870</v>
      </c>
      <c r="D312" s="53">
        <v>55032</v>
      </c>
      <c r="E312" s="12">
        <v>301</v>
      </c>
      <c r="F312" s="54">
        <v>9162</v>
      </c>
      <c r="G312" s="110"/>
      <c r="H312" s="110"/>
      <c r="I312" s="92">
        <v>4693550.57</v>
      </c>
      <c r="J312" s="92"/>
      <c r="K312" s="12">
        <v>2841953.96977334</v>
      </c>
      <c r="L312" s="12">
        <v>1338961.14429039</v>
      </c>
      <c r="M312" s="12">
        <v>381908.97256789001</v>
      </c>
    </row>
    <row r="313" spans="3:13" s="1" customFormat="1" ht="11.1" customHeight="1" x14ac:dyDescent="0.15">
      <c r="C313" s="52">
        <v>45870</v>
      </c>
      <c r="D313" s="53">
        <v>55062</v>
      </c>
      <c r="E313" s="12">
        <v>302</v>
      </c>
      <c r="F313" s="54">
        <v>9192</v>
      </c>
      <c r="G313" s="110"/>
      <c r="H313" s="110"/>
      <c r="I313" s="92">
        <v>4504339.3499999996</v>
      </c>
      <c r="J313" s="92"/>
      <c r="K313" s="12">
        <v>2722909.4587828298</v>
      </c>
      <c r="L313" s="12">
        <v>1279716.8921494901</v>
      </c>
      <c r="M313" s="12">
        <v>363514.61281731498</v>
      </c>
    </row>
    <row r="314" spans="3:13" s="1" customFormat="1" ht="11.1" customHeight="1" x14ac:dyDescent="0.15">
      <c r="C314" s="52">
        <v>45870</v>
      </c>
      <c r="D314" s="53">
        <v>55093</v>
      </c>
      <c r="E314" s="12">
        <v>303</v>
      </c>
      <c r="F314" s="54">
        <v>9223</v>
      </c>
      <c r="G314" s="110"/>
      <c r="H314" s="110"/>
      <c r="I314" s="92">
        <v>4317137.1100000003</v>
      </c>
      <c r="J314" s="92"/>
      <c r="K314" s="12">
        <v>2605317.8758763</v>
      </c>
      <c r="L314" s="12">
        <v>1221337.0004157701</v>
      </c>
      <c r="M314" s="12">
        <v>345461.85827954701</v>
      </c>
    </row>
    <row r="315" spans="3:13" s="1" customFormat="1" ht="11.1" customHeight="1" x14ac:dyDescent="0.15">
      <c r="C315" s="52">
        <v>45870</v>
      </c>
      <c r="D315" s="53">
        <v>55123</v>
      </c>
      <c r="E315" s="12">
        <v>304</v>
      </c>
      <c r="F315" s="54">
        <v>9253</v>
      </c>
      <c r="G315" s="110"/>
      <c r="H315" s="110"/>
      <c r="I315" s="92">
        <v>4131484.43</v>
      </c>
      <c r="J315" s="92"/>
      <c r="K315" s="12">
        <v>2489187.19529342</v>
      </c>
      <c r="L315" s="12">
        <v>1164024.49785782</v>
      </c>
      <c r="M315" s="12">
        <v>327901.040296814</v>
      </c>
    </row>
    <row r="316" spans="3:13" s="1" customFormat="1" ht="11.1" customHeight="1" x14ac:dyDescent="0.15">
      <c r="C316" s="52">
        <v>45870</v>
      </c>
      <c r="D316" s="53">
        <v>55154</v>
      </c>
      <c r="E316" s="12">
        <v>305</v>
      </c>
      <c r="F316" s="54">
        <v>9284</v>
      </c>
      <c r="G316" s="110"/>
      <c r="H316" s="110"/>
      <c r="I316" s="92">
        <v>3946339.55</v>
      </c>
      <c r="J316" s="92"/>
      <c r="K316" s="12">
        <v>2373606.1954681198</v>
      </c>
      <c r="L316" s="12">
        <v>1107152.18636063</v>
      </c>
      <c r="M316" s="12">
        <v>310559.354669575</v>
      </c>
    </row>
    <row r="317" spans="3:13" s="1" customFormat="1" ht="11.1" customHeight="1" x14ac:dyDescent="0.15">
      <c r="C317" s="52">
        <v>45870</v>
      </c>
      <c r="D317" s="53">
        <v>55185</v>
      </c>
      <c r="E317" s="12">
        <v>306</v>
      </c>
      <c r="F317" s="54">
        <v>9315</v>
      </c>
      <c r="G317" s="110"/>
      <c r="H317" s="110"/>
      <c r="I317" s="92">
        <v>3763846.58</v>
      </c>
      <c r="J317" s="92"/>
      <c r="K317" s="12">
        <v>2260002.4428356499</v>
      </c>
      <c r="L317" s="12">
        <v>1051481.54980109</v>
      </c>
      <c r="M317" s="12">
        <v>293694.335096077</v>
      </c>
    </row>
    <row r="318" spans="3:13" s="1" customFormat="1" ht="11.1" customHeight="1" x14ac:dyDescent="0.15">
      <c r="C318" s="52">
        <v>45870</v>
      </c>
      <c r="D318" s="53">
        <v>55213</v>
      </c>
      <c r="E318" s="12">
        <v>307</v>
      </c>
      <c r="F318" s="54">
        <v>9343</v>
      </c>
      <c r="G318" s="110"/>
      <c r="H318" s="110"/>
      <c r="I318" s="92">
        <v>3582458.34</v>
      </c>
      <c r="J318" s="92"/>
      <c r="K318" s="12">
        <v>2147792.23391857</v>
      </c>
      <c r="L318" s="12">
        <v>996979.27840267797</v>
      </c>
      <c r="M318" s="12">
        <v>277405.492880454</v>
      </c>
    </row>
    <row r="319" spans="3:13" s="1" customFormat="1" ht="11.1" customHeight="1" x14ac:dyDescent="0.15">
      <c r="C319" s="52">
        <v>45870</v>
      </c>
      <c r="D319" s="53">
        <v>55244</v>
      </c>
      <c r="E319" s="12">
        <v>308</v>
      </c>
      <c r="F319" s="54">
        <v>9374</v>
      </c>
      <c r="G319" s="110"/>
      <c r="H319" s="110"/>
      <c r="I319" s="92">
        <v>3405589.28</v>
      </c>
      <c r="J319" s="92"/>
      <c r="K319" s="12">
        <v>2038290.91205944</v>
      </c>
      <c r="L319" s="12">
        <v>943743.82968084002</v>
      </c>
      <c r="M319" s="12">
        <v>261480.71818265499</v>
      </c>
    </row>
    <row r="320" spans="3:13" s="1" customFormat="1" ht="11.1" customHeight="1" x14ac:dyDescent="0.15">
      <c r="C320" s="52">
        <v>45870</v>
      </c>
      <c r="D320" s="53">
        <v>55274</v>
      </c>
      <c r="E320" s="12">
        <v>309</v>
      </c>
      <c r="F320" s="54">
        <v>9404</v>
      </c>
      <c r="G320" s="110"/>
      <c r="H320" s="110"/>
      <c r="I320" s="92">
        <v>3229177.47</v>
      </c>
      <c r="J320" s="92"/>
      <c r="K320" s="12">
        <v>1929533.71801538</v>
      </c>
      <c r="L320" s="12">
        <v>891189.57281280099</v>
      </c>
      <c r="M320" s="12">
        <v>245907.47128540199</v>
      </c>
    </row>
    <row r="321" spans="3:13" s="1" customFormat="1" ht="11.1" customHeight="1" x14ac:dyDescent="0.15">
      <c r="C321" s="52">
        <v>45870</v>
      </c>
      <c r="D321" s="53">
        <v>55305</v>
      </c>
      <c r="E321" s="12">
        <v>310</v>
      </c>
      <c r="F321" s="54">
        <v>9435</v>
      </c>
      <c r="G321" s="110"/>
      <c r="H321" s="110"/>
      <c r="I321" s="92">
        <v>3055247.15</v>
      </c>
      <c r="J321" s="92"/>
      <c r="K321" s="12">
        <v>1822508.5948221099</v>
      </c>
      <c r="L321" s="12">
        <v>839617.34610016295</v>
      </c>
      <c r="M321" s="12">
        <v>230695.77948965199</v>
      </c>
    </row>
    <row r="322" spans="3:13" s="1" customFormat="1" ht="11.1" customHeight="1" x14ac:dyDescent="0.15">
      <c r="C322" s="52">
        <v>45870</v>
      </c>
      <c r="D322" s="53">
        <v>55335</v>
      </c>
      <c r="E322" s="12">
        <v>311</v>
      </c>
      <c r="F322" s="54">
        <v>9465</v>
      </c>
      <c r="G322" s="110"/>
      <c r="H322" s="110"/>
      <c r="I322" s="92">
        <v>2881861.22</v>
      </c>
      <c r="J322" s="92"/>
      <c r="K322" s="12">
        <v>1716259.13070706</v>
      </c>
      <c r="L322" s="12">
        <v>788722.89063803398</v>
      </c>
      <c r="M322" s="12">
        <v>215823.52212757699</v>
      </c>
    </row>
    <row r="323" spans="3:13" s="1" customFormat="1" ht="11.1" customHeight="1" x14ac:dyDescent="0.15">
      <c r="C323" s="52">
        <v>45870</v>
      </c>
      <c r="D323" s="53">
        <v>55366</v>
      </c>
      <c r="E323" s="12">
        <v>312</v>
      </c>
      <c r="F323" s="54">
        <v>9496</v>
      </c>
      <c r="G323" s="110"/>
      <c r="H323" s="110"/>
      <c r="I323" s="92">
        <v>2708116.02</v>
      </c>
      <c r="J323" s="92"/>
      <c r="K323" s="12">
        <v>1610051.77919963</v>
      </c>
      <c r="L323" s="12">
        <v>738032.55731090205</v>
      </c>
      <c r="M323" s="12">
        <v>201097.40692580101</v>
      </c>
    </row>
    <row r="324" spans="3:13" s="1" customFormat="1" ht="11.1" customHeight="1" x14ac:dyDescent="0.15">
      <c r="C324" s="52">
        <v>45870</v>
      </c>
      <c r="D324" s="53">
        <v>55397</v>
      </c>
      <c r="E324" s="12">
        <v>313</v>
      </c>
      <c r="F324" s="54">
        <v>9527</v>
      </c>
      <c r="G324" s="110"/>
      <c r="H324" s="110"/>
      <c r="I324" s="92">
        <v>2536960.48</v>
      </c>
      <c r="J324" s="92"/>
      <c r="K324" s="12">
        <v>1505736.77663717</v>
      </c>
      <c r="L324" s="12">
        <v>688460.18335754401</v>
      </c>
      <c r="M324" s="12">
        <v>186795.494891651</v>
      </c>
    </row>
    <row r="325" spans="3:13" s="1" customFormat="1" ht="11.1" customHeight="1" x14ac:dyDescent="0.15">
      <c r="C325" s="52">
        <v>45870</v>
      </c>
      <c r="D325" s="53">
        <v>55427</v>
      </c>
      <c r="E325" s="12">
        <v>314</v>
      </c>
      <c r="F325" s="54">
        <v>9557</v>
      </c>
      <c r="G325" s="110"/>
      <c r="H325" s="110"/>
      <c r="I325" s="92">
        <v>2368512.65</v>
      </c>
      <c r="J325" s="92"/>
      <c r="K325" s="12">
        <v>1403452.1975782299</v>
      </c>
      <c r="L325" s="12">
        <v>640113.75929484202</v>
      </c>
      <c r="M325" s="12">
        <v>172966.02925689399</v>
      </c>
    </row>
    <row r="326" spans="3:13" s="1" customFormat="1" ht="11.1" customHeight="1" x14ac:dyDescent="0.15">
      <c r="C326" s="52">
        <v>45870</v>
      </c>
      <c r="D326" s="53">
        <v>55458</v>
      </c>
      <c r="E326" s="12">
        <v>315</v>
      </c>
      <c r="F326" s="54">
        <v>9588</v>
      </c>
      <c r="G326" s="110"/>
      <c r="H326" s="110"/>
      <c r="I326" s="92">
        <v>2203599.83</v>
      </c>
      <c r="J326" s="92"/>
      <c r="K326" s="12">
        <v>1303519.17933898</v>
      </c>
      <c r="L326" s="12">
        <v>593022.34253694699</v>
      </c>
      <c r="M326" s="12">
        <v>159562.6824122</v>
      </c>
    </row>
    <row r="327" spans="3:13" s="1" customFormat="1" ht="11.1" customHeight="1" x14ac:dyDescent="0.15">
      <c r="C327" s="52">
        <v>45870</v>
      </c>
      <c r="D327" s="53">
        <v>55488</v>
      </c>
      <c r="E327" s="12">
        <v>316</v>
      </c>
      <c r="F327" s="54">
        <v>9618</v>
      </c>
      <c r="G327" s="110"/>
      <c r="H327" s="110"/>
      <c r="I327" s="92">
        <v>2038510.27</v>
      </c>
      <c r="J327" s="92"/>
      <c r="K327" s="12">
        <v>1203882.66084911</v>
      </c>
      <c r="L327" s="12">
        <v>546345.73516052903</v>
      </c>
      <c r="M327" s="12">
        <v>146400.95622175399</v>
      </c>
    </row>
    <row r="328" spans="3:13" s="1" customFormat="1" ht="11.1" customHeight="1" x14ac:dyDescent="0.15">
      <c r="C328" s="52">
        <v>45870</v>
      </c>
      <c r="D328" s="53">
        <v>55519</v>
      </c>
      <c r="E328" s="12">
        <v>317</v>
      </c>
      <c r="F328" s="54">
        <v>9649</v>
      </c>
      <c r="G328" s="110"/>
      <c r="H328" s="110"/>
      <c r="I328" s="92">
        <v>1874653.81</v>
      </c>
      <c r="J328" s="92"/>
      <c r="K328" s="12">
        <v>1105236.2321066801</v>
      </c>
      <c r="L328" s="12">
        <v>500302.42078287603</v>
      </c>
      <c r="M328" s="12">
        <v>133495.17835483799</v>
      </c>
    </row>
    <row r="329" spans="3:13" s="1" customFormat="1" ht="11.1" customHeight="1" x14ac:dyDescent="0.15">
      <c r="C329" s="52">
        <v>45870</v>
      </c>
      <c r="D329" s="53">
        <v>55550</v>
      </c>
      <c r="E329" s="12">
        <v>318</v>
      </c>
      <c r="F329" s="54">
        <v>9680</v>
      </c>
      <c r="G329" s="110"/>
      <c r="H329" s="110"/>
      <c r="I329" s="92">
        <v>1711709.19</v>
      </c>
      <c r="J329" s="92"/>
      <c r="K329" s="12">
        <v>1007457.64353338</v>
      </c>
      <c r="L329" s="12">
        <v>454881.61026002403</v>
      </c>
      <c r="M329" s="12">
        <v>120861.498611042</v>
      </c>
    </row>
    <row r="330" spans="3:13" s="1" customFormat="1" ht="11.1" customHeight="1" x14ac:dyDescent="0.15">
      <c r="C330" s="52">
        <v>45870</v>
      </c>
      <c r="D330" s="53">
        <v>55579</v>
      </c>
      <c r="E330" s="12">
        <v>319</v>
      </c>
      <c r="F330" s="54">
        <v>9709</v>
      </c>
      <c r="G330" s="110"/>
      <c r="H330" s="110"/>
      <c r="I330" s="92">
        <v>1549545.97</v>
      </c>
      <c r="J330" s="92"/>
      <c r="K330" s="12">
        <v>910566.39925076102</v>
      </c>
      <c r="L330" s="12">
        <v>410155.60015587101</v>
      </c>
      <c r="M330" s="12">
        <v>108545.99105352401</v>
      </c>
    </row>
    <row r="331" spans="3:13" s="1" customFormat="1" ht="11.1" customHeight="1" x14ac:dyDescent="0.15">
      <c r="C331" s="52">
        <v>45870</v>
      </c>
      <c r="D331" s="53">
        <v>55610</v>
      </c>
      <c r="E331" s="12">
        <v>320</v>
      </c>
      <c r="F331" s="54">
        <v>9740</v>
      </c>
      <c r="G331" s="110"/>
      <c r="H331" s="110"/>
      <c r="I331" s="92">
        <v>1388847.03</v>
      </c>
      <c r="J331" s="92"/>
      <c r="K331" s="12">
        <v>814749.96223229601</v>
      </c>
      <c r="L331" s="12">
        <v>366062.69031398901</v>
      </c>
      <c r="M331" s="12">
        <v>96466.657163639597</v>
      </c>
    </row>
    <row r="332" spans="3:13" s="1" customFormat="1" ht="11.1" customHeight="1" x14ac:dyDescent="0.15">
      <c r="C332" s="52">
        <v>45870</v>
      </c>
      <c r="D332" s="53">
        <v>55640</v>
      </c>
      <c r="E332" s="12">
        <v>321</v>
      </c>
      <c r="F332" s="54">
        <v>9770</v>
      </c>
      <c r="G332" s="110"/>
      <c r="H332" s="110"/>
      <c r="I332" s="92">
        <v>1229083.97</v>
      </c>
      <c r="J332" s="92"/>
      <c r="K332" s="12">
        <v>719843.43709559506</v>
      </c>
      <c r="L332" s="12">
        <v>322625.68150686799</v>
      </c>
      <c r="M332" s="12">
        <v>84671.407768650097</v>
      </c>
    </row>
    <row r="333" spans="3:13" s="1" customFormat="1" ht="11.1" customHeight="1" x14ac:dyDescent="0.15">
      <c r="C333" s="52">
        <v>45870</v>
      </c>
      <c r="D333" s="53">
        <v>55671</v>
      </c>
      <c r="E333" s="12">
        <v>322</v>
      </c>
      <c r="F333" s="54">
        <v>9801</v>
      </c>
      <c r="G333" s="110"/>
      <c r="H333" s="110"/>
      <c r="I333" s="92">
        <v>1072709.82</v>
      </c>
      <c r="J333" s="92"/>
      <c r="K333" s="12">
        <v>627193.47329372598</v>
      </c>
      <c r="L333" s="12">
        <v>280386.118582503</v>
      </c>
      <c r="M333" s="12">
        <v>73274.181149616197</v>
      </c>
    </row>
    <row r="334" spans="3:13" s="1" customFormat="1" ht="11.1" customHeight="1" x14ac:dyDescent="0.15">
      <c r="C334" s="52">
        <v>45870</v>
      </c>
      <c r="D334" s="53">
        <v>55701</v>
      </c>
      <c r="E334" s="12">
        <v>323</v>
      </c>
      <c r="F334" s="54">
        <v>9831</v>
      </c>
      <c r="G334" s="110"/>
      <c r="H334" s="110"/>
      <c r="I334" s="92">
        <v>929802.62</v>
      </c>
      <c r="J334" s="92"/>
      <c r="K334" s="12">
        <v>542745.96070968604</v>
      </c>
      <c r="L334" s="12">
        <v>242036.76833828801</v>
      </c>
      <c r="M334" s="12">
        <v>62992.942329125202</v>
      </c>
    </row>
    <row r="335" spans="3:13" s="1" customFormat="1" ht="11.1" customHeight="1" x14ac:dyDescent="0.15">
      <c r="C335" s="52">
        <v>45870</v>
      </c>
      <c r="D335" s="53">
        <v>55732</v>
      </c>
      <c r="E335" s="12">
        <v>324</v>
      </c>
      <c r="F335" s="54">
        <v>9862</v>
      </c>
      <c r="G335" s="110"/>
      <c r="H335" s="110"/>
      <c r="I335" s="92">
        <v>795324.56</v>
      </c>
      <c r="J335" s="92"/>
      <c r="K335" s="12">
        <v>463460.80037858099</v>
      </c>
      <c r="L335" s="12">
        <v>206154.03797937001</v>
      </c>
      <c r="M335" s="12">
        <v>53426.781685904003</v>
      </c>
    </row>
    <row r="336" spans="3:13" s="1" customFormat="1" ht="11.1" customHeight="1" x14ac:dyDescent="0.15">
      <c r="C336" s="52">
        <v>45870</v>
      </c>
      <c r="D336" s="53">
        <v>55763</v>
      </c>
      <c r="E336" s="12">
        <v>325</v>
      </c>
      <c r="F336" s="54">
        <v>9893</v>
      </c>
      <c r="G336" s="110"/>
      <c r="H336" s="110"/>
      <c r="I336" s="92">
        <v>679439.28</v>
      </c>
      <c r="J336" s="92"/>
      <c r="K336" s="12">
        <v>395259.25099727401</v>
      </c>
      <c r="L336" s="12">
        <v>175369.867860356</v>
      </c>
      <c r="M336" s="12">
        <v>45256.270597964402</v>
      </c>
    </row>
    <row r="337" spans="3:13" s="1" customFormat="1" ht="11.1" customHeight="1" x14ac:dyDescent="0.15">
      <c r="C337" s="52">
        <v>45870</v>
      </c>
      <c r="D337" s="53">
        <v>55793</v>
      </c>
      <c r="E337" s="12">
        <v>326</v>
      </c>
      <c r="F337" s="54">
        <v>9923</v>
      </c>
      <c r="G337" s="110"/>
      <c r="H337" s="110"/>
      <c r="I337" s="92">
        <v>598402.81999999995</v>
      </c>
      <c r="J337" s="92"/>
      <c r="K337" s="12">
        <v>347545.43172648503</v>
      </c>
      <c r="L337" s="12">
        <v>153820.52278932201</v>
      </c>
      <c r="M337" s="12">
        <v>39532.488590157503</v>
      </c>
    </row>
    <row r="338" spans="3:13" s="1" customFormat="1" ht="11.1" customHeight="1" x14ac:dyDescent="0.15">
      <c r="C338" s="52">
        <v>45870</v>
      </c>
      <c r="D338" s="53">
        <v>55824</v>
      </c>
      <c r="E338" s="12">
        <v>327</v>
      </c>
      <c r="F338" s="54">
        <v>9954</v>
      </c>
      <c r="G338" s="110"/>
      <c r="H338" s="110"/>
      <c r="I338" s="92">
        <v>538451.48</v>
      </c>
      <c r="J338" s="92"/>
      <c r="K338" s="12">
        <v>312195.98025755899</v>
      </c>
      <c r="L338" s="12">
        <v>137823.761486868</v>
      </c>
      <c r="M338" s="12">
        <v>35271.228730436698</v>
      </c>
    </row>
    <row r="339" spans="3:13" s="1" customFormat="1" ht="11.1" customHeight="1" x14ac:dyDescent="0.15">
      <c r="C339" s="52">
        <v>45870</v>
      </c>
      <c r="D339" s="53">
        <v>55854</v>
      </c>
      <c r="E339" s="12">
        <v>328</v>
      </c>
      <c r="F339" s="54">
        <v>9984</v>
      </c>
      <c r="G339" s="110"/>
      <c r="H339" s="110"/>
      <c r="I339" s="92">
        <v>492969.81</v>
      </c>
      <c r="J339" s="92"/>
      <c r="K339" s="12">
        <v>285356.39889544999</v>
      </c>
      <c r="L339" s="12">
        <v>125664.953423331</v>
      </c>
      <c r="M339" s="12">
        <v>32027.7735234012</v>
      </c>
    </row>
    <row r="340" spans="3:13" s="1" customFormat="1" ht="11.1" customHeight="1" x14ac:dyDescent="0.15">
      <c r="C340" s="52">
        <v>45870</v>
      </c>
      <c r="D340" s="53">
        <v>55885</v>
      </c>
      <c r="E340" s="12">
        <v>329</v>
      </c>
      <c r="F340" s="54">
        <v>10015</v>
      </c>
      <c r="G340" s="110"/>
      <c r="H340" s="110"/>
      <c r="I340" s="92">
        <v>459581.76</v>
      </c>
      <c r="J340" s="92"/>
      <c r="K340" s="12">
        <v>265578.46431166201</v>
      </c>
      <c r="L340" s="12">
        <v>116657.726152335</v>
      </c>
      <c r="M340" s="12">
        <v>29606.202199017702</v>
      </c>
    </row>
    <row r="341" spans="3:13" s="1" customFormat="1" ht="11.1" customHeight="1" x14ac:dyDescent="0.15">
      <c r="C341" s="52">
        <v>45870</v>
      </c>
      <c r="D341" s="53">
        <v>55916</v>
      </c>
      <c r="E341" s="12">
        <v>330</v>
      </c>
      <c r="F341" s="54">
        <v>10046</v>
      </c>
      <c r="G341" s="110"/>
      <c r="H341" s="110"/>
      <c r="I341" s="92">
        <v>428987.07</v>
      </c>
      <c r="J341" s="92"/>
      <c r="K341" s="12">
        <v>247478.25938894501</v>
      </c>
      <c r="L341" s="12">
        <v>108430.584148208</v>
      </c>
      <c r="M341" s="12">
        <v>27401.706534532201</v>
      </c>
    </row>
    <row r="342" spans="3:13" s="1" customFormat="1" ht="11.1" customHeight="1" x14ac:dyDescent="0.15">
      <c r="C342" s="52">
        <v>45870</v>
      </c>
      <c r="D342" s="53">
        <v>55944</v>
      </c>
      <c r="E342" s="12">
        <v>331</v>
      </c>
      <c r="F342" s="54">
        <v>10074</v>
      </c>
      <c r="G342" s="110"/>
      <c r="H342" s="110"/>
      <c r="I342" s="92">
        <v>400630.3</v>
      </c>
      <c r="J342" s="92"/>
      <c r="K342" s="12">
        <v>230765.43856801299</v>
      </c>
      <c r="L342" s="12">
        <v>100875.715108706</v>
      </c>
      <c r="M342" s="12">
        <v>25394.955202628898</v>
      </c>
    </row>
    <row r="343" spans="3:13" s="1" customFormat="1" ht="11.1" customHeight="1" x14ac:dyDescent="0.15">
      <c r="C343" s="52">
        <v>45870</v>
      </c>
      <c r="D343" s="53">
        <v>55975</v>
      </c>
      <c r="E343" s="12">
        <v>332</v>
      </c>
      <c r="F343" s="54">
        <v>10105</v>
      </c>
      <c r="G343" s="110"/>
      <c r="H343" s="110"/>
      <c r="I343" s="92">
        <v>372193.38</v>
      </c>
      <c r="J343" s="92"/>
      <c r="K343" s="12">
        <v>214021.98945696899</v>
      </c>
      <c r="L343" s="12">
        <v>93318.629163213904</v>
      </c>
      <c r="M343" s="12">
        <v>23392.993202188001</v>
      </c>
    </row>
    <row r="344" spans="3:13" s="1" customFormat="1" ht="11.1" customHeight="1" x14ac:dyDescent="0.15">
      <c r="C344" s="52">
        <v>45870</v>
      </c>
      <c r="D344" s="53">
        <v>56005</v>
      </c>
      <c r="E344" s="12">
        <v>333</v>
      </c>
      <c r="F344" s="54">
        <v>10135</v>
      </c>
      <c r="G344" s="110"/>
      <c r="H344" s="110"/>
      <c r="I344" s="92">
        <v>343676.11</v>
      </c>
      <c r="J344" s="92"/>
      <c r="K344" s="12">
        <v>197299.351075785</v>
      </c>
      <c r="L344" s="12">
        <v>85815.428986458093</v>
      </c>
      <c r="M344" s="12">
        <v>21423.918397525998</v>
      </c>
    </row>
    <row r="345" spans="3:13" s="1" customFormat="1" ht="11.1" customHeight="1" x14ac:dyDescent="0.15">
      <c r="C345" s="52">
        <v>45870</v>
      </c>
      <c r="D345" s="53">
        <v>56036</v>
      </c>
      <c r="E345" s="12">
        <v>334</v>
      </c>
      <c r="F345" s="54">
        <v>10166</v>
      </c>
      <c r="G345" s="110"/>
      <c r="H345" s="110"/>
      <c r="I345" s="92">
        <v>316377.93</v>
      </c>
      <c r="J345" s="92"/>
      <c r="K345" s="12">
        <v>181319.81701193401</v>
      </c>
      <c r="L345" s="12">
        <v>78664.554228594701</v>
      </c>
      <c r="M345" s="12">
        <v>19555.513895272601</v>
      </c>
    </row>
    <row r="346" spans="3:13" s="1" customFormat="1" ht="11.1" customHeight="1" x14ac:dyDescent="0.15">
      <c r="C346" s="52">
        <v>45870</v>
      </c>
      <c r="D346" s="53">
        <v>56066</v>
      </c>
      <c r="E346" s="12">
        <v>335</v>
      </c>
      <c r="F346" s="54">
        <v>10196</v>
      </c>
      <c r="G346" s="110"/>
      <c r="H346" s="110"/>
      <c r="I346" s="92">
        <v>289781.67</v>
      </c>
      <c r="J346" s="92"/>
      <c r="K346" s="12">
        <v>165804.595394237</v>
      </c>
      <c r="L346" s="12">
        <v>71756.317751949595</v>
      </c>
      <c r="M346" s="12">
        <v>17765.047580332801</v>
      </c>
    </row>
    <row r="347" spans="3:13" s="1" customFormat="1" ht="11.1" customHeight="1" x14ac:dyDescent="0.15">
      <c r="C347" s="52">
        <v>45870</v>
      </c>
      <c r="D347" s="53">
        <v>56097</v>
      </c>
      <c r="E347" s="12">
        <v>336</v>
      </c>
      <c r="F347" s="54">
        <v>10227</v>
      </c>
      <c r="G347" s="110"/>
      <c r="H347" s="110"/>
      <c r="I347" s="92">
        <v>265641.53999999998</v>
      </c>
      <c r="J347" s="92"/>
      <c r="K347" s="12">
        <v>151734.528891592</v>
      </c>
      <c r="L347" s="12">
        <v>65500.119852735101</v>
      </c>
      <c r="M347" s="12">
        <v>16147.487049146401</v>
      </c>
    </row>
    <row r="348" spans="3:13" s="1" customFormat="1" ht="11.1" customHeight="1" x14ac:dyDescent="0.15">
      <c r="C348" s="52">
        <v>45870</v>
      </c>
      <c r="D348" s="53">
        <v>56128</v>
      </c>
      <c r="E348" s="12">
        <v>337</v>
      </c>
      <c r="F348" s="54">
        <v>10258</v>
      </c>
      <c r="G348" s="110"/>
      <c r="H348" s="110"/>
      <c r="I348" s="92">
        <v>242315.86</v>
      </c>
      <c r="J348" s="92"/>
      <c r="K348" s="12">
        <v>138176.13822390599</v>
      </c>
      <c r="L348" s="12">
        <v>59495.5957613098</v>
      </c>
      <c r="M348" s="12">
        <v>14605.091680190601</v>
      </c>
    </row>
    <row r="349" spans="3:13" s="1" customFormat="1" ht="11.1" customHeight="1" x14ac:dyDescent="0.15">
      <c r="C349" s="52">
        <v>45870</v>
      </c>
      <c r="D349" s="53">
        <v>56158</v>
      </c>
      <c r="E349" s="12">
        <v>338</v>
      </c>
      <c r="F349" s="54">
        <v>10288</v>
      </c>
      <c r="G349" s="110"/>
      <c r="H349" s="110"/>
      <c r="I349" s="92">
        <v>220619.36</v>
      </c>
      <c r="J349" s="92"/>
      <c r="K349" s="12">
        <v>125597.614583548</v>
      </c>
      <c r="L349" s="12">
        <v>53946.456782023502</v>
      </c>
      <c r="M349" s="12">
        <v>13188.5933794507</v>
      </c>
    </row>
    <row r="350" spans="3:13" s="1" customFormat="1" ht="11.1" customHeight="1" x14ac:dyDescent="0.15">
      <c r="C350" s="52">
        <v>45870</v>
      </c>
      <c r="D350" s="53">
        <v>56189</v>
      </c>
      <c r="E350" s="12">
        <v>339</v>
      </c>
      <c r="F350" s="54">
        <v>10319</v>
      </c>
      <c r="G350" s="110"/>
      <c r="H350" s="110"/>
      <c r="I350" s="92">
        <v>199834.36</v>
      </c>
      <c r="J350" s="92"/>
      <c r="K350" s="12">
        <v>113571.853545287</v>
      </c>
      <c r="L350" s="12">
        <v>48657.113418849498</v>
      </c>
      <c r="M350" s="12">
        <v>11845.0940585914</v>
      </c>
    </row>
    <row r="351" spans="3:13" s="1" customFormat="1" ht="11.1" customHeight="1" x14ac:dyDescent="0.15">
      <c r="C351" s="52">
        <v>45870</v>
      </c>
      <c r="D351" s="53">
        <v>56219</v>
      </c>
      <c r="E351" s="12">
        <v>340</v>
      </c>
      <c r="F351" s="54">
        <v>10349</v>
      </c>
      <c r="G351" s="110"/>
      <c r="H351" s="110"/>
      <c r="I351" s="92">
        <v>179910.68</v>
      </c>
      <c r="J351" s="92"/>
      <c r="K351" s="12">
        <v>102080.797713698</v>
      </c>
      <c r="L351" s="12">
        <v>43626.407297311802</v>
      </c>
      <c r="M351" s="12">
        <v>10576.8831373301</v>
      </c>
    </row>
    <row r="352" spans="3:13" s="1" customFormat="1" ht="11.1" customHeight="1" x14ac:dyDescent="0.15">
      <c r="C352" s="52">
        <v>45870</v>
      </c>
      <c r="D352" s="53">
        <v>56250</v>
      </c>
      <c r="E352" s="12">
        <v>341</v>
      </c>
      <c r="F352" s="54">
        <v>10380</v>
      </c>
      <c r="G352" s="110"/>
      <c r="H352" s="110"/>
      <c r="I352" s="92">
        <v>159932.54999999999</v>
      </c>
      <c r="J352" s="92"/>
      <c r="K352" s="12">
        <v>90591.354045869506</v>
      </c>
      <c r="L352" s="12">
        <v>38617.685229001101</v>
      </c>
      <c r="M352" s="12">
        <v>9322.9018950852096</v>
      </c>
    </row>
    <row r="353" spans="3:13" s="1" customFormat="1" ht="11.1" customHeight="1" x14ac:dyDescent="0.15">
      <c r="C353" s="52">
        <v>45870</v>
      </c>
      <c r="D353" s="53">
        <v>56281</v>
      </c>
      <c r="E353" s="12">
        <v>342</v>
      </c>
      <c r="F353" s="54">
        <v>10411</v>
      </c>
      <c r="G353" s="110"/>
      <c r="H353" s="110"/>
      <c r="I353" s="92">
        <v>139899.75</v>
      </c>
      <c r="J353" s="92"/>
      <c r="K353" s="12">
        <v>79109.676153476496</v>
      </c>
      <c r="L353" s="12">
        <v>33637.459421892003</v>
      </c>
      <c r="M353" s="12">
        <v>8086.2037897546397</v>
      </c>
    </row>
    <row r="354" spans="3:13" s="1" customFormat="1" ht="11.1" customHeight="1" x14ac:dyDescent="0.15">
      <c r="C354" s="52">
        <v>45870</v>
      </c>
      <c r="D354" s="53">
        <v>56309</v>
      </c>
      <c r="E354" s="12">
        <v>343</v>
      </c>
      <c r="F354" s="54">
        <v>10439</v>
      </c>
      <c r="G354" s="110"/>
      <c r="H354" s="110"/>
      <c r="I354" s="92">
        <v>120684.45</v>
      </c>
      <c r="J354" s="92"/>
      <c r="K354" s="12">
        <v>68139.368894362007</v>
      </c>
      <c r="L354" s="12">
        <v>28906.319803900002</v>
      </c>
      <c r="M354" s="12">
        <v>6922.2823539743104</v>
      </c>
    </row>
    <row r="355" spans="3:13" s="1" customFormat="1" ht="11.1" customHeight="1" x14ac:dyDescent="0.15">
      <c r="C355" s="52">
        <v>45870</v>
      </c>
      <c r="D355" s="53">
        <v>56340</v>
      </c>
      <c r="E355" s="12">
        <v>344</v>
      </c>
      <c r="F355" s="54">
        <v>10470</v>
      </c>
      <c r="G355" s="110"/>
      <c r="H355" s="110"/>
      <c r="I355" s="92">
        <v>101417.17</v>
      </c>
      <c r="J355" s="92"/>
      <c r="K355" s="12">
        <v>57163.795635142902</v>
      </c>
      <c r="L355" s="12">
        <v>24188.550673858099</v>
      </c>
      <c r="M355" s="12">
        <v>5767.9697407065596</v>
      </c>
    </row>
    <row r="356" spans="3:13" s="1" customFormat="1" ht="11.1" customHeight="1" x14ac:dyDescent="0.15">
      <c r="C356" s="52">
        <v>45870</v>
      </c>
      <c r="D356" s="53">
        <v>56370</v>
      </c>
      <c r="E356" s="12">
        <v>345</v>
      </c>
      <c r="F356" s="54">
        <v>10500</v>
      </c>
      <c r="G356" s="110"/>
      <c r="H356" s="110"/>
      <c r="I356" s="92">
        <v>83629.75</v>
      </c>
      <c r="J356" s="92"/>
      <c r="K356" s="12">
        <v>47060.542493059198</v>
      </c>
      <c r="L356" s="12">
        <v>19864.401552303101</v>
      </c>
      <c r="M356" s="12">
        <v>4717.4216454490997</v>
      </c>
    </row>
    <row r="357" spans="3:13" s="1" customFormat="1" ht="11.1" customHeight="1" x14ac:dyDescent="0.15">
      <c r="C357" s="52">
        <v>45870</v>
      </c>
      <c r="D357" s="53">
        <v>56401</v>
      </c>
      <c r="E357" s="12">
        <v>346</v>
      </c>
      <c r="F357" s="54">
        <v>10531</v>
      </c>
      <c r="G357" s="110"/>
      <c r="H357" s="110"/>
      <c r="I357" s="92">
        <v>68793.83</v>
      </c>
      <c r="J357" s="92"/>
      <c r="K357" s="12">
        <v>38646.342514043397</v>
      </c>
      <c r="L357" s="12">
        <v>16271.254876900801</v>
      </c>
      <c r="M357" s="12">
        <v>3847.7502695568101</v>
      </c>
    </row>
    <row r="358" spans="3:13" s="1" customFormat="1" ht="11.1" customHeight="1" x14ac:dyDescent="0.15">
      <c r="C358" s="52">
        <v>45870</v>
      </c>
      <c r="D358" s="53">
        <v>56431</v>
      </c>
      <c r="E358" s="12">
        <v>347</v>
      </c>
      <c r="F358" s="54">
        <v>10561</v>
      </c>
      <c r="G358" s="110"/>
      <c r="H358" s="110"/>
      <c r="I358" s="92">
        <v>55176.29</v>
      </c>
      <c r="J358" s="92"/>
      <c r="K358" s="12">
        <v>30945.5328870966</v>
      </c>
      <c r="L358" s="12">
        <v>12996.9181056738</v>
      </c>
      <c r="M358" s="12">
        <v>3060.85174824253</v>
      </c>
    </row>
    <row r="359" spans="3:13" s="1" customFormat="1" ht="11.1" customHeight="1" x14ac:dyDescent="0.15">
      <c r="C359" s="52">
        <v>45870</v>
      </c>
      <c r="D359" s="53">
        <v>56462</v>
      </c>
      <c r="E359" s="12">
        <v>348</v>
      </c>
      <c r="F359" s="54">
        <v>10592</v>
      </c>
      <c r="G359" s="110"/>
      <c r="H359" s="110"/>
      <c r="I359" s="92">
        <v>41522.660000000003</v>
      </c>
      <c r="J359" s="92"/>
      <c r="K359" s="12">
        <v>23248.418584069499</v>
      </c>
      <c r="L359" s="12">
        <v>9739.3489416255597</v>
      </c>
      <c r="M359" s="12">
        <v>2283.95981411504</v>
      </c>
    </row>
    <row r="360" spans="3:13" s="1" customFormat="1" ht="11.1" customHeight="1" x14ac:dyDescent="0.15">
      <c r="C360" s="52">
        <v>45870</v>
      </c>
      <c r="D360" s="53">
        <v>56493</v>
      </c>
      <c r="E360" s="12">
        <v>349</v>
      </c>
      <c r="F360" s="54">
        <v>10623</v>
      </c>
      <c r="G360" s="110"/>
      <c r="H360" s="110"/>
      <c r="I360" s="92">
        <v>27832.87</v>
      </c>
      <c r="J360" s="92"/>
      <c r="K360" s="12">
        <v>15557.113469891799</v>
      </c>
      <c r="L360" s="12">
        <v>6500.6924790284602</v>
      </c>
      <c r="M360" s="12">
        <v>1518.0104934648</v>
      </c>
    </row>
    <row r="361" spans="3:13" s="1" customFormat="1" ht="11.1" customHeight="1" x14ac:dyDescent="0.15">
      <c r="C361" s="52">
        <v>45870</v>
      </c>
      <c r="D361" s="53">
        <v>56523</v>
      </c>
      <c r="E361" s="12">
        <v>350</v>
      </c>
      <c r="F361" s="54">
        <v>10653</v>
      </c>
      <c r="G361" s="110"/>
      <c r="H361" s="110"/>
      <c r="I361" s="92">
        <v>15595.03</v>
      </c>
      <c r="J361" s="92"/>
      <c r="K361" s="12">
        <v>8702.4954150860995</v>
      </c>
      <c r="L361" s="12">
        <v>3627.4728692818699</v>
      </c>
      <c r="M361" s="12">
        <v>843.59774125147499</v>
      </c>
    </row>
    <row r="362" spans="3:13" s="1" customFormat="1" ht="11.1" customHeight="1" x14ac:dyDescent="0.15">
      <c r="C362" s="52">
        <v>45870</v>
      </c>
      <c r="D362" s="53">
        <v>56554</v>
      </c>
      <c r="E362" s="12">
        <v>351</v>
      </c>
      <c r="F362" s="54">
        <v>10684</v>
      </c>
      <c r="G362" s="110"/>
      <c r="H362" s="110"/>
      <c r="I362" s="92">
        <v>10222.370000000001</v>
      </c>
      <c r="J362" s="92"/>
      <c r="K362" s="12">
        <v>5694.7146043265102</v>
      </c>
      <c r="L362" s="12">
        <v>2367.6986502509399</v>
      </c>
      <c r="M362" s="12">
        <v>548.29499489535704</v>
      </c>
    </row>
    <row r="363" spans="3:13" s="1" customFormat="1" ht="11.1" customHeight="1" x14ac:dyDescent="0.15">
      <c r="C363" s="52">
        <v>45870</v>
      </c>
      <c r="D363" s="53">
        <v>56584</v>
      </c>
      <c r="E363" s="12">
        <v>352</v>
      </c>
      <c r="F363" s="54">
        <v>10714</v>
      </c>
      <c r="G363" s="110"/>
      <c r="H363" s="110"/>
      <c r="I363" s="92">
        <v>7527.78</v>
      </c>
      <c r="J363" s="92"/>
      <c r="K363" s="12">
        <v>4186.7193182813298</v>
      </c>
      <c r="L363" s="12">
        <v>1736.43318203951</v>
      </c>
      <c r="M363" s="12">
        <v>400.46264791203902</v>
      </c>
    </row>
    <row r="364" spans="3:13" s="1" customFormat="1" ht="11.1" customHeight="1" x14ac:dyDescent="0.15">
      <c r="C364" s="52">
        <v>45870</v>
      </c>
      <c r="D364" s="53">
        <v>56615</v>
      </c>
      <c r="E364" s="12">
        <v>353</v>
      </c>
      <c r="F364" s="54">
        <v>10745</v>
      </c>
      <c r="G364" s="110"/>
      <c r="H364" s="110"/>
      <c r="I364" s="92">
        <v>4826.49</v>
      </c>
      <c r="J364" s="92"/>
      <c r="K364" s="12">
        <v>2679.7921944571499</v>
      </c>
      <c r="L364" s="12">
        <v>1108.6116564419001</v>
      </c>
      <c r="M364" s="12">
        <v>254.589212997912</v>
      </c>
    </row>
    <row r="365" spans="3:13" s="1" customFormat="1" ht="11.1" customHeight="1" x14ac:dyDescent="0.15">
      <c r="C365" s="52">
        <v>45870</v>
      </c>
      <c r="D365" s="53">
        <v>56646</v>
      </c>
      <c r="E365" s="12">
        <v>354</v>
      </c>
      <c r="F365" s="54">
        <v>10776</v>
      </c>
      <c r="G365" s="110"/>
      <c r="H365" s="110"/>
      <c r="I365" s="92">
        <v>3221.18</v>
      </c>
      <c r="J365" s="92"/>
      <c r="K365" s="12">
        <v>1785.4491260494699</v>
      </c>
      <c r="L365" s="12">
        <v>736.74957806889097</v>
      </c>
      <c r="M365" s="12">
        <v>168.47562388141401</v>
      </c>
    </row>
    <row r="366" spans="3:13" s="1" customFormat="1" ht="11.1" customHeight="1" x14ac:dyDescent="0.15">
      <c r="C366" s="52">
        <v>45870</v>
      </c>
      <c r="D366" s="53">
        <v>56674</v>
      </c>
      <c r="E366" s="12">
        <v>355</v>
      </c>
      <c r="F366" s="54">
        <v>10804</v>
      </c>
      <c r="G366" s="110"/>
      <c r="H366" s="110"/>
      <c r="I366" s="92">
        <v>1612.44</v>
      </c>
      <c r="J366" s="92"/>
      <c r="K366" s="12">
        <v>892.38070693040697</v>
      </c>
      <c r="L366" s="12">
        <v>367.38693192604302</v>
      </c>
      <c r="M366" s="12">
        <v>83.690448053902998</v>
      </c>
    </row>
    <row r="367" spans="3:13" s="1" customFormat="1" ht="11.1" customHeight="1" x14ac:dyDescent="0.15">
      <c r="C367" s="52">
        <v>45870</v>
      </c>
      <c r="D367" s="53">
        <v>56705</v>
      </c>
      <c r="E367" s="12">
        <v>356</v>
      </c>
      <c r="F367" s="54">
        <v>10835</v>
      </c>
      <c r="G367" s="110"/>
      <c r="H367" s="110"/>
      <c r="I367" s="92">
        <v>0</v>
      </c>
      <c r="J367" s="92"/>
      <c r="K367" s="12">
        <v>0</v>
      </c>
      <c r="L367" s="12">
        <v>0</v>
      </c>
      <c r="M367" s="12">
        <v>0</v>
      </c>
    </row>
    <row r="368" spans="3:13" s="1" customFormat="1" ht="11.1" customHeight="1" x14ac:dyDescent="0.15">
      <c r="C368" s="52">
        <v>45870</v>
      </c>
      <c r="D368" s="53">
        <v>56735</v>
      </c>
      <c r="E368" s="12">
        <v>357</v>
      </c>
      <c r="F368" s="54">
        <v>10865</v>
      </c>
      <c r="G368" s="110"/>
      <c r="H368" s="110"/>
      <c r="I368" s="92"/>
      <c r="J368" s="92"/>
      <c r="K368" s="12">
        <v>0</v>
      </c>
      <c r="L368" s="12">
        <v>0</v>
      </c>
      <c r="M368" s="12">
        <v>0</v>
      </c>
    </row>
    <row r="369" spans="3:13" s="1" customFormat="1" ht="14.85" customHeight="1" x14ac:dyDescent="0.15">
      <c r="C369" s="55"/>
      <c r="D369" s="56"/>
      <c r="E369" s="57"/>
      <c r="F369" s="58"/>
      <c r="G369" s="112"/>
      <c r="H369" s="112"/>
      <c r="I369" s="115">
        <v>280201831515.02002</v>
      </c>
      <c r="J369" s="115"/>
      <c r="K369" s="59">
        <v>249000735633.29501</v>
      </c>
      <c r="L369" s="59">
        <v>211816772093.146</v>
      </c>
      <c r="M369" s="59">
        <v>167531872348.04001</v>
      </c>
    </row>
  </sheetData>
  <mergeCells count="725">
    <mergeCell ref="I361:J361"/>
    <mergeCell ref="I362:J362"/>
    <mergeCell ref="I363:J363"/>
    <mergeCell ref="I364:J364"/>
    <mergeCell ref="I365:J365"/>
    <mergeCell ref="I366:J366"/>
    <mergeCell ref="I367:J367"/>
    <mergeCell ref="I368:J368"/>
    <mergeCell ref="I369:J369"/>
    <mergeCell ref="I353:J353"/>
    <mergeCell ref="I354:J354"/>
    <mergeCell ref="I355:J355"/>
    <mergeCell ref="I356:J356"/>
    <mergeCell ref="I357:J357"/>
    <mergeCell ref="I358:J358"/>
    <mergeCell ref="I359:J359"/>
    <mergeCell ref="I36:J36"/>
    <mergeCell ref="I360:J360"/>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345:J345"/>
    <mergeCell ref="I346:J346"/>
    <mergeCell ref="I347:J347"/>
    <mergeCell ref="I348:J348"/>
    <mergeCell ref="I349:J349"/>
    <mergeCell ref="I35:J35"/>
    <mergeCell ref="I350:J350"/>
    <mergeCell ref="I351:J351"/>
    <mergeCell ref="I352:J352"/>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337:J337"/>
    <mergeCell ref="I338:J338"/>
    <mergeCell ref="I339:J339"/>
    <mergeCell ref="I34:J34"/>
    <mergeCell ref="I340:J340"/>
    <mergeCell ref="I341:J341"/>
    <mergeCell ref="I342:J342"/>
    <mergeCell ref="I343:J343"/>
    <mergeCell ref="I344:J344"/>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329:J329"/>
    <mergeCell ref="I33:J33"/>
    <mergeCell ref="I330:J330"/>
    <mergeCell ref="I331:J331"/>
    <mergeCell ref="I332:J332"/>
    <mergeCell ref="I333:J333"/>
    <mergeCell ref="I334:J334"/>
    <mergeCell ref="I335:J335"/>
    <mergeCell ref="I336:J336"/>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97:J97"/>
    <mergeCell ref="I98:J98"/>
    <mergeCell ref="I99:J99"/>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67:H367"/>
    <mergeCell ref="G368:H368"/>
    <mergeCell ref="G369:H369"/>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355:H355"/>
    <mergeCell ref="G356:H356"/>
    <mergeCell ref="G357:H357"/>
    <mergeCell ref="G358:H358"/>
    <mergeCell ref="G359:H359"/>
    <mergeCell ref="G36:H36"/>
    <mergeCell ref="G360:H360"/>
    <mergeCell ref="G361:H361"/>
    <mergeCell ref="G362:H362"/>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347:H347"/>
    <mergeCell ref="G348:H348"/>
    <mergeCell ref="G349:H349"/>
    <mergeCell ref="G35:H35"/>
    <mergeCell ref="G350:H350"/>
    <mergeCell ref="G351:H351"/>
    <mergeCell ref="G352:H352"/>
    <mergeCell ref="G353:H353"/>
    <mergeCell ref="G354:H354"/>
    <mergeCell ref="G69:H69"/>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339:H339"/>
    <mergeCell ref="G34:H34"/>
    <mergeCell ref="G340:H340"/>
    <mergeCell ref="G341:H341"/>
    <mergeCell ref="G342:H342"/>
    <mergeCell ref="G343:H343"/>
    <mergeCell ref="G344:H344"/>
    <mergeCell ref="G345:H345"/>
    <mergeCell ref="G346:H346"/>
    <mergeCell ref="G84:H84"/>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99:H99"/>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view="pageBreakPreview" zoomScale="60" zoomScaleNormal="100" workbookViewId="0"/>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&amp;R_x000D_&amp;1#&amp;"Calibri"&amp;10&amp;K0078D7 Classification : Internal</oddFooter>
  </headerFooter>
  <colBreaks count="1" manualBreakCount="1">
    <brk id="2" max="7"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CBD27-36BF-43F3-886A-915AABEE19BE}">
  <sheetPr>
    <tabColor theme="3" tint="-0.249977111117893"/>
  </sheetPr>
  <dimension ref="A1:N112"/>
  <sheetViews>
    <sheetView view="pageBreakPreview" topLeftCell="A71" zoomScale="60" zoomScaleNormal="85" workbookViewId="0">
      <selection activeCell="N10" sqref="N10"/>
    </sheetView>
  </sheetViews>
  <sheetFormatPr defaultColWidth="8.88671875" defaultRowHeight="14.4" outlineLevelRow="1" x14ac:dyDescent="0.25"/>
  <cols>
    <col min="1" max="1" width="13.33203125" style="152" customWidth="1"/>
    <col min="2" max="2" width="60.5546875" style="152" bestFit="1" customWidth="1"/>
    <col min="3" max="7" width="41" style="152" customWidth="1"/>
    <col min="8" max="8" width="7.33203125" style="152" customWidth="1"/>
    <col min="9" max="9" width="92" style="152" customWidth="1"/>
    <col min="10" max="11" width="47.6640625" style="152" customWidth="1"/>
    <col min="12" max="12" width="7.33203125" style="152" customWidth="1"/>
    <col min="13" max="13" width="25.6640625" style="152" customWidth="1"/>
    <col min="14" max="14" width="25.6640625" style="151" customWidth="1"/>
    <col min="15" max="16384" width="8.88671875" style="150"/>
  </cols>
  <sheetData>
    <row r="1" spans="1:13" ht="45" customHeight="1" x14ac:dyDescent="0.25">
      <c r="A1" s="296" t="s">
        <v>1799</v>
      </c>
      <c r="B1" s="296"/>
    </row>
    <row r="2" spans="1:13" ht="31.2" x14ac:dyDescent="0.25">
      <c r="A2" s="234" t="s">
        <v>1798</v>
      </c>
      <c r="B2" s="234"/>
      <c r="C2" s="151"/>
      <c r="D2" s="151"/>
      <c r="E2" s="151"/>
      <c r="F2" s="233" t="s">
        <v>1495</v>
      </c>
      <c r="G2" s="210"/>
      <c r="H2" s="151"/>
      <c r="I2" s="234"/>
      <c r="J2" s="151"/>
      <c r="K2" s="151"/>
      <c r="L2" s="151"/>
      <c r="M2" s="151"/>
    </row>
    <row r="3" spans="1:13" ht="15" thickBot="1" x14ac:dyDescent="0.3">
      <c r="A3" s="151"/>
      <c r="B3" s="232"/>
      <c r="C3" s="232"/>
      <c r="D3" s="151"/>
      <c r="E3" s="151"/>
      <c r="F3" s="151"/>
      <c r="G3" s="151"/>
      <c r="H3" s="151"/>
      <c r="L3" s="151"/>
      <c r="M3" s="151"/>
    </row>
    <row r="4" spans="1:13" ht="18.600000000000001" thickBot="1" x14ac:dyDescent="0.3">
      <c r="A4" s="229"/>
      <c r="B4" s="231" t="s">
        <v>0</v>
      </c>
      <c r="C4" s="230" t="s">
        <v>1</v>
      </c>
      <c r="D4" s="229"/>
      <c r="E4" s="229"/>
      <c r="F4" s="151"/>
      <c r="G4" s="151"/>
      <c r="H4" s="151"/>
      <c r="I4" s="295"/>
      <c r="J4" s="295"/>
      <c r="L4" s="151"/>
      <c r="M4" s="151"/>
    </row>
    <row r="5" spans="1:13" ht="15" thickBot="1" x14ac:dyDescent="0.3">
      <c r="H5" s="151"/>
      <c r="I5" s="295"/>
      <c r="L5" s="151"/>
      <c r="M5" s="151"/>
    </row>
    <row r="6" spans="1:13" ht="18" x14ac:dyDescent="0.25">
      <c r="A6" s="227"/>
      <c r="B6" s="228" t="s">
        <v>1797</v>
      </c>
      <c r="C6" s="227"/>
      <c r="E6" s="195"/>
      <c r="F6" s="195"/>
      <c r="G6" s="195"/>
      <c r="H6" s="151"/>
      <c r="I6" s="295"/>
      <c r="L6" s="151"/>
      <c r="M6" s="151"/>
    </row>
    <row r="7" spans="1:13" x14ac:dyDescent="0.25">
      <c r="B7" s="225" t="s">
        <v>1796</v>
      </c>
      <c r="H7" s="151"/>
      <c r="I7" s="295"/>
      <c r="L7" s="151"/>
      <c r="M7" s="151"/>
    </row>
    <row r="8" spans="1:13" x14ac:dyDescent="0.25">
      <c r="B8" s="225" t="s">
        <v>815</v>
      </c>
      <c r="H8" s="151"/>
      <c r="I8" s="295"/>
      <c r="L8" s="151"/>
      <c r="M8" s="151"/>
    </row>
    <row r="9" spans="1:13" ht="15" thickBot="1" x14ac:dyDescent="0.3">
      <c r="B9" s="224" t="s">
        <v>816</v>
      </c>
      <c r="H9" s="151"/>
      <c r="L9" s="151"/>
      <c r="M9" s="151"/>
    </row>
    <row r="10" spans="1:13" x14ac:dyDescent="0.25">
      <c r="B10" s="223"/>
      <c r="H10" s="151"/>
      <c r="I10" s="294"/>
      <c r="L10" s="151"/>
      <c r="M10" s="151"/>
    </row>
    <row r="11" spans="1:13" x14ac:dyDescent="0.25">
      <c r="B11" s="223"/>
      <c r="H11" s="151"/>
      <c r="I11" s="294"/>
      <c r="L11" s="151"/>
      <c r="M11" s="151"/>
    </row>
    <row r="12" spans="1:13" ht="36" x14ac:dyDescent="0.25">
      <c r="A12" s="161" t="s">
        <v>5</v>
      </c>
      <c r="B12" s="161" t="s">
        <v>814</v>
      </c>
      <c r="C12" s="160"/>
      <c r="D12" s="160"/>
      <c r="E12" s="160"/>
      <c r="F12" s="160"/>
      <c r="G12" s="160"/>
      <c r="H12" s="151"/>
      <c r="L12" s="151"/>
      <c r="M12" s="151"/>
    </row>
    <row r="13" spans="1:13" ht="15" customHeight="1" x14ac:dyDescent="0.25">
      <c r="A13" s="157"/>
      <c r="B13" s="158" t="s">
        <v>817</v>
      </c>
      <c r="C13" s="157" t="s">
        <v>818</v>
      </c>
      <c r="D13" s="157" t="s">
        <v>819</v>
      </c>
      <c r="E13" s="156"/>
      <c r="F13" s="155"/>
      <c r="G13" s="155"/>
      <c r="H13" s="151"/>
      <c r="L13" s="151"/>
      <c r="M13" s="151"/>
    </row>
    <row r="14" spans="1:13" x14ac:dyDescent="0.25">
      <c r="A14" s="152" t="s">
        <v>820</v>
      </c>
      <c r="B14" s="175" t="s">
        <v>821</v>
      </c>
      <c r="C14" s="291"/>
      <c r="D14" s="291"/>
      <c r="E14" s="195"/>
      <c r="F14" s="195"/>
      <c r="G14" s="195"/>
      <c r="H14" s="151"/>
      <c r="L14" s="151"/>
      <c r="M14" s="151"/>
    </row>
    <row r="15" spans="1:13" x14ac:dyDescent="0.25">
      <c r="A15" s="152" t="s">
        <v>822</v>
      </c>
      <c r="B15" s="175" t="s">
        <v>823</v>
      </c>
      <c r="C15" s="293" t="s">
        <v>824</v>
      </c>
      <c r="D15" s="293" t="s">
        <v>825</v>
      </c>
      <c r="E15" s="195"/>
      <c r="F15" s="195"/>
      <c r="G15" s="195"/>
      <c r="H15" s="151"/>
      <c r="L15" s="151"/>
      <c r="M15" s="151"/>
    </row>
    <row r="16" spans="1:13" x14ac:dyDescent="0.25">
      <c r="A16" s="152" t="s">
        <v>826</v>
      </c>
      <c r="B16" s="175" t="s">
        <v>827</v>
      </c>
      <c r="C16" s="220"/>
      <c r="D16" s="220"/>
      <c r="E16" s="195"/>
      <c r="F16" s="195"/>
      <c r="G16" s="195"/>
      <c r="H16" s="151"/>
      <c r="L16" s="151"/>
      <c r="M16" s="151"/>
    </row>
    <row r="17" spans="1:13" x14ac:dyDescent="0.25">
      <c r="A17" s="152" t="s">
        <v>828</v>
      </c>
      <c r="B17" s="175" t="s">
        <v>829</v>
      </c>
      <c r="C17" s="220"/>
      <c r="D17" s="220"/>
      <c r="E17" s="195"/>
      <c r="F17" s="195"/>
      <c r="G17" s="195"/>
      <c r="H17" s="151"/>
      <c r="L17" s="151"/>
      <c r="M17" s="151"/>
    </row>
    <row r="18" spans="1:13" x14ac:dyDescent="0.25">
      <c r="A18" s="152" t="s">
        <v>830</v>
      </c>
      <c r="B18" s="175" t="s">
        <v>831</v>
      </c>
      <c r="C18" s="220"/>
      <c r="D18" s="220"/>
      <c r="E18" s="195"/>
      <c r="F18" s="195"/>
      <c r="G18" s="195"/>
      <c r="H18" s="151"/>
      <c r="L18" s="151"/>
      <c r="M18" s="151"/>
    </row>
    <row r="19" spans="1:13" x14ac:dyDescent="0.25">
      <c r="A19" s="152" t="s">
        <v>832</v>
      </c>
      <c r="B19" s="175" t="s">
        <v>833</v>
      </c>
      <c r="C19" s="220"/>
      <c r="D19" s="220"/>
      <c r="E19" s="195"/>
      <c r="F19" s="195"/>
      <c r="G19" s="195"/>
      <c r="H19" s="151"/>
      <c r="L19" s="151"/>
      <c r="M19" s="151"/>
    </row>
    <row r="20" spans="1:13" x14ac:dyDescent="0.25">
      <c r="A20" s="152" t="s">
        <v>834</v>
      </c>
      <c r="B20" s="175" t="s">
        <v>835</v>
      </c>
      <c r="C20" s="220"/>
      <c r="D20" s="220"/>
      <c r="E20" s="195"/>
      <c r="F20" s="195"/>
      <c r="G20" s="195"/>
      <c r="H20" s="151"/>
      <c r="L20" s="151"/>
      <c r="M20" s="151"/>
    </row>
    <row r="21" spans="1:13" x14ac:dyDescent="0.25">
      <c r="A21" s="152" t="s">
        <v>836</v>
      </c>
      <c r="B21" s="175" t="s">
        <v>837</v>
      </c>
      <c r="C21" s="220"/>
      <c r="D21" s="220"/>
      <c r="E21" s="195"/>
      <c r="F21" s="195"/>
      <c r="G21" s="195"/>
      <c r="H21" s="151"/>
      <c r="L21" s="151"/>
      <c r="M21" s="151"/>
    </row>
    <row r="22" spans="1:13" x14ac:dyDescent="0.25">
      <c r="A22" s="152" t="s">
        <v>838</v>
      </c>
      <c r="B22" s="175" t="s">
        <v>839</v>
      </c>
      <c r="C22" s="220"/>
      <c r="D22" s="220"/>
      <c r="E22" s="195"/>
      <c r="F22" s="195"/>
      <c r="G22" s="195"/>
      <c r="H22" s="151"/>
      <c r="L22" s="151"/>
      <c r="M22" s="151"/>
    </row>
    <row r="23" spans="1:13" ht="28.8" x14ac:dyDescent="0.25">
      <c r="A23" s="152" t="s">
        <v>840</v>
      </c>
      <c r="B23" s="175" t="s">
        <v>841</v>
      </c>
      <c r="C23" s="293" t="s">
        <v>842</v>
      </c>
      <c r="D23" s="220"/>
      <c r="E23" s="195"/>
      <c r="F23" s="195"/>
      <c r="G23" s="195"/>
      <c r="H23" s="151"/>
      <c r="L23" s="151"/>
      <c r="M23" s="151"/>
    </row>
    <row r="24" spans="1:13" x14ac:dyDescent="0.25">
      <c r="A24" s="152" t="s">
        <v>843</v>
      </c>
      <c r="B24" s="175" t="s">
        <v>844</v>
      </c>
      <c r="C24" s="293" t="s">
        <v>845</v>
      </c>
      <c r="D24" s="220"/>
      <c r="E24" s="195"/>
      <c r="F24" s="195"/>
      <c r="G24" s="195"/>
      <c r="H24" s="151"/>
      <c r="L24" s="151"/>
      <c r="M24" s="151"/>
    </row>
    <row r="25" spans="1:13" outlineLevel="1" x14ac:dyDescent="0.25">
      <c r="A25" s="152" t="s">
        <v>846</v>
      </c>
      <c r="B25" s="154" t="s">
        <v>1795</v>
      </c>
      <c r="E25" s="195"/>
      <c r="F25" s="195"/>
      <c r="G25" s="195"/>
      <c r="H25" s="151"/>
      <c r="L25" s="151"/>
      <c r="M25" s="151"/>
    </row>
    <row r="26" spans="1:13" outlineLevel="1" x14ac:dyDescent="0.25">
      <c r="A26" s="152" t="s">
        <v>847</v>
      </c>
      <c r="B26" s="292"/>
      <c r="C26" s="167"/>
      <c r="D26" s="167"/>
      <c r="E26" s="195"/>
      <c r="F26" s="195"/>
      <c r="G26" s="195"/>
      <c r="H26" s="151"/>
      <c r="L26" s="151"/>
      <c r="M26" s="151"/>
    </row>
    <row r="27" spans="1:13" outlineLevel="1" x14ac:dyDescent="0.25">
      <c r="A27" s="152" t="s">
        <v>848</v>
      </c>
      <c r="B27" s="292"/>
      <c r="C27" s="167"/>
      <c r="D27" s="167"/>
      <c r="E27" s="195"/>
      <c r="F27" s="195"/>
      <c r="G27" s="195"/>
      <c r="H27" s="151"/>
      <c r="L27" s="151"/>
      <c r="M27" s="151"/>
    </row>
    <row r="28" spans="1:13" outlineLevel="1" x14ac:dyDescent="0.25">
      <c r="A28" s="152" t="s">
        <v>849</v>
      </c>
      <c r="B28" s="292"/>
      <c r="C28" s="167"/>
      <c r="D28" s="167"/>
      <c r="E28" s="195"/>
      <c r="F28" s="195"/>
      <c r="G28" s="195"/>
      <c r="H28" s="151"/>
      <c r="L28" s="151"/>
      <c r="M28" s="151"/>
    </row>
    <row r="29" spans="1:13" outlineLevel="1" x14ac:dyDescent="0.25">
      <c r="A29" s="152" t="s">
        <v>850</v>
      </c>
      <c r="B29" s="292"/>
      <c r="C29" s="167"/>
      <c r="D29" s="167"/>
      <c r="E29" s="195"/>
      <c r="F29" s="195"/>
      <c r="G29" s="195"/>
      <c r="H29" s="151"/>
      <c r="L29" s="151"/>
      <c r="M29" s="151"/>
    </row>
    <row r="30" spans="1:13" outlineLevel="1" x14ac:dyDescent="0.25">
      <c r="A30" s="152" t="s">
        <v>851</v>
      </c>
      <c r="B30" s="292"/>
      <c r="C30" s="167"/>
      <c r="D30" s="167"/>
      <c r="E30" s="195"/>
      <c r="F30" s="195"/>
      <c r="G30" s="195"/>
      <c r="H30" s="151"/>
      <c r="L30" s="151"/>
      <c r="M30" s="151"/>
    </row>
    <row r="31" spans="1:13" outlineLevel="1" x14ac:dyDescent="0.25">
      <c r="A31" s="152" t="s">
        <v>852</v>
      </c>
      <c r="B31" s="292"/>
      <c r="C31" s="167"/>
      <c r="D31" s="167"/>
      <c r="E31" s="195"/>
      <c r="F31" s="195"/>
      <c r="G31" s="195"/>
      <c r="H31" s="151"/>
      <c r="L31" s="151"/>
      <c r="M31" s="151"/>
    </row>
    <row r="32" spans="1:13" outlineLevel="1" x14ac:dyDescent="0.25">
      <c r="A32" s="152" t="s">
        <v>853</v>
      </c>
      <c r="B32" s="292"/>
      <c r="C32" s="167"/>
      <c r="D32" s="167"/>
      <c r="E32" s="195"/>
      <c r="F32" s="195"/>
      <c r="G32" s="195"/>
      <c r="H32" s="151"/>
      <c r="L32" s="151"/>
      <c r="M32" s="151"/>
    </row>
    <row r="33" spans="1:13" ht="18" x14ac:dyDescent="0.25">
      <c r="A33" s="160"/>
      <c r="B33" s="161" t="s">
        <v>815</v>
      </c>
      <c r="C33" s="160"/>
      <c r="D33" s="160"/>
      <c r="E33" s="160"/>
      <c r="F33" s="160"/>
      <c r="G33" s="160"/>
      <c r="H33" s="151"/>
      <c r="L33" s="151"/>
      <c r="M33" s="151"/>
    </row>
    <row r="34" spans="1:13" ht="15" customHeight="1" x14ac:dyDescent="0.25">
      <c r="A34" s="157"/>
      <c r="B34" s="158" t="s">
        <v>854</v>
      </c>
      <c r="C34" s="157" t="s">
        <v>855</v>
      </c>
      <c r="D34" s="157" t="s">
        <v>819</v>
      </c>
      <c r="E34" s="157" t="s">
        <v>856</v>
      </c>
      <c r="F34" s="155"/>
      <c r="G34" s="155"/>
      <c r="H34" s="151"/>
      <c r="L34" s="151"/>
      <c r="M34" s="151"/>
    </row>
    <row r="35" spans="1:13" x14ac:dyDescent="0.25">
      <c r="A35" s="152" t="s">
        <v>857</v>
      </c>
      <c r="B35" s="291"/>
      <c r="C35" s="291"/>
      <c r="D35" s="291"/>
      <c r="E35" s="291"/>
      <c r="F35" s="290"/>
      <c r="G35" s="290"/>
      <c r="H35" s="151"/>
      <c r="L35" s="151"/>
      <c r="M35" s="151"/>
    </row>
    <row r="36" spans="1:13" x14ac:dyDescent="0.25">
      <c r="A36" s="152" t="s">
        <v>858</v>
      </c>
      <c r="B36" s="175"/>
      <c r="H36" s="151"/>
      <c r="L36" s="151"/>
      <c r="M36" s="151"/>
    </row>
    <row r="37" spans="1:13" x14ac:dyDescent="0.25">
      <c r="A37" s="152" t="s">
        <v>859</v>
      </c>
      <c r="B37" s="175"/>
      <c r="H37" s="151"/>
      <c r="L37" s="151"/>
      <c r="M37" s="151"/>
    </row>
    <row r="38" spans="1:13" x14ac:dyDescent="0.25">
      <c r="A38" s="152" t="s">
        <v>860</v>
      </c>
      <c r="B38" s="175"/>
      <c r="H38" s="151"/>
      <c r="L38" s="151"/>
      <c r="M38" s="151"/>
    </row>
    <row r="39" spans="1:13" x14ac:dyDescent="0.25">
      <c r="A39" s="152" t="s">
        <v>861</v>
      </c>
      <c r="B39" s="175"/>
      <c r="H39" s="151"/>
      <c r="L39" s="151"/>
      <c r="M39" s="151"/>
    </row>
    <row r="40" spans="1:13" x14ac:dyDescent="0.25">
      <c r="A40" s="152" t="s">
        <v>862</v>
      </c>
      <c r="B40" s="175"/>
      <c r="H40" s="151"/>
      <c r="L40" s="151"/>
      <c r="M40" s="151"/>
    </row>
    <row r="41" spans="1:13" x14ac:dyDescent="0.25">
      <c r="A41" s="152" t="s">
        <v>863</v>
      </c>
      <c r="B41" s="175"/>
      <c r="H41" s="151"/>
      <c r="L41" s="151"/>
      <c r="M41" s="151"/>
    </row>
    <row r="42" spans="1:13" x14ac:dyDescent="0.25">
      <c r="A42" s="152" t="s">
        <v>864</v>
      </c>
      <c r="B42" s="175"/>
      <c r="H42" s="151"/>
      <c r="L42" s="151"/>
      <c r="M42" s="151"/>
    </row>
    <row r="43" spans="1:13" x14ac:dyDescent="0.25">
      <c r="A43" s="152" t="s">
        <v>865</v>
      </c>
      <c r="B43" s="175"/>
      <c r="H43" s="151"/>
      <c r="L43" s="151"/>
      <c r="M43" s="151"/>
    </row>
    <row r="44" spans="1:13" x14ac:dyDescent="0.25">
      <c r="A44" s="152" t="s">
        <v>866</v>
      </c>
      <c r="B44" s="175"/>
      <c r="H44" s="151"/>
      <c r="L44" s="151"/>
      <c r="M44" s="151"/>
    </row>
    <row r="45" spans="1:13" x14ac:dyDescent="0.25">
      <c r="A45" s="152" t="s">
        <v>867</v>
      </c>
      <c r="B45" s="175"/>
      <c r="H45" s="151"/>
      <c r="L45" s="151"/>
      <c r="M45" s="151"/>
    </row>
    <row r="46" spans="1:13" x14ac:dyDescent="0.25">
      <c r="A46" s="152" t="s">
        <v>868</v>
      </c>
      <c r="B46" s="175"/>
      <c r="H46" s="151"/>
      <c r="L46" s="151"/>
      <c r="M46" s="151"/>
    </row>
    <row r="47" spans="1:13" x14ac:dyDescent="0.25">
      <c r="A47" s="152" t="s">
        <v>869</v>
      </c>
      <c r="B47" s="175"/>
      <c r="H47" s="151"/>
      <c r="L47" s="151"/>
      <c r="M47" s="151"/>
    </row>
    <row r="48" spans="1:13" x14ac:dyDescent="0.25">
      <c r="A48" s="152" t="s">
        <v>870</v>
      </c>
      <c r="B48" s="175"/>
      <c r="H48" s="151"/>
      <c r="L48" s="151"/>
      <c r="M48" s="151"/>
    </row>
    <row r="49" spans="1:13" x14ac:dyDescent="0.25">
      <c r="A49" s="152" t="s">
        <v>871</v>
      </c>
      <c r="B49" s="175"/>
      <c r="H49" s="151"/>
      <c r="L49" s="151"/>
      <c r="M49" s="151"/>
    </row>
    <row r="50" spans="1:13" x14ac:dyDescent="0.25">
      <c r="A50" s="152" t="s">
        <v>872</v>
      </c>
      <c r="B50" s="175"/>
      <c r="H50" s="151"/>
      <c r="L50" s="151"/>
      <c r="M50" s="151"/>
    </row>
    <row r="51" spans="1:13" x14ac:dyDescent="0.25">
      <c r="A51" s="152" t="s">
        <v>873</v>
      </c>
      <c r="B51" s="175"/>
      <c r="H51" s="151"/>
      <c r="L51" s="151"/>
      <c r="M51" s="151"/>
    </row>
    <row r="52" spans="1:13" x14ac:dyDescent="0.25">
      <c r="A52" s="152" t="s">
        <v>874</v>
      </c>
      <c r="B52" s="175"/>
      <c r="H52" s="151"/>
      <c r="L52" s="151"/>
      <c r="M52" s="151"/>
    </row>
    <row r="53" spans="1:13" x14ac:dyDescent="0.25">
      <c r="A53" s="152" t="s">
        <v>875</v>
      </c>
      <c r="B53" s="175"/>
      <c r="H53" s="151"/>
      <c r="L53" s="151"/>
      <c r="M53" s="151"/>
    </row>
    <row r="54" spans="1:13" x14ac:dyDescent="0.25">
      <c r="A54" s="152" t="s">
        <v>876</v>
      </c>
      <c r="B54" s="175"/>
      <c r="H54" s="151"/>
      <c r="L54" s="151"/>
      <c r="M54" s="151"/>
    </row>
    <row r="55" spans="1:13" x14ac:dyDescent="0.25">
      <c r="A55" s="152" t="s">
        <v>877</v>
      </c>
      <c r="B55" s="175"/>
      <c r="H55" s="151"/>
      <c r="L55" s="151"/>
      <c r="M55" s="151"/>
    </row>
    <row r="56" spans="1:13" x14ac:dyDescent="0.25">
      <c r="A56" s="152" t="s">
        <v>878</v>
      </c>
      <c r="B56" s="175"/>
      <c r="H56" s="151"/>
      <c r="L56" s="151"/>
      <c r="M56" s="151"/>
    </row>
    <row r="57" spans="1:13" x14ac:dyDescent="0.25">
      <c r="A57" s="152" t="s">
        <v>879</v>
      </c>
      <c r="B57" s="175"/>
      <c r="H57" s="151"/>
      <c r="L57" s="151"/>
      <c r="M57" s="151"/>
    </row>
    <row r="58" spans="1:13" x14ac:dyDescent="0.25">
      <c r="A58" s="152" t="s">
        <v>880</v>
      </c>
      <c r="B58" s="175"/>
      <c r="H58" s="151"/>
      <c r="L58" s="151"/>
      <c r="M58" s="151"/>
    </row>
    <row r="59" spans="1:13" x14ac:dyDescent="0.25">
      <c r="A59" s="152" t="s">
        <v>881</v>
      </c>
      <c r="B59" s="175"/>
      <c r="H59" s="151"/>
      <c r="L59" s="151"/>
      <c r="M59" s="151"/>
    </row>
    <row r="60" spans="1:13" outlineLevel="1" x14ac:dyDescent="0.25">
      <c r="A60" s="152" t="s">
        <v>882</v>
      </c>
      <c r="B60" s="175"/>
      <c r="E60" s="175"/>
      <c r="F60" s="175"/>
      <c r="G60" s="175"/>
      <c r="H60" s="151"/>
      <c r="L60" s="151"/>
      <c r="M60" s="151"/>
    </row>
    <row r="61" spans="1:13" outlineLevel="1" x14ac:dyDescent="0.25">
      <c r="A61" s="152" t="s">
        <v>883</v>
      </c>
      <c r="B61" s="175"/>
      <c r="E61" s="175"/>
      <c r="F61" s="175"/>
      <c r="G61" s="175"/>
      <c r="H61" s="151"/>
      <c r="L61" s="151"/>
      <c r="M61" s="151"/>
    </row>
    <row r="62" spans="1:13" outlineLevel="1" x14ac:dyDescent="0.25">
      <c r="A62" s="152" t="s">
        <v>884</v>
      </c>
      <c r="B62" s="175"/>
      <c r="E62" s="175"/>
      <c r="F62" s="175"/>
      <c r="G62" s="175"/>
      <c r="H62" s="151"/>
      <c r="L62" s="151"/>
      <c r="M62" s="151"/>
    </row>
    <row r="63" spans="1:13" outlineLevel="1" x14ac:dyDescent="0.25">
      <c r="A63" s="152" t="s">
        <v>885</v>
      </c>
      <c r="B63" s="175"/>
      <c r="E63" s="175"/>
      <c r="F63" s="175"/>
      <c r="G63" s="175"/>
      <c r="H63" s="151"/>
      <c r="L63" s="151"/>
      <c r="M63" s="151"/>
    </row>
    <row r="64" spans="1:13" outlineLevel="1" x14ac:dyDescent="0.25">
      <c r="A64" s="152" t="s">
        <v>886</v>
      </c>
      <c r="B64" s="175"/>
      <c r="E64" s="175"/>
      <c r="F64" s="175"/>
      <c r="G64" s="175"/>
      <c r="H64" s="151"/>
      <c r="L64" s="151"/>
      <c r="M64" s="151"/>
    </row>
    <row r="65" spans="1:14" outlineLevel="1" x14ac:dyDescent="0.25">
      <c r="A65" s="152" t="s">
        <v>887</v>
      </c>
      <c r="B65" s="175"/>
      <c r="E65" s="175"/>
      <c r="F65" s="175"/>
      <c r="G65" s="175"/>
      <c r="H65" s="151"/>
      <c r="L65" s="151"/>
      <c r="M65" s="151"/>
    </row>
    <row r="66" spans="1:14" outlineLevel="1" x14ac:dyDescent="0.25">
      <c r="A66" s="152" t="s">
        <v>888</v>
      </c>
      <c r="B66" s="175"/>
      <c r="E66" s="175"/>
      <c r="F66" s="175"/>
      <c r="G66" s="175"/>
      <c r="H66" s="151"/>
      <c r="L66" s="151"/>
      <c r="M66" s="151"/>
    </row>
    <row r="67" spans="1:14" outlineLevel="1" x14ac:dyDescent="0.25">
      <c r="A67" s="152" t="s">
        <v>889</v>
      </c>
      <c r="B67" s="175"/>
      <c r="E67" s="175"/>
      <c r="F67" s="175"/>
      <c r="G67" s="175"/>
      <c r="H67" s="151"/>
      <c r="L67" s="151"/>
      <c r="M67" s="151"/>
    </row>
    <row r="68" spans="1:14" outlineLevel="1" x14ac:dyDescent="0.25">
      <c r="A68" s="152" t="s">
        <v>890</v>
      </c>
      <c r="B68" s="175"/>
      <c r="E68" s="175"/>
      <c r="F68" s="175"/>
      <c r="G68" s="175"/>
      <c r="H68" s="151"/>
      <c r="L68" s="151"/>
      <c r="M68" s="151"/>
    </row>
    <row r="69" spans="1:14" outlineLevel="1" x14ac:dyDescent="0.25">
      <c r="A69" s="152" t="s">
        <v>891</v>
      </c>
      <c r="B69" s="175"/>
      <c r="E69" s="175"/>
      <c r="F69" s="175"/>
      <c r="G69" s="175"/>
      <c r="H69" s="151"/>
      <c r="L69" s="151"/>
      <c r="M69" s="151"/>
    </row>
    <row r="70" spans="1:14" outlineLevel="1" x14ac:dyDescent="0.25">
      <c r="A70" s="152" t="s">
        <v>892</v>
      </c>
      <c r="B70" s="175"/>
      <c r="E70" s="175"/>
      <c r="F70" s="175"/>
      <c r="G70" s="175"/>
      <c r="H70" s="151"/>
      <c r="L70" s="151"/>
      <c r="M70" s="151"/>
    </row>
    <row r="71" spans="1:14" outlineLevel="1" x14ac:dyDescent="0.25">
      <c r="A71" s="152" t="s">
        <v>893</v>
      </c>
      <c r="B71" s="175"/>
      <c r="E71" s="175"/>
      <c r="F71" s="175"/>
      <c r="G71" s="175"/>
      <c r="H71" s="151"/>
      <c r="L71" s="151"/>
      <c r="M71" s="151"/>
    </row>
    <row r="72" spans="1:14" outlineLevel="1" x14ac:dyDescent="0.25">
      <c r="A72" s="152" t="s">
        <v>894</v>
      </c>
      <c r="B72" s="175"/>
      <c r="E72" s="175"/>
      <c r="F72" s="175"/>
      <c r="G72" s="175"/>
      <c r="H72" s="151"/>
      <c r="L72" s="151"/>
      <c r="M72" s="151"/>
    </row>
    <row r="73" spans="1:14" ht="18" x14ac:dyDescent="0.25">
      <c r="A73" s="160"/>
      <c r="B73" s="161" t="s">
        <v>816</v>
      </c>
      <c r="C73" s="160"/>
      <c r="D73" s="160"/>
      <c r="E73" s="160"/>
      <c r="F73" s="160"/>
      <c r="G73" s="160"/>
      <c r="H73" s="151"/>
    </row>
    <row r="74" spans="1:14" ht="15" customHeight="1" x14ac:dyDescent="0.25">
      <c r="A74" s="157"/>
      <c r="B74" s="158" t="s">
        <v>895</v>
      </c>
      <c r="C74" s="157" t="s">
        <v>896</v>
      </c>
      <c r="D74" s="157"/>
      <c r="E74" s="155"/>
      <c r="F74" s="155"/>
      <c r="G74" s="155"/>
      <c r="H74" s="150"/>
      <c r="I74" s="150"/>
      <c r="J74" s="150"/>
      <c r="K74" s="150"/>
      <c r="L74" s="150"/>
      <c r="M74" s="150"/>
      <c r="N74" s="150"/>
    </row>
    <row r="75" spans="1:14" x14ac:dyDescent="0.25">
      <c r="A75" s="152" t="s">
        <v>897</v>
      </c>
      <c r="B75" s="152" t="s">
        <v>898</v>
      </c>
      <c r="C75" s="289">
        <v>5.3052801299798302</v>
      </c>
      <c r="H75" s="151"/>
    </row>
    <row r="76" spans="1:14" x14ac:dyDescent="0.25">
      <c r="A76" s="152" t="s">
        <v>899</v>
      </c>
      <c r="B76" s="152" t="s">
        <v>1794</v>
      </c>
      <c r="C76" s="289">
        <v>14.904151320552</v>
      </c>
      <c r="H76" s="151"/>
    </row>
    <row r="77" spans="1:14" outlineLevel="1" x14ac:dyDescent="0.25">
      <c r="A77" s="152" t="s">
        <v>900</v>
      </c>
      <c r="H77" s="151"/>
    </row>
    <row r="78" spans="1:14" outlineLevel="1" x14ac:dyDescent="0.25">
      <c r="A78" s="152" t="s">
        <v>901</v>
      </c>
      <c r="H78" s="151"/>
    </row>
    <row r="79" spans="1:14" outlineLevel="1" x14ac:dyDescent="0.25">
      <c r="A79" s="152" t="s">
        <v>902</v>
      </c>
      <c r="H79" s="151"/>
    </row>
    <row r="80" spans="1:14" outlineLevel="1" x14ac:dyDescent="0.25">
      <c r="A80" s="152" t="s">
        <v>903</v>
      </c>
      <c r="H80" s="151"/>
    </row>
    <row r="81" spans="1:8" x14ac:dyDescent="0.25">
      <c r="A81" s="157"/>
      <c r="B81" s="158" t="s">
        <v>904</v>
      </c>
      <c r="C81" s="157" t="s">
        <v>504</v>
      </c>
      <c r="D81" s="157" t="s">
        <v>505</v>
      </c>
      <c r="E81" s="155" t="s">
        <v>905</v>
      </c>
      <c r="F81" s="155" t="s">
        <v>906</v>
      </c>
      <c r="G81" s="155" t="s">
        <v>907</v>
      </c>
      <c r="H81" s="151"/>
    </row>
    <row r="82" spans="1:8" x14ac:dyDescent="0.25">
      <c r="A82" s="152" t="s">
        <v>908</v>
      </c>
      <c r="B82" s="152" t="s">
        <v>1793</v>
      </c>
      <c r="C82" s="288">
        <v>6.8675317264355301E-4</v>
      </c>
      <c r="G82" s="288">
        <v>6.8675317264355301E-4</v>
      </c>
      <c r="H82" s="151"/>
    </row>
    <row r="83" spans="1:8" x14ac:dyDescent="0.25">
      <c r="A83" s="152" t="s">
        <v>909</v>
      </c>
      <c r="B83" s="152" t="s">
        <v>910</v>
      </c>
      <c r="C83" s="288">
        <v>1.95407332559635E-3</v>
      </c>
      <c r="G83" s="288">
        <v>1.95407332559635E-3</v>
      </c>
      <c r="H83" s="151"/>
    </row>
    <row r="84" spans="1:8" x14ac:dyDescent="0.25">
      <c r="A84" s="152" t="s">
        <v>911</v>
      </c>
      <c r="B84" s="152" t="s">
        <v>912</v>
      </c>
      <c r="C84" s="288">
        <v>2.7451792289314998E-4</v>
      </c>
      <c r="G84" s="288">
        <v>2.7451792289314998E-4</v>
      </c>
      <c r="H84" s="151"/>
    </row>
    <row r="85" spans="1:8" x14ac:dyDescent="0.25">
      <c r="A85" s="152" t="s">
        <v>913</v>
      </c>
      <c r="B85" s="152" t="s">
        <v>914</v>
      </c>
      <c r="C85" s="288">
        <v>1.5151554172474201E-4</v>
      </c>
      <c r="G85" s="288">
        <v>1.5151554172474201E-4</v>
      </c>
      <c r="H85" s="151"/>
    </row>
    <row r="86" spans="1:8" x14ac:dyDescent="0.25">
      <c r="A86" s="152" t="s">
        <v>915</v>
      </c>
      <c r="B86" s="152" t="s">
        <v>916</v>
      </c>
      <c r="C86" s="288">
        <v>0</v>
      </c>
      <c r="G86" s="288">
        <v>0</v>
      </c>
      <c r="H86" s="151"/>
    </row>
    <row r="87" spans="1:8" outlineLevel="1" x14ac:dyDescent="0.25">
      <c r="A87" s="152" t="s">
        <v>917</v>
      </c>
      <c r="H87" s="151"/>
    </row>
    <row r="88" spans="1:8" outlineLevel="1" x14ac:dyDescent="0.25">
      <c r="A88" s="152" t="s">
        <v>918</v>
      </c>
      <c r="H88" s="151"/>
    </row>
    <row r="89" spans="1:8" outlineLevel="1" x14ac:dyDescent="0.25">
      <c r="A89" s="152" t="s">
        <v>919</v>
      </c>
      <c r="H89" s="151"/>
    </row>
    <row r="90" spans="1:8" outlineLevel="1" x14ac:dyDescent="0.25">
      <c r="A90" s="152" t="s">
        <v>920</v>
      </c>
      <c r="H90" s="151"/>
    </row>
    <row r="91" spans="1:8" x14ac:dyDescent="0.25">
      <c r="H91" s="151"/>
    </row>
    <row r="92" spans="1:8" x14ac:dyDescent="0.25">
      <c r="H92" s="151"/>
    </row>
    <row r="93" spans="1:8" x14ac:dyDescent="0.25">
      <c r="H93" s="151"/>
    </row>
    <row r="94" spans="1:8" x14ac:dyDescent="0.25">
      <c r="H94" s="151"/>
    </row>
    <row r="95" spans="1:8" x14ac:dyDescent="0.25">
      <c r="H95" s="151"/>
    </row>
    <row r="96" spans="1:8" x14ac:dyDescent="0.25">
      <c r="H96" s="151"/>
    </row>
    <row r="97" spans="8:8" x14ac:dyDescent="0.25">
      <c r="H97" s="151"/>
    </row>
    <row r="98" spans="8:8" x14ac:dyDescent="0.25">
      <c r="H98" s="151"/>
    </row>
    <row r="99" spans="8:8" x14ac:dyDescent="0.25">
      <c r="H99" s="151"/>
    </row>
    <row r="100" spans="8:8" x14ac:dyDescent="0.25">
      <c r="H100" s="151"/>
    </row>
    <row r="101" spans="8:8" x14ac:dyDescent="0.25">
      <c r="H101" s="151"/>
    </row>
    <row r="102" spans="8:8" x14ac:dyDescent="0.25">
      <c r="H102" s="151"/>
    </row>
    <row r="103" spans="8:8" x14ac:dyDescent="0.25">
      <c r="H103" s="151"/>
    </row>
    <row r="104" spans="8:8" x14ac:dyDescent="0.25">
      <c r="H104" s="151"/>
    </row>
    <row r="105" spans="8:8" x14ac:dyDescent="0.25">
      <c r="H105" s="151"/>
    </row>
    <row r="106" spans="8:8" x14ac:dyDescent="0.25">
      <c r="H106" s="151"/>
    </row>
    <row r="107" spans="8:8" x14ac:dyDescent="0.25">
      <c r="H107" s="151"/>
    </row>
    <row r="108" spans="8:8" x14ac:dyDescent="0.25">
      <c r="H108" s="151"/>
    </row>
    <row r="109" spans="8:8" x14ac:dyDescent="0.25">
      <c r="H109" s="151"/>
    </row>
    <row r="110" spans="8:8" x14ac:dyDescent="0.25">
      <c r="H110" s="151"/>
    </row>
    <row r="111" spans="8:8" x14ac:dyDescent="0.25">
      <c r="H111" s="151"/>
    </row>
    <row r="112" spans="8:8" x14ac:dyDescent="0.25">
      <c r="H112" s="151"/>
    </row>
  </sheetData>
  <protectedRanges>
    <protectedRange sqref="C4 B35:E72 B77:C80 B87:G90 C14:D14 C25:D25 D82:F86" name="Optional ECBECAIs"/>
    <protectedRange sqref="C15:D24" name="Optional ECBECAIs_1"/>
    <protectedRange sqref="C75:C76" name="Optional ECBECAIs_2"/>
    <protectedRange sqref="C82:C86" name="Optional ECBECAIs_3"/>
    <protectedRange sqref="G82:G86" name="Optional ECBECAIs_4"/>
  </protectedRanges>
  <mergeCells count="1">
    <mergeCell ref="A1:B1"/>
  </mergeCells>
  <hyperlinks>
    <hyperlink ref="B8" location="'E. Optional ECB-ECAIs data'!B33" display="2.  Additional information on the swaps" xr:uid="{8A9C2451-4020-48B5-A120-2AF77B78A456}"/>
    <hyperlink ref="B7" location="'E. Optional ECB-ECAIs data'!B12" display="1. Additional information on the programme" xr:uid="{DBC48941-F4AF-4F6E-B26D-7E14D5F81C5C}"/>
    <hyperlink ref="B9" location="'E. Optional ECB-ECAIs data'!B73" display="3.  Additional information on the asset distribution" xr:uid="{DFDC8328-368F-4E56-A7A2-EA74FA90C8D8}"/>
  </hyperlinks>
  <pageMargins left="0.7" right="0.7" top="0.75" bottom="0.75" header="0.3" footer="0.3"/>
  <pageSetup scale="33"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D0EC2-8C7D-47E4-96D7-04AC2984B8C1}">
  <sheetPr>
    <tabColor rgb="FF847A75"/>
  </sheetPr>
  <dimension ref="B1:J43"/>
  <sheetViews>
    <sheetView view="pageBreakPreview" topLeftCell="A10" zoomScale="60" zoomScaleNormal="80" workbookViewId="0">
      <selection activeCell="N10" sqref="N10"/>
    </sheetView>
  </sheetViews>
  <sheetFormatPr defaultColWidth="9.109375" defaultRowHeight="14.4" x14ac:dyDescent="0.3"/>
  <cols>
    <col min="1" max="1" width="9.109375" style="116"/>
    <col min="2" max="10" width="12.44140625" style="116" customWidth="1"/>
    <col min="11" max="16384" width="9.109375" style="116"/>
  </cols>
  <sheetData>
    <row r="1" spans="2:10" ht="15" thickBot="1" x14ac:dyDescent="0.35"/>
    <row r="2" spans="2:10" x14ac:dyDescent="0.3">
      <c r="B2" s="149"/>
      <c r="C2" s="148"/>
      <c r="D2" s="148"/>
      <c r="E2" s="148"/>
      <c r="F2" s="148"/>
      <c r="G2" s="148"/>
      <c r="H2" s="148"/>
      <c r="I2" s="148"/>
      <c r="J2" s="147"/>
    </row>
    <row r="3" spans="2:10" x14ac:dyDescent="0.3">
      <c r="B3" s="136"/>
      <c r="C3" s="133"/>
      <c r="D3" s="133"/>
      <c r="E3" s="133"/>
      <c r="F3" s="133"/>
      <c r="G3" s="133"/>
      <c r="H3" s="133"/>
      <c r="I3" s="133"/>
      <c r="J3" s="132"/>
    </row>
    <row r="4" spans="2:10" x14ac:dyDescent="0.3">
      <c r="B4" s="136"/>
      <c r="C4" s="133"/>
      <c r="D4" s="133"/>
      <c r="E4" s="133"/>
      <c r="F4" s="133"/>
      <c r="G4" s="133"/>
      <c r="H4" s="133"/>
      <c r="I4" s="133"/>
      <c r="J4" s="132"/>
    </row>
    <row r="5" spans="2:10" ht="31.2" x14ac:dyDescent="0.35">
      <c r="B5" s="136"/>
      <c r="C5" s="133"/>
      <c r="D5" s="133"/>
      <c r="E5" s="146"/>
      <c r="F5" s="145" t="s">
        <v>1430</v>
      </c>
      <c r="G5" s="133"/>
      <c r="H5" s="133"/>
      <c r="I5" s="133"/>
      <c r="J5" s="132"/>
    </row>
    <row r="6" spans="2:10" ht="41.25" customHeight="1" x14ac:dyDescent="0.3">
      <c r="B6" s="136"/>
      <c r="C6" s="133"/>
      <c r="D6" s="144" t="s">
        <v>1429</v>
      </c>
      <c r="E6" s="144"/>
      <c r="F6" s="144"/>
      <c r="G6" s="144"/>
      <c r="H6" s="144"/>
      <c r="I6" s="133"/>
      <c r="J6" s="132"/>
    </row>
    <row r="7" spans="2:10" ht="25.8" x14ac:dyDescent="0.3">
      <c r="B7" s="136"/>
      <c r="C7" s="133"/>
      <c r="D7" s="133"/>
      <c r="E7" s="133"/>
      <c r="F7" s="143" t="s">
        <v>8</v>
      </c>
      <c r="G7" s="133"/>
      <c r="H7" s="133"/>
      <c r="I7" s="133"/>
      <c r="J7" s="132"/>
    </row>
    <row r="8" spans="2:10" ht="25.8" x14ac:dyDescent="0.3">
      <c r="B8" s="136"/>
      <c r="C8" s="133"/>
      <c r="D8" s="133"/>
      <c r="E8" s="133"/>
      <c r="F8" s="143" t="s">
        <v>824</v>
      </c>
      <c r="G8" s="133"/>
      <c r="H8" s="133"/>
      <c r="I8" s="133"/>
      <c r="J8" s="132"/>
    </row>
    <row r="9" spans="2:10" ht="21" x14ac:dyDescent="0.3">
      <c r="B9" s="136"/>
      <c r="C9" s="133"/>
      <c r="D9" s="133"/>
      <c r="E9" s="133"/>
      <c r="F9" s="142" t="str">
        <f>"Reporting Date: "&amp;DAY('A. HTT General'!C18)&amp;"/"&amp;MONTH('A. HTT General'!C18)&amp;"/"&amp;YEAR('A. HTT General'!C18)</f>
        <v>Reporting Date: 31/8/2025</v>
      </c>
      <c r="G9" s="133"/>
      <c r="H9" s="133"/>
      <c r="I9" s="133"/>
      <c r="J9" s="132"/>
    </row>
    <row r="10" spans="2:10" ht="21" x14ac:dyDescent="0.3">
      <c r="B10" s="136"/>
      <c r="C10" s="133"/>
      <c r="D10" s="133"/>
      <c r="E10" s="133"/>
      <c r="F10" s="142" t="str">
        <f>"Cut-off Date: "&amp;DAY('A. HTT General'!C18)&amp;"/"&amp;MONTH('A. HTT General'!C18)&amp;"/"&amp;YEAR('A. HTT General'!C18)</f>
        <v>Cut-off Date: 31/8/2025</v>
      </c>
      <c r="G10" s="133"/>
      <c r="H10" s="133"/>
      <c r="I10" s="133"/>
      <c r="J10" s="132"/>
    </row>
    <row r="11" spans="2:10" ht="21" x14ac:dyDescent="0.3">
      <c r="B11" s="136"/>
      <c r="C11" s="133"/>
      <c r="D11" s="133"/>
      <c r="E11" s="133"/>
      <c r="F11" s="142"/>
      <c r="G11" s="133"/>
      <c r="H11" s="133"/>
      <c r="I11" s="133"/>
      <c r="J11" s="132"/>
    </row>
    <row r="12" spans="2:10" x14ac:dyDescent="0.3">
      <c r="B12" s="136"/>
      <c r="C12" s="133"/>
      <c r="D12" s="133"/>
      <c r="E12" s="133"/>
      <c r="F12" s="133"/>
      <c r="G12" s="133"/>
      <c r="H12" s="133"/>
      <c r="I12" s="133"/>
      <c r="J12" s="132"/>
    </row>
    <row r="13" spans="2:10" x14ac:dyDescent="0.3">
      <c r="B13" s="136"/>
      <c r="C13" s="133"/>
      <c r="D13" s="133"/>
      <c r="E13" s="133"/>
      <c r="F13" s="133"/>
      <c r="G13" s="133"/>
      <c r="H13" s="133"/>
      <c r="I13" s="133"/>
      <c r="J13" s="132"/>
    </row>
    <row r="14" spans="2:10" x14ac:dyDescent="0.3">
      <c r="B14" s="136"/>
      <c r="C14" s="133"/>
      <c r="D14" s="133"/>
      <c r="E14" s="133"/>
      <c r="F14" s="133"/>
      <c r="G14" s="133"/>
      <c r="H14" s="133"/>
      <c r="I14" s="133"/>
      <c r="J14" s="132"/>
    </row>
    <row r="15" spans="2:10" x14ac:dyDescent="0.3">
      <c r="B15" s="136"/>
      <c r="C15" s="133"/>
      <c r="D15" s="133"/>
      <c r="E15" s="133"/>
      <c r="F15" s="133"/>
      <c r="G15" s="133"/>
      <c r="H15" s="133"/>
      <c r="I15" s="133"/>
      <c r="J15" s="132"/>
    </row>
    <row r="16" spans="2:10" x14ac:dyDescent="0.3">
      <c r="B16" s="136"/>
      <c r="C16" s="133"/>
      <c r="D16" s="133"/>
      <c r="E16" s="133"/>
      <c r="F16" s="133"/>
      <c r="G16" s="133"/>
      <c r="H16" s="133"/>
      <c r="I16" s="133"/>
      <c r="J16" s="132"/>
    </row>
    <row r="17" spans="2:10" x14ac:dyDescent="0.3">
      <c r="B17" s="136"/>
      <c r="C17" s="133"/>
      <c r="D17" s="133"/>
      <c r="E17" s="133"/>
      <c r="F17" s="133"/>
      <c r="G17" s="133"/>
      <c r="H17" s="133"/>
      <c r="I17" s="133"/>
      <c r="J17" s="132"/>
    </row>
    <row r="18" spans="2:10" x14ac:dyDescent="0.3">
      <c r="B18" s="136"/>
      <c r="C18" s="133"/>
      <c r="D18" s="133"/>
      <c r="E18" s="133"/>
      <c r="F18" s="133"/>
      <c r="G18" s="133"/>
      <c r="H18" s="133"/>
      <c r="I18" s="133"/>
      <c r="J18" s="132"/>
    </row>
    <row r="19" spans="2:10" x14ac:dyDescent="0.3">
      <c r="B19" s="136"/>
      <c r="C19" s="133"/>
      <c r="D19" s="133"/>
      <c r="E19" s="133"/>
      <c r="F19" s="133"/>
      <c r="G19" s="133"/>
      <c r="H19" s="133"/>
      <c r="I19" s="133"/>
      <c r="J19" s="132"/>
    </row>
    <row r="20" spans="2:10" x14ac:dyDescent="0.3">
      <c r="B20" s="136"/>
      <c r="C20" s="133"/>
      <c r="D20" s="133"/>
      <c r="E20" s="133"/>
      <c r="F20" s="133"/>
      <c r="G20" s="133"/>
      <c r="H20" s="133"/>
      <c r="I20" s="133"/>
      <c r="J20" s="132"/>
    </row>
    <row r="21" spans="2:10" x14ac:dyDescent="0.3">
      <c r="B21" s="136"/>
      <c r="C21" s="133"/>
      <c r="D21" s="133"/>
      <c r="E21" s="133"/>
      <c r="F21" s="133"/>
      <c r="G21" s="133"/>
      <c r="H21" s="133"/>
      <c r="I21" s="133"/>
      <c r="J21" s="132"/>
    </row>
    <row r="22" spans="2:10" x14ac:dyDescent="0.3">
      <c r="B22" s="136"/>
      <c r="C22" s="133"/>
      <c r="D22" s="133"/>
      <c r="E22" s="133"/>
      <c r="F22" s="141" t="s">
        <v>1428</v>
      </c>
      <c r="G22" s="133"/>
      <c r="H22" s="133"/>
      <c r="I22" s="133"/>
      <c r="J22" s="132"/>
    </row>
    <row r="23" spans="2:10" x14ac:dyDescent="0.3">
      <c r="B23" s="136"/>
      <c r="C23" s="133"/>
      <c r="D23" s="133"/>
      <c r="E23" s="133"/>
      <c r="F23" s="138"/>
      <c r="G23" s="133"/>
      <c r="H23" s="133"/>
      <c r="I23" s="133"/>
      <c r="J23" s="132"/>
    </row>
    <row r="24" spans="2:10" x14ac:dyDescent="0.3">
      <c r="B24" s="136"/>
      <c r="C24" s="133"/>
      <c r="D24" s="140" t="s">
        <v>1427</v>
      </c>
      <c r="E24" s="139" t="s">
        <v>1418</v>
      </c>
      <c r="F24" s="139"/>
      <c r="G24" s="139"/>
      <c r="H24" s="139"/>
      <c r="I24" s="133"/>
      <c r="J24" s="132"/>
    </row>
    <row r="25" spans="2:10" x14ac:dyDescent="0.3">
      <c r="B25" s="136"/>
      <c r="C25" s="133"/>
      <c r="D25" s="133"/>
      <c r="H25" s="133"/>
      <c r="I25" s="133"/>
      <c r="J25" s="132"/>
    </row>
    <row r="26" spans="2:10" x14ac:dyDescent="0.3">
      <c r="B26" s="136"/>
      <c r="C26" s="133"/>
      <c r="D26" s="140" t="s">
        <v>1426</v>
      </c>
      <c r="E26" s="139"/>
      <c r="F26" s="139"/>
      <c r="G26" s="139"/>
      <c r="H26" s="139"/>
      <c r="I26" s="133"/>
      <c r="J26" s="132"/>
    </row>
    <row r="27" spans="2:10" x14ac:dyDescent="0.3">
      <c r="B27" s="136"/>
      <c r="C27" s="133"/>
      <c r="D27" s="137"/>
      <c r="E27" s="137"/>
      <c r="F27" s="137"/>
      <c r="G27" s="137"/>
      <c r="H27" s="137"/>
      <c r="I27" s="133"/>
      <c r="J27" s="132"/>
    </row>
    <row r="28" spans="2:10" x14ac:dyDescent="0.3">
      <c r="B28" s="136"/>
      <c r="C28" s="133"/>
      <c r="D28" s="140" t="s">
        <v>1425</v>
      </c>
      <c r="E28" s="139" t="s">
        <v>1418</v>
      </c>
      <c r="F28" s="139"/>
      <c r="G28" s="139"/>
      <c r="H28" s="139"/>
      <c r="I28" s="133"/>
      <c r="J28" s="132"/>
    </row>
    <row r="29" spans="2:10" x14ac:dyDescent="0.3">
      <c r="B29" s="136"/>
      <c r="C29" s="133"/>
      <c r="D29" s="137"/>
      <c r="E29" s="137"/>
      <c r="F29" s="137"/>
      <c r="G29" s="137"/>
      <c r="H29" s="137"/>
      <c r="I29" s="133"/>
      <c r="J29" s="132"/>
    </row>
    <row r="30" spans="2:10" x14ac:dyDescent="0.3">
      <c r="B30" s="136"/>
      <c r="C30" s="133"/>
      <c r="D30" s="140" t="s">
        <v>1424</v>
      </c>
      <c r="E30" s="139" t="s">
        <v>1418</v>
      </c>
      <c r="F30" s="139"/>
      <c r="G30" s="139"/>
      <c r="H30" s="139"/>
      <c r="I30" s="133"/>
      <c r="J30" s="132"/>
    </row>
    <row r="31" spans="2:10" x14ac:dyDescent="0.3">
      <c r="B31" s="136"/>
      <c r="C31" s="133"/>
      <c r="D31" s="137"/>
      <c r="E31" s="137"/>
      <c r="F31" s="137"/>
      <c r="G31" s="137"/>
      <c r="H31" s="137"/>
      <c r="I31" s="133"/>
      <c r="J31" s="132"/>
    </row>
    <row r="32" spans="2:10" x14ac:dyDescent="0.3">
      <c r="B32" s="136"/>
      <c r="C32" s="133"/>
      <c r="D32" s="140" t="s">
        <v>1423</v>
      </c>
      <c r="E32" s="139" t="s">
        <v>1418</v>
      </c>
      <c r="F32" s="139"/>
      <c r="G32" s="139"/>
      <c r="H32" s="139"/>
      <c r="I32" s="133"/>
      <c r="J32" s="132"/>
    </row>
    <row r="33" spans="2:10" x14ac:dyDescent="0.3">
      <c r="B33" s="136"/>
      <c r="C33" s="133"/>
      <c r="I33" s="133"/>
      <c r="J33" s="132"/>
    </row>
    <row r="34" spans="2:10" x14ac:dyDescent="0.3">
      <c r="B34" s="136"/>
      <c r="C34" s="133"/>
      <c r="D34" s="140" t="s">
        <v>1422</v>
      </c>
      <c r="E34" s="139" t="s">
        <v>1418</v>
      </c>
      <c r="F34" s="139"/>
      <c r="G34" s="139"/>
      <c r="H34" s="139"/>
      <c r="I34" s="133"/>
      <c r="J34" s="132"/>
    </row>
    <row r="35" spans="2:10" x14ac:dyDescent="0.3">
      <c r="B35" s="136"/>
      <c r="C35" s="133"/>
      <c r="D35" s="133"/>
      <c r="E35" s="133"/>
      <c r="F35" s="133"/>
      <c r="G35" s="133"/>
      <c r="H35" s="133"/>
      <c r="I35" s="133"/>
      <c r="J35" s="132"/>
    </row>
    <row r="36" spans="2:10" x14ac:dyDescent="0.3">
      <c r="B36" s="136"/>
      <c r="C36" s="133"/>
      <c r="D36" s="135" t="s">
        <v>1421</v>
      </c>
      <c r="E36" s="134"/>
      <c r="F36" s="134"/>
      <c r="G36" s="134"/>
      <c r="H36" s="134"/>
      <c r="I36" s="133"/>
      <c r="J36" s="132"/>
    </row>
    <row r="37" spans="2:10" x14ac:dyDescent="0.3">
      <c r="B37" s="136"/>
      <c r="C37" s="133"/>
      <c r="D37" s="133"/>
      <c r="E37" s="133"/>
      <c r="F37" s="138"/>
      <c r="G37" s="133"/>
      <c r="H37" s="133"/>
      <c r="I37" s="133"/>
      <c r="J37" s="132"/>
    </row>
    <row r="38" spans="2:10" x14ac:dyDescent="0.3">
      <c r="B38" s="136"/>
      <c r="C38" s="133"/>
      <c r="D38" s="135" t="s">
        <v>1420</v>
      </c>
      <c r="E38" s="134"/>
      <c r="F38" s="134"/>
      <c r="G38" s="134"/>
      <c r="H38" s="134"/>
      <c r="I38" s="133"/>
      <c r="J38" s="132"/>
    </row>
    <row r="39" spans="2:10" x14ac:dyDescent="0.3">
      <c r="B39" s="136"/>
      <c r="C39" s="133"/>
      <c r="I39" s="133"/>
      <c r="J39" s="132"/>
    </row>
    <row r="40" spans="2:10" x14ac:dyDescent="0.3">
      <c r="B40" s="136"/>
      <c r="C40" s="133"/>
      <c r="D40" s="135" t="s">
        <v>1419</v>
      </c>
      <c r="E40" s="134" t="s">
        <v>1418</v>
      </c>
      <c r="F40" s="134"/>
      <c r="G40" s="134"/>
      <c r="H40" s="134"/>
      <c r="I40" s="133"/>
      <c r="J40" s="132"/>
    </row>
    <row r="41" spans="2:10" x14ac:dyDescent="0.3">
      <c r="B41" s="136"/>
      <c r="C41" s="133"/>
      <c r="D41" s="133"/>
      <c r="E41" s="137"/>
      <c r="F41" s="137"/>
      <c r="G41" s="137"/>
      <c r="H41" s="137"/>
      <c r="I41" s="133"/>
      <c r="J41" s="132"/>
    </row>
    <row r="42" spans="2:10" x14ac:dyDescent="0.3">
      <c r="B42" s="136"/>
      <c r="C42" s="133"/>
      <c r="D42" s="135" t="s">
        <v>1417</v>
      </c>
      <c r="E42" s="134"/>
      <c r="F42" s="134"/>
      <c r="G42" s="134"/>
      <c r="H42" s="134"/>
      <c r="I42" s="133"/>
      <c r="J42" s="132"/>
    </row>
    <row r="43" spans="2:10" ht="15" thickBot="1" x14ac:dyDescent="0.35">
      <c r="B43" s="131"/>
      <c r="C43" s="130"/>
      <c r="D43" s="130"/>
      <c r="E43" s="130"/>
      <c r="F43" s="130"/>
      <c r="G43" s="130"/>
      <c r="H43" s="130"/>
      <c r="I43" s="130"/>
      <c r="J43" s="129"/>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90C3E28C-814E-475D-95BB-3BAA00AEB25B}"/>
    <hyperlink ref="D26:H26" location="'B1. HTT Mortgage Assets'!A1" display="Worksheet B1: HTT Mortgage Assets" xr:uid="{A2F6C1FD-DA30-4B66-907C-F249F98C9198}"/>
    <hyperlink ref="D28:H28" location="'B2. HTT Public Sector Assets'!A1" display="Worksheet C: HTT Public Sector Assets" xr:uid="{1F0F1DDB-5BC5-467E-A585-6AEA14D9F465}"/>
    <hyperlink ref="D32:H32" location="'C. HTT Harmonised Glossary'!A1" display="Worksheet C: HTT Harmonised Glossary" xr:uid="{77DABD25-97E6-422D-92F8-F02040FB0E10}"/>
    <hyperlink ref="D30:H30" location="'B3. HTT Shipping Assets'!A1" display="Worksheet B3: HTT Shipping Assets" xr:uid="{5D8F672D-3A3C-4D8B-BFB6-18E2A14888AE}"/>
    <hyperlink ref="D34:H34" location="Disclaimer!A1" display="Disclaimer" xr:uid="{F123E98E-5A94-4E77-A114-38E449CA4279}"/>
    <hyperlink ref="D40:H40" location="'F1. Sustainable M data'!A1" display="Worksheet F1: Sustainable M data" xr:uid="{8354AB1F-4D83-440F-9928-F684C903C3D5}"/>
    <hyperlink ref="D42:H42" location="'G1. Crisis M Payment Holidays'!A1" display="Worksheet G1. Crisis M Payment Holidays" xr:uid="{368414DE-5C13-4878-8DD2-59C63432AB5C}"/>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B2584-747A-4E84-87D6-8E8ABF13C898}">
  <sheetPr>
    <tabColor theme="9" tint="-0.249977111117893"/>
  </sheetPr>
  <dimension ref="A1:H413"/>
  <sheetViews>
    <sheetView zoomScale="85" zoomScaleNormal="85" workbookViewId="0"/>
  </sheetViews>
  <sheetFormatPr defaultColWidth="8.88671875" defaultRowHeight="14.4" outlineLevelRow="1" x14ac:dyDescent="0.25"/>
  <cols>
    <col min="1" max="1" width="13.33203125" style="152" customWidth="1"/>
    <col min="2" max="2" width="60.6640625" style="152" customWidth="1"/>
    <col min="3" max="3" width="39.109375" style="152" bestFit="1" customWidth="1"/>
    <col min="4" max="4" width="35.109375" style="152" bestFit="1" customWidth="1"/>
    <col min="5" max="5" width="6.6640625" style="152" customWidth="1"/>
    <col min="6" max="6" width="41.6640625" style="152" customWidth="1"/>
    <col min="7" max="7" width="41.6640625" style="151" customWidth="1"/>
    <col min="8" max="8" width="25.6640625" style="151" customWidth="1"/>
    <col min="9" max="16384" width="8.88671875" style="150"/>
  </cols>
  <sheetData>
    <row r="1" spans="1:7" ht="31.2" x14ac:dyDescent="0.25">
      <c r="A1" s="234" t="s">
        <v>1496</v>
      </c>
      <c r="B1" s="234"/>
      <c r="C1" s="151"/>
      <c r="D1" s="151"/>
      <c r="E1" s="151"/>
      <c r="F1" s="233" t="s">
        <v>1495</v>
      </c>
    </row>
    <row r="2" spans="1:7" thickBot="1" x14ac:dyDescent="0.3">
      <c r="A2" s="151"/>
      <c r="B2" s="232"/>
      <c r="C2" s="232"/>
      <c r="D2" s="151"/>
      <c r="E2" s="151"/>
      <c r="F2" s="151"/>
    </row>
    <row r="3" spans="1:7" ht="18.600000000000001" thickBot="1" x14ac:dyDescent="0.3">
      <c r="A3" s="229"/>
      <c r="B3" s="231" t="s">
        <v>0</v>
      </c>
      <c r="C3" s="230" t="s">
        <v>1</v>
      </c>
      <c r="D3" s="229"/>
      <c r="E3" s="229"/>
      <c r="F3" s="151"/>
      <c r="G3" s="229"/>
    </row>
    <row r="4" spans="1:7" ht="15" thickBot="1" x14ac:dyDescent="0.3"/>
    <row r="5" spans="1:7" ht="18" x14ac:dyDescent="0.25">
      <c r="A5" s="227"/>
      <c r="B5" s="228" t="s">
        <v>2</v>
      </c>
      <c r="C5" s="227"/>
      <c r="E5" s="195"/>
      <c r="F5" s="195"/>
    </row>
    <row r="6" spans="1:7" x14ac:dyDescent="0.25">
      <c r="B6" s="225" t="s">
        <v>3</v>
      </c>
      <c r="C6" s="195"/>
      <c r="D6" s="195"/>
    </row>
    <row r="7" spans="1:7" x14ac:dyDescent="0.25">
      <c r="B7" s="226" t="s">
        <v>1485</v>
      </c>
      <c r="C7" s="195"/>
      <c r="D7" s="195"/>
    </row>
    <row r="8" spans="1:7" x14ac:dyDescent="0.25">
      <c r="B8" s="226" t="s">
        <v>4</v>
      </c>
      <c r="C8" s="195"/>
      <c r="D8" s="195"/>
      <c r="F8" s="152" t="s">
        <v>1494</v>
      </c>
    </row>
    <row r="9" spans="1:7" x14ac:dyDescent="0.25">
      <c r="B9" s="225" t="s">
        <v>1493</v>
      </c>
    </row>
    <row r="10" spans="1:7" x14ac:dyDescent="0.25">
      <c r="B10" s="225" t="s">
        <v>401</v>
      </c>
    </row>
    <row r="11" spans="1:7" ht="15" thickBot="1" x14ac:dyDescent="0.3">
      <c r="B11" s="224" t="s">
        <v>412</v>
      </c>
    </row>
    <row r="12" spans="1:7" x14ac:dyDescent="0.25">
      <c r="B12" s="223"/>
    </row>
    <row r="13" spans="1:7" ht="36" x14ac:dyDescent="0.25">
      <c r="A13" s="161" t="s">
        <v>5</v>
      </c>
      <c r="B13" s="161" t="s">
        <v>3</v>
      </c>
      <c r="C13" s="160"/>
      <c r="D13" s="160"/>
      <c r="E13" s="160"/>
      <c r="F13" s="160"/>
      <c r="G13" s="159"/>
    </row>
    <row r="14" spans="1:7" x14ac:dyDescent="0.25">
      <c r="A14" s="152" t="s">
        <v>6</v>
      </c>
      <c r="B14" s="196" t="s">
        <v>7</v>
      </c>
      <c r="C14" s="152" t="s">
        <v>8</v>
      </c>
      <c r="E14" s="195"/>
      <c r="F14" s="195"/>
    </row>
    <row r="15" spans="1:7" x14ac:dyDescent="0.25">
      <c r="A15" s="152" t="s">
        <v>9</v>
      </c>
      <c r="B15" s="196" t="s">
        <v>10</v>
      </c>
      <c r="C15" s="220" t="s">
        <v>11</v>
      </c>
      <c r="E15" s="195"/>
      <c r="F15" s="195"/>
    </row>
    <row r="16" spans="1:7" x14ac:dyDescent="0.25">
      <c r="A16" s="152" t="s">
        <v>12</v>
      </c>
      <c r="B16" s="196" t="s">
        <v>13</v>
      </c>
      <c r="C16" s="220" t="s">
        <v>14</v>
      </c>
      <c r="E16" s="195"/>
      <c r="F16" s="195"/>
    </row>
    <row r="17" spans="1:7" ht="28.8" x14ac:dyDescent="0.25">
      <c r="A17" s="152" t="s">
        <v>15</v>
      </c>
      <c r="B17" s="196" t="s">
        <v>16</v>
      </c>
      <c r="C17" s="220" t="s">
        <v>17</v>
      </c>
      <c r="E17" s="195"/>
      <c r="F17" s="195"/>
    </row>
    <row r="18" spans="1:7" outlineLevel="1" x14ac:dyDescent="0.25">
      <c r="A18" s="152" t="s">
        <v>18</v>
      </c>
      <c r="B18" s="196" t="s">
        <v>19</v>
      </c>
      <c r="C18" s="222">
        <v>45900</v>
      </c>
      <c r="E18" s="195"/>
      <c r="F18" s="195"/>
    </row>
    <row r="19" spans="1:7" outlineLevel="1" x14ac:dyDescent="0.25">
      <c r="A19" s="152" t="s">
        <v>1492</v>
      </c>
      <c r="B19" s="196" t="s">
        <v>1491</v>
      </c>
      <c r="E19" s="195"/>
      <c r="F19" s="195"/>
    </row>
    <row r="20" spans="1:7" outlineLevel="1" x14ac:dyDescent="0.25">
      <c r="A20" s="152" t="s">
        <v>20</v>
      </c>
      <c r="B20" s="154" t="s">
        <v>1490</v>
      </c>
      <c r="E20" s="195"/>
      <c r="F20" s="195"/>
    </row>
    <row r="21" spans="1:7" outlineLevel="1" x14ac:dyDescent="0.25">
      <c r="A21" s="152" t="s">
        <v>1489</v>
      </c>
      <c r="B21" s="154" t="s">
        <v>1488</v>
      </c>
      <c r="E21" s="195"/>
      <c r="F21" s="195"/>
    </row>
    <row r="22" spans="1:7" outlineLevel="1" x14ac:dyDescent="0.25">
      <c r="A22" s="152" t="s">
        <v>21</v>
      </c>
      <c r="B22" s="154"/>
      <c r="E22" s="195"/>
      <c r="F22" s="195"/>
    </row>
    <row r="23" spans="1:7" outlineLevel="1" x14ac:dyDescent="0.25">
      <c r="A23" s="152" t="s">
        <v>22</v>
      </c>
      <c r="B23" s="154"/>
      <c r="E23" s="195"/>
      <c r="F23" s="195"/>
    </row>
    <row r="24" spans="1:7" outlineLevel="1" x14ac:dyDescent="0.25">
      <c r="A24" s="152" t="s">
        <v>1487</v>
      </c>
      <c r="B24" s="154"/>
      <c r="E24" s="195"/>
      <c r="F24" s="195"/>
    </row>
    <row r="25" spans="1:7" outlineLevel="1" x14ac:dyDescent="0.25">
      <c r="A25" s="152" t="s">
        <v>1486</v>
      </c>
      <c r="B25" s="154"/>
      <c r="E25" s="195"/>
      <c r="F25" s="195"/>
    </row>
    <row r="26" spans="1:7" ht="18" x14ac:dyDescent="0.25">
      <c r="A26" s="160"/>
      <c r="B26" s="161" t="s">
        <v>1485</v>
      </c>
      <c r="C26" s="160"/>
      <c r="D26" s="160"/>
      <c r="E26" s="160"/>
      <c r="F26" s="160"/>
      <c r="G26" s="159"/>
    </row>
    <row r="27" spans="1:7" x14ac:dyDescent="0.25">
      <c r="A27" s="152" t="s">
        <v>23</v>
      </c>
      <c r="B27" s="219" t="s">
        <v>1484</v>
      </c>
      <c r="C27" s="220" t="s">
        <v>24</v>
      </c>
      <c r="D27" s="175"/>
      <c r="E27" s="175"/>
      <c r="F27" s="175"/>
    </row>
    <row r="28" spans="1:7" x14ac:dyDescent="0.25">
      <c r="A28" s="152" t="s">
        <v>25</v>
      </c>
      <c r="B28" s="221" t="s">
        <v>1483</v>
      </c>
      <c r="C28" s="220" t="s">
        <v>24</v>
      </c>
      <c r="D28" s="175"/>
      <c r="E28" s="175"/>
      <c r="F28" s="175"/>
    </row>
    <row r="29" spans="1:7" x14ac:dyDescent="0.25">
      <c r="A29" s="152" t="s">
        <v>26</v>
      </c>
      <c r="B29" s="219" t="s">
        <v>27</v>
      </c>
      <c r="C29" s="220" t="s">
        <v>24</v>
      </c>
      <c r="E29" s="175"/>
      <c r="F29" s="175"/>
    </row>
    <row r="30" spans="1:7" outlineLevel="1" x14ac:dyDescent="0.25">
      <c r="A30" s="152" t="s">
        <v>28</v>
      </c>
      <c r="B30" s="219" t="s">
        <v>29</v>
      </c>
      <c r="C30" s="220" t="s">
        <v>30</v>
      </c>
      <c r="E30" s="175"/>
      <c r="F30" s="175"/>
    </row>
    <row r="31" spans="1:7" outlineLevel="1" x14ac:dyDescent="0.25">
      <c r="A31" s="152" t="s">
        <v>31</v>
      </c>
      <c r="B31" s="219"/>
      <c r="E31" s="175"/>
      <c r="F31" s="175"/>
    </row>
    <row r="32" spans="1:7" outlineLevel="1" x14ac:dyDescent="0.25">
      <c r="A32" s="152" t="s">
        <v>32</v>
      </c>
      <c r="B32" s="219"/>
      <c r="E32" s="175"/>
      <c r="F32" s="175"/>
    </row>
    <row r="33" spans="1:8" outlineLevel="1" x14ac:dyDescent="0.25">
      <c r="A33" s="152" t="s">
        <v>33</v>
      </c>
      <c r="B33" s="219"/>
      <c r="E33" s="175"/>
      <c r="F33" s="175"/>
    </row>
    <row r="34" spans="1:8" outlineLevel="1" x14ac:dyDescent="0.25">
      <c r="A34" s="152" t="s">
        <v>34</v>
      </c>
      <c r="B34" s="219"/>
      <c r="E34" s="175"/>
      <c r="F34" s="175"/>
    </row>
    <row r="35" spans="1:8" outlineLevel="1" x14ac:dyDescent="0.25">
      <c r="A35" s="152" t="s">
        <v>1482</v>
      </c>
      <c r="B35" s="218"/>
      <c r="E35" s="175"/>
      <c r="F35" s="175"/>
    </row>
    <row r="36" spans="1:8" ht="18" x14ac:dyDescent="0.25">
      <c r="A36" s="161"/>
      <c r="B36" s="161" t="s">
        <v>4</v>
      </c>
      <c r="C36" s="161"/>
      <c r="D36" s="160"/>
      <c r="E36" s="160"/>
      <c r="F36" s="160"/>
      <c r="G36" s="159"/>
    </row>
    <row r="37" spans="1:8" ht="15" customHeight="1" x14ac:dyDescent="0.25">
      <c r="A37" s="157"/>
      <c r="B37" s="158" t="s">
        <v>35</v>
      </c>
      <c r="C37" s="157" t="s">
        <v>59</v>
      </c>
      <c r="D37" s="156"/>
      <c r="E37" s="156"/>
      <c r="F37" s="156"/>
      <c r="G37" s="155"/>
    </row>
    <row r="38" spans="1:8" x14ac:dyDescent="0.25">
      <c r="A38" s="152" t="s">
        <v>36</v>
      </c>
      <c r="B38" s="175" t="s">
        <v>1481</v>
      </c>
      <c r="C38" s="164">
        <v>2929.3658917599801</v>
      </c>
      <c r="F38" s="175"/>
    </row>
    <row r="39" spans="1:8" x14ac:dyDescent="0.25">
      <c r="A39" s="152" t="s">
        <v>37</v>
      </c>
      <c r="B39" s="175" t="s">
        <v>38</v>
      </c>
      <c r="C39" s="164">
        <v>2250</v>
      </c>
      <c r="F39" s="175"/>
      <c r="H39" s="150"/>
    </row>
    <row r="40" spans="1:8" outlineLevel="1" x14ac:dyDescent="0.25">
      <c r="A40" s="152" t="s">
        <v>39</v>
      </c>
      <c r="B40" s="163" t="s">
        <v>40</v>
      </c>
      <c r="C40" s="164">
        <v>2871.9352073068299</v>
      </c>
      <c r="F40" s="175"/>
      <c r="H40" s="150"/>
    </row>
    <row r="41" spans="1:8" outlineLevel="1" x14ac:dyDescent="0.25">
      <c r="A41" s="152" t="s">
        <v>41</v>
      </c>
      <c r="B41" s="163" t="s">
        <v>42</v>
      </c>
      <c r="C41" s="164">
        <v>2318.3319999999999</v>
      </c>
      <c r="F41" s="175"/>
      <c r="H41" s="150"/>
    </row>
    <row r="42" spans="1:8" outlineLevel="1" x14ac:dyDescent="0.25">
      <c r="A42" s="152" t="s">
        <v>43</v>
      </c>
      <c r="B42" s="163"/>
      <c r="C42" s="181"/>
      <c r="F42" s="175"/>
      <c r="H42" s="150"/>
    </row>
    <row r="43" spans="1:8" outlineLevel="1" x14ac:dyDescent="0.25">
      <c r="A43" s="151" t="s">
        <v>1480</v>
      </c>
      <c r="B43" s="175"/>
      <c r="F43" s="175"/>
      <c r="H43" s="150"/>
    </row>
    <row r="44" spans="1:8" ht="15" customHeight="1" x14ac:dyDescent="0.25">
      <c r="A44" s="157"/>
      <c r="B44" s="157" t="s">
        <v>1479</v>
      </c>
      <c r="C44" s="157" t="s">
        <v>44</v>
      </c>
      <c r="D44" s="157" t="s">
        <v>45</v>
      </c>
      <c r="E44" s="157"/>
      <c r="F44" s="157" t="s">
        <v>46</v>
      </c>
      <c r="G44" s="157" t="s">
        <v>47</v>
      </c>
      <c r="H44" s="150"/>
    </row>
    <row r="45" spans="1:8" x14ac:dyDescent="0.25">
      <c r="A45" s="152" t="s">
        <v>48</v>
      </c>
      <c r="B45" s="175" t="s">
        <v>49</v>
      </c>
      <c r="C45" s="217">
        <v>0.05</v>
      </c>
      <c r="D45" s="182">
        <f>IF(OR(C38="[For completion]",C39="[For completion]"),"Please complete G.3.1.1 and G.3.1.2",(C38/C39-1-MAX(C45,F45)))</f>
        <v>0.25194039633776893</v>
      </c>
      <c r="E45" s="202"/>
      <c r="F45" s="202">
        <v>0.05</v>
      </c>
      <c r="G45" s="152" t="s">
        <v>50</v>
      </c>
      <c r="H45" s="150"/>
    </row>
    <row r="46" spans="1:8" outlineLevel="1" x14ac:dyDescent="0.25">
      <c r="C46" s="202"/>
      <c r="D46" s="202"/>
      <c r="E46" s="202"/>
      <c r="F46" s="202"/>
      <c r="G46" s="169"/>
      <c r="H46" s="150"/>
    </row>
    <row r="47" spans="1:8" outlineLevel="1" x14ac:dyDescent="0.25">
      <c r="A47" s="216" t="s">
        <v>51</v>
      </c>
      <c r="B47" s="216" t="s">
        <v>52</v>
      </c>
      <c r="C47" s="215">
        <f>IF(OR(C38="[For completion]",C39="[For completion]"),"", C38-C39)</f>
        <v>679.36589175998006</v>
      </c>
      <c r="D47" s="202"/>
      <c r="E47" s="202"/>
      <c r="F47" s="202"/>
      <c r="G47" s="169"/>
      <c r="H47" s="150"/>
    </row>
    <row r="48" spans="1:8" outlineLevel="1" x14ac:dyDescent="0.25">
      <c r="A48" s="152" t="s">
        <v>53</v>
      </c>
      <c r="C48" s="169"/>
      <c r="D48" s="169"/>
      <c r="E48" s="169"/>
      <c r="F48" s="169"/>
      <c r="G48" s="169"/>
      <c r="H48" s="150"/>
    </row>
    <row r="49" spans="1:8" outlineLevel="1" x14ac:dyDescent="0.25">
      <c r="A49" s="152" t="s">
        <v>54</v>
      </c>
      <c r="B49" s="154" t="s">
        <v>55</v>
      </c>
      <c r="C49" s="169"/>
      <c r="D49" s="214">
        <v>0.25099833380512598</v>
      </c>
      <c r="E49" s="169"/>
      <c r="F49" s="169"/>
      <c r="G49" s="169"/>
      <c r="H49" s="150"/>
    </row>
    <row r="50" spans="1:8" outlineLevel="1" x14ac:dyDescent="0.25">
      <c r="A50" s="152" t="s">
        <v>56</v>
      </c>
      <c r="B50" s="154" t="s">
        <v>57</v>
      </c>
      <c r="C50" s="169"/>
      <c r="D50" s="214">
        <v>0.23879375659173399</v>
      </c>
      <c r="E50" s="169"/>
      <c r="F50" s="169"/>
      <c r="G50" s="169"/>
      <c r="H50" s="150"/>
    </row>
    <row r="51" spans="1:8" outlineLevel="1" x14ac:dyDescent="0.25">
      <c r="A51" s="152" t="s">
        <v>58</v>
      </c>
      <c r="B51" s="154"/>
      <c r="C51" s="169"/>
      <c r="D51" s="169"/>
      <c r="E51" s="169"/>
      <c r="F51" s="169"/>
      <c r="G51" s="169"/>
      <c r="H51" s="150"/>
    </row>
    <row r="52" spans="1:8" ht="15" customHeight="1" x14ac:dyDescent="0.25">
      <c r="A52" s="157"/>
      <c r="B52" s="158" t="s">
        <v>1478</v>
      </c>
      <c r="C52" s="157" t="s">
        <v>59</v>
      </c>
      <c r="D52" s="157"/>
      <c r="E52" s="156"/>
      <c r="F52" s="155" t="s">
        <v>293</v>
      </c>
      <c r="G52" s="155"/>
      <c r="H52" s="150"/>
    </row>
    <row r="53" spans="1:8" x14ac:dyDescent="0.25">
      <c r="A53" s="152" t="s">
        <v>60</v>
      </c>
      <c r="B53" s="175" t="s">
        <v>61</v>
      </c>
      <c r="C53" s="164">
        <v>2929.3658917600101</v>
      </c>
      <c r="E53" s="190"/>
      <c r="F53" s="184">
        <f>IF($C$58=0,"",IF(C53="[for completion]","",C53/$C$58))</f>
        <v>0.95102439932375749</v>
      </c>
      <c r="G53" s="184"/>
      <c r="H53" s="150"/>
    </row>
    <row r="54" spans="1:8" x14ac:dyDescent="0.25">
      <c r="A54" s="152" t="s">
        <v>62</v>
      </c>
      <c r="B54" s="175" t="s">
        <v>63</v>
      </c>
      <c r="C54" s="164" t="s">
        <v>64</v>
      </c>
      <c r="E54" s="190"/>
      <c r="F54" s="213">
        <v>0</v>
      </c>
      <c r="G54" s="184"/>
      <c r="H54" s="150"/>
    </row>
    <row r="55" spans="1:8" x14ac:dyDescent="0.25">
      <c r="A55" s="152" t="s">
        <v>65</v>
      </c>
      <c r="B55" s="175" t="s">
        <v>66</v>
      </c>
      <c r="C55" s="164" t="s">
        <v>64</v>
      </c>
      <c r="E55" s="190"/>
      <c r="F55" s="213">
        <v>0</v>
      </c>
      <c r="G55" s="184"/>
      <c r="H55" s="150"/>
    </row>
    <row r="56" spans="1:8" x14ac:dyDescent="0.25">
      <c r="A56" s="152" t="s">
        <v>67</v>
      </c>
      <c r="B56" s="175" t="s">
        <v>68</v>
      </c>
      <c r="C56" s="164">
        <v>20</v>
      </c>
      <c r="E56" s="190"/>
      <c r="F56" s="184">
        <f>IF($C$58=0,"",IF(C56="[for completion]","",C56/$C$58))</f>
        <v>6.4930393434216357E-3</v>
      </c>
      <c r="G56" s="184"/>
      <c r="H56" s="150"/>
    </row>
    <row r="57" spans="1:8" x14ac:dyDescent="0.25">
      <c r="A57" s="152" t="s">
        <v>69</v>
      </c>
      <c r="B57" s="152" t="s">
        <v>70</v>
      </c>
      <c r="C57" s="164">
        <v>130.85570281</v>
      </c>
      <c r="E57" s="190"/>
      <c r="F57" s="184">
        <f>IF($C$58=0,"",IF(C57="[for completion]","",C57/$C$58))</f>
        <v>4.2482561332820953E-2</v>
      </c>
      <c r="G57" s="184"/>
      <c r="H57" s="150"/>
    </row>
    <row r="58" spans="1:8" x14ac:dyDescent="0.25">
      <c r="A58" s="152" t="s">
        <v>71</v>
      </c>
      <c r="B58" s="189" t="s">
        <v>72</v>
      </c>
      <c r="C58" s="176">
        <f>SUM(C53:C57)</f>
        <v>3080.22159457001</v>
      </c>
      <c r="D58" s="190"/>
      <c r="E58" s="190"/>
      <c r="F58" s="188">
        <f>SUM(F53:F57)</f>
        <v>1</v>
      </c>
      <c r="G58" s="184"/>
      <c r="H58" s="150"/>
    </row>
    <row r="59" spans="1:8" outlineLevel="1" x14ac:dyDescent="0.25">
      <c r="A59" s="152" t="s">
        <v>73</v>
      </c>
      <c r="B59" s="153"/>
      <c r="C59" s="181"/>
      <c r="E59" s="190"/>
      <c r="F59" s="179"/>
      <c r="G59" s="184"/>
      <c r="H59" s="150"/>
    </row>
    <row r="60" spans="1:8" outlineLevel="1" x14ac:dyDescent="0.25">
      <c r="A60" s="152" t="s">
        <v>74</v>
      </c>
      <c r="B60" s="153"/>
      <c r="C60" s="181"/>
      <c r="E60" s="190"/>
      <c r="F60" s="179"/>
      <c r="G60" s="184"/>
      <c r="H60" s="150"/>
    </row>
    <row r="61" spans="1:8" outlineLevel="1" x14ac:dyDescent="0.25">
      <c r="A61" s="152" t="s">
        <v>75</v>
      </c>
      <c r="B61" s="153"/>
      <c r="C61" s="181"/>
      <c r="E61" s="190"/>
      <c r="F61" s="179"/>
      <c r="G61" s="184"/>
      <c r="H61" s="150"/>
    </row>
    <row r="62" spans="1:8" outlineLevel="1" x14ac:dyDescent="0.25">
      <c r="A62" s="152" t="s">
        <v>76</v>
      </c>
      <c r="B62" s="153"/>
      <c r="C62" s="181"/>
      <c r="E62" s="190"/>
      <c r="F62" s="179"/>
      <c r="G62" s="184"/>
      <c r="H62" s="150"/>
    </row>
    <row r="63" spans="1:8" outlineLevel="1" x14ac:dyDescent="0.25">
      <c r="A63" s="152" t="s">
        <v>77</v>
      </c>
      <c r="B63" s="153"/>
      <c r="C63" s="181"/>
      <c r="E63" s="190"/>
      <c r="F63" s="179"/>
      <c r="G63" s="184"/>
      <c r="H63" s="150"/>
    </row>
    <row r="64" spans="1:8" outlineLevel="1" x14ac:dyDescent="0.25">
      <c r="A64" s="152" t="s">
        <v>78</v>
      </c>
      <c r="B64" s="153"/>
      <c r="C64" s="212"/>
      <c r="D64" s="150"/>
      <c r="E64" s="150"/>
      <c r="F64" s="179"/>
      <c r="G64" s="186"/>
      <c r="H64" s="150"/>
    </row>
    <row r="65" spans="1:8" ht="15" customHeight="1" x14ac:dyDescent="0.25">
      <c r="A65" s="157"/>
      <c r="B65" s="158" t="s">
        <v>79</v>
      </c>
      <c r="C65" s="201" t="s">
        <v>1477</v>
      </c>
      <c r="D65" s="201" t="s">
        <v>1476</v>
      </c>
      <c r="E65" s="156"/>
      <c r="F65" s="155" t="s">
        <v>80</v>
      </c>
      <c r="G65" s="155" t="s">
        <v>81</v>
      </c>
      <c r="H65" s="150"/>
    </row>
    <row r="66" spans="1:8" x14ac:dyDescent="0.25">
      <c r="A66" s="152" t="s">
        <v>82</v>
      </c>
      <c r="B66" s="175" t="s">
        <v>1475</v>
      </c>
      <c r="C66" s="164">
        <v>7.8879851468348896</v>
      </c>
      <c r="D66" s="164" t="s">
        <v>50</v>
      </c>
      <c r="E66" s="196"/>
      <c r="F66" s="211"/>
      <c r="G66" s="210"/>
      <c r="H66" s="150"/>
    </row>
    <row r="67" spans="1:8" x14ac:dyDescent="0.25">
      <c r="B67" s="175"/>
      <c r="E67" s="196"/>
      <c r="F67" s="211"/>
      <c r="G67" s="210"/>
      <c r="H67" s="150"/>
    </row>
    <row r="68" spans="1:8" x14ac:dyDescent="0.25">
      <c r="B68" s="175" t="s">
        <v>84</v>
      </c>
      <c r="C68" s="196"/>
      <c r="D68" s="196"/>
      <c r="E68" s="196"/>
      <c r="F68" s="210"/>
      <c r="G68" s="210"/>
      <c r="H68" s="150"/>
    </row>
    <row r="69" spans="1:8" x14ac:dyDescent="0.25">
      <c r="B69" s="175" t="s">
        <v>85</v>
      </c>
      <c r="E69" s="196"/>
      <c r="F69" s="210"/>
      <c r="G69" s="210"/>
      <c r="H69" s="150"/>
    </row>
    <row r="70" spans="1:8" x14ac:dyDescent="0.25">
      <c r="A70" s="152" t="s">
        <v>86</v>
      </c>
      <c r="B70" s="185" t="s">
        <v>114</v>
      </c>
      <c r="C70" s="164">
        <v>63.821992950000002</v>
      </c>
      <c r="D70" s="164" t="s">
        <v>50</v>
      </c>
      <c r="E70" s="185"/>
      <c r="F70" s="184">
        <f>IF($C$77=0,"",IF(C70="[for completion]","",C70/$C$77))</f>
        <v>2.1786965271059042E-2</v>
      </c>
      <c r="G70" s="179" t="str">
        <f>IF($D$77=0,"",IF(D70="[Mark as ND1 if not relevant]","",D70/$D$77))</f>
        <v/>
      </c>
      <c r="H70" s="150"/>
    </row>
    <row r="71" spans="1:8" x14ac:dyDescent="0.25">
      <c r="A71" s="152" t="s">
        <v>87</v>
      </c>
      <c r="B71" s="185" t="s">
        <v>116</v>
      </c>
      <c r="C71" s="164">
        <v>85.771197200000003</v>
      </c>
      <c r="D71" s="164" t="s">
        <v>50</v>
      </c>
      <c r="E71" s="185"/>
      <c r="F71" s="184">
        <f>IF($C$77=0,"",IF(C71="[for completion]","",C71/$C$77))</f>
        <v>2.927978285036548E-2</v>
      </c>
      <c r="G71" s="179" t="str">
        <f>IF($D$77=0,"",IF(D71="[Mark as ND1 if not relevant]","",D71/$D$77))</f>
        <v/>
      </c>
      <c r="H71" s="150"/>
    </row>
    <row r="72" spans="1:8" x14ac:dyDescent="0.25">
      <c r="A72" s="152" t="s">
        <v>88</v>
      </c>
      <c r="B72" s="185" t="s">
        <v>118</v>
      </c>
      <c r="C72" s="164">
        <v>134.92620262999901</v>
      </c>
      <c r="D72" s="164" t="s">
        <v>50</v>
      </c>
      <c r="E72" s="185"/>
      <c r="F72" s="184">
        <f>IF($C$77=0,"",IF(C72="[for completion]","",C72/$C$77))</f>
        <v>4.6059866747794241E-2</v>
      </c>
      <c r="G72" s="179" t="str">
        <f>IF($D$77=0,"",IF(D72="[Mark as ND1 if not relevant]","",D72/$D$77))</f>
        <v/>
      </c>
      <c r="H72" s="150"/>
    </row>
    <row r="73" spans="1:8" x14ac:dyDescent="0.25">
      <c r="A73" s="152" t="s">
        <v>89</v>
      </c>
      <c r="B73" s="185" t="s">
        <v>120</v>
      </c>
      <c r="C73" s="164">
        <v>154.63835842</v>
      </c>
      <c r="D73" s="164" t="s">
        <v>50</v>
      </c>
      <c r="E73" s="185"/>
      <c r="F73" s="184">
        <f>IF($C$77=0,"",IF(C73="[for completion]","",C73/$C$77))</f>
        <v>5.2789021287843074E-2</v>
      </c>
      <c r="G73" s="179" t="str">
        <f>IF($D$77=0,"",IF(D73="[Mark as ND1 if not relevant]","",D73/$D$77))</f>
        <v/>
      </c>
      <c r="H73" s="150"/>
    </row>
    <row r="74" spans="1:8" x14ac:dyDescent="0.25">
      <c r="A74" s="152" t="s">
        <v>90</v>
      </c>
      <c r="B74" s="185" t="s">
        <v>122</v>
      </c>
      <c r="C74" s="164">
        <v>200.54407187999999</v>
      </c>
      <c r="D74" s="164" t="s">
        <v>50</v>
      </c>
      <c r="E74" s="185"/>
      <c r="F74" s="184">
        <f>IF($C$77=0,"",IF(C74="[for completion]","",C74/$C$77))</f>
        <v>6.8459891761595768E-2</v>
      </c>
      <c r="G74" s="179" t="str">
        <f>IF($D$77=0,"",IF(D74="[Mark as ND1 if not relevant]","",D74/$D$77))</f>
        <v/>
      </c>
      <c r="H74" s="150"/>
    </row>
    <row r="75" spans="1:8" x14ac:dyDescent="0.25">
      <c r="A75" s="152" t="s">
        <v>91</v>
      </c>
      <c r="B75" s="185" t="s">
        <v>124</v>
      </c>
      <c r="C75" s="164">
        <v>1371.3516451600001</v>
      </c>
      <c r="D75" s="164" t="s">
        <v>50</v>
      </c>
      <c r="E75" s="185"/>
      <c r="F75" s="184">
        <f>IF($C$77=0,"",IF(C75="[for completion]","",C75/$C$77))</f>
        <v>0.46813941850605595</v>
      </c>
      <c r="G75" s="179" t="str">
        <f>IF($D$77=0,"",IF(D75="[Mark as ND1 if not relevant]","",D75/$D$77))</f>
        <v/>
      </c>
      <c r="H75" s="150"/>
    </row>
    <row r="76" spans="1:8" x14ac:dyDescent="0.25">
      <c r="A76" s="152" t="s">
        <v>92</v>
      </c>
      <c r="B76" s="185" t="s">
        <v>126</v>
      </c>
      <c r="C76" s="164">
        <v>918.31242352000004</v>
      </c>
      <c r="D76" s="164" t="s">
        <v>50</v>
      </c>
      <c r="E76" s="185"/>
      <c r="F76" s="184">
        <f>IF($C$77=0,"",IF(C76="[for completion]","",C76/$C$77))</f>
        <v>0.31348505357528644</v>
      </c>
      <c r="G76" s="179" t="str">
        <f>IF($D$77=0,"",IF(D76="[Mark as ND1 if not relevant]","",D76/$D$77))</f>
        <v/>
      </c>
      <c r="H76" s="150"/>
    </row>
    <row r="77" spans="1:8" x14ac:dyDescent="0.25">
      <c r="A77" s="152" t="s">
        <v>93</v>
      </c>
      <c r="B77" s="183" t="s">
        <v>72</v>
      </c>
      <c r="C77" s="176">
        <f>SUM(C70:C76)</f>
        <v>2929.3658917599992</v>
      </c>
      <c r="D77" s="176">
        <f>SUM(D70:D76)</f>
        <v>0</v>
      </c>
      <c r="E77" s="175"/>
      <c r="F77" s="187">
        <f>SUM(F70:F76)</f>
        <v>1</v>
      </c>
      <c r="G77" s="187">
        <f>SUM(G70:G76)</f>
        <v>0</v>
      </c>
      <c r="H77" s="150"/>
    </row>
    <row r="78" spans="1:8" outlineLevel="1" x14ac:dyDescent="0.25">
      <c r="A78" s="152" t="s">
        <v>95</v>
      </c>
      <c r="B78" s="205" t="s">
        <v>96</v>
      </c>
      <c r="C78" s="164">
        <v>0.65188818000000004</v>
      </c>
      <c r="D78" s="176"/>
      <c r="E78" s="175"/>
      <c r="F78" s="179">
        <f>IF($C$77=0,"",IF(C78="[for completion]","",C78/$C$77))</f>
        <v>2.225355944212E-4</v>
      </c>
      <c r="G78" s="179" t="str">
        <f>IF($D$77=0,"",IF(D78="[for completion]","",D78/$D$77))</f>
        <v/>
      </c>
      <c r="H78" s="150"/>
    </row>
    <row r="79" spans="1:8" outlineLevel="1" x14ac:dyDescent="0.25">
      <c r="A79" s="152" t="s">
        <v>97</v>
      </c>
      <c r="B79" s="205" t="s">
        <v>98</v>
      </c>
      <c r="C79" s="164">
        <v>29.645110509999999</v>
      </c>
      <c r="D79" s="176"/>
      <c r="E79" s="175"/>
      <c r="F79" s="179">
        <f>IF($C$77=0,"",IF(C79="[for completion]","",C79/$C$77))</f>
        <v>1.0119975313902782E-2</v>
      </c>
      <c r="G79" s="179" t="str">
        <f>IF($D$77=0,"",IF(D79="[for completion]","",D79/$D$77))</f>
        <v/>
      </c>
      <c r="H79" s="150"/>
    </row>
    <row r="80" spans="1:8" outlineLevel="1" x14ac:dyDescent="0.25">
      <c r="A80" s="152" t="s">
        <v>99</v>
      </c>
      <c r="B80" s="205" t="s">
        <v>1471</v>
      </c>
      <c r="C80" s="164">
        <v>33.52499426</v>
      </c>
      <c r="D80" s="176"/>
      <c r="E80" s="175"/>
      <c r="F80" s="179">
        <f>IF($C$77=0,"",IF(C80="[for completion]","",C80/$C$77))</f>
        <v>1.1444454362735059E-2</v>
      </c>
      <c r="G80" s="179" t="str">
        <f>IF($D$77=0,"",IF(D80="[for completion]","",D80/$D$77))</f>
        <v/>
      </c>
      <c r="H80" s="150"/>
    </row>
    <row r="81" spans="1:8" outlineLevel="1" x14ac:dyDescent="0.25">
      <c r="A81" s="152" t="s">
        <v>100</v>
      </c>
      <c r="B81" s="205" t="s">
        <v>101</v>
      </c>
      <c r="C81" s="164">
        <v>37.891183799999901</v>
      </c>
      <c r="D81" s="176"/>
      <c r="E81" s="175"/>
      <c r="F81" s="179">
        <f>IF($C$77=0,"",IF(C81="[for completion]","",C81/$C$77))</f>
        <v>1.2934944011802639E-2</v>
      </c>
      <c r="G81" s="179" t="str">
        <f>IF($D$77=0,"",IF(D81="[for completion]","",D81/$D$77))</f>
        <v/>
      </c>
      <c r="H81" s="150"/>
    </row>
    <row r="82" spans="1:8" outlineLevel="1" x14ac:dyDescent="0.25">
      <c r="A82" s="152" t="s">
        <v>102</v>
      </c>
      <c r="B82" s="205" t="s">
        <v>1470</v>
      </c>
      <c r="C82" s="164">
        <v>47.880013399999903</v>
      </c>
      <c r="D82" s="176"/>
      <c r="E82" s="175"/>
      <c r="F82" s="179">
        <f>IF($C$77=0,"",IF(C82="[for completion]","",C82/$C$77))</f>
        <v>1.6344838838562772E-2</v>
      </c>
      <c r="G82" s="179" t="str">
        <f>IF($D$77=0,"",IF(D82="[for completion]","",D82/$D$77))</f>
        <v/>
      </c>
      <c r="H82" s="150"/>
    </row>
    <row r="83" spans="1:8" outlineLevel="1" x14ac:dyDescent="0.25">
      <c r="A83" s="152" t="s">
        <v>103</v>
      </c>
      <c r="B83" s="205"/>
      <c r="C83" s="190"/>
      <c r="D83" s="190"/>
      <c r="E83" s="175"/>
      <c r="F83" s="184"/>
      <c r="G83" s="184"/>
      <c r="H83" s="150"/>
    </row>
    <row r="84" spans="1:8" outlineLevel="1" x14ac:dyDescent="0.25">
      <c r="A84" s="152" t="s">
        <v>104</v>
      </c>
      <c r="B84" s="205"/>
      <c r="C84" s="190"/>
      <c r="D84" s="190"/>
      <c r="E84" s="175"/>
      <c r="F84" s="184"/>
      <c r="G84" s="184"/>
      <c r="H84" s="150"/>
    </row>
    <row r="85" spans="1:8" outlineLevel="1" x14ac:dyDescent="0.25">
      <c r="A85" s="152" t="s">
        <v>105</v>
      </c>
      <c r="B85" s="205"/>
      <c r="C85" s="190"/>
      <c r="D85" s="190"/>
      <c r="E85" s="175"/>
      <c r="F85" s="184"/>
      <c r="G85" s="184"/>
      <c r="H85" s="150"/>
    </row>
    <row r="86" spans="1:8" outlineLevel="1" x14ac:dyDescent="0.25">
      <c r="A86" s="152" t="s">
        <v>106</v>
      </c>
      <c r="B86" s="183"/>
      <c r="C86" s="190"/>
      <c r="D86" s="190"/>
      <c r="E86" s="175"/>
      <c r="F86" s="184"/>
      <c r="G86" s="184" t="str">
        <f>IF($D$77=0,"",IF(D86="[for completion]","",D86/$D$77))</f>
        <v/>
      </c>
      <c r="H86" s="150"/>
    </row>
    <row r="87" spans="1:8" outlineLevel="1" x14ac:dyDescent="0.25">
      <c r="A87" s="152" t="s">
        <v>1474</v>
      </c>
      <c r="B87" s="205"/>
      <c r="C87" s="190"/>
      <c r="D87" s="190"/>
      <c r="E87" s="175"/>
      <c r="F87" s="184"/>
      <c r="G87" s="184" t="str">
        <f>IF($D$77=0,"",IF(D87="[for completion]","",D87/$D$77))</f>
        <v/>
      </c>
      <c r="H87" s="150"/>
    </row>
    <row r="88" spans="1:8" ht="15" customHeight="1" x14ac:dyDescent="0.25">
      <c r="A88" s="157"/>
      <c r="B88" s="158" t="s">
        <v>107</v>
      </c>
      <c r="C88" s="201" t="s">
        <v>1473</v>
      </c>
      <c r="D88" s="201" t="s">
        <v>108</v>
      </c>
      <c r="E88" s="156"/>
      <c r="F88" s="155" t="s">
        <v>1472</v>
      </c>
      <c r="G88" s="157" t="s">
        <v>109</v>
      </c>
      <c r="H88" s="150"/>
    </row>
    <row r="89" spans="1:8" x14ac:dyDescent="0.25">
      <c r="A89" s="152" t="s">
        <v>110</v>
      </c>
      <c r="B89" s="175" t="s">
        <v>83</v>
      </c>
      <c r="C89" s="164">
        <v>2.2812785388127899</v>
      </c>
      <c r="D89" s="164">
        <v>3.2812785388127899</v>
      </c>
      <c r="E89" s="196"/>
      <c r="F89" s="209"/>
      <c r="G89" s="206"/>
      <c r="H89" s="150"/>
    </row>
    <row r="90" spans="1:8" x14ac:dyDescent="0.25">
      <c r="B90" s="175"/>
      <c r="C90" s="207"/>
      <c r="D90" s="207"/>
      <c r="E90" s="196"/>
      <c r="F90" s="209"/>
      <c r="G90" s="206"/>
      <c r="H90" s="150"/>
    </row>
    <row r="91" spans="1:8" x14ac:dyDescent="0.25">
      <c r="B91" s="175" t="s">
        <v>111</v>
      </c>
      <c r="C91" s="208"/>
      <c r="D91" s="208"/>
      <c r="E91" s="196"/>
      <c r="F91" s="206"/>
      <c r="G91" s="206"/>
      <c r="H91" s="150"/>
    </row>
    <row r="92" spans="1:8" x14ac:dyDescent="0.25">
      <c r="A92" s="152" t="s">
        <v>112</v>
      </c>
      <c r="B92" s="175" t="s">
        <v>85</v>
      </c>
      <c r="C92" s="207"/>
      <c r="D92" s="207"/>
      <c r="E92" s="196"/>
      <c r="F92" s="206"/>
      <c r="G92" s="206"/>
      <c r="H92" s="150"/>
    </row>
    <row r="93" spans="1:8" x14ac:dyDescent="0.25">
      <c r="A93" s="152" t="s">
        <v>113</v>
      </c>
      <c r="B93" s="185" t="s">
        <v>114</v>
      </c>
      <c r="C93" s="164">
        <v>500</v>
      </c>
      <c r="D93" s="164">
        <v>0</v>
      </c>
      <c r="E93" s="185"/>
      <c r="F93" s="179">
        <f>IF($C$100=0,"",IF(C93="[for completion]","",IF(C93="","",C93/$C$100)))</f>
        <v>0.22222222222222221</v>
      </c>
      <c r="G93" s="179">
        <f>IF($D$100=0,"",IF(D93="[Mark as ND1 if not relevant]","",IF(D93="","",D93/$D$100)))</f>
        <v>0</v>
      </c>
      <c r="H93" s="150"/>
    </row>
    <row r="94" spans="1:8" x14ac:dyDescent="0.25">
      <c r="A94" s="152" t="s">
        <v>115</v>
      </c>
      <c r="B94" s="185" t="s">
        <v>116</v>
      </c>
      <c r="C94" s="164">
        <v>0</v>
      </c>
      <c r="D94" s="164">
        <v>500</v>
      </c>
      <c r="E94" s="185"/>
      <c r="F94" s="179">
        <f>IF($C$100=0,"",IF(C94="[for completion]","",IF(C94="","",C94/$C$100)))</f>
        <v>0</v>
      </c>
      <c r="G94" s="179">
        <f>IF($D$100=0,"",IF(D94="[Mark as ND1 if not relevant]","",IF(D94="","",D94/$D$100)))</f>
        <v>0.22222222222222221</v>
      </c>
      <c r="H94" s="150"/>
    </row>
    <row r="95" spans="1:8" x14ac:dyDescent="0.25">
      <c r="A95" s="152" t="s">
        <v>117</v>
      </c>
      <c r="B95" s="185" t="s">
        <v>118</v>
      </c>
      <c r="C95" s="164">
        <v>750</v>
      </c>
      <c r="D95" s="164">
        <v>0</v>
      </c>
      <c r="E95" s="185"/>
      <c r="F95" s="179">
        <f>IF($C$100=0,"",IF(C95="[for completion]","",IF(C95="","",C95/$C$100)))</f>
        <v>0.33333333333333331</v>
      </c>
      <c r="G95" s="179">
        <f>IF($D$100=0,"",IF(D95="[Mark as ND1 if not relevant]","",IF(D95="","",D95/$D$100)))</f>
        <v>0</v>
      </c>
      <c r="H95" s="150"/>
    </row>
    <row r="96" spans="1:8" x14ac:dyDescent="0.25">
      <c r="A96" s="152" t="s">
        <v>119</v>
      </c>
      <c r="B96" s="185" t="s">
        <v>120</v>
      </c>
      <c r="C96" s="164">
        <v>1000</v>
      </c>
      <c r="D96" s="164">
        <v>750</v>
      </c>
      <c r="E96" s="185"/>
      <c r="F96" s="179">
        <f>IF($C$100=0,"",IF(C96="[for completion]","",IF(C96="","",C96/$C$100)))</f>
        <v>0.44444444444444442</v>
      </c>
      <c r="G96" s="179">
        <f>IF($D$100=0,"",IF(D96="[Mark as ND1 if not relevant]","",IF(D96="","",D96/$D$100)))</f>
        <v>0.33333333333333331</v>
      </c>
      <c r="H96" s="150"/>
    </row>
    <row r="97" spans="1:8" x14ac:dyDescent="0.25">
      <c r="A97" s="152" t="s">
        <v>121</v>
      </c>
      <c r="B97" s="185" t="s">
        <v>122</v>
      </c>
      <c r="C97" s="164">
        <v>0</v>
      </c>
      <c r="D97" s="164">
        <v>1000</v>
      </c>
      <c r="E97" s="185"/>
      <c r="F97" s="179">
        <f>IF($C$100=0,"",IF(C97="[for completion]","",IF(C97="","",C97/$C$100)))</f>
        <v>0</v>
      </c>
      <c r="G97" s="179">
        <f>IF($D$100=0,"",IF(D97="[Mark as ND1 if not relevant]","",IF(D97="","",D97/$D$100)))</f>
        <v>0.44444444444444442</v>
      </c>
    </row>
    <row r="98" spans="1:8" x14ac:dyDescent="0.25">
      <c r="A98" s="152" t="s">
        <v>123</v>
      </c>
      <c r="B98" s="185" t="s">
        <v>124</v>
      </c>
      <c r="C98" s="164">
        <v>0</v>
      </c>
      <c r="D98" s="164">
        <v>0</v>
      </c>
      <c r="E98" s="185"/>
      <c r="F98" s="179">
        <f>IF($C$100=0,"",IF(C98="[for completion]","",IF(C98="","",C98/$C$100)))</f>
        <v>0</v>
      </c>
      <c r="G98" s="179">
        <f>IF($D$100=0,"",IF(D98="[Mark as ND1 if not relevant]","",IF(D98="","",D98/$D$100)))</f>
        <v>0</v>
      </c>
    </row>
    <row r="99" spans="1:8" x14ac:dyDescent="0.25">
      <c r="A99" s="152" t="s">
        <v>125</v>
      </c>
      <c r="B99" s="185" t="s">
        <v>126</v>
      </c>
      <c r="C99" s="164">
        <v>0</v>
      </c>
      <c r="D99" s="164">
        <v>0</v>
      </c>
      <c r="E99" s="185"/>
      <c r="F99" s="179">
        <f>IF($C$100=0,"",IF(C99="[for completion]","",IF(C99="","",C99/$C$100)))</f>
        <v>0</v>
      </c>
      <c r="G99" s="179">
        <f>IF($D$100=0,"",IF(D99="[Mark as ND1 if not relevant]","",IF(D99="","",D99/$D$100)))</f>
        <v>0</v>
      </c>
    </row>
    <row r="100" spans="1:8" x14ac:dyDescent="0.25">
      <c r="A100" s="152" t="s">
        <v>127</v>
      </c>
      <c r="B100" s="183" t="s">
        <v>72</v>
      </c>
      <c r="C100" s="176">
        <f>SUM(C93:C99)</f>
        <v>2250</v>
      </c>
      <c r="D100" s="176">
        <f>SUM(D93:D99)</f>
        <v>2250</v>
      </c>
      <c r="E100" s="175"/>
      <c r="F100" s="187">
        <f>SUM(F93:F99)</f>
        <v>1</v>
      </c>
      <c r="G100" s="187">
        <f>SUM(G93:G99)</f>
        <v>1</v>
      </c>
    </row>
    <row r="101" spans="1:8" outlineLevel="1" x14ac:dyDescent="0.25">
      <c r="A101" s="152" t="s">
        <v>128</v>
      </c>
      <c r="B101" s="205" t="s">
        <v>96</v>
      </c>
      <c r="C101" s="164">
        <v>0</v>
      </c>
      <c r="D101" s="176"/>
      <c r="E101" s="175"/>
      <c r="F101" s="179">
        <f>IF($C$100=0,"",IF(C101="[for completion]","",C101/$C$100))</f>
        <v>0</v>
      </c>
      <c r="G101" s="179">
        <f>IF($D$100=0,"",IF(D101="[for completion]","",D101/$D$100))</f>
        <v>0</v>
      </c>
    </row>
    <row r="102" spans="1:8" outlineLevel="1" x14ac:dyDescent="0.25">
      <c r="A102" s="152" t="s">
        <v>129</v>
      </c>
      <c r="B102" s="205" t="s">
        <v>98</v>
      </c>
      <c r="C102" s="164">
        <v>500</v>
      </c>
      <c r="D102" s="176"/>
      <c r="E102" s="175"/>
      <c r="F102" s="179">
        <f>IF($C$100=0,"",IF(C102="[for completion]","",C102/$C$100))</f>
        <v>0.22222222222222221</v>
      </c>
      <c r="G102" s="179">
        <f>IF($D$100=0,"",IF(D102="[for completion]","",D102/$D$100))</f>
        <v>0</v>
      </c>
    </row>
    <row r="103" spans="1:8" outlineLevel="1" x14ac:dyDescent="0.25">
      <c r="A103" s="152" t="s">
        <v>130</v>
      </c>
      <c r="B103" s="205" t="s">
        <v>1471</v>
      </c>
      <c r="C103" s="164">
        <v>0</v>
      </c>
      <c r="D103" s="176"/>
      <c r="E103" s="175"/>
      <c r="F103" s="179">
        <f>IF($C$100=0,"",IF(C103="[for completion]","",C103/$C$100))</f>
        <v>0</v>
      </c>
      <c r="G103" s="179">
        <f>IF($D$100=0,"",IF(D103="[for completion]","",D103/$D$100))</f>
        <v>0</v>
      </c>
    </row>
    <row r="104" spans="1:8" outlineLevel="1" x14ac:dyDescent="0.25">
      <c r="A104" s="152" t="s">
        <v>131</v>
      </c>
      <c r="B104" s="205" t="s">
        <v>101</v>
      </c>
      <c r="C104" s="164">
        <v>0</v>
      </c>
      <c r="D104" s="176"/>
      <c r="E104" s="175"/>
      <c r="F104" s="179">
        <f>IF($C$100=0,"",IF(C104="[for completion]","",C104/$C$100))</f>
        <v>0</v>
      </c>
      <c r="G104" s="179">
        <f>IF($D$100=0,"",IF(D104="[for completion]","",D104/$D$100))</f>
        <v>0</v>
      </c>
    </row>
    <row r="105" spans="1:8" outlineLevel="1" x14ac:dyDescent="0.25">
      <c r="A105" s="152" t="s">
        <v>132</v>
      </c>
      <c r="B105" s="205" t="s">
        <v>1470</v>
      </c>
      <c r="C105" s="164">
        <v>0</v>
      </c>
      <c r="D105" s="176"/>
      <c r="E105" s="175"/>
      <c r="F105" s="179">
        <f>IF($C$100=0,"",IF(C105="[for completion]","",C105/$C$100))</f>
        <v>0</v>
      </c>
      <c r="G105" s="179">
        <f>IF($D$100=0,"",IF(D105="[for completion]","",D105/$D$100))</f>
        <v>0</v>
      </c>
    </row>
    <row r="106" spans="1:8" outlineLevel="1" x14ac:dyDescent="0.25">
      <c r="A106" s="152" t="s">
        <v>133</v>
      </c>
      <c r="B106" s="205"/>
      <c r="C106" s="190"/>
      <c r="D106" s="190"/>
      <c r="E106" s="175"/>
      <c r="F106" s="184"/>
      <c r="G106" s="184"/>
    </row>
    <row r="107" spans="1:8" outlineLevel="1" x14ac:dyDescent="0.25">
      <c r="A107" s="152" t="s">
        <v>134</v>
      </c>
      <c r="B107" s="205"/>
      <c r="C107" s="190"/>
      <c r="D107" s="190"/>
      <c r="E107" s="175"/>
      <c r="F107" s="184"/>
      <c r="G107" s="184"/>
    </row>
    <row r="108" spans="1:8" outlineLevel="1" x14ac:dyDescent="0.25">
      <c r="A108" s="152" t="s">
        <v>135</v>
      </c>
      <c r="B108" s="183"/>
      <c r="C108" s="190"/>
      <c r="D108" s="190"/>
      <c r="E108" s="175"/>
      <c r="F108" s="184"/>
      <c r="G108" s="184"/>
    </row>
    <row r="109" spans="1:8" outlineLevel="1" x14ac:dyDescent="0.25">
      <c r="A109" s="152" t="s">
        <v>136</v>
      </c>
      <c r="B109" s="205"/>
      <c r="C109" s="190"/>
      <c r="D109" s="190"/>
      <c r="E109" s="175"/>
      <c r="F109" s="184"/>
      <c r="G109" s="184"/>
    </row>
    <row r="110" spans="1:8" outlineLevel="1" x14ac:dyDescent="0.25">
      <c r="A110" s="152" t="s">
        <v>137</v>
      </c>
      <c r="B110" s="205"/>
      <c r="C110" s="190"/>
      <c r="D110" s="190"/>
      <c r="E110" s="175"/>
      <c r="F110" s="184"/>
      <c r="G110" s="184"/>
    </row>
    <row r="111" spans="1:8" ht="15" customHeight="1" x14ac:dyDescent="0.25">
      <c r="A111" s="157"/>
      <c r="B111" s="204" t="s">
        <v>1469</v>
      </c>
      <c r="C111" s="155" t="s">
        <v>138</v>
      </c>
      <c r="D111" s="155" t="s">
        <v>139</v>
      </c>
      <c r="E111" s="156"/>
      <c r="F111" s="155" t="s">
        <v>140</v>
      </c>
      <c r="G111" s="155" t="s">
        <v>141</v>
      </c>
    </row>
    <row r="112" spans="1:8" s="203" customFormat="1" x14ac:dyDescent="0.25">
      <c r="A112" s="152" t="s">
        <v>142</v>
      </c>
      <c r="B112" s="175" t="s">
        <v>1</v>
      </c>
      <c r="C112" s="164">
        <v>2929.3658917599801</v>
      </c>
      <c r="D112" s="178">
        <v>0</v>
      </c>
      <c r="E112" s="184"/>
      <c r="F112" s="179">
        <f>IF($C$131=0,"",IF(C112="[for completion]","",IF(C112="","",C112/$C$131)))</f>
        <v>1</v>
      </c>
      <c r="G112" s="179" t="str">
        <f>IF($D$131=0,"",IF(D112="[for completion]","",IF(D112="","",D112/$D$131)))</f>
        <v/>
      </c>
      <c r="H112" s="151"/>
    </row>
    <row r="113" spans="1:8" s="203" customFormat="1" x14ac:dyDescent="0.25">
      <c r="A113" s="152" t="s">
        <v>144</v>
      </c>
      <c r="B113" s="175" t="s">
        <v>145</v>
      </c>
      <c r="C113" s="181"/>
      <c r="D113" s="181"/>
      <c r="E113" s="184"/>
      <c r="F113" s="179" t="str">
        <f>IF($C$131=0,"",IF(C113="[for completion]","",IF(C113="","",C113/$C$131)))</f>
        <v/>
      </c>
      <c r="G113" s="179" t="str">
        <f>IF($D$131=0,"",IF(D113="[for completion]","",IF(D113="","",D113/$D$131)))</f>
        <v/>
      </c>
      <c r="H113" s="151"/>
    </row>
    <row r="114" spans="1:8" s="203" customFormat="1" x14ac:dyDescent="0.25">
      <c r="A114" s="152" t="s">
        <v>146</v>
      </c>
      <c r="B114" s="175" t="s">
        <v>147</v>
      </c>
      <c r="C114" s="181"/>
      <c r="D114" s="181"/>
      <c r="E114" s="184"/>
      <c r="F114" s="179" t="str">
        <f>IF($C$131=0,"",IF(C114="[for completion]","",IF(C114="","",C114/$C$131)))</f>
        <v/>
      </c>
      <c r="G114" s="179" t="str">
        <f>IF($D$131=0,"",IF(D114="[for completion]","",IF(D114="","",D114/$D$131)))</f>
        <v/>
      </c>
      <c r="H114" s="151"/>
    </row>
    <row r="115" spans="1:8" s="203" customFormat="1" x14ac:dyDescent="0.25">
      <c r="A115" s="152" t="s">
        <v>148</v>
      </c>
      <c r="B115" s="175" t="s">
        <v>149</v>
      </c>
      <c r="C115" s="181"/>
      <c r="D115" s="181"/>
      <c r="E115" s="184"/>
      <c r="F115" s="179" t="str">
        <f>IF($C$131=0,"",IF(C115="[for completion]","",IF(C115="","",C115/$C$131)))</f>
        <v/>
      </c>
      <c r="G115" s="179" t="str">
        <f>IF($D$131=0,"",IF(D115="[for completion]","",IF(D115="","",D115/$D$131)))</f>
        <v/>
      </c>
      <c r="H115" s="151"/>
    </row>
    <row r="116" spans="1:8" s="203" customFormat="1" x14ac:dyDescent="0.25">
      <c r="A116" s="152" t="s">
        <v>150</v>
      </c>
      <c r="B116" s="175" t="s">
        <v>151</v>
      </c>
      <c r="C116" s="181"/>
      <c r="D116" s="181"/>
      <c r="E116" s="184"/>
      <c r="F116" s="179" t="str">
        <f>IF($C$131=0,"",IF(C116="[for completion]","",IF(C116="","",C116/$C$131)))</f>
        <v/>
      </c>
      <c r="G116" s="179" t="str">
        <f>IF($D$131=0,"",IF(D116="[for completion]","",IF(D116="","",D116/$D$131)))</f>
        <v/>
      </c>
      <c r="H116" s="151"/>
    </row>
    <row r="117" spans="1:8" s="203" customFormat="1" x14ac:dyDescent="0.25">
      <c r="A117" s="152" t="s">
        <v>152</v>
      </c>
      <c r="B117" s="175" t="s">
        <v>153</v>
      </c>
      <c r="C117" s="181"/>
      <c r="D117" s="181"/>
      <c r="E117" s="175"/>
      <c r="F117" s="179" t="str">
        <f>IF($C$131=0,"",IF(C117="[for completion]","",IF(C117="","",C117/$C$131)))</f>
        <v/>
      </c>
      <c r="G117" s="179" t="str">
        <f>IF($D$131=0,"",IF(D117="[for completion]","",IF(D117="","",D117/$D$131)))</f>
        <v/>
      </c>
      <c r="H117" s="151"/>
    </row>
    <row r="118" spans="1:8" x14ac:dyDescent="0.25">
      <c r="A118" s="152" t="s">
        <v>154</v>
      </c>
      <c r="B118" s="175" t="s">
        <v>155</v>
      </c>
      <c r="C118" s="181"/>
      <c r="D118" s="181"/>
      <c r="E118" s="175"/>
      <c r="F118" s="179" t="str">
        <f>IF($C$131=0,"",IF(C118="[for completion]","",IF(C118="","",C118/$C$131)))</f>
        <v/>
      </c>
      <c r="G118" s="179" t="str">
        <f>IF($D$131=0,"",IF(D118="[for completion]","",IF(D118="","",D118/$D$131)))</f>
        <v/>
      </c>
    </row>
    <row r="119" spans="1:8" x14ac:dyDescent="0.25">
      <c r="A119" s="152" t="s">
        <v>156</v>
      </c>
      <c r="B119" s="175" t="s">
        <v>157</v>
      </c>
      <c r="C119" s="181"/>
      <c r="D119" s="181"/>
      <c r="E119" s="175"/>
      <c r="F119" s="179" t="str">
        <f>IF($C$131=0,"",IF(C119="[for completion]","",IF(C119="","",C119/$C$131)))</f>
        <v/>
      </c>
      <c r="G119" s="179" t="str">
        <f>IF($D$131=0,"",IF(D119="[for completion]","",IF(D119="","",D119/$D$131)))</f>
        <v/>
      </c>
    </row>
    <row r="120" spans="1:8" x14ac:dyDescent="0.25">
      <c r="A120" s="152" t="s">
        <v>158</v>
      </c>
      <c r="B120" s="175" t="s">
        <v>159</v>
      </c>
      <c r="C120" s="181"/>
      <c r="D120" s="181"/>
      <c r="E120" s="175"/>
      <c r="F120" s="179" t="str">
        <f>IF($C$131=0,"",IF(C120="[for completion]","",IF(C120="","",C120/$C$131)))</f>
        <v/>
      </c>
      <c r="G120" s="179" t="str">
        <f>IF($D$131=0,"",IF(D120="[for completion]","",IF(D120="","",D120/$D$131)))</f>
        <v/>
      </c>
    </row>
    <row r="121" spans="1:8" x14ac:dyDescent="0.25">
      <c r="A121" s="152" t="s">
        <v>160</v>
      </c>
      <c r="B121" s="152" t="s">
        <v>161</v>
      </c>
      <c r="C121" s="181"/>
      <c r="D121" s="181"/>
      <c r="F121" s="179" t="str">
        <f>IF($C$131=0,"",IF(C121="[for completion]","",IF(C121="","",C121/$C$131)))</f>
        <v/>
      </c>
      <c r="G121" s="179" t="str">
        <f>IF($D$131=0,"",IF(D121="[for completion]","",IF(D121="","",D121/$D$131)))</f>
        <v/>
      </c>
    </row>
    <row r="122" spans="1:8" x14ac:dyDescent="0.25">
      <c r="A122" s="152" t="s">
        <v>162</v>
      </c>
      <c r="B122" s="175" t="s">
        <v>163</v>
      </c>
      <c r="C122" s="181"/>
      <c r="D122" s="181"/>
      <c r="E122" s="175"/>
      <c r="F122" s="179" t="str">
        <f>IF($C$131=0,"",IF(C122="[for completion]","",IF(C122="","",C122/$C$131)))</f>
        <v/>
      </c>
      <c r="G122" s="179" t="str">
        <f>IF($D$131=0,"",IF(D122="[for completion]","",IF(D122="","",D122/$D$131)))</f>
        <v/>
      </c>
    </row>
    <row r="123" spans="1:8" x14ac:dyDescent="0.25">
      <c r="A123" s="152" t="s">
        <v>164</v>
      </c>
      <c r="B123" s="175" t="s">
        <v>165</v>
      </c>
      <c r="C123" s="181"/>
      <c r="D123" s="181"/>
      <c r="E123" s="175"/>
      <c r="F123" s="179" t="str">
        <f>IF($C$131=0,"",IF(C123="[for completion]","",IF(C123="","",C123/$C$131)))</f>
        <v/>
      </c>
      <c r="G123" s="179" t="str">
        <f>IF($D$131=0,"",IF(D123="[for completion]","",IF(D123="","",D123/$D$131)))</f>
        <v/>
      </c>
    </row>
    <row r="124" spans="1:8" x14ac:dyDescent="0.25">
      <c r="A124" s="152" t="s">
        <v>166</v>
      </c>
      <c r="B124" s="175" t="s">
        <v>167</v>
      </c>
      <c r="C124" s="181"/>
      <c r="D124" s="181"/>
      <c r="E124" s="175"/>
      <c r="F124" s="179" t="str">
        <f>IF($C$131=0,"",IF(C124="[for completion]","",IF(C124="","",C124/$C$131)))</f>
        <v/>
      </c>
      <c r="G124" s="179" t="str">
        <f>IF($D$131=0,"",IF(D124="[for completion]","",IF(D124="","",D124/$D$131)))</f>
        <v/>
      </c>
    </row>
    <row r="125" spans="1:8" x14ac:dyDescent="0.25">
      <c r="A125" s="152" t="s">
        <v>168</v>
      </c>
      <c r="B125" s="152" t="s">
        <v>1468</v>
      </c>
      <c r="C125" s="181"/>
      <c r="D125" s="181"/>
      <c r="E125" s="175"/>
      <c r="F125" s="179" t="str">
        <f>IF($C$131=0,"",IF(C126="[for completion]","",IF(C126="","",C126/$C$131)))</f>
        <v/>
      </c>
      <c r="G125" s="179" t="str">
        <f>IF($D$131=0,"",IF(D126="[for completion]","",IF(D126="","",D126/$D$131)))</f>
        <v/>
      </c>
    </row>
    <row r="126" spans="1:8" x14ac:dyDescent="0.25">
      <c r="A126" s="152" t="s">
        <v>170</v>
      </c>
      <c r="B126" s="185" t="s">
        <v>169</v>
      </c>
      <c r="C126" s="181"/>
      <c r="D126" s="181"/>
      <c r="E126" s="175"/>
      <c r="F126" s="179" t="str">
        <f>IF($C$131=0,"",IF(C127="[for completion]","",IF(C127="","",C127/$C$131)))</f>
        <v/>
      </c>
      <c r="G126" s="179" t="str">
        <f>IF($D$131=0,"",IF(D127="[for completion]","",IF(D127="","",D127/$D$131)))</f>
        <v/>
      </c>
    </row>
    <row r="127" spans="1:8" x14ac:dyDescent="0.25">
      <c r="A127" s="152" t="s">
        <v>172</v>
      </c>
      <c r="B127" s="175" t="s">
        <v>171</v>
      </c>
      <c r="C127" s="181"/>
      <c r="D127" s="181"/>
      <c r="E127" s="175"/>
      <c r="F127" s="179" t="str">
        <f>IF($C$131=0,"",IF(C128="[for completion]","",IF(C128="","",C128/$C$131)))</f>
        <v/>
      </c>
      <c r="G127" s="179" t="str">
        <f>IF($D$131=0,"",IF(D128="[for completion]","",IF(D128="","",D128/$D$131)))</f>
        <v/>
      </c>
    </row>
    <row r="128" spans="1:8" x14ac:dyDescent="0.25">
      <c r="A128" s="152" t="s">
        <v>174</v>
      </c>
      <c r="B128" s="175" t="s">
        <v>173</v>
      </c>
      <c r="C128" s="181"/>
      <c r="D128" s="181"/>
      <c r="E128" s="175"/>
      <c r="F128" s="179" t="str">
        <f>IF($C$131=0,"",IF(C129="[for completion]","",IF(C129="","",C129/$C$131)))</f>
        <v/>
      </c>
      <c r="G128" s="179" t="str">
        <f>IF($D$131=0,"",IF(D129="[for completion]","",IF(D129="","",D129/$D$131)))</f>
        <v/>
      </c>
    </row>
    <row r="129" spans="1:8" x14ac:dyDescent="0.25">
      <c r="A129" s="152" t="s">
        <v>176</v>
      </c>
      <c r="B129" s="175" t="s">
        <v>175</v>
      </c>
      <c r="C129" s="181"/>
      <c r="D129" s="181"/>
      <c r="E129" s="175"/>
      <c r="F129" s="179" t="str">
        <f>IF($C$131=0,"",IF(C130="[for completion]","",IF(C130="","",C130/$C$131)))</f>
        <v/>
      </c>
      <c r="G129" s="179" t="str">
        <f>IF($D$131=0,"",IF(D130="[for completion]","",IF(D130="","",D130/$D$131)))</f>
        <v/>
      </c>
    </row>
    <row r="130" spans="1:8" outlineLevel="1" x14ac:dyDescent="0.25">
      <c r="A130" s="152" t="s">
        <v>177</v>
      </c>
      <c r="B130" s="175" t="s">
        <v>70</v>
      </c>
      <c r="C130" s="181"/>
      <c r="D130" s="181"/>
      <c r="E130" s="175"/>
    </row>
    <row r="131" spans="1:8" outlineLevel="1" x14ac:dyDescent="0.25">
      <c r="A131" s="152" t="s">
        <v>178</v>
      </c>
      <c r="B131" s="183" t="s">
        <v>72</v>
      </c>
      <c r="C131" s="181">
        <f>SUM(C112:C130)</f>
        <v>2929.3658917599801</v>
      </c>
      <c r="D131" s="181">
        <f>SUM(D112:D130)</f>
        <v>0</v>
      </c>
      <c r="E131" s="175"/>
      <c r="F131" s="202">
        <f>SUM(F112:F130)</f>
        <v>1</v>
      </c>
      <c r="G131" s="202">
        <f>SUM(G112:G130)</f>
        <v>0</v>
      </c>
    </row>
    <row r="132" spans="1:8" outlineLevel="1" x14ac:dyDescent="0.25">
      <c r="A132" s="152" t="s">
        <v>180</v>
      </c>
      <c r="B132" s="153"/>
      <c r="C132" s="181"/>
      <c r="D132" s="181"/>
      <c r="E132" s="175"/>
      <c r="F132" s="179"/>
      <c r="G132" s="179" t="str">
        <f>IF($D$131=0,"",IF(D132="[for completion]","",D132/$D$131))</f>
        <v/>
      </c>
    </row>
    <row r="133" spans="1:8" outlineLevel="1" x14ac:dyDescent="0.25">
      <c r="A133" s="152" t="s">
        <v>181</v>
      </c>
      <c r="B133" s="153"/>
      <c r="C133" s="181"/>
      <c r="D133" s="181"/>
      <c r="E133" s="175"/>
      <c r="F133" s="179"/>
      <c r="G133" s="179" t="str">
        <f>IF($D$131=0,"",IF(D133="[for completion]","",D133/$D$131))</f>
        <v/>
      </c>
    </row>
    <row r="134" spans="1:8" outlineLevel="1" x14ac:dyDescent="0.25">
      <c r="A134" s="152" t="s">
        <v>182</v>
      </c>
      <c r="B134" s="153"/>
      <c r="C134" s="181"/>
      <c r="D134" s="181"/>
      <c r="E134" s="175"/>
      <c r="F134" s="179"/>
      <c r="G134" s="179" t="str">
        <f>IF($D$131=0,"",IF(D134="[for completion]","",D134/$D$131))</f>
        <v/>
      </c>
    </row>
    <row r="135" spans="1:8" outlineLevel="1" x14ac:dyDescent="0.25">
      <c r="A135" s="152" t="s">
        <v>183</v>
      </c>
      <c r="B135" s="153"/>
      <c r="C135" s="181"/>
      <c r="D135" s="181"/>
      <c r="E135" s="175"/>
      <c r="F135" s="179"/>
      <c r="G135" s="179" t="str">
        <f>IF($D$131=0,"",IF(D135="[for completion]","",D135/$D$131))</f>
        <v/>
      </c>
    </row>
    <row r="136" spans="1:8" outlineLevel="1" x14ac:dyDescent="0.25">
      <c r="A136" s="152" t="s">
        <v>184</v>
      </c>
      <c r="B136" s="153"/>
      <c r="C136" s="181"/>
      <c r="D136" s="181"/>
      <c r="E136" s="175"/>
      <c r="F136" s="179"/>
      <c r="G136" s="179" t="str">
        <f>IF($D$131=0,"",IF(D136="[for completion]","",D136/$D$131))</f>
        <v/>
      </c>
    </row>
    <row r="137" spans="1:8" ht="15" customHeight="1" x14ac:dyDescent="0.25">
      <c r="A137" s="157"/>
      <c r="B137" s="158" t="s">
        <v>185</v>
      </c>
      <c r="C137" s="155" t="s">
        <v>138</v>
      </c>
      <c r="D137" s="155" t="s">
        <v>139</v>
      </c>
      <c r="E137" s="156"/>
      <c r="F137" s="155" t="s">
        <v>140</v>
      </c>
      <c r="G137" s="155" t="s">
        <v>141</v>
      </c>
    </row>
    <row r="138" spans="1:8" s="203" customFormat="1" x14ac:dyDescent="0.25">
      <c r="A138" s="152" t="s">
        <v>186</v>
      </c>
      <c r="B138" s="175" t="s">
        <v>1</v>
      </c>
      <c r="C138" s="164">
        <v>2250</v>
      </c>
      <c r="D138" s="164">
        <v>0</v>
      </c>
      <c r="E138" s="184"/>
      <c r="F138" s="179">
        <f>IF($C$157=0,"",IF(C138="[for completion]","",IF(C138="","",C138/$C$157)))</f>
        <v>1</v>
      </c>
      <c r="G138" s="179" t="str">
        <f>IF($D$157=0,"",IF(D138="[for completion]","",IF(D138="","",D138/$D$157)))</f>
        <v/>
      </c>
      <c r="H138" s="151"/>
    </row>
    <row r="139" spans="1:8" s="203" customFormat="1" x14ac:dyDescent="0.25">
      <c r="A139" s="152" t="s">
        <v>187</v>
      </c>
      <c r="B139" s="175" t="s">
        <v>145</v>
      </c>
      <c r="C139" s="181"/>
      <c r="D139" s="181"/>
      <c r="E139" s="184"/>
      <c r="F139" s="179" t="str">
        <f>IF($C$157=0,"",IF(C139="[for completion]","",IF(C139="","",C139/$C$157)))</f>
        <v/>
      </c>
      <c r="G139" s="179" t="str">
        <f>IF($D$157=0,"",IF(D139="[for completion]","",IF(D139="","",D139/$D$157)))</f>
        <v/>
      </c>
      <c r="H139" s="151"/>
    </row>
    <row r="140" spans="1:8" s="203" customFormat="1" x14ac:dyDescent="0.25">
      <c r="A140" s="152" t="s">
        <v>188</v>
      </c>
      <c r="B140" s="175" t="s">
        <v>147</v>
      </c>
      <c r="C140" s="181"/>
      <c r="D140" s="181"/>
      <c r="E140" s="184"/>
      <c r="F140" s="179" t="str">
        <f>IF($C$157=0,"",IF(C140="[for completion]","",IF(C140="","",C140/$C$157)))</f>
        <v/>
      </c>
      <c r="G140" s="179" t="str">
        <f>IF($D$157=0,"",IF(D140="[for completion]","",IF(D140="","",D140/$D$157)))</f>
        <v/>
      </c>
      <c r="H140" s="151"/>
    </row>
    <row r="141" spans="1:8" s="203" customFormat="1" x14ac:dyDescent="0.25">
      <c r="A141" s="152" t="s">
        <v>189</v>
      </c>
      <c r="B141" s="175" t="s">
        <v>149</v>
      </c>
      <c r="C141" s="181"/>
      <c r="D141" s="181"/>
      <c r="E141" s="184"/>
      <c r="F141" s="179" t="str">
        <f>IF($C$157=0,"",IF(C141="[for completion]","",IF(C141="","",C141/$C$157)))</f>
        <v/>
      </c>
      <c r="G141" s="179" t="str">
        <f>IF($D$157=0,"",IF(D141="[for completion]","",IF(D141="","",D141/$D$157)))</f>
        <v/>
      </c>
      <c r="H141" s="151"/>
    </row>
    <row r="142" spans="1:8" s="203" customFormat="1" x14ac:dyDescent="0.25">
      <c r="A142" s="152" t="s">
        <v>190</v>
      </c>
      <c r="B142" s="175" t="s">
        <v>151</v>
      </c>
      <c r="C142" s="181"/>
      <c r="D142" s="181"/>
      <c r="E142" s="184"/>
      <c r="F142" s="179" t="str">
        <f>IF($C$157=0,"",IF(C142="[for completion]","",IF(C142="","",C142/$C$157)))</f>
        <v/>
      </c>
      <c r="G142" s="179" t="str">
        <f>IF($D$157=0,"",IF(D142="[for completion]","",IF(D142="","",D142/$D$157)))</f>
        <v/>
      </c>
      <c r="H142" s="151"/>
    </row>
    <row r="143" spans="1:8" s="203" customFormat="1" x14ac:dyDescent="0.25">
      <c r="A143" s="152" t="s">
        <v>191</v>
      </c>
      <c r="B143" s="175" t="s">
        <v>153</v>
      </c>
      <c r="C143" s="181"/>
      <c r="D143" s="181"/>
      <c r="E143" s="175"/>
      <c r="F143" s="179" t="str">
        <f>IF($C$157=0,"",IF(C143="[for completion]","",IF(C143="","",C143/$C$157)))</f>
        <v/>
      </c>
      <c r="G143" s="179" t="str">
        <f>IF($D$157=0,"",IF(D143="[for completion]","",IF(D143="","",D143/$D$157)))</f>
        <v/>
      </c>
      <c r="H143" s="151"/>
    </row>
    <row r="144" spans="1:8" x14ac:dyDescent="0.25">
      <c r="A144" s="152" t="s">
        <v>192</v>
      </c>
      <c r="B144" s="175" t="s">
        <v>155</v>
      </c>
      <c r="C144" s="181"/>
      <c r="D144" s="181"/>
      <c r="E144" s="175"/>
      <c r="F144" s="179" t="str">
        <f>IF($C$157=0,"",IF(C144="[for completion]","",IF(C144="","",C144/$C$157)))</f>
        <v/>
      </c>
      <c r="G144" s="179" t="str">
        <f>IF($D$157=0,"",IF(D144="[for completion]","",IF(D144="","",D144/$D$157)))</f>
        <v/>
      </c>
    </row>
    <row r="145" spans="1:8" x14ac:dyDescent="0.25">
      <c r="A145" s="152" t="s">
        <v>193</v>
      </c>
      <c r="B145" s="175" t="s">
        <v>157</v>
      </c>
      <c r="C145" s="181"/>
      <c r="D145" s="181"/>
      <c r="E145" s="175"/>
      <c r="F145" s="179" t="str">
        <f>IF($C$157=0,"",IF(C145="[for completion]","",IF(C145="","",C145/$C$157)))</f>
        <v/>
      </c>
      <c r="G145" s="179" t="str">
        <f>IF($D$157=0,"",IF(D145="[for completion]","",IF(D145="","",D145/$D$157)))</f>
        <v/>
      </c>
      <c r="H145" s="150"/>
    </row>
    <row r="146" spans="1:8" x14ac:dyDescent="0.25">
      <c r="A146" s="152" t="s">
        <v>194</v>
      </c>
      <c r="B146" s="175" t="s">
        <v>159</v>
      </c>
      <c r="C146" s="181"/>
      <c r="D146" s="181"/>
      <c r="E146" s="175"/>
      <c r="F146" s="179" t="str">
        <f>IF($C$157=0,"",IF(C146="[for completion]","",IF(C146="","",C146/$C$157)))</f>
        <v/>
      </c>
      <c r="G146" s="179" t="str">
        <f>IF($D$157=0,"",IF(D146="[for completion]","",IF(D146="","",D146/$D$157)))</f>
        <v/>
      </c>
      <c r="H146" s="150"/>
    </row>
    <row r="147" spans="1:8" x14ac:dyDescent="0.25">
      <c r="A147" s="152" t="s">
        <v>195</v>
      </c>
      <c r="B147" s="152" t="s">
        <v>161</v>
      </c>
      <c r="C147" s="181"/>
      <c r="D147" s="181"/>
      <c r="F147" s="179" t="str">
        <f>IF($C$157=0,"",IF(C147="[for completion]","",IF(C147="","",C147/$C$157)))</f>
        <v/>
      </c>
      <c r="G147" s="179" t="str">
        <f>IF($D$157=0,"",IF(D147="[for completion]","",IF(D147="","",D147/$D$157)))</f>
        <v/>
      </c>
      <c r="H147" s="150"/>
    </row>
    <row r="148" spans="1:8" x14ac:dyDescent="0.25">
      <c r="A148" s="152" t="s">
        <v>196</v>
      </c>
      <c r="B148" s="175" t="s">
        <v>163</v>
      </c>
      <c r="C148" s="181"/>
      <c r="D148" s="181"/>
      <c r="E148" s="175"/>
      <c r="F148" s="179" t="str">
        <f>IF($C$157=0,"",IF(C148="[for completion]","",IF(C148="","",C148/$C$157)))</f>
        <v/>
      </c>
      <c r="G148" s="179" t="str">
        <f>IF($D$157=0,"",IF(D148="[for completion]","",IF(D148="","",D148/$D$157)))</f>
        <v/>
      </c>
      <c r="H148" s="150"/>
    </row>
    <row r="149" spans="1:8" x14ac:dyDescent="0.25">
      <c r="A149" s="152" t="s">
        <v>197</v>
      </c>
      <c r="B149" s="175" t="s">
        <v>165</v>
      </c>
      <c r="C149" s="181"/>
      <c r="D149" s="181"/>
      <c r="E149" s="175"/>
      <c r="F149" s="179" t="str">
        <f>IF($C$157=0,"",IF(C149="[for completion]","",IF(C149="","",C149/$C$157)))</f>
        <v/>
      </c>
      <c r="G149" s="179" t="str">
        <f>IF($D$157=0,"",IF(D149="[for completion]","",IF(D149="","",D149/$D$157)))</f>
        <v/>
      </c>
      <c r="H149" s="150"/>
    </row>
    <row r="150" spans="1:8" x14ac:dyDescent="0.25">
      <c r="A150" s="152" t="s">
        <v>198</v>
      </c>
      <c r="B150" s="175" t="s">
        <v>167</v>
      </c>
      <c r="C150" s="181"/>
      <c r="D150" s="181"/>
      <c r="E150" s="175"/>
      <c r="F150" s="179" t="str">
        <f>IF($C$157=0,"",IF(C150="[for completion]","",IF(C150="","",C150/$C$157)))</f>
        <v/>
      </c>
      <c r="G150" s="179" t="str">
        <f>IF($D$157=0,"",IF(D150="[for completion]","",IF(D150="","",D150/$D$157)))</f>
        <v/>
      </c>
      <c r="H150" s="150"/>
    </row>
    <row r="151" spans="1:8" x14ac:dyDescent="0.25">
      <c r="A151" s="152" t="s">
        <v>199</v>
      </c>
      <c r="B151" s="152" t="s">
        <v>1468</v>
      </c>
      <c r="C151" s="181"/>
      <c r="D151" s="181"/>
      <c r="E151" s="175"/>
      <c r="F151" s="179" t="str">
        <f>IF($C$157=0,"",IF(C152="[for completion]","",IF(C152="","",C152/$C$157)))</f>
        <v/>
      </c>
      <c r="G151" s="179" t="str">
        <f>IF($D$157=0,"",IF(D152="[for completion]","",IF(D152="","",D152/$D$157)))</f>
        <v/>
      </c>
      <c r="H151" s="150"/>
    </row>
    <row r="152" spans="1:8" x14ac:dyDescent="0.25">
      <c r="A152" s="152" t="s">
        <v>200</v>
      </c>
      <c r="B152" s="185" t="s">
        <v>169</v>
      </c>
      <c r="C152" s="181"/>
      <c r="D152" s="181"/>
      <c r="E152" s="175"/>
      <c r="F152" s="179" t="str">
        <f>IF($C$157=0,"",IF(C153="[for completion]","",IF(C153="","",C153/$C$157)))</f>
        <v/>
      </c>
      <c r="G152" s="179" t="str">
        <f>IF($D$157=0,"",IF(D153="[for completion]","",IF(D153="","",D153/$D$157)))</f>
        <v/>
      </c>
      <c r="H152" s="150"/>
    </row>
    <row r="153" spans="1:8" x14ac:dyDescent="0.25">
      <c r="A153" s="152" t="s">
        <v>201</v>
      </c>
      <c r="B153" s="175" t="s">
        <v>171</v>
      </c>
      <c r="C153" s="181"/>
      <c r="D153" s="181"/>
      <c r="E153" s="175"/>
      <c r="F153" s="179" t="str">
        <f>IF($C$157=0,"",IF(C154="[for completion]","",IF(C154="","",C154/$C$157)))</f>
        <v/>
      </c>
      <c r="G153" s="179" t="str">
        <f>IF($D$157=0,"",IF(D154="[for completion]","",IF(D154="","",D154/$D$157)))</f>
        <v/>
      </c>
      <c r="H153" s="150"/>
    </row>
    <row r="154" spans="1:8" x14ac:dyDescent="0.25">
      <c r="A154" s="152" t="s">
        <v>202</v>
      </c>
      <c r="B154" s="175" t="s">
        <v>173</v>
      </c>
      <c r="C154" s="181"/>
      <c r="D154" s="181"/>
      <c r="E154" s="175"/>
      <c r="F154" s="179" t="str">
        <f>IF($C$157=0,"",IF(C155="[for completion]","",IF(C155="","",C155/$C$157)))</f>
        <v/>
      </c>
      <c r="G154" s="179" t="str">
        <f>IF($D$157=0,"",IF(D155="[for completion]","",IF(D155="","",D155/$D$157)))</f>
        <v/>
      </c>
      <c r="H154" s="150"/>
    </row>
    <row r="155" spans="1:8" x14ac:dyDescent="0.25">
      <c r="A155" s="152" t="s">
        <v>203</v>
      </c>
      <c r="B155" s="175" t="s">
        <v>175</v>
      </c>
      <c r="C155" s="181"/>
      <c r="D155" s="181"/>
      <c r="E155" s="175"/>
      <c r="F155" s="179" t="str">
        <f>IF($C$157=0,"",IF(C156="[for completion]","",IF(C156="","",C156/$C$157)))</f>
        <v/>
      </c>
      <c r="G155" s="179" t="str">
        <f>IF($D$157=0,"",IF(D156="[for completion]","",IF(D156="","",D156/$D$157)))</f>
        <v/>
      </c>
      <c r="H155" s="150"/>
    </row>
    <row r="156" spans="1:8" outlineLevel="1" x14ac:dyDescent="0.25">
      <c r="A156" s="152" t="s">
        <v>204</v>
      </c>
      <c r="B156" s="175" t="s">
        <v>70</v>
      </c>
      <c r="C156" s="181"/>
      <c r="D156" s="181"/>
      <c r="E156" s="175"/>
      <c r="H156" s="150"/>
    </row>
    <row r="157" spans="1:8" outlineLevel="1" x14ac:dyDescent="0.25">
      <c r="A157" s="152" t="s">
        <v>205</v>
      </c>
      <c r="B157" s="183" t="s">
        <v>72</v>
      </c>
      <c r="C157" s="181">
        <f>SUM(C138:C156)</f>
        <v>2250</v>
      </c>
      <c r="D157" s="181">
        <f>SUM(D138:D156)</f>
        <v>0</v>
      </c>
      <c r="E157" s="175"/>
      <c r="F157" s="202">
        <f>SUM(F138:F156)</f>
        <v>1</v>
      </c>
      <c r="G157" s="202">
        <f>SUM(G138:G156)</f>
        <v>0</v>
      </c>
      <c r="H157" s="150"/>
    </row>
    <row r="158" spans="1:8" outlineLevel="1" x14ac:dyDescent="0.25">
      <c r="A158" s="152" t="s">
        <v>206</v>
      </c>
      <c r="B158" s="153"/>
      <c r="C158" s="181"/>
      <c r="D158" s="181"/>
      <c r="E158" s="175"/>
      <c r="F158" s="179" t="str">
        <f>IF($C$157=0,"",IF(C158="[for completion]","",IF(C158="","",C158/$C$157)))</f>
        <v/>
      </c>
      <c r="G158" s="179" t="str">
        <f>IF($D$157=0,"",IF(D158="[for completion]","",IF(D158="","",D158/$D$157)))</f>
        <v/>
      </c>
      <c r="H158" s="150"/>
    </row>
    <row r="159" spans="1:8" outlineLevel="1" x14ac:dyDescent="0.25">
      <c r="A159" s="152" t="s">
        <v>207</v>
      </c>
      <c r="B159" s="153"/>
      <c r="C159" s="181"/>
      <c r="D159" s="181"/>
      <c r="E159" s="175"/>
      <c r="F159" s="179" t="str">
        <f>IF($C$157=0,"",IF(C159="[for completion]","",IF(C159="","",C159/$C$157)))</f>
        <v/>
      </c>
      <c r="G159" s="179" t="str">
        <f>IF($D$157=0,"",IF(D159="[for completion]","",IF(D159="","",D159/$D$157)))</f>
        <v/>
      </c>
      <c r="H159" s="150"/>
    </row>
    <row r="160" spans="1:8" outlineLevel="1" x14ac:dyDescent="0.25">
      <c r="A160" s="152" t="s">
        <v>208</v>
      </c>
      <c r="B160" s="153"/>
      <c r="C160" s="181"/>
      <c r="D160" s="181"/>
      <c r="E160" s="175"/>
      <c r="F160" s="179" t="str">
        <f>IF($C$157=0,"",IF(C160="[for completion]","",IF(C160="","",C160/$C$157)))</f>
        <v/>
      </c>
      <c r="G160" s="179" t="str">
        <f>IF($D$157=0,"",IF(D160="[for completion]","",IF(D160="","",D160/$D$157)))</f>
        <v/>
      </c>
      <c r="H160" s="150"/>
    </row>
    <row r="161" spans="1:8" outlineLevel="1" x14ac:dyDescent="0.25">
      <c r="A161" s="152" t="s">
        <v>209</v>
      </c>
      <c r="B161" s="153"/>
      <c r="C161" s="181"/>
      <c r="D161" s="181"/>
      <c r="E161" s="175"/>
      <c r="F161" s="179" t="str">
        <f>IF($C$157=0,"",IF(C161="[for completion]","",IF(C161="","",C161/$C$157)))</f>
        <v/>
      </c>
      <c r="G161" s="179" t="str">
        <f>IF($D$157=0,"",IF(D161="[for completion]","",IF(D161="","",D161/$D$157)))</f>
        <v/>
      </c>
      <c r="H161" s="150"/>
    </row>
    <row r="162" spans="1:8" outlineLevel="1" x14ac:dyDescent="0.25">
      <c r="A162" s="152" t="s">
        <v>210</v>
      </c>
      <c r="B162" s="153"/>
      <c r="C162" s="181"/>
      <c r="D162" s="181"/>
      <c r="E162" s="175"/>
      <c r="F162" s="179" t="str">
        <f>IF($C$157=0,"",IF(C162="[for completion]","",IF(C162="","",C162/$C$157)))</f>
        <v/>
      </c>
      <c r="G162" s="179" t="str">
        <f>IF($D$157=0,"",IF(D162="[for completion]","",IF(D162="","",D162/$D$157)))</f>
        <v/>
      </c>
      <c r="H162" s="150"/>
    </row>
    <row r="163" spans="1:8" ht="15" customHeight="1" x14ac:dyDescent="0.25">
      <c r="A163" s="157"/>
      <c r="B163" s="158" t="s">
        <v>211</v>
      </c>
      <c r="C163" s="201" t="s">
        <v>138</v>
      </c>
      <c r="D163" s="201" t="s">
        <v>139</v>
      </c>
      <c r="E163" s="156"/>
      <c r="F163" s="201" t="s">
        <v>140</v>
      </c>
      <c r="G163" s="201" t="s">
        <v>141</v>
      </c>
      <c r="H163" s="150"/>
    </row>
    <row r="164" spans="1:8" x14ac:dyDescent="0.25">
      <c r="A164" s="152" t="s">
        <v>212</v>
      </c>
      <c r="B164" s="151" t="s">
        <v>213</v>
      </c>
      <c r="C164" s="164">
        <v>2250</v>
      </c>
      <c r="D164" s="164">
        <v>0</v>
      </c>
      <c r="E164" s="180"/>
      <c r="F164" s="179">
        <f>IF($C$167=0,"",IF(C164="[for completion]","",IF(C164="","",C164/$C$167)))</f>
        <v>1</v>
      </c>
      <c r="G164" s="179" t="str">
        <f>IF($D$167=0,"",IF(D164="[for completion]","",IF(D164="","",D164/$D$167)))</f>
        <v/>
      </c>
      <c r="H164" s="150"/>
    </row>
    <row r="165" spans="1:8" x14ac:dyDescent="0.25">
      <c r="A165" s="152" t="s">
        <v>214</v>
      </c>
      <c r="B165" s="151" t="s">
        <v>215</v>
      </c>
      <c r="C165" s="164">
        <v>0</v>
      </c>
      <c r="D165" s="164">
        <v>0</v>
      </c>
      <c r="E165" s="180"/>
      <c r="F165" s="179">
        <f>IF($C$167=0,"",IF(C165="[for completion]","",IF(C165="","",C165/$C$167)))</f>
        <v>0</v>
      </c>
      <c r="G165" s="179" t="str">
        <f>IF($D$167=0,"",IF(D165="[for completion]","",IF(D165="","",D165/$D$167)))</f>
        <v/>
      </c>
      <c r="H165" s="150"/>
    </row>
    <row r="166" spans="1:8" x14ac:dyDescent="0.25">
      <c r="A166" s="152" t="s">
        <v>216</v>
      </c>
      <c r="B166" s="151" t="s">
        <v>70</v>
      </c>
      <c r="C166" s="164">
        <v>0</v>
      </c>
      <c r="D166" s="164">
        <v>0</v>
      </c>
      <c r="E166" s="180"/>
      <c r="F166" s="179">
        <f>IF($C$167=0,"",IF(C166="[for completion]","",IF(C166="","",C166/$C$167)))</f>
        <v>0</v>
      </c>
      <c r="G166" s="179" t="str">
        <f>IF($D$167=0,"",IF(D166="[for completion]","",IF(D166="","",D166/$D$167)))</f>
        <v/>
      </c>
      <c r="H166" s="150"/>
    </row>
    <row r="167" spans="1:8" x14ac:dyDescent="0.25">
      <c r="A167" s="152" t="s">
        <v>217</v>
      </c>
      <c r="B167" s="198" t="s">
        <v>72</v>
      </c>
      <c r="C167" s="197">
        <f>SUM(C164:C166)</f>
        <v>2250</v>
      </c>
      <c r="D167" s="200">
        <f>SUM(D164:D166)</f>
        <v>0</v>
      </c>
      <c r="E167" s="180"/>
      <c r="F167" s="199">
        <f>SUM(F164:F166)</f>
        <v>1</v>
      </c>
      <c r="G167" s="199">
        <f>SUM(G164:G166)</f>
        <v>0</v>
      </c>
      <c r="H167" s="150"/>
    </row>
    <row r="168" spans="1:8" outlineLevel="1" x14ac:dyDescent="0.25">
      <c r="A168" s="152" t="s">
        <v>218</v>
      </c>
      <c r="B168" s="198"/>
      <c r="C168" s="197"/>
      <c r="D168" s="197"/>
      <c r="E168" s="180"/>
      <c r="F168" s="180"/>
      <c r="G168" s="185"/>
      <c r="H168" s="150"/>
    </row>
    <row r="169" spans="1:8" outlineLevel="1" x14ac:dyDescent="0.25">
      <c r="A169" s="152" t="s">
        <v>219</v>
      </c>
      <c r="B169" s="198"/>
      <c r="C169" s="197"/>
      <c r="D169" s="197"/>
      <c r="E169" s="180"/>
      <c r="F169" s="180"/>
      <c r="G169" s="185"/>
      <c r="H169" s="150"/>
    </row>
    <row r="170" spans="1:8" outlineLevel="1" x14ac:dyDescent="0.25">
      <c r="A170" s="152" t="s">
        <v>220</v>
      </c>
      <c r="B170" s="198"/>
      <c r="C170" s="197"/>
      <c r="D170" s="197"/>
      <c r="E170" s="180"/>
      <c r="F170" s="180"/>
      <c r="G170" s="185"/>
      <c r="H170" s="150"/>
    </row>
    <row r="171" spans="1:8" outlineLevel="1" x14ac:dyDescent="0.25">
      <c r="A171" s="152" t="s">
        <v>221</v>
      </c>
      <c r="B171" s="198"/>
      <c r="C171" s="197"/>
      <c r="D171" s="197"/>
      <c r="E171" s="180"/>
      <c r="F171" s="180"/>
      <c r="G171" s="185"/>
      <c r="H171" s="150"/>
    </row>
    <row r="172" spans="1:8" outlineLevel="1" x14ac:dyDescent="0.25">
      <c r="A172" s="152" t="s">
        <v>222</v>
      </c>
      <c r="B172" s="198"/>
      <c r="C172" s="197"/>
      <c r="D172" s="197"/>
      <c r="E172" s="180"/>
      <c r="F172" s="180"/>
      <c r="G172" s="185"/>
      <c r="H172" s="150"/>
    </row>
    <row r="173" spans="1:8" ht="15" customHeight="1" x14ac:dyDescent="0.25">
      <c r="A173" s="157"/>
      <c r="B173" s="158" t="s">
        <v>223</v>
      </c>
      <c r="C173" s="157" t="s">
        <v>59</v>
      </c>
      <c r="D173" s="157"/>
      <c r="E173" s="156"/>
      <c r="F173" s="155" t="s">
        <v>224</v>
      </c>
      <c r="G173" s="155"/>
      <c r="H173" s="150"/>
    </row>
    <row r="174" spans="1:8" ht="15" customHeight="1" x14ac:dyDescent="0.25">
      <c r="A174" s="152" t="s">
        <v>225</v>
      </c>
      <c r="B174" s="175" t="s">
        <v>226</v>
      </c>
      <c r="C174" s="164">
        <v>0</v>
      </c>
      <c r="D174" s="196"/>
      <c r="E174" s="195"/>
      <c r="F174" s="192">
        <f>IF($C$179=0,"",IF(C174="[for completion]","",C174/$C$179))</f>
        <v>0</v>
      </c>
      <c r="G174" s="184"/>
      <c r="H174" s="150"/>
    </row>
    <row r="175" spans="1:8" ht="30.75" customHeight="1" x14ac:dyDescent="0.25">
      <c r="A175" s="152" t="s">
        <v>227</v>
      </c>
      <c r="B175" s="175" t="s">
        <v>228</v>
      </c>
      <c r="C175" s="164">
        <v>20</v>
      </c>
      <c r="E175" s="186"/>
      <c r="F175" s="192">
        <f>IF($C$179=0,"",IF(C175="[for completion]","",C175/$C$179))</f>
        <v>0.13257702312513592</v>
      </c>
      <c r="G175" s="184"/>
      <c r="H175" s="150"/>
    </row>
    <row r="176" spans="1:8" x14ac:dyDescent="0.25">
      <c r="A176" s="152" t="s">
        <v>229</v>
      </c>
      <c r="B176" s="175" t="s">
        <v>230</v>
      </c>
      <c r="C176" s="164">
        <v>0</v>
      </c>
      <c r="E176" s="186"/>
      <c r="F176" s="192">
        <f>IF($C$179=0,"",IF(C176="[for completion]","",C176/$C$179))</f>
        <v>0</v>
      </c>
      <c r="G176" s="184"/>
      <c r="H176" s="150"/>
    </row>
    <row r="177" spans="1:8" x14ac:dyDescent="0.25">
      <c r="A177" s="152" t="s">
        <v>231</v>
      </c>
      <c r="B177" s="175" t="s">
        <v>232</v>
      </c>
      <c r="C177" s="164">
        <v>130.85570281</v>
      </c>
      <c r="E177" s="186"/>
      <c r="F177" s="192">
        <f>IF($C$179=0,"",IF(C177="[for completion]","",C177/$C$179))</f>
        <v>0.86742297687486414</v>
      </c>
      <c r="G177" s="184"/>
      <c r="H177" s="150"/>
    </row>
    <row r="178" spans="1:8" x14ac:dyDescent="0.25">
      <c r="A178" s="152" t="s">
        <v>233</v>
      </c>
      <c r="B178" s="175" t="s">
        <v>70</v>
      </c>
      <c r="C178" s="164">
        <v>0</v>
      </c>
      <c r="E178" s="186"/>
      <c r="F178" s="192">
        <f>IF($C$179=0,"",IF(C178="[for completion]","",C178/$C$179))</f>
        <v>0</v>
      </c>
      <c r="G178" s="184"/>
      <c r="H178" s="150"/>
    </row>
    <row r="179" spans="1:8" x14ac:dyDescent="0.25">
      <c r="A179" s="152" t="s">
        <v>234</v>
      </c>
      <c r="B179" s="183" t="s">
        <v>72</v>
      </c>
      <c r="C179" s="176">
        <f>SUM(C174:C178)</f>
        <v>150.85570281</v>
      </c>
      <c r="E179" s="186"/>
      <c r="F179" s="194">
        <f>SUM(F174:F178)</f>
        <v>1</v>
      </c>
      <c r="G179" s="184"/>
      <c r="H179" s="150"/>
    </row>
    <row r="180" spans="1:8" outlineLevel="1" x14ac:dyDescent="0.25">
      <c r="A180" s="152" t="s">
        <v>235</v>
      </c>
      <c r="B180" s="191" t="s">
        <v>236</v>
      </c>
      <c r="C180" s="181"/>
      <c r="E180" s="186"/>
      <c r="F180" s="192"/>
      <c r="G180" s="184"/>
      <c r="H180" s="150"/>
    </row>
    <row r="181" spans="1:8" s="191" customFormat="1" outlineLevel="1" x14ac:dyDescent="0.25">
      <c r="A181" s="152" t="s">
        <v>237</v>
      </c>
      <c r="B181" s="191" t="s">
        <v>238</v>
      </c>
      <c r="C181" s="193"/>
      <c r="F181" s="192"/>
    </row>
    <row r="182" spans="1:8" outlineLevel="1" x14ac:dyDescent="0.25">
      <c r="A182" s="152" t="s">
        <v>239</v>
      </c>
      <c r="B182" s="191" t="s">
        <v>240</v>
      </c>
      <c r="C182" s="181"/>
      <c r="E182" s="186"/>
      <c r="F182" s="192"/>
      <c r="G182" s="184"/>
      <c r="H182" s="150"/>
    </row>
    <row r="183" spans="1:8" outlineLevel="1" x14ac:dyDescent="0.25">
      <c r="A183" s="152" t="s">
        <v>241</v>
      </c>
      <c r="B183" s="191" t="s">
        <v>242</v>
      </c>
      <c r="C183" s="181"/>
      <c r="E183" s="186"/>
      <c r="F183" s="192"/>
      <c r="G183" s="184"/>
      <c r="H183" s="150"/>
    </row>
    <row r="184" spans="1:8" s="191" customFormat="1" outlineLevel="1" x14ac:dyDescent="0.25">
      <c r="A184" s="152" t="s">
        <v>243</v>
      </c>
      <c r="B184" s="191" t="s">
        <v>244</v>
      </c>
      <c r="C184" s="193"/>
      <c r="F184" s="192"/>
    </row>
    <row r="185" spans="1:8" outlineLevel="1" x14ac:dyDescent="0.25">
      <c r="A185" s="152" t="s">
        <v>245</v>
      </c>
      <c r="B185" s="191" t="s">
        <v>246</v>
      </c>
      <c r="C185" s="181"/>
      <c r="E185" s="186"/>
      <c r="F185" s="192"/>
      <c r="G185" s="184"/>
      <c r="H185" s="150"/>
    </row>
    <row r="186" spans="1:8" outlineLevel="1" x14ac:dyDescent="0.25">
      <c r="A186" s="152" t="s">
        <v>247</v>
      </c>
      <c r="B186" s="191" t="s">
        <v>248</v>
      </c>
      <c r="C186" s="181"/>
      <c r="E186" s="186"/>
      <c r="F186" s="192"/>
      <c r="G186" s="184"/>
      <c r="H186" s="150"/>
    </row>
    <row r="187" spans="1:8" outlineLevel="1" x14ac:dyDescent="0.25">
      <c r="A187" s="152" t="s">
        <v>249</v>
      </c>
      <c r="B187" s="191" t="s">
        <v>250</v>
      </c>
      <c r="C187" s="181"/>
      <c r="E187" s="186"/>
      <c r="F187" s="192"/>
      <c r="G187" s="184"/>
      <c r="H187" s="150"/>
    </row>
    <row r="188" spans="1:8" outlineLevel="1" x14ac:dyDescent="0.25">
      <c r="A188" s="152" t="s">
        <v>251</v>
      </c>
      <c r="B188" s="191"/>
      <c r="E188" s="186"/>
      <c r="F188" s="184"/>
      <c r="G188" s="184"/>
      <c r="H188" s="150"/>
    </row>
    <row r="189" spans="1:8" outlineLevel="1" x14ac:dyDescent="0.25">
      <c r="A189" s="152" t="s">
        <v>252</v>
      </c>
      <c r="B189" s="191"/>
      <c r="E189" s="186"/>
      <c r="F189" s="184"/>
      <c r="G189" s="184"/>
      <c r="H189" s="150"/>
    </row>
    <row r="190" spans="1:8" outlineLevel="1" x14ac:dyDescent="0.25">
      <c r="A190" s="152" t="s">
        <v>253</v>
      </c>
      <c r="B190" s="191"/>
      <c r="E190" s="186"/>
      <c r="F190" s="184"/>
      <c r="G190" s="184"/>
      <c r="H190" s="150"/>
    </row>
    <row r="191" spans="1:8" outlineLevel="1" x14ac:dyDescent="0.25">
      <c r="A191" s="152" t="s">
        <v>254</v>
      </c>
      <c r="B191" s="153"/>
      <c r="E191" s="186"/>
      <c r="F191" s="184"/>
      <c r="G191" s="184"/>
      <c r="H191" s="150"/>
    </row>
    <row r="192" spans="1:8" ht="15" customHeight="1" x14ac:dyDescent="0.25">
      <c r="A192" s="157"/>
      <c r="B192" s="158" t="s">
        <v>255</v>
      </c>
      <c r="C192" s="157" t="s">
        <v>59</v>
      </c>
      <c r="D192" s="157"/>
      <c r="E192" s="156"/>
      <c r="F192" s="155" t="s">
        <v>224</v>
      </c>
      <c r="G192" s="155"/>
      <c r="H192" s="150"/>
    </row>
    <row r="193" spans="1:8" x14ac:dyDescent="0.25">
      <c r="A193" s="152" t="s">
        <v>256</v>
      </c>
      <c r="B193" s="175" t="s">
        <v>257</v>
      </c>
      <c r="C193" s="164">
        <v>20</v>
      </c>
      <c r="E193" s="190"/>
      <c r="F193" s="179" t="s">
        <v>143</v>
      </c>
      <c r="G193" s="184"/>
      <c r="H193" s="150"/>
    </row>
    <row r="194" spans="1:8" x14ac:dyDescent="0.25">
      <c r="A194" s="152" t="s">
        <v>258</v>
      </c>
      <c r="B194" s="175" t="s">
        <v>259</v>
      </c>
      <c r="C194" s="164">
        <v>0</v>
      </c>
      <c r="E194" s="186"/>
      <c r="F194" s="179" t="str">
        <f>IF($C$209=0,"",IF(C194="[for completion]","",C194/$C$209))</f>
        <v/>
      </c>
      <c r="G194" s="186"/>
      <c r="H194" s="150"/>
    </row>
    <row r="195" spans="1:8" x14ac:dyDescent="0.25">
      <c r="A195" s="152" t="s">
        <v>260</v>
      </c>
      <c r="B195" s="175" t="s">
        <v>261</v>
      </c>
      <c r="C195" s="164">
        <v>0</v>
      </c>
      <c r="E195" s="186"/>
      <c r="F195" s="179" t="str">
        <f>IF($C$209=0,"",IF(C195="[for completion]","",C195/$C$209))</f>
        <v/>
      </c>
      <c r="G195" s="186"/>
      <c r="H195" s="150"/>
    </row>
    <row r="196" spans="1:8" x14ac:dyDescent="0.25">
      <c r="A196" s="152" t="s">
        <v>262</v>
      </c>
      <c r="B196" s="175" t="s">
        <v>263</v>
      </c>
      <c r="C196" s="164">
        <v>0</v>
      </c>
      <c r="E196" s="186"/>
      <c r="F196" s="179" t="str">
        <f>IF($C$209=0,"",IF(C196="[for completion]","",C196/$C$209))</f>
        <v/>
      </c>
      <c r="G196" s="186"/>
      <c r="H196" s="150"/>
    </row>
    <row r="197" spans="1:8" x14ac:dyDescent="0.25">
      <c r="A197" s="152" t="s">
        <v>264</v>
      </c>
      <c r="B197" s="175" t="s">
        <v>265</v>
      </c>
      <c r="C197" s="164">
        <v>0</v>
      </c>
      <c r="E197" s="186"/>
      <c r="F197" s="179" t="str">
        <f>IF($C$209=0,"",IF(C197="[for completion]","",C197/$C$209))</f>
        <v/>
      </c>
      <c r="G197" s="186"/>
      <c r="H197" s="150"/>
    </row>
    <row r="198" spans="1:8" x14ac:dyDescent="0.25">
      <c r="A198" s="152" t="s">
        <v>266</v>
      </c>
      <c r="B198" s="152" t="s">
        <v>267</v>
      </c>
      <c r="C198" s="164">
        <v>0</v>
      </c>
      <c r="E198" s="186"/>
      <c r="F198" s="179" t="str">
        <f>IF($C$209=0,"",IF(C198="[for completion]","",C198/$C$209))</f>
        <v/>
      </c>
      <c r="G198" s="186"/>
      <c r="H198" s="150"/>
    </row>
    <row r="199" spans="1:8" x14ac:dyDescent="0.25">
      <c r="A199" s="152" t="s">
        <v>268</v>
      </c>
      <c r="B199" s="175" t="s">
        <v>269</v>
      </c>
      <c r="C199" s="164">
        <v>0</v>
      </c>
      <c r="E199" s="186"/>
      <c r="F199" s="179" t="str">
        <f>IF($C$209=0,"",IF(C199="[for completion]","",C199/$C$209))</f>
        <v/>
      </c>
      <c r="G199" s="186"/>
      <c r="H199" s="150"/>
    </row>
    <row r="200" spans="1:8" x14ac:dyDescent="0.25">
      <c r="A200" s="152" t="s">
        <v>270</v>
      </c>
      <c r="B200" s="175" t="s">
        <v>271</v>
      </c>
      <c r="C200" s="164">
        <v>0</v>
      </c>
      <c r="E200" s="186"/>
      <c r="F200" s="179" t="str">
        <f>IF($C$209=0,"",IF(C200="[for completion]","",C200/$C$209))</f>
        <v/>
      </c>
      <c r="G200" s="186"/>
      <c r="H200" s="150"/>
    </row>
    <row r="201" spans="1:8" x14ac:dyDescent="0.25">
      <c r="A201" s="152" t="s">
        <v>272</v>
      </c>
      <c r="B201" s="175" t="s">
        <v>273</v>
      </c>
      <c r="C201" s="164">
        <v>0</v>
      </c>
      <c r="E201" s="186"/>
      <c r="F201" s="179" t="str">
        <f>IF($C$209=0,"",IF(C201="[for completion]","",C201/$C$209))</f>
        <v/>
      </c>
      <c r="G201" s="186"/>
      <c r="H201" s="150"/>
    </row>
    <row r="202" spans="1:8" x14ac:dyDescent="0.25">
      <c r="A202" s="152" t="s">
        <v>274</v>
      </c>
      <c r="B202" s="175" t="s">
        <v>275</v>
      </c>
      <c r="C202" s="164">
        <v>0</v>
      </c>
      <c r="E202" s="186"/>
      <c r="F202" s="179" t="str">
        <f>IF($C$209=0,"",IF(C202="[for completion]","",C202/$C$209))</f>
        <v/>
      </c>
      <c r="G202" s="186"/>
      <c r="H202" s="150"/>
    </row>
    <row r="203" spans="1:8" x14ac:dyDescent="0.25">
      <c r="A203" s="152" t="s">
        <v>276</v>
      </c>
      <c r="B203" s="175" t="s">
        <v>277</v>
      </c>
      <c r="C203" s="164">
        <v>0</v>
      </c>
      <c r="E203" s="186"/>
      <c r="F203" s="179" t="str">
        <f>IF($C$209=0,"",IF(C203="[for completion]","",C203/$C$209))</f>
        <v/>
      </c>
      <c r="G203" s="186"/>
      <c r="H203" s="150"/>
    </row>
    <row r="204" spans="1:8" x14ac:dyDescent="0.25">
      <c r="A204" s="152" t="s">
        <v>278</v>
      </c>
      <c r="B204" s="175" t="s">
        <v>279</v>
      </c>
      <c r="C204" s="164">
        <v>0</v>
      </c>
      <c r="E204" s="186"/>
      <c r="F204" s="179" t="str">
        <f>IF($C$209=0,"",IF(C204="[for completion]","",C204/$C$209))</f>
        <v/>
      </c>
      <c r="G204" s="186"/>
      <c r="H204" s="150"/>
    </row>
    <row r="205" spans="1:8" x14ac:dyDescent="0.25">
      <c r="A205" s="152" t="s">
        <v>280</v>
      </c>
      <c r="B205" s="175" t="s">
        <v>281</v>
      </c>
      <c r="C205" s="164">
        <v>0</v>
      </c>
      <c r="E205" s="186"/>
      <c r="F205" s="179" t="str">
        <f>IF($C$209=0,"",IF(C205="[for completion]","",C205/$C$209))</f>
        <v/>
      </c>
      <c r="G205" s="186"/>
      <c r="H205" s="150"/>
    </row>
    <row r="206" spans="1:8" x14ac:dyDescent="0.25">
      <c r="A206" s="152" t="s">
        <v>282</v>
      </c>
      <c r="B206" s="175" t="s">
        <v>283</v>
      </c>
      <c r="C206" s="164">
        <v>0</v>
      </c>
      <c r="E206" s="186"/>
      <c r="F206" s="179" t="str">
        <f>IF($C$209=0,"",IF(C206="[for completion]","",C206/$C$209))</f>
        <v/>
      </c>
      <c r="G206" s="186"/>
      <c r="H206" s="150"/>
    </row>
    <row r="207" spans="1:8" x14ac:dyDescent="0.25">
      <c r="A207" s="152" t="s">
        <v>284</v>
      </c>
      <c r="B207" s="175" t="s">
        <v>70</v>
      </c>
      <c r="C207" s="164">
        <v>0</v>
      </c>
      <c r="E207" s="186"/>
      <c r="F207" s="179" t="str">
        <f>IF($C$209=0,"",IF(C207="[for completion]","",C207/$C$209))</f>
        <v/>
      </c>
      <c r="G207" s="186"/>
      <c r="H207" s="150"/>
    </row>
    <row r="208" spans="1:8" x14ac:dyDescent="0.25">
      <c r="A208" s="152" t="s">
        <v>285</v>
      </c>
      <c r="B208" s="189" t="s">
        <v>286</v>
      </c>
      <c r="C208" s="164">
        <v>20</v>
      </c>
      <c r="D208" s="175"/>
      <c r="E208" s="186"/>
      <c r="F208" s="188" t="s">
        <v>143</v>
      </c>
      <c r="G208" s="186"/>
      <c r="H208" s="150"/>
    </row>
    <row r="209" spans="1:8" outlineLevel="1" x14ac:dyDescent="0.25">
      <c r="A209" s="152" t="s">
        <v>287</v>
      </c>
      <c r="B209" s="153" t="s">
        <v>179</v>
      </c>
      <c r="C209" s="176"/>
      <c r="E209" s="186"/>
      <c r="F209" s="187"/>
      <c r="G209" s="186"/>
      <c r="H209" s="150"/>
    </row>
    <row r="210" spans="1:8" outlineLevel="1" x14ac:dyDescent="0.25">
      <c r="A210" s="152" t="s">
        <v>1467</v>
      </c>
      <c r="B210" s="153" t="s">
        <v>179</v>
      </c>
      <c r="C210" s="181"/>
      <c r="E210" s="186"/>
      <c r="F210" s="179" t="str">
        <f>IF($C$209=0,"",IF(C210="[for completion]","",C210/$C$209))</f>
        <v/>
      </c>
      <c r="G210" s="186"/>
      <c r="H210" s="150"/>
    </row>
    <row r="211" spans="1:8" outlineLevel="1" x14ac:dyDescent="0.25">
      <c r="A211" s="152" t="s">
        <v>288</v>
      </c>
      <c r="B211" s="153" t="s">
        <v>179</v>
      </c>
      <c r="C211" s="181"/>
      <c r="E211" s="186"/>
      <c r="F211" s="179" t="str">
        <f>IF($C$209=0,"",IF(C211="[for completion]","",C211/$C$209))</f>
        <v/>
      </c>
      <c r="G211" s="186"/>
      <c r="H211" s="150"/>
    </row>
    <row r="212" spans="1:8" outlineLevel="1" x14ac:dyDescent="0.25">
      <c r="A212" s="152" t="s">
        <v>289</v>
      </c>
      <c r="B212" s="153" t="s">
        <v>179</v>
      </c>
      <c r="C212" s="181"/>
      <c r="E212" s="186"/>
      <c r="F212" s="179" t="str">
        <f>IF($C$209=0,"",IF(C212="[for completion]","",C212/$C$209))</f>
        <v/>
      </c>
      <c r="G212" s="186"/>
      <c r="H212" s="150"/>
    </row>
    <row r="213" spans="1:8" outlineLevel="1" x14ac:dyDescent="0.25">
      <c r="A213" s="152" t="s">
        <v>290</v>
      </c>
      <c r="B213" s="153" t="s">
        <v>179</v>
      </c>
      <c r="C213" s="181"/>
      <c r="E213" s="186"/>
      <c r="F213" s="179" t="str">
        <f>IF($C$209=0,"",IF(C213="[for completion]","",C213/$C$209))</f>
        <v/>
      </c>
      <c r="G213" s="186"/>
      <c r="H213" s="150"/>
    </row>
    <row r="214" spans="1:8" outlineLevel="1" x14ac:dyDescent="0.25">
      <c r="A214" s="152" t="s">
        <v>291</v>
      </c>
      <c r="B214" s="153" t="s">
        <v>179</v>
      </c>
      <c r="C214" s="181"/>
      <c r="E214" s="186"/>
      <c r="F214" s="179" t="str">
        <f>IF($C$209=0,"",IF(C214="[for completion]","",C214/$C$209))</f>
        <v/>
      </c>
      <c r="G214" s="186"/>
      <c r="H214" s="150"/>
    </row>
    <row r="215" spans="1:8" outlineLevel="1" x14ac:dyDescent="0.25">
      <c r="A215" s="152" t="s">
        <v>292</v>
      </c>
      <c r="B215" s="153" t="s">
        <v>179</v>
      </c>
      <c r="C215" s="181"/>
      <c r="E215" s="186"/>
      <c r="F215" s="179" t="str">
        <f>IF($C$209=0,"",IF(C215="[for completion]","",C215/$C$209))</f>
        <v/>
      </c>
      <c r="G215" s="186"/>
      <c r="H215" s="150"/>
    </row>
    <row r="216" spans="1:8" ht="15" customHeight="1" x14ac:dyDescent="0.25">
      <c r="A216" s="157"/>
      <c r="B216" s="158" t="s">
        <v>1466</v>
      </c>
      <c r="C216" s="157" t="s">
        <v>59</v>
      </c>
      <c r="D216" s="157"/>
      <c r="E216" s="156"/>
      <c r="F216" s="155" t="s">
        <v>293</v>
      </c>
      <c r="G216" s="155" t="s">
        <v>294</v>
      </c>
      <c r="H216" s="150"/>
    </row>
    <row r="217" spans="1:8" x14ac:dyDescent="0.25">
      <c r="A217" s="152" t="s">
        <v>295</v>
      </c>
      <c r="B217" s="185" t="s">
        <v>296</v>
      </c>
      <c r="C217" s="164">
        <v>20</v>
      </c>
      <c r="E217" s="180"/>
      <c r="F217" s="184">
        <f>IF($C$38=0,"",IF(C217="[for completion]","",IF(C217="","",C217/$C$38)))</f>
        <v>6.8274161504570134E-3</v>
      </c>
      <c r="G217" s="184">
        <f>IF($C$39=0,"",IF(C217="[for completion]","",IF(C217="","",C217/$C$39)))</f>
        <v>8.8888888888888889E-3</v>
      </c>
      <c r="H217" s="150"/>
    </row>
    <row r="218" spans="1:8" x14ac:dyDescent="0.25">
      <c r="A218" s="152" t="s">
        <v>297</v>
      </c>
      <c r="B218" s="185" t="s">
        <v>298</v>
      </c>
      <c r="C218" s="164">
        <v>0</v>
      </c>
      <c r="E218" s="180"/>
      <c r="F218" s="184">
        <f>IF($C$38=0,"",IF(C218="[for completion]","",IF(C218="","",C218/$C$38)))</f>
        <v>0</v>
      </c>
      <c r="G218" s="184">
        <f>IF($C$39=0,"",IF(C218="[for completion]","",IF(C218="","",C218/$C$39)))</f>
        <v>0</v>
      </c>
      <c r="H218" s="150"/>
    </row>
    <row r="219" spans="1:8" x14ac:dyDescent="0.25">
      <c r="A219" s="152" t="s">
        <v>299</v>
      </c>
      <c r="B219" s="185" t="s">
        <v>70</v>
      </c>
      <c r="C219" s="164">
        <v>0</v>
      </c>
      <c r="E219" s="180"/>
      <c r="F219" s="184">
        <f>IF($C$38=0,"",IF(C219="[for completion]","",IF(C219="","",C219/$C$38)))</f>
        <v>0</v>
      </c>
      <c r="G219" s="184">
        <f>IF($C$39=0,"",IF(C219="[for completion]","",IF(C219="","",C219/$C$39)))</f>
        <v>0</v>
      </c>
      <c r="H219" s="150"/>
    </row>
    <row r="220" spans="1:8" x14ac:dyDescent="0.25">
      <c r="A220" s="152" t="s">
        <v>300</v>
      </c>
      <c r="B220" s="183" t="s">
        <v>72</v>
      </c>
      <c r="C220" s="181">
        <f>SUM(C217:C219)</f>
        <v>20</v>
      </c>
      <c r="E220" s="180"/>
      <c r="F220" s="182">
        <f>SUM(F217:F219)</f>
        <v>6.8274161504570134E-3</v>
      </c>
      <c r="G220" s="182">
        <f>SUM(G217:G219)</f>
        <v>8.8888888888888889E-3</v>
      </c>
      <c r="H220" s="150"/>
    </row>
    <row r="221" spans="1:8" outlineLevel="1" x14ac:dyDescent="0.25">
      <c r="A221" s="152" t="s">
        <v>301</v>
      </c>
      <c r="B221" s="153" t="s">
        <v>179</v>
      </c>
      <c r="C221" s="181"/>
      <c r="E221" s="180"/>
      <c r="F221" s="179" t="str">
        <f>IF($C$38=0,"",IF(C221="[for completion]","",IF(C221="","",C221/$C$38)))</f>
        <v/>
      </c>
      <c r="G221" s="179" t="str">
        <f>IF($C$39=0,"",IF(C221="[for completion]","",IF(C221="","",C221/$C$39)))</f>
        <v/>
      </c>
      <c r="H221" s="150"/>
    </row>
    <row r="222" spans="1:8" outlineLevel="1" x14ac:dyDescent="0.25">
      <c r="A222" s="152" t="s">
        <v>302</v>
      </c>
      <c r="B222" s="153" t="s">
        <v>179</v>
      </c>
      <c r="C222" s="181"/>
      <c r="E222" s="180"/>
      <c r="F222" s="179" t="str">
        <f>IF($C$38=0,"",IF(C222="[for completion]","",IF(C222="","",C222/$C$38)))</f>
        <v/>
      </c>
      <c r="G222" s="179" t="str">
        <f>IF($C$39=0,"",IF(C222="[for completion]","",IF(C222="","",C222/$C$39)))</f>
        <v/>
      </c>
      <c r="H222" s="150"/>
    </row>
    <row r="223" spans="1:8" outlineLevel="1" x14ac:dyDescent="0.25">
      <c r="A223" s="152" t="s">
        <v>303</v>
      </c>
      <c r="B223" s="153" t="s">
        <v>179</v>
      </c>
      <c r="C223" s="181"/>
      <c r="E223" s="180"/>
      <c r="F223" s="179" t="str">
        <f>IF($C$38=0,"",IF(C223="[for completion]","",IF(C223="","",C223/$C$38)))</f>
        <v/>
      </c>
      <c r="G223" s="179" t="str">
        <f>IF($C$39=0,"",IF(C223="[for completion]","",IF(C223="","",C223/$C$39)))</f>
        <v/>
      </c>
      <c r="H223" s="150"/>
    </row>
    <row r="224" spans="1:8" outlineLevel="1" x14ac:dyDescent="0.25">
      <c r="A224" s="152" t="s">
        <v>304</v>
      </c>
      <c r="B224" s="153" t="s">
        <v>179</v>
      </c>
      <c r="C224" s="181"/>
      <c r="E224" s="180"/>
      <c r="F224" s="179" t="str">
        <f>IF($C$38=0,"",IF(C224="[for completion]","",IF(C224="","",C224/$C$38)))</f>
        <v/>
      </c>
      <c r="G224" s="179" t="str">
        <f>IF($C$39=0,"",IF(C224="[for completion]","",IF(C224="","",C224/$C$39)))</f>
        <v/>
      </c>
      <c r="H224" s="150"/>
    </row>
    <row r="225" spans="1:8" outlineLevel="1" x14ac:dyDescent="0.25">
      <c r="A225" s="152" t="s">
        <v>305</v>
      </c>
      <c r="B225" s="153" t="s">
        <v>179</v>
      </c>
      <c r="C225" s="181"/>
      <c r="E225" s="180"/>
      <c r="F225" s="179" t="str">
        <f>IF($C$38=0,"",IF(C225="[for completion]","",IF(C225="","",C225/$C$38)))</f>
        <v/>
      </c>
      <c r="G225" s="179" t="str">
        <f>IF($C$39=0,"",IF(C225="[for completion]","",IF(C225="","",C225/$C$39)))</f>
        <v/>
      </c>
    </row>
    <row r="226" spans="1:8" outlineLevel="1" x14ac:dyDescent="0.25">
      <c r="A226" s="152" t="s">
        <v>306</v>
      </c>
      <c r="B226" s="153" t="s">
        <v>179</v>
      </c>
      <c r="C226" s="181"/>
      <c r="E226" s="175"/>
      <c r="F226" s="179" t="str">
        <f>IF($C$38=0,"",IF(C226="[for completion]","",IF(C226="","",C226/$C$38)))</f>
        <v/>
      </c>
      <c r="G226" s="179" t="str">
        <f>IF($C$39=0,"",IF(C226="[for completion]","",IF(C226="","",C226/$C$39)))</f>
        <v/>
      </c>
    </row>
    <row r="227" spans="1:8" outlineLevel="1" x14ac:dyDescent="0.25">
      <c r="A227" s="152" t="s">
        <v>307</v>
      </c>
      <c r="B227" s="153" t="s">
        <v>179</v>
      </c>
      <c r="C227" s="181"/>
      <c r="E227" s="180"/>
      <c r="F227" s="179" t="str">
        <f>IF($C$38=0,"",IF(C227="[for completion]","",IF(C227="","",C227/$C$38)))</f>
        <v/>
      </c>
      <c r="G227" s="179" t="str">
        <f>IF($C$39=0,"",IF(C227="[for completion]","",IF(C227="","",C227/$C$39)))</f>
        <v/>
      </c>
    </row>
    <row r="228" spans="1:8" ht="15" customHeight="1" x14ac:dyDescent="0.25">
      <c r="A228" s="157"/>
      <c r="B228" s="158" t="s">
        <v>1465</v>
      </c>
      <c r="C228" s="157"/>
      <c r="D228" s="157"/>
      <c r="E228" s="156"/>
      <c r="F228" s="155"/>
      <c r="G228" s="155"/>
    </row>
    <row r="229" spans="1:8" ht="28.8" x14ac:dyDescent="0.25">
      <c r="A229" s="152" t="s">
        <v>308</v>
      </c>
      <c r="B229" s="175" t="s">
        <v>1464</v>
      </c>
      <c r="C229" s="178" t="s">
        <v>309</v>
      </c>
    </row>
    <row r="230" spans="1:8" ht="15" customHeight="1" x14ac:dyDescent="0.25">
      <c r="A230" s="157"/>
      <c r="B230" s="158" t="s">
        <v>310</v>
      </c>
      <c r="C230" s="157"/>
      <c r="D230" s="157"/>
      <c r="E230" s="156"/>
      <c r="F230" s="155"/>
      <c r="G230" s="155"/>
    </row>
    <row r="231" spans="1:8" x14ac:dyDescent="0.25">
      <c r="A231" s="152" t="s">
        <v>311</v>
      </c>
      <c r="B231" s="152" t="s">
        <v>312</v>
      </c>
      <c r="C231" s="164">
        <v>0</v>
      </c>
      <c r="E231" s="175"/>
    </row>
    <row r="232" spans="1:8" x14ac:dyDescent="0.3">
      <c r="A232" s="152" t="s">
        <v>313</v>
      </c>
      <c r="B232" s="177" t="s">
        <v>314</v>
      </c>
      <c r="C232" s="164">
        <v>0</v>
      </c>
      <c r="E232" s="175"/>
    </row>
    <row r="233" spans="1:8" x14ac:dyDescent="0.3">
      <c r="A233" s="152" t="s">
        <v>315</v>
      </c>
      <c r="B233" s="177" t="s">
        <v>316</v>
      </c>
      <c r="C233" s="164">
        <v>0</v>
      </c>
      <c r="E233" s="175"/>
    </row>
    <row r="234" spans="1:8" outlineLevel="1" x14ac:dyDescent="0.25">
      <c r="A234" s="152" t="s">
        <v>317</v>
      </c>
      <c r="B234" s="154" t="s">
        <v>318</v>
      </c>
      <c r="C234" s="176"/>
      <c r="D234" s="175"/>
      <c r="E234" s="175"/>
    </row>
    <row r="235" spans="1:8" outlineLevel="1" x14ac:dyDescent="0.25">
      <c r="A235" s="152" t="s">
        <v>319</v>
      </c>
      <c r="B235" s="154" t="s">
        <v>320</v>
      </c>
      <c r="C235" s="176"/>
      <c r="D235" s="175"/>
      <c r="E235" s="175"/>
    </row>
    <row r="236" spans="1:8" outlineLevel="1" x14ac:dyDescent="0.25">
      <c r="A236" s="152" t="s">
        <v>321</v>
      </c>
      <c r="B236" s="154" t="s">
        <v>322</v>
      </c>
      <c r="C236" s="175"/>
      <c r="D236" s="175"/>
      <c r="E236" s="175"/>
    </row>
    <row r="237" spans="1:8" outlineLevel="1" x14ac:dyDescent="0.25">
      <c r="A237" s="152" t="s">
        <v>323</v>
      </c>
      <c r="C237" s="175"/>
      <c r="D237" s="175"/>
      <c r="E237" s="175"/>
    </row>
    <row r="238" spans="1:8" outlineLevel="1" x14ac:dyDescent="0.25">
      <c r="A238" s="152" t="s">
        <v>324</v>
      </c>
      <c r="C238" s="175"/>
      <c r="D238" s="175"/>
      <c r="E238" s="175"/>
    </row>
    <row r="239" spans="1:8" outlineLevel="1" x14ac:dyDescent="0.3">
      <c r="A239" s="157"/>
      <c r="B239" s="158" t="s">
        <v>325</v>
      </c>
      <c r="C239" s="157"/>
      <c r="D239" s="157"/>
      <c r="E239" s="157"/>
      <c r="F239" s="157"/>
      <c r="G239" s="157"/>
      <c r="H239" s="173"/>
    </row>
    <row r="240" spans="1:8" ht="28.8" outlineLevel="1" x14ac:dyDescent="0.3">
      <c r="A240" s="152" t="s">
        <v>326</v>
      </c>
      <c r="B240" s="152" t="s">
        <v>1463</v>
      </c>
      <c r="G240" s="173"/>
      <c r="H240" s="173"/>
    </row>
    <row r="241" spans="1:8" outlineLevel="1" x14ac:dyDescent="0.3">
      <c r="A241" s="152" t="s">
        <v>327</v>
      </c>
      <c r="B241" s="152" t="s">
        <v>328</v>
      </c>
      <c r="G241" s="173"/>
      <c r="H241" s="173"/>
    </row>
    <row r="242" spans="1:8" outlineLevel="1" x14ac:dyDescent="0.3">
      <c r="A242" s="152" t="s">
        <v>329</v>
      </c>
      <c r="B242" s="152" t="s">
        <v>330</v>
      </c>
      <c r="G242" s="173"/>
      <c r="H242" s="173"/>
    </row>
    <row r="243" spans="1:8" ht="28.8" outlineLevel="1" x14ac:dyDescent="0.3">
      <c r="A243" s="152" t="s">
        <v>331</v>
      </c>
      <c r="B243" s="152" t="s">
        <v>1462</v>
      </c>
      <c r="G243" s="173"/>
      <c r="H243" s="173"/>
    </row>
    <row r="244" spans="1:8" outlineLevel="1" x14ac:dyDescent="0.3">
      <c r="A244" s="152" t="s">
        <v>332</v>
      </c>
      <c r="B244" s="152" t="s">
        <v>333</v>
      </c>
      <c r="C244" s="174"/>
      <c r="D244" s="174"/>
      <c r="E244" s="167"/>
      <c r="G244" s="173"/>
      <c r="H244" s="173"/>
    </row>
    <row r="245" spans="1:8" outlineLevel="1" x14ac:dyDescent="0.3">
      <c r="A245" s="152" t="s">
        <v>334</v>
      </c>
      <c r="B245" s="152" t="s">
        <v>1461</v>
      </c>
      <c r="C245" s="167"/>
      <c r="G245" s="173"/>
      <c r="H245" s="173"/>
    </row>
    <row r="246" spans="1:8" outlineLevel="1" x14ac:dyDescent="0.3">
      <c r="A246" s="152" t="s">
        <v>335</v>
      </c>
      <c r="B246" s="152" t="s">
        <v>1460</v>
      </c>
      <c r="G246" s="173"/>
      <c r="H246" s="173"/>
    </row>
    <row r="247" spans="1:8" outlineLevel="1" x14ac:dyDescent="0.3">
      <c r="A247" s="152" t="s">
        <v>336</v>
      </c>
      <c r="D247" s="173"/>
      <c r="E247" s="173"/>
      <c r="F247" s="173"/>
      <c r="G247" s="173"/>
      <c r="H247" s="173"/>
    </row>
    <row r="248" spans="1:8" outlineLevel="1" x14ac:dyDescent="0.3">
      <c r="A248" s="152" t="s">
        <v>337</v>
      </c>
      <c r="D248" s="173"/>
      <c r="E248" s="173"/>
      <c r="F248" s="173"/>
      <c r="G248" s="173"/>
      <c r="H248" s="173"/>
    </row>
    <row r="249" spans="1:8" outlineLevel="1" x14ac:dyDescent="0.3">
      <c r="A249" s="152" t="s">
        <v>338</v>
      </c>
      <c r="D249" s="173"/>
      <c r="E249" s="173"/>
      <c r="F249" s="173"/>
      <c r="G249" s="173"/>
      <c r="H249" s="173"/>
    </row>
    <row r="250" spans="1:8" outlineLevel="1" x14ac:dyDescent="0.3">
      <c r="A250" s="152" t="s">
        <v>339</v>
      </c>
      <c r="D250" s="173"/>
      <c r="E250" s="173"/>
      <c r="F250" s="173"/>
      <c r="G250" s="173"/>
      <c r="H250" s="173"/>
    </row>
    <row r="251" spans="1:8" outlineLevel="1" x14ac:dyDescent="0.3">
      <c r="A251" s="152" t="s">
        <v>340</v>
      </c>
      <c r="D251" s="173"/>
      <c r="E251" s="173"/>
      <c r="F251" s="173"/>
      <c r="G251" s="173"/>
      <c r="H251" s="173"/>
    </row>
    <row r="252" spans="1:8" outlineLevel="1" x14ac:dyDescent="0.3">
      <c r="A252" s="152" t="s">
        <v>341</v>
      </c>
      <c r="D252" s="173"/>
      <c r="E252" s="173"/>
      <c r="F252" s="173"/>
      <c r="G252" s="173"/>
      <c r="H252" s="173"/>
    </row>
    <row r="253" spans="1:8" outlineLevel="1" x14ac:dyDescent="0.3">
      <c r="A253" s="152" t="s">
        <v>342</v>
      </c>
      <c r="D253" s="173"/>
      <c r="E253" s="173"/>
      <c r="F253" s="173"/>
      <c r="G253" s="173"/>
      <c r="H253" s="173"/>
    </row>
    <row r="254" spans="1:8" outlineLevel="1" x14ac:dyDescent="0.3">
      <c r="A254" s="152" t="s">
        <v>343</v>
      </c>
      <c r="D254" s="173"/>
      <c r="E254" s="173"/>
      <c r="F254" s="173"/>
      <c r="G254" s="173"/>
      <c r="H254" s="173"/>
    </row>
    <row r="255" spans="1:8" outlineLevel="1" x14ac:dyDescent="0.3">
      <c r="A255" s="152" t="s">
        <v>344</v>
      </c>
      <c r="D255" s="173"/>
      <c r="E255" s="173"/>
      <c r="F255" s="173"/>
      <c r="G255" s="173"/>
      <c r="H255" s="173"/>
    </row>
    <row r="256" spans="1:8" outlineLevel="1" x14ac:dyDescent="0.3">
      <c r="A256" s="152" t="s">
        <v>345</v>
      </c>
      <c r="D256" s="173"/>
      <c r="E256" s="173"/>
      <c r="F256" s="173"/>
      <c r="G256" s="173"/>
      <c r="H256" s="173"/>
    </row>
    <row r="257" spans="1:8" outlineLevel="1" x14ac:dyDescent="0.3">
      <c r="A257" s="152" t="s">
        <v>346</v>
      </c>
      <c r="D257" s="173"/>
      <c r="E257" s="173"/>
      <c r="F257" s="173"/>
      <c r="G257" s="173"/>
      <c r="H257" s="173"/>
    </row>
    <row r="258" spans="1:8" outlineLevel="1" x14ac:dyDescent="0.3">
      <c r="A258" s="152" t="s">
        <v>347</v>
      </c>
      <c r="D258" s="173"/>
      <c r="E258" s="173"/>
      <c r="F258" s="173"/>
      <c r="G258" s="173"/>
      <c r="H258" s="173"/>
    </row>
    <row r="259" spans="1:8" outlineLevel="1" x14ac:dyDescent="0.3">
      <c r="A259" s="152" t="s">
        <v>348</v>
      </c>
      <c r="D259" s="173"/>
      <c r="E259" s="173"/>
      <c r="F259" s="173"/>
      <c r="G259" s="173"/>
      <c r="H259" s="173"/>
    </row>
    <row r="260" spans="1:8" outlineLevel="1" x14ac:dyDescent="0.3">
      <c r="A260" s="152" t="s">
        <v>349</v>
      </c>
      <c r="D260" s="173"/>
      <c r="E260" s="173"/>
      <c r="F260" s="173"/>
      <c r="G260" s="173"/>
      <c r="H260" s="173"/>
    </row>
    <row r="261" spans="1:8" outlineLevel="1" x14ac:dyDescent="0.3">
      <c r="A261" s="152" t="s">
        <v>350</v>
      </c>
      <c r="D261" s="173"/>
      <c r="E261" s="173"/>
      <c r="F261" s="173"/>
      <c r="G261" s="173"/>
      <c r="H261" s="173"/>
    </row>
    <row r="262" spans="1:8" outlineLevel="1" x14ac:dyDescent="0.3">
      <c r="A262" s="152" t="s">
        <v>351</v>
      </c>
      <c r="D262" s="173"/>
      <c r="E262" s="173"/>
      <c r="F262" s="173"/>
      <c r="G262" s="173"/>
      <c r="H262" s="173"/>
    </row>
    <row r="263" spans="1:8" outlineLevel="1" x14ac:dyDescent="0.3">
      <c r="A263" s="152" t="s">
        <v>352</v>
      </c>
      <c r="D263" s="173"/>
      <c r="E263" s="173"/>
      <c r="F263" s="173"/>
      <c r="G263" s="173"/>
      <c r="H263" s="173"/>
    </row>
    <row r="264" spans="1:8" outlineLevel="1" x14ac:dyDescent="0.3">
      <c r="A264" s="152" t="s">
        <v>353</v>
      </c>
      <c r="D264" s="173"/>
      <c r="E264" s="173"/>
      <c r="F264" s="173"/>
      <c r="G264" s="173"/>
      <c r="H264" s="173"/>
    </row>
    <row r="265" spans="1:8" outlineLevel="1" x14ac:dyDescent="0.3">
      <c r="A265" s="152" t="s">
        <v>354</v>
      </c>
      <c r="D265" s="173"/>
      <c r="E265" s="173"/>
      <c r="F265" s="173"/>
      <c r="G265" s="173"/>
      <c r="H265" s="173"/>
    </row>
    <row r="266" spans="1:8" outlineLevel="1" x14ac:dyDescent="0.3">
      <c r="A266" s="152" t="s">
        <v>355</v>
      </c>
      <c r="D266" s="173"/>
      <c r="E266" s="173"/>
      <c r="F266" s="173"/>
      <c r="G266" s="173"/>
      <c r="H266" s="173"/>
    </row>
    <row r="267" spans="1:8" outlineLevel="1" x14ac:dyDescent="0.3">
      <c r="A267" s="152" t="s">
        <v>356</v>
      </c>
      <c r="D267" s="173"/>
      <c r="E267" s="173"/>
      <c r="F267" s="173"/>
      <c r="G267" s="173"/>
      <c r="H267" s="173"/>
    </row>
    <row r="268" spans="1:8" outlineLevel="1" x14ac:dyDescent="0.3">
      <c r="A268" s="152" t="s">
        <v>357</v>
      </c>
      <c r="D268" s="173"/>
      <c r="E268" s="173"/>
      <c r="F268" s="173"/>
      <c r="G268" s="173"/>
      <c r="H268" s="173"/>
    </row>
    <row r="269" spans="1:8" outlineLevel="1" x14ac:dyDescent="0.3">
      <c r="A269" s="152" t="s">
        <v>358</v>
      </c>
      <c r="D269" s="173"/>
      <c r="E269" s="173"/>
      <c r="F269" s="173"/>
      <c r="G269" s="173"/>
      <c r="H269" s="173"/>
    </row>
    <row r="270" spans="1:8" outlineLevel="1" x14ac:dyDescent="0.3">
      <c r="A270" s="152" t="s">
        <v>359</v>
      </c>
      <c r="D270" s="173"/>
      <c r="E270" s="173"/>
      <c r="F270" s="173"/>
      <c r="G270" s="173"/>
      <c r="H270" s="173"/>
    </row>
    <row r="271" spans="1:8" outlineLevel="1" x14ac:dyDescent="0.3">
      <c r="A271" s="152" t="s">
        <v>360</v>
      </c>
      <c r="D271" s="173"/>
      <c r="E271" s="173"/>
      <c r="F271" s="173"/>
      <c r="G271" s="173"/>
      <c r="H271" s="173"/>
    </row>
    <row r="272" spans="1:8" outlineLevel="1" x14ac:dyDescent="0.3">
      <c r="A272" s="152" t="s">
        <v>361</v>
      </c>
      <c r="D272" s="173"/>
      <c r="E272" s="173"/>
      <c r="F272" s="173"/>
      <c r="G272" s="173"/>
      <c r="H272" s="173"/>
    </row>
    <row r="273" spans="1:8" outlineLevel="1" x14ac:dyDescent="0.3">
      <c r="A273" s="152" t="s">
        <v>362</v>
      </c>
      <c r="D273" s="173"/>
      <c r="E273" s="173"/>
      <c r="F273" s="173"/>
      <c r="G273" s="173"/>
      <c r="H273" s="173"/>
    </row>
    <row r="274" spans="1:8" outlineLevel="1" x14ac:dyDescent="0.3">
      <c r="A274" s="152" t="s">
        <v>363</v>
      </c>
      <c r="D274" s="173"/>
      <c r="E274" s="173"/>
      <c r="F274" s="173"/>
      <c r="G274" s="173"/>
      <c r="H274" s="173"/>
    </row>
    <row r="275" spans="1:8" outlineLevel="1" x14ac:dyDescent="0.3">
      <c r="A275" s="152" t="s">
        <v>364</v>
      </c>
      <c r="D275" s="173"/>
      <c r="E275" s="173"/>
      <c r="F275" s="173"/>
      <c r="G275" s="173"/>
      <c r="H275" s="173"/>
    </row>
    <row r="276" spans="1:8" outlineLevel="1" x14ac:dyDescent="0.3">
      <c r="A276" s="152" t="s">
        <v>365</v>
      </c>
      <c r="D276" s="173"/>
      <c r="E276" s="173"/>
      <c r="F276" s="173"/>
      <c r="G276" s="173"/>
      <c r="H276" s="173"/>
    </row>
    <row r="277" spans="1:8" outlineLevel="1" x14ac:dyDescent="0.3">
      <c r="A277" s="152" t="s">
        <v>366</v>
      </c>
      <c r="D277" s="173"/>
      <c r="E277" s="173"/>
      <c r="F277" s="173"/>
      <c r="G277" s="173"/>
      <c r="H277" s="173"/>
    </row>
    <row r="278" spans="1:8" outlineLevel="1" x14ac:dyDescent="0.3">
      <c r="A278" s="152" t="s">
        <v>367</v>
      </c>
      <c r="D278" s="173"/>
      <c r="E278" s="173"/>
      <c r="F278" s="173"/>
      <c r="G278" s="173"/>
      <c r="H278" s="173"/>
    </row>
    <row r="279" spans="1:8" outlineLevel="1" x14ac:dyDescent="0.3">
      <c r="A279" s="152" t="s">
        <v>368</v>
      </c>
      <c r="D279" s="173"/>
      <c r="E279" s="173"/>
      <c r="F279" s="173"/>
      <c r="G279" s="173"/>
      <c r="H279" s="173"/>
    </row>
    <row r="280" spans="1:8" outlineLevel="1" x14ac:dyDescent="0.3">
      <c r="A280" s="152" t="s">
        <v>369</v>
      </c>
      <c r="D280" s="173"/>
      <c r="E280" s="173"/>
      <c r="F280" s="173"/>
      <c r="G280" s="173"/>
      <c r="H280" s="173"/>
    </row>
    <row r="281" spans="1:8" outlineLevel="1" x14ac:dyDescent="0.3">
      <c r="A281" s="152" t="s">
        <v>370</v>
      </c>
      <c r="D281" s="173"/>
      <c r="E281" s="173"/>
      <c r="F281" s="173"/>
      <c r="G281" s="173"/>
      <c r="H281" s="173"/>
    </row>
    <row r="282" spans="1:8" outlineLevel="1" x14ac:dyDescent="0.3">
      <c r="A282" s="152" t="s">
        <v>371</v>
      </c>
      <c r="D282" s="173"/>
      <c r="E282" s="173"/>
      <c r="F282" s="173"/>
      <c r="G282" s="173"/>
      <c r="H282" s="173"/>
    </row>
    <row r="283" spans="1:8" outlineLevel="1" x14ac:dyDescent="0.3">
      <c r="A283" s="152" t="s">
        <v>372</v>
      </c>
      <c r="D283" s="173"/>
      <c r="E283" s="173"/>
      <c r="F283" s="173"/>
      <c r="G283" s="173"/>
      <c r="H283" s="173"/>
    </row>
    <row r="284" spans="1:8" outlineLevel="1" x14ac:dyDescent="0.3">
      <c r="A284" s="152" t="s">
        <v>373</v>
      </c>
      <c r="D284" s="173"/>
      <c r="E284" s="173"/>
      <c r="F284" s="173"/>
      <c r="G284" s="173"/>
      <c r="H284" s="173"/>
    </row>
    <row r="285" spans="1:8" ht="18" x14ac:dyDescent="0.25">
      <c r="A285" s="161"/>
      <c r="B285" s="161" t="s">
        <v>1459</v>
      </c>
      <c r="C285" s="161"/>
      <c r="D285" s="161"/>
      <c r="E285" s="161"/>
      <c r="F285" s="160"/>
      <c r="G285" s="159"/>
    </row>
    <row r="286" spans="1:8" ht="13.8" x14ac:dyDescent="0.25">
      <c r="A286" s="172" t="s">
        <v>1458</v>
      </c>
      <c r="B286" s="170"/>
      <c r="C286" s="170"/>
      <c r="D286" s="170"/>
      <c r="E286" s="170"/>
      <c r="F286" s="171"/>
      <c r="G286" s="170"/>
    </row>
    <row r="287" spans="1:8" ht="13.8" x14ac:dyDescent="0.25">
      <c r="A287" s="172" t="s">
        <v>1457</v>
      </c>
      <c r="B287" s="170"/>
      <c r="C287" s="170"/>
      <c r="D287" s="170"/>
      <c r="E287" s="170"/>
      <c r="F287" s="171"/>
      <c r="G287" s="170"/>
    </row>
    <row r="288" spans="1:8" x14ac:dyDescent="0.25">
      <c r="A288" s="152" t="s">
        <v>374</v>
      </c>
      <c r="B288" s="154" t="s">
        <v>1456</v>
      </c>
      <c r="C288" s="162">
        <f>ROW(B38)</f>
        <v>38</v>
      </c>
      <c r="D288" s="169"/>
      <c r="E288" s="169"/>
      <c r="F288" s="169"/>
      <c r="G288" s="169"/>
      <c r="H288" s="169"/>
    </row>
    <row r="289" spans="1:8" x14ac:dyDescent="0.25">
      <c r="A289" s="152" t="s">
        <v>375</v>
      </c>
      <c r="B289" s="154" t="s">
        <v>1455</v>
      </c>
      <c r="C289" s="162">
        <f>ROW(B39)</f>
        <v>39</v>
      </c>
      <c r="E289" s="169"/>
      <c r="F289" s="169"/>
    </row>
    <row r="290" spans="1:8" ht="28.8" x14ac:dyDescent="0.25">
      <c r="A290" s="152" t="s">
        <v>376</v>
      </c>
      <c r="B290" s="154" t="s">
        <v>1454</v>
      </c>
      <c r="C290" s="167" t="s">
        <v>1453</v>
      </c>
      <c r="G290" s="165"/>
      <c r="H290" s="165"/>
    </row>
    <row r="291" spans="1:8" x14ac:dyDescent="0.25">
      <c r="A291" s="152" t="s">
        <v>377</v>
      </c>
      <c r="B291" s="154" t="s">
        <v>1452</v>
      </c>
      <c r="C291" s="162" t="str">
        <f ca="1">IF(ISREF(INDIRECT("'B1. HTT Mortgage Assets'!A1")),ROW('B1. HTT Mortgage Assets'!B43)&amp;" for Mortgage Assets","")</f>
        <v>43 for Mortgage Assets</v>
      </c>
      <c r="D291" s="162"/>
      <c r="E291" s="165"/>
      <c r="F291" s="169"/>
    </row>
    <row r="292" spans="1:8" x14ac:dyDescent="0.25">
      <c r="A292" s="152" t="s">
        <v>378</v>
      </c>
      <c r="B292" s="154" t="s">
        <v>1451</v>
      </c>
      <c r="C292" s="162">
        <f>ROW(B52)</f>
        <v>52</v>
      </c>
      <c r="G292" s="165"/>
      <c r="H292" s="165"/>
    </row>
    <row r="293" spans="1:8" x14ac:dyDescent="0.3">
      <c r="A293" s="152" t="s">
        <v>379</v>
      </c>
      <c r="B293" s="154" t="s">
        <v>1450</v>
      </c>
      <c r="C293" s="168" t="str">
        <f ca="1">IF(ISREF(INDIRECT("'B1. HTT Mortgage Assets'!A1")),ROW('B1. HTT Mortgage Assets'!B186)&amp;" for Residential Mortgage Assets","")</f>
        <v>186 for Residential Mortgage Assets</v>
      </c>
      <c r="D293" s="162" t="str">
        <f ca="1">IF(ISREF(INDIRECT("'B1. HTT Mortgage Assets'!A1")),ROW('B1. HTT Mortgage Assets'!B424 )&amp; " for Commercial Mortgage Assets","")</f>
        <v>424 for Commercial Mortgage Assets</v>
      </c>
      <c r="E293" s="165"/>
      <c r="F293" s="162"/>
      <c r="G293" s="162"/>
    </row>
    <row r="294" spans="1:8" x14ac:dyDescent="0.3">
      <c r="A294" s="152" t="s">
        <v>380</v>
      </c>
      <c r="B294" s="154" t="s">
        <v>1449</v>
      </c>
      <c r="C294" s="168" t="s">
        <v>381</v>
      </c>
    </row>
    <row r="295" spans="1:8" x14ac:dyDescent="0.25">
      <c r="A295" s="152" t="s">
        <v>382</v>
      </c>
      <c r="B295" s="154" t="s">
        <v>1448</v>
      </c>
      <c r="C295" s="162" t="str">
        <f ca="1">IF(ISREF(INDIRECT("'B1. HTT Mortgage Assets'!A1")),ROW('B1. HTT Mortgage Assets'!B149)&amp;" for Mortgage Assets","")</f>
        <v>149 for Mortgage Assets</v>
      </c>
      <c r="D295" s="162"/>
      <c r="F295" s="162"/>
    </row>
    <row r="296" spans="1:8" x14ac:dyDescent="0.25">
      <c r="A296" s="152" t="s">
        <v>383</v>
      </c>
      <c r="B296" s="154" t="s">
        <v>1447</v>
      </c>
      <c r="C296" s="162">
        <f>ROW(B111)</f>
        <v>111</v>
      </c>
      <c r="F296" s="165"/>
    </row>
    <row r="297" spans="1:8" x14ac:dyDescent="0.25">
      <c r="A297" s="152" t="s">
        <v>384</v>
      </c>
      <c r="B297" s="154" t="s">
        <v>1446</v>
      </c>
      <c r="C297" s="162">
        <f>ROW(B163)</f>
        <v>163</v>
      </c>
      <c r="E297" s="165"/>
      <c r="F297" s="165"/>
    </row>
    <row r="298" spans="1:8" x14ac:dyDescent="0.25">
      <c r="A298" s="152" t="s">
        <v>385</v>
      </c>
      <c r="B298" s="154" t="s">
        <v>1445</v>
      </c>
      <c r="C298" s="162">
        <f>ROW(B137)</f>
        <v>137</v>
      </c>
      <c r="E298" s="165"/>
      <c r="F298" s="165"/>
    </row>
    <row r="299" spans="1:8" x14ac:dyDescent="0.25">
      <c r="A299" s="152" t="s">
        <v>386</v>
      </c>
      <c r="B299" s="154" t="s">
        <v>1444</v>
      </c>
      <c r="C299" s="167"/>
      <c r="E299" s="165"/>
    </row>
    <row r="300" spans="1:8" x14ac:dyDescent="0.25">
      <c r="A300" s="152" t="s">
        <v>387</v>
      </c>
      <c r="B300" s="154" t="s">
        <v>1443</v>
      </c>
      <c r="C300" s="162" t="s">
        <v>388</v>
      </c>
      <c r="D300" s="162" t="s">
        <v>1442</v>
      </c>
      <c r="E300" s="165"/>
      <c r="F300" s="166" t="s">
        <v>1441</v>
      </c>
    </row>
    <row r="301" spans="1:8" outlineLevel="1" x14ac:dyDescent="0.25">
      <c r="A301" s="152" t="s">
        <v>389</v>
      </c>
      <c r="B301" s="154" t="s">
        <v>1440</v>
      </c>
      <c r="C301" s="162" t="s">
        <v>390</v>
      </c>
    </row>
    <row r="302" spans="1:8" outlineLevel="1" x14ac:dyDescent="0.25">
      <c r="A302" s="152" t="s">
        <v>391</v>
      </c>
      <c r="B302" s="154" t="s">
        <v>1439</v>
      </c>
      <c r="C302" s="162" t="str">
        <f>ROW('C. HTT Harmonised Glossary'!B18)&amp;" for Harmonised Glossary"</f>
        <v>18 for Harmonised Glossary</v>
      </c>
    </row>
    <row r="303" spans="1:8" outlineLevel="1" x14ac:dyDescent="0.25">
      <c r="A303" s="152" t="s">
        <v>392</v>
      </c>
      <c r="B303" s="154" t="s">
        <v>1438</v>
      </c>
      <c r="C303" s="162">
        <f>ROW(B65)</f>
        <v>65</v>
      </c>
    </row>
    <row r="304" spans="1:8" outlineLevel="1" x14ac:dyDescent="0.25">
      <c r="A304" s="152" t="s">
        <v>393</v>
      </c>
      <c r="B304" s="154" t="s">
        <v>1437</v>
      </c>
      <c r="C304" s="162">
        <f>ROW(B88)</f>
        <v>88</v>
      </c>
    </row>
    <row r="305" spans="1:8" outlineLevel="1" x14ac:dyDescent="0.25">
      <c r="A305" s="152" t="s">
        <v>394</v>
      </c>
      <c r="B305" s="154" t="s">
        <v>1436</v>
      </c>
      <c r="C305" s="162" t="s">
        <v>395</v>
      </c>
      <c r="E305" s="165"/>
      <c r="H305" s="150"/>
    </row>
    <row r="306" spans="1:8" outlineLevel="1" x14ac:dyDescent="0.25">
      <c r="A306" s="152" t="s">
        <v>396</v>
      </c>
      <c r="B306" s="154" t="s">
        <v>1435</v>
      </c>
      <c r="C306" s="162">
        <v>44</v>
      </c>
      <c r="E306" s="165"/>
      <c r="H306" s="150"/>
    </row>
    <row r="307" spans="1:8" outlineLevel="1" x14ac:dyDescent="0.25">
      <c r="A307" s="152" t="s">
        <v>397</v>
      </c>
      <c r="B307" s="154" t="s">
        <v>1434</v>
      </c>
      <c r="C307" s="162" t="str">
        <f ca="1">IF(ISREF(INDIRECT("'B1. HTT Mortgage Assets'!A1")),ROW('B1. HTT Mortgage Assets'!B179)&amp; " for Mortgage Assets","")</f>
        <v>179 for Mortgage Assets</v>
      </c>
      <c r="E307" s="165"/>
      <c r="H307" s="150"/>
    </row>
    <row r="308" spans="1:8" outlineLevel="1" x14ac:dyDescent="0.25">
      <c r="A308" s="152" t="s">
        <v>398</v>
      </c>
      <c r="B308" s="154"/>
      <c r="E308" s="165"/>
      <c r="H308" s="150"/>
    </row>
    <row r="309" spans="1:8" outlineLevel="1" x14ac:dyDescent="0.25">
      <c r="A309" s="152" t="s">
        <v>399</v>
      </c>
      <c r="E309" s="165"/>
      <c r="H309" s="150"/>
    </row>
    <row r="310" spans="1:8" outlineLevel="1" x14ac:dyDescent="0.25">
      <c r="A310" s="152" t="s">
        <v>400</v>
      </c>
      <c r="H310" s="150"/>
    </row>
    <row r="311" spans="1:8" ht="36" x14ac:dyDescent="0.25">
      <c r="A311" s="160"/>
      <c r="B311" s="161" t="s">
        <v>401</v>
      </c>
      <c r="C311" s="160"/>
      <c r="D311" s="160"/>
      <c r="E311" s="160"/>
      <c r="F311" s="160"/>
      <c r="G311" s="159"/>
      <c r="H311" s="150"/>
    </row>
    <row r="312" spans="1:8" x14ac:dyDescent="0.25">
      <c r="A312" s="152" t="s">
        <v>402</v>
      </c>
      <c r="B312" s="163" t="s">
        <v>403</v>
      </c>
      <c r="C312" s="164">
        <v>130.85570281</v>
      </c>
      <c r="H312" s="150"/>
    </row>
    <row r="313" spans="1:8" outlineLevel="1" x14ac:dyDescent="0.25">
      <c r="A313" s="152" t="s">
        <v>404</v>
      </c>
      <c r="B313" s="163" t="s">
        <v>405</v>
      </c>
      <c r="C313" s="164"/>
      <c r="H313" s="150"/>
    </row>
    <row r="314" spans="1:8" outlineLevel="1" x14ac:dyDescent="0.25">
      <c r="A314" s="152" t="s">
        <v>406</v>
      </c>
      <c r="B314" s="163" t="s">
        <v>407</v>
      </c>
      <c r="C314" s="164"/>
      <c r="H314" s="150"/>
    </row>
    <row r="315" spans="1:8" outlineLevel="1" x14ac:dyDescent="0.25">
      <c r="A315" s="152" t="s">
        <v>408</v>
      </c>
      <c r="B315" s="163"/>
      <c r="C315" s="164"/>
      <c r="H315" s="150"/>
    </row>
    <row r="316" spans="1:8" outlineLevel="1" x14ac:dyDescent="0.25">
      <c r="A316" s="152" t="s">
        <v>409</v>
      </c>
      <c r="B316" s="163"/>
      <c r="C316" s="162"/>
      <c r="H316" s="150"/>
    </row>
    <row r="317" spans="1:8" outlineLevel="1" x14ac:dyDescent="0.25">
      <c r="A317" s="152" t="s">
        <v>410</v>
      </c>
      <c r="B317" s="163"/>
      <c r="C317" s="162"/>
      <c r="H317" s="150"/>
    </row>
    <row r="318" spans="1:8" outlineLevel="1" x14ac:dyDescent="0.25">
      <c r="A318" s="152" t="s">
        <v>411</v>
      </c>
      <c r="B318" s="163"/>
      <c r="C318" s="162"/>
      <c r="H318" s="150"/>
    </row>
    <row r="319" spans="1:8" ht="18" x14ac:dyDescent="0.25">
      <c r="A319" s="160"/>
      <c r="B319" s="161" t="s">
        <v>412</v>
      </c>
      <c r="C319" s="160"/>
      <c r="D319" s="160"/>
      <c r="E319" s="160"/>
      <c r="F319" s="160"/>
      <c r="G319" s="159"/>
      <c r="H319" s="150"/>
    </row>
    <row r="320" spans="1:8" ht="15" customHeight="1" outlineLevel="1" x14ac:dyDescent="0.25">
      <c r="A320" s="157"/>
      <c r="B320" s="158" t="s">
        <v>413</v>
      </c>
      <c r="C320" s="157"/>
      <c r="D320" s="157"/>
      <c r="E320" s="156"/>
      <c r="F320" s="155"/>
      <c r="G320" s="155"/>
      <c r="H320" s="150"/>
    </row>
    <row r="321" spans="1:8" outlineLevel="1" x14ac:dyDescent="0.25">
      <c r="A321" s="152" t="s">
        <v>414</v>
      </c>
      <c r="B321" s="154" t="s">
        <v>1433</v>
      </c>
      <c r="C321" s="154"/>
      <c r="H321" s="150"/>
    </row>
    <row r="322" spans="1:8" outlineLevel="1" x14ac:dyDescent="0.25">
      <c r="A322" s="152" t="s">
        <v>415</v>
      </c>
      <c r="B322" s="154" t="s">
        <v>1432</v>
      </c>
      <c r="C322" s="154"/>
      <c r="H322" s="150"/>
    </row>
    <row r="323" spans="1:8" outlineLevel="1" x14ac:dyDescent="0.25">
      <c r="A323" s="152" t="s">
        <v>416</v>
      </c>
      <c r="B323" s="154" t="s">
        <v>417</v>
      </c>
      <c r="C323" s="154"/>
      <c r="H323" s="150"/>
    </row>
    <row r="324" spans="1:8" outlineLevel="1" x14ac:dyDescent="0.25">
      <c r="A324" s="152" t="s">
        <v>418</v>
      </c>
      <c r="B324" s="154" t="s">
        <v>419</v>
      </c>
      <c r="H324" s="150"/>
    </row>
    <row r="325" spans="1:8" outlineLevel="1" x14ac:dyDescent="0.25">
      <c r="A325" s="152" t="s">
        <v>420</v>
      </c>
      <c r="B325" s="154" t="s">
        <v>421</v>
      </c>
      <c r="H325" s="150"/>
    </row>
    <row r="326" spans="1:8" outlineLevel="1" x14ac:dyDescent="0.25">
      <c r="A326" s="152" t="s">
        <v>422</v>
      </c>
      <c r="B326" s="154" t="s">
        <v>823</v>
      </c>
      <c r="H326" s="150"/>
    </row>
    <row r="327" spans="1:8" outlineLevel="1" x14ac:dyDescent="0.25">
      <c r="A327" s="152" t="s">
        <v>423</v>
      </c>
      <c r="B327" s="154" t="s">
        <v>424</v>
      </c>
      <c r="H327" s="150"/>
    </row>
    <row r="328" spans="1:8" outlineLevel="1" x14ac:dyDescent="0.25">
      <c r="A328" s="152" t="s">
        <v>425</v>
      </c>
      <c r="B328" s="154" t="s">
        <v>426</v>
      </c>
      <c r="H328" s="150"/>
    </row>
    <row r="329" spans="1:8" outlineLevel="1" x14ac:dyDescent="0.25">
      <c r="A329" s="152" t="s">
        <v>427</v>
      </c>
      <c r="B329" s="154" t="s">
        <v>1431</v>
      </c>
      <c r="H329" s="150"/>
    </row>
    <row r="330" spans="1:8" outlineLevel="1" x14ac:dyDescent="0.25">
      <c r="A330" s="152" t="s">
        <v>428</v>
      </c>
      <c r="B330" s="153" t="s">
        <v>429</v>
      </c>
      <c r="H330" s="150"/>
    </row>
    <row r="331" spans="1:8" outlineLevel="1" x14ac:dyDescent="0.25">
      <c r="A331" s="152" t="s">
        <v>430</v>
      </c>
      <c r="B331" s="153" t="s">
        <v>429</v>
      </c>
      <c r="H331" s="150"/>
    </row>
    <row r="332" spans="1:8" outlineLevel="1" x14ac:dyDescent="0.25">
      <c r="A332" s="152" t="s">
        <v>431</v>
      </c>
      <c r="B332" s="153" t="s">
        <v>429</v>
      </c>
      <c r="H332" s="150"/>
    </row>
    <row r="333" spans="1:8" outlineLevel="1" x14ac:dyDescent="0.25">
      <c r="A333" s="152" t="s">
        <v>432</v>
      </c>
      <c r="B333" s="153" t="s">
        <v>429</v>
      </c>
      <c r="H333" s="150"/>
    </row>
    <row r="334" spans="1:8" outlineLevel="1" x14ac:dyDescent="0.25">
      <c r="A334" s="152" t="s">
        <v>433</v>
      </c>
      <c r="B334" s="153" t="s">
        <v>429</v>
      </c>
      <c r="H334" s="150"/>
    </row>
    <row r="335" spans="1:8" outlineLevel="1" x14ac:dyDescent="0.25">
      <c r="A335" s="152" t="s">
        <v>434</v>
      </c>
      <c r="B335" s="153" t="s">
        <v>429</v>
      </c>
      <c r="H335" s="150"/>
    </row>
    <row r="336" spans="1:8" outlineLevel="1" x14ac:dyDescent="0.25">
      <c r="A336" s="152" t="s">
        <v>435</v>
      </c>
      <c r="B336" s="153" t="s">
        <v>429</v>
      </c>
      <c r="H336" s="150"/>
    </row>
    <row r="337" spans="1:8" outlineLevel="1" x14ac:dyDescent="0.25">
      <c r="A337" s="152" t="s">
        <v>436</v>
      </c>
      <c r="B337" s="153" t="s">
        <v>429</v>
      </c>
      <c r="H337" s="150"/>
    </row>
    <row r="338" spans="1:8" outlineLevel="1" x14ac:dyDescent="0.25">
      <c r="A338" s="152" t="s">
        <v>437</v>
      </c>
      <c r="B338" s="153" t="s">
        <v>429</v>
      </c>
      <c r="H338" s="150"/>
    </row>
    <row r="339" spans="1:8" outlineLevel="1" x14ac:dyDescent="0.25">
      <c r="A339" s="152" t="s">
        <v>438</v>
      </c>
      <c r="B339" s="153" t="s">
        <v>429</v>
      </c>
      <c r="H339" s="150"/>
    </row>
    <row r="340" spans="1:8" outlineLevel="1" x14ac:dyDescent="0.25">
      <c r="A340" s="152" t="s">
        <v>439</v>
      </c>
      <c r="B340" s="153" t="s">
        <v>429</v>
      </c>
      <c r="H340" s="150"/>
    </row>
    <row r="341" spans="1:8" outlineLevel="1" x14ac:dyDescent="0.25">
      <c r="A341" s="152" t="s">
        <v>440</v>
      </c>
      <c r="B341" s="153" t="s">
        <v>429</v>
      </c>
      <c r="H341" s="150"/>
    </row>
    <row r="342" spans="1:8" outlineLevel="1" x14ac:dyDescent="0.25">
      <c r="A342" s="152" t="s">
        <v>441</v>
      </c>
      <c r="B342" s="153" t="s">
        <v>429</v>
      </c>
      <c r="H342" s="150"/>
    </row>
    <row r="343" spans="1:8" outlineLevel="1" x14ac:dyDescent="0.25">
      <c r="A343" s="152" t="s">
        <v>442</v>
      </c>
      <c r="B343" s="153" t="s">
        <v>429</v>
      </c>
      <c r="H343" s="150"/>
    </row>
    <row r="344" spans="1:8" outlineLevel="1" x14ac:dyDescent="0.25">
      <c r="A344" s="152" t="s">
        <v>443</v>
      </c>
      <c r="B344" s="153" t="s">
        <v>429</v>
      </c>
      <c r="H344" s="150"/>
    </row>
    <row r="345" spans="1:8" outlineLevel="1" x14ac:dyDescent="0.25">
      <c r="A345" s="152" t="s">
        <v>444</v>
      </c>
      <c r="B345" s="153" t="s">
        <v>429</v>
      </c>
      <c r="H345" s="150"/>
    </row>
    <row r="346" spans="1:8" outlineLevel="1" x14ac:dyDescent="0.25">
      <c r="A346" s="152" t="s">
        <v>445</v>
      </c>
      <c r="B346" s="153" t="s">
        <v>429</v>
      </c>
      <c r="H346" s="150"/>
    </row>
    <row r="347" spans="1:8" outlineLevel="1" x14ac:dyDescent="0.25">
      <c r="A347" s="152" t="s">
        <v>446</v>
      </c>
      <c r="B347" s="153" t="s">
        <v>429</v>
      </c>
      <c r="H347" s="150"/>
    </row>
    <row r="348" spans="1:8" outlineLevel="1" x14ac:dyDescent="0.25">
      <c r="A348" s="152" t="s">
        <v>447</v>
      </c>
      <c r="B348" s="153" t="s">
        <v>429</v>
      </c>
      <c r="H348" s="150"/>
    </row>
    <row r="349" spans="1:8" outlineLevel="1" x14ac:dyDescent="0.25">
      <c r="A349" s="152" t="s">
        <v>448</v>
      </c>
      <c r="B349" s="153" t="s">
        <v>429</v>
      </c>
      <c r="H349" s="150"/>
    </row>
    <row r="350" spans="1:8" outlineLevel="1" x14ac:dyDescent="0.25">
      <c r="A350" s="152" t="s">
        <v>449</v>
      </c>
      <c r="B350" s="153" t="s">
        <v>429</v>
      </c>
      <c r="H350" s="150"/>
    </row>
    <row r="351" spans="1:8" outlineLevel="1" x14ac:dyDescent="0.25">
      <c r="A351" s="152" t="s">
        <v>450</v>
      </c>
      <c r="B351" s="153" t="s">
        <v>429</v>
      </c>
      <c r="H351" s="150"/>
    </row>
    <row r="352" spans="1:8" outlineLevel="1" x14ac:dyDescent="0.25">
      <c r="A352" s="152" t="s">
        <v>451</v>
      </c>
      <c r="B352" s="153" t="s">
        <v>429</v>
      </c>
      <c r="H352" s="150"/>
    </row>
    <row r="353" spans="1:8" outlineLevel="1" x14ac:dyDescent="0.25">
      <c r="A353" s="152" t="s">
        <v>452</v>
      </c>
      <c r="B353" s="153" t="s">
        <v>429</v>
      </c>
      <c r="H353" s="150"/>
    </row>
    <row r="354" spans="1:8" outlineLevel="1" x14ac:dyDescent="0.25">
      <c r="A354" s="152" t="s">
        <v>453</v>
      </c>
      <c r="B354" s="153" t="s">
        <v>429</v>
      </c>
      <c r="H354" s="150"/>
    </row>
    <row r="355" spans="1:8" outlineLevel="1" x14ac:dyDescent="0.25">
      <c r="A355" s="152" t="s">
        <v>454</v>
      </c>
      <c r="B355" s="153" t="s">
        <v>429</v>
      </c>
      <c r="H355" s="150"/>
    </row>
    <row r="356" spans="1:8" outlineLevel="1" x14ac:dyDescent="0.25">
      <c r="A356" s="152" t="s">
        <v>455</v>
      </c>
      <c r="B356" s="153" t="s">
        <v>429</v>
      </c>
      <c r="H356" s="150"/>
    </row>
    <row r="357" spans="1:8" outlineLevel="1" x14ac:dyDescent="0.25">
      <c r="A357" s="152" t="s">
        <v>456</v>
      </c>
      <c r="B357" s="153" t="s">
        <v>429</v>
      </c>
      <c r="H357" s="150"/>
    </row>
    <row r="358" spans="1:8" outlineLevel="1" x14ac:dyDescent="0.25">
      <c r="A358" s="152" t="s">
        <v>457</v>
      </c>
      <c r="B358" s="153" t="s">
        <v>429</v>
      </c>
      <c r="H358" s="150"/>
    </row>
    <row r="359" spans="1:8" outlineLevel="1" x14ac:dyDescent="0.25">
      <c r="A359" s="152" t="s">
        <v>458</v>
      </c>
      <c r="B359" s="153" t="s">
        <v>429</v>
      </c>
      <c r="H359" s="150"/>
    </row>
    <row r="360" spans="1:8" outlineLevel="1" x14ac:dyDescent="0.25">
      <c r="A360" s="152" t="s">
        <v>459</v>
      </c>
      <c r="B360" s="153" t="s">
        <v>429</v>
      </c>
      <c r="H360" s="150"/>
    </row>
    <row r="361" spans="1:8" outlineLevel="1" x14ac:dyDescent="0.25">
      <c r="A361" s="152" t="s">
        <v>460</v>
      </c>
      <c r="B361" s="153" t="s">
        <v>429</v>
      </c>
      <c r="H361" s="150"/>
    </row>
    <row r="362" spans="1:8" outlineLevel="1" x14ac:dyDescent="0.25">
      <c r="A362" s="152" t="s">
        <v>461</v>
      </c>
      <c r="B362" s="153" t="s">
        <v>429</v>
      </c>
      <c r="H362" s="150"/>
    </row>
    <row r="363" spans="1:8" outlineLevel="1" x14ac:dyDescent="0.25">
      <c r="A363" s="152" t="s">
        <v>462</v>
      </c>
      <c r="B363" s="153" t="s">
        <v>429</v>
      </c>
      <c r="H363" s="150"/>
    </row>
    <row r="364" spans="1:8" outlineLevel="1" x14ac:dyDescent="0.25">
      <c r="A364" s="152" t="s">
        <v>463</v>
      </c>
      <c r="B364" s="153" t="s">
        <v>429</v>
      </c>
      <c r="H364" s="150"/>
    </row>
    <row r="365" spans="1:8" outlineLevel="1" x14ac:dyDescent="0.25">
      <c r="A365" s="152" t="s">
        <v>464</v>
      </c>
      <c r="B365" s="153" t="s">
        <v>429</v>
      </c>
      <c r="H365" s="150"/>
    </row>
    <row r="366" spans="1:8" x14ac:dyDescent="0.25">
      <c r="H366" s="150"/>
    </row>
    <row r="367" spans="1:8" x14ac:dyDescent="0.25">
      <c r="H367" s="150"/>
    </row>
    <row r="368" spans="1:8" x14ac:dyDescent="0.25">
      <c r="H368" s="150"/>
    </row>
    <row r="369" s="150" customFormat="1" ht="13.2" x14ac:dyDescent="0.25"/>
    <row r="370" s="150" customFormat="1" ht="13.2" x14ac:dyDescent="0.25"/>
    <row r="371" s="150" customFormat="1" ht="13.2" x14ac:dyDescent="0.25"/>
    <row r="372" s="150" customFormat="1" ht="13.2" x14ac:dyDescent="0.25"/>
    <row r="373" s="150" customFormat="1" ht="13.2" x14ac:dyDescent="0.25"/>
    <row r="374" s="150" customFormat="1" ht="13.2" x14ac:dyDescent="0.25"/>
    <row r="375" s="150" customFormat="1" ht="13.2" x14ac:dyDescent="0.25"/>
    <row r="376" s="150" customFormat="1" ht="13.2" x14ac:dyDescent="0.25"/>
    <row r="377" s="150" customFormat="1" ht="13.2" x14ac:dyDescent="0.25"/>
    <row r="378" s="150" customFormat="1" ht="13.2" x14ac:dyDescent="0.25"/>
    <row r="379" s="150" customFormat="1" ht="13.2" x14ac:dyDescent="0.25"/>
    <row r="380" s="150" customFormat="1" ht="13.2" x14ac:dyDescent="0.25"/>
    <row r="381" s="150" customFormat="1" ht="13.2" x14ac:dyDescent="0.25"/>
    <row r="382" s="150" customFormat="1" ht="13.2" x14ac:dyDescent="0.25"/>
    <row r="383" s="150" customFormat="1" ht="13.2" x14ac:dyDescent="0.25"/>
    <row r="384" s="150" customFormat="1" ht="13.2" x14ac:dyDescent="0.25"/>
    <row r="385" s="150" customFormat="1" ht="13.2" x14ac:dyDescent="0.25"/>
    <row r="386" s="150" customFormat="1" ht="13.2" x14ac:dyDescent="0.25"/>
    <row r="387" s="150" customFormat="1" ht="13.2" x14ac:dyDescent="0.25"/>
    <row r="388" s="150" customFormat="1" ht="13.2" x14ac:dyDescent="0.25"/>
    <row r="389" s="150" customFormat="1" ht="13.2" x14ac:dyDescent="0.25"/>
    <row r="390" s="150" customFormat="1" ht="13.2" x14ac:dyDescent="0.25"/>
    <row r="391" s="150" customFormat="1" ht="13.2" x14ac:dyDescent="0.25"/>
    <row r="392" s="150" customFormat="1" ht="13.2" x14ac:dyDescent="0.25"/>
    <row r="393" s="150" customFormat="1" ht="13.2" x14ac:dyDescent="0.25"/>
    <row r="394" s="150" customFormat="1" ht="13.2" x14ac:dyDescent="0.25"/>
    <row r="395" s="150" customFormat="1" ht="13.2" x14ac:dyDescent="0.25"/>
    <row r="396" s="150" customFormat="1" ht="13.2" x14ac:dyDescent="0.25"/>
    <row r="397" s="150" customFormat="1" ht="13.2" x14ac:dyDescent="0.25"/>
    <row r="398" s="150" customFormat="1" ht="13.2" x14ac:dyDescent="0.25"/>
    <row r="399" s="150" customFormat="1" ht="13.2" x14ac:dyDescent="0.25"/>
    <row r="400" s="150" customFormat="1" ht="13.2" x14ac:dyDescent="0.25"/>
    <row r="401" s="150" customFormat="1" ht="13.2" x14ac:dyDescent="0.25"/>
    <row r="402" s="150" customFormat="1" ht="13.2" x14ac:dyDescent="0.25"/>
    <row r="403" s="150" customFormat="1" ht="13.2" x14ac:dyDescent="0.25"/>
    <row r="404" s="150" customFormat="1" ht="13.2" x14ac:dyDescent="0.25"/>
    <row r="405" s="150" customFormat="1" ht="13.2" x14ac:dyDescent="0.25"/>
    <row r="406" s="150" customFormat="1" ht="13.2" x14ac:dyDescent="0.25"/>
    <row r="407" s="150" customFormat="1" ht="13.2" x14ac:dyDescent="0.25"/>
    <row r="408" s="150" customFormat="1" ht="13.2" x14ac:dyDescent="0.25"/>
    <row r="409" s="150" customFormat="1" ht="13.2" x14ac:dyDescent="0.25"/>
    <row r="410" s="150" customFormat="1" ht="13.2" x14ac:dyDescent="0.25"/>
    <row r="411" s="150" customFormat="1" ht="13.2" x14ac:dyDescent="0.25"/>
    <row r="412" s="150" customFormat="1" ht="13.2" x14ac:dyDescent="0.25"/>
    <row r="413" s="150" customFormat="1" ht="13.2" x14ac:dyDescent="0.25"/>
  </sheetData>
  <protectedRanges>
    <protectedRange sqref="B316:D318 F313:G318 B315 D313:D315" name="Range12"/>
    <protectedRange sqref="C240:C244 F210:G215 B221:C227 B234:C238 B243:B284 C246:C284 B210:C215 G209 B209" name="Range10"/>
    <protectedRange sqref="B168:D172 F168:G172" name="Range8"/>
    <protectedRange sqref="B106:D110 F101:G110 D101:D105 C147:D147 B132:D136 C113:D130 B101:B105 F132:G136 F158:G162" name="Range6"/>
    <protectedRange sqref="B20:B25" name="Basic Facts 2"/>
    <protectedRange sqref="C14 C19:C25" name="Basic facts"/>
    <protectedRange sqref="B31:C35" name="Regulatory Sumary"/>
    <protectedRange sqref="C3 C46:D48 F46:G51 D53:D57 B59:D64 F53:G53 F59:G64 B83:D87 F66:G76 F78:G87 B40:B43 B31:C35 B20:C25 B49:B51 C42:C43 C14 C51:D51 C49:C50 G45 F56:G57 G54:G55 B78:B82 D78:D82 C19" name="HTT General"/>
    <protectedRange sqref="C139:D146 B158:D162 C148:D156" name="Range7"/>
    <protectedRange sqref="B180:D191 F180:G191" name="Range9"/>
    <protectedRange sqref="B321:G365" name="Range11"/>
    <protectedRange sqref="C46:G48 G45 B49:B51 C51:G51 C49:C50 E49:G50" name="Range13"/>
    <protectedRange sqref="C15:C18" name="Basic facts_1"/>
    <protectedRange sqref="C15:C18" name="HTT General_1"/>
    <protectedRange sqref="C27:C30" name="Regulatory Sumary_1"/>
    <protectedRange sqref="C27:C30" name="HTT General_2"/>
    <protectedRange sqref="C45 C38:C41" name="Regulatory Sumary_3"/>
    <protectedRange sqref="C45 C38:C41" name="HTT General_4"/>
    <protectedRange sqref="D49:D50" name="Regulatory Sumary_4"/>
    <protectedRange sqref="D49:D50" name="HTT General_5"/>
    <protectedRange sqref="F45" name="HTT General_6"/>
    <protectedRange sqref="F45" name="Range13_1"/>
    <protectedRange sqref="F54:F55 C66:D66 C53:C57 C78:C82 C70:D76" name="Regulatory Sumary_5"/>
    <protectedRange sqref="F54:F55 C66:D66 C53:C57 C78:C82 C70:D76" name="HTT General_7"/>
    <protectedRange sqref="C89 C93:C99 C101:C105" name="Regulatory Sumary_6"/>
    <protectedRange sqref="C89 C93:C99 C101:C105" name="HTT General_8"/>
    <protectedRange sqref="D89 D93:D99" name="HTT General_9"/>
    <protectedRange sqref="C112 C138" name="Regulatory Sumary_7"/>
    <protectedRange sqref="C112 C138" name="HTT General_10"/>
    <protectedRange sqref="D112" name="HTT General_11"/>
    <protectedRange sqref="D138" name="Regulatory Sumary_9"/>
    <protectedRange sqref="D138" name="HTT General_13"/>
    <protectedRange sqref="C164:D166" name="Regulatory Sumary_10"/>
    <protectedRange sqref="C164:D166" name="HTT General_14"/>
    <protectedRange sqref="C174:C178 C193:C208" name="Regulatory Sumary_11"/>
    <protectedRange sqref="C174:C178 C193:C208" name="HTT General_15"/>
    <protectedRange sqref="C217:C219" name="Regulatory Sumary_12"/>
    <protectedRange sqref="C217:C219" name="HTT General_16"/>
    <protectedRange sqref="C231:C233 C312:C315" name="Regulatory Sumary_13"/>
    <protectedRange sqref="C231:C233 C312:C315" name="HTT General_17"/>
  </protectedRanges>
  <dataValidations count="1">
    <dataValidation type="list" allowBlank="1" showInputMessage="1" showErrorMessage="1" sqref="C299" xr:uid="{55EB22B9-0D58-437B-8AF3-3A6A3995F231}">
      <formula1>#REF!</formula1>
    </dataValidation>
  </dataValidations>
  <hyperlinks>
    <hyperlink ref="B6" location="'A. HTT General'!B13" display="1. Basic Facts" xr:uid="{06AB2EED-17B9-4544-B8BA-50E4607EE942}"/>
    <hyperlink ref="B7" location="'A. HTT General'!B26" display="2. Regulatory Summary" xr:uid="{F60D9F50-869B-4D2B-99CB-8F07BDF4831D}"/>
    <hyperlink ref="B8" location="'A. HTT General'!B36" display="3. General Cover Pool / Covered Bond Information" xr:uid="{235C203E-EDB2-4EC0-ADD1-53178457E245}"/>
    <hyperlink ref="B9" location="'A. HTT General'!B285" display="4. References to Capital Requirements Regulation (CRR) 129(7)" xr:uid="{40E572B4-2D00-4FF8-A8F2-4E7B45BA736C}"/>
    <hyperlink ref="B11" location="'A. HTT General'!B319" display="6. Other relevant information" xr:uid="{91D16C57-80FF-4F05-A0EF-1361B00BE362}"/>
    <hyperlink ref="C289" location="'A. HTT General'!A39" display="'A. HTT General'!A39" xr:uid="{48985ED0-AC22-4206-97FE-15DB19506698}"/>
    <hyperlink ref="C291" location="'B1. HTT Mortgage Assets'!B43" display="'B1. HTT Mortgage Assets'!B43" xr:uid="{8FC8AC4D-0C66-4833-92E7-D66182C461AB}"/>
    <hyperlink ref="C292" location="'A. HTT General'!A52" display="'A. HTT General'!A52" xr:uid="{D4116256-2ABF-4960-9F75-CA10A682E6F9}"/>
    <hyperlink ref="C297" location="'A. HTT General'!B163" display="'A. HTT General'!B163" xr:uid="{0E3EF599-E630-4E7A-AB39-B19B51EB9D9B}"/>
    <hyperlink ref="C298" location="'A. HTT General'!B137" display="'A. HTT General'!B137" xr:uid="{4AA391E6-54C5-4D25-AF3D-F29A90BE557E}"/>
    <hyperlink ref="C302" location="'C. HTT Harmonised Glossary'!B18" display="'C. HTT Harmonised Glossary'!B18" xr:uid="{5BEF7BF8-9774-47C3-BC6F-7B6CC0343DB4}"/>
    <hyperlink ref="C303" location="'A. HTT General'!B65" display="'A. HTT General'!B65" xr:uid="{6782CEFB-8A22-4C2F-860C-AB2846EC83D9}"/>
    <hyperlink ref="C304" location="'A. HTT General'!B88" display="'A. HTT General'!B88" xr:uid="{84F0FFD2-3B5F-481E-861D-2D963A772998}"/>
    <hyperlink ref="C307" location="'B1. HTT Mortgage Assets'!B179" display="'B1. HTT Mortgage Assets'!B179" xr:uid="{23173AF2-B3E4-4E51-9B32-F652E4232E1B}"/>
    <hyperlink ref="B27" r:id="rId1" display="Basel Compliance (Y/N)" xr:uid="{EB5268F6-A2DB-473E-946A-EECF3E0804FB}"/>
    <hyperlink ref="B29" r:id="rId2" xr:uid="{8625440A-B5A1-4A31-9D7F-F82A1318445A}"/>
    <hyperlink ref="B30" r:id="rId3" xr:uid="{FA979474-9BA5-47E7-94E1-719500D22F27}"/>
    <hyperlink ref="B10" location="'A. HTT General'!B311" display="5. References to Capital Requirements Regulation (CRR) 129(1)" xr:uid="{F4A77338-C9CC-40EA-A364-81D6C63487BC}"/>
    <hyperlink ref="D293" location="'B1. HTT Mortgage Assets'!B424" display="'B1. HTT Mortgage Assets'!B424" xr:uid="{A1007FE7-CF94-49D8-B276-DA232F6A2C45}"/>
    <hyperlink ref="C293" location="'B1. HTT Mortgage Assets'!B186" display="'B1. HTT Mortgage Assets'!B186" xr:uid="{B34A1862-7404-4536-8700-BFFCDCB96B45}"/>
    <hyperlink ref="C288" location="'A. HTT General'!A38" display="'A. HTT General'!A38" xr:uid="{F4C41417-9285-43BA-AA3F-97FE0A5522BE}"/>
    <hyperlink ref="C296" location="'A. HTT General'!B111" display="'A. HTT General'!B111" xr:uid="{DE5DD528-BBEA-41E7-B76F-0151F36468C0}"/>
    <hyperlink ref="C295" location="'B1. HTT Mortgage Assets'!B149" display="'B1. HTT Mortgage Assets'!B149" xr:uid="{F4ED14E5-860B-408D-81AD-06496D542096}"/>
    <hyperlink ref="C294" location="'C. HTT Harmonised Glossary'!B20" display="link to Glossary HG.1.15" xr:uid="{807670A8-754B-4A41-93C3-A7A542A97C66}"/>
    <hyperlink ref="C306" location="'A. HTT General'!B44" display="'A. HTT General'!B44" xr:uid="{36F4B5EE-A735-41B4-9C14-76BA22F38663}"/>
    <hyperlink ref="C300" location="'B1. HTT Mortgage Assets'!B215" display="215 LTV residential mortgage" xr:uid="{53D5A5B8-00DA-4971-A5E8-9F7D3AA35767}"/>
    <hyperlink ref="D300" location="'B1. HTT Mortgage Assets'!B453" display="441 LTV Commercial Mortgage" xr:uid="{FC6B9CBD-E2E0-449A-8F3D-DA309D2F2AE2}"/>
    <hyperlink ref="C301" location="'A. HTT General'!B230" display="230 Derivatives and Swaps" xr:uid="{4BCDA2F4-87E0-46B0-BA5D-E0BBA885AA9B}"/>
    <hyperlink ref="B28" r:id="rId4" display="CBD Compliance (Y/N)" xr:uid="{D5F7D6CA-8E53-4E0D-A97F-0E7204A213F5}"/>
    <hyperlink ref="C305" location="'C. HTT Harmonised Glossary'!B12" display="link to Glossary HG 1.7" xr:uid="{F0701888-80A0-4488-89B4-F20C6A037E85}"/>
    <hyperlink ref="B44" location="'C. HTT Harmonised Glossary'!B6" display="2. Over-collateralisation (OC) " xr:uid="{F31F0218-0147-4BF4-9030-C8D1178653E0}"/>
    <hyperlink ref="F300" location="'B2. HTT Public Sector Assets'!B147" display="147 for Public Sector Asset - type of debtor" xr:uid="{310E9A6D-61EC-493E-8A70-968A0F372661}"/>
  </hyperlinks>
  <pageMargins left="0.7" right="0.7" top="0.75" bottom="0.75" header="0.3" footer="0.3"/>
  <pageSetup scale="22" orientation="portrait" r:id="rId5"/>
  <headerFooter>
    <oddFooter>&amp;R_x000D_&amp;1#&amp;"Calibri"&amp;10&amp;K0078D7 Classification : Internal</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F9961-2F78-45AE-B42C-34DCAB7C61EC}">
  <sheetPr>
    <tabColor theme="9" tint="-0.249977111117893"/>
  </sheetPr>
  <dimension ref="A1:N422"/>
  <sheetViews>
    <sheetView view="pageBreakPreview" zoomScale="60" zoomScaleNormal="85" workbookViewId="0"/>
  </sheetViews>
  <sheetFormatPr defaultColWidth="8.88671875" defaultRowHeight="14.4" outlineLevelRow="1" x14ac:dyDescent="0.25"/>
  <cols>
    <col min="1" max="1" width="13.88671875" style="152" customWidth="1"/>
    <col min="2" max="2" width="62.88671875" style="152" customWidth="1"/>
    <col min="3" max="3" width="41" style="152" customWidth="1"/>
    <col min="4" max="4" width="40.88671875" style="152" customWidth="1"/>
    <col min="5" max="5" width="6.6640625" style="152" customWidth="1"/>
    <col min="6" max="6" width="41.5546875" style="152" customWidth="1"/>
    <col min="7" max="7" width="41.5546875" style="151" customWidth="1"/>
    <col min="8" max="16384" width="8.88671875" style="150"/>
  </cols>
  <sheetData>
    <row r="1" spans="1:7" ht="31.2" x14ac:dyDescent="0.25">
      <c r="A1" s="234" t="s">
        <v>813</v>
      </c>
      <c r="B1" s="234"/>
      <c r="C1" s="151"/>
      <c r="D1" s="151"/>
      <c r="E1" s="151"/>
      <c r="F1" s="233" t="s">
        <v>1495</v>
      </c>
    </row>
    <row r="2" spans="1:7" thickBot="1" x14ac:dyDescent="0.3">
      <c r="A2" s="151"/>
      <c r="B2" s="151"/>
      <c r="C2" s="151"/>
      <c r="D2" s="151"/>
      <c r="E2" s="151"/>
      <c r="F2" s="151"/>
    </row>
    <row r="3" spans="1:7" ht="18.600000000000001" thickBot="1" x14ac:dyDescent="0.3">
      <c r="A3" s="229"/>
      <c r="B3" s="231" t="s">
        <v>0</v>
      </c>
      <c r="C3" s="265" t="s">
        <v>1</v>
      </c>
      <c r="D3" s="229"/>
      <c r="E3" s="229"/>
      <c r="F3" s="151"/>
      <c r="G3" s="229"/>
    </row>
    <row r="4" spans="1:7" ht="15" thickBot="1" x14ac:dyDescent="0.3"/>
    <row r="5" spans="1:7" ht="18" x14ac:dyDescent="0.25">
      <c r="A5" s="227"/>
      <c r="B5" s="228" t="s">
        <v>465</v>
      </c>
      <c r="C5" s="227"/>
      <c r="E5" s="195"/>
      <c r="F5" s="195"/>
    </row>
    <row r="6" spans="1:7" x14ac:dyDescent="0.25">
      <c r="B6" s="264" t="s">
        <v>466</v>
      </c>
    </row>
    <row r="7" spans="1:7" x14ac:dyDescent="0.25">
      <c r="B7" s="263" t="s">
        <v>467</v>
      </c>
    </row>
    <row r="8" spans="1:7" ht="15" thickBot="1" x14ac:dyDescent="0.3">
      <c r="B8" s="262" t="s">
        <v>468</v>
      </c>
    </row>
    <row r="9" spans="1:7" x14ac:dyDescent="0.25">
      <c r="B9" s="261"/>
    </row>
    <row r="10" spans="1:7" ht="36" x14ac:dyDescent="0.25">
      <c r="A10" s="161" t="s">
        <v>5</v>
      </c>
      <c r="B10" s="161" t="s">
        <v>466</v>
      </c>
      <c r="C10" s="160"/>
      <c r="D10" s="160"/>
      <c r="E10" s="160"/>
      <c r="F10" s="160"/>
      <c r="G10" s="159"/>
    </row>
    <row r="11" spans="1:7" ht="15" customHeight="1" x14ac:dyDescent="0.25">
      <c r="A11" s="157"/>
      <c r="B11" s="158" t="s">
        <v>469</v>
      </c>
      <c r="C11" s="157" t="s">
        <v>59</v>
      </c>
      <c r="D11" s="157"/>
      <c r="E11" s="157"/>
      <c r="F11" s="155" t="s">
        <v>470</v>
      </c>
      <c r="G11" s="155"/>
    </row>
    <row r="12" spans="1:7" x14ac:dyDescent="0.25">
      <c r="A12" s="152" t="s">
        <v>471</v>
      </c>
      <c r="B12" s="152" t="s">
        <v>472</v>
      </c>
      <c r="C12" s="178">
        <v>2929.3658917599801</v>
      </c>
      <c r="F12" s="179">
        <f>IF($C$15=0,"",IF(C12="[for completion]","",C12/$C$15))</f>
        <v>1</v>
      </c>
    </row>
    <row r="13" spans="1:7" x14ac:dyDescent="0.25">
      <c r="A13" s="152" t="s">
        <v>473</v>
      </c>
      <c r="B13" s="152" t="s">
        <v>474</v>
      </c>
      <c r="C13" s="178">
        <v>0</v>
      </c>
      <c r="F13" s="179">
        <f>IF($C$15=0,"",IF(C13="[for completion]","",C13/$C$15))</f>
        <v>0</v>
      </c>
    </row>
    <row r="14" spans="1:7" x14ac:dyDescent="0.25">
      <c r="A14" s="152" t="s">
        <v>475</v>
      </c>
      <c r="B14" s="152" t="s">
        <v>70</v>
      </c>
      <c r="C14" s="178">
        <v>0</v>
      </c>
      <c r="F14" s="179">
        <f>IF($C$15=0,"",IF(C14="[for completion]","",C14/$C$15))</f>
        <v>0</v>
      </c>
    </row>
    <row r="15" spans="1:7" x14ac:dyDescent="0.25">
      <c r="A15" s="152" t="s">
        <v>476</v>
      </c>
      <c r="B15" s="260" t="s">
        <v>72</v>
      </c>
      <c r="C15" s="181">
        <f>SUM(C12:C14)</f>
        <v>2929.3658917599801</v>
      </c>
      <c r="F15" s="239">
        <f>SUM(F12:F14)</f>
        <v>1</v>
      </c>
    </row>
    <row r="16" spans="1:7" hidden="1" outlineLevel="1" x14ac:dyDescent="0.25">
      <c r="A16" s="152" t="s">
        <v>477</v>
      </c>
      <c r="B16" s="153" t="s">
        <v>478</v>
      </c>
      <c r="C16" s="181"/>
      <c r="F16" s="179">
        <f>IF($C$15=0,"",IF(C16="[for completion]","",C16/$C$15))</f>
        <v>0</v>
      </c>
    </row>
    <row r="17" spans="1:7" hidden="1" outlineLevel="1" x14ac:dyDescent="0.25">
      <c r="A17" s="152" t="s">
        <v>479</v>
      </c>
      <c r="B17" s="153" t="s">
        <v>480</v>
      </c>
      <c r="C17" s="181"/>
      <c r="F17" s="179">
        <f>IF($C$15=0,"",IF(C17="[for completion]","",C17/$C$15))</f>
        <v>0</v>
      </c>
    </row>
    <row r="18" spans="1:7" hidden="1" outlineLevel="1" x14ac:dyDescent="0.25">
      <c r="A18" s="152" t="s">
        <v>481</v>
      </c>
      <c r="B18" s="153" t="s">
        <v>179</v>
      </c>
      <c r="C18" s="181"/>
      <c r="F18" s="179">
        <f>IF($C$15=0,"",IF(C18="[for completion]","",C18/$C$15))</f>
        <v>0</v>
      </c>
    </row>
    <row r="19" spans="1:7" hidden="1" outlineLevel="1" x14ac:dyDescent="0.25">
      <c r="A19" s="152" t="s">
        <v>482</v>
      </c>
      <c r="B19" s="153" t="s">
        <v>179</v>
      </c>
      <c r="C19" s="181"/>
      <c r="F19" s="179">
        <f>IF($C$15=0,"",IF(C19="[for completion]","",C19/$C$15))</f>
        <v>0</v>
      </c>
    </row>
    <row r="20" spans="1:7" hidden="1" outlineLevel="1" x14ac:dyDescent="0.25">
      <c r="A20" s="152" t="s">
        <v>483</v>
      </c>
      <c r="B20" s="153" t="s">
        <v>179</v>
      </c>
      <c r="C20" s="181"/>
      <c r="F20" s="179">
        <f>IF($C$15=0,"",IF(C20="[for completion]","",C20/$C$15))</f>
        <v>0</v>
      </c>
    </row>
    <row r="21" spans="1:7" hidden="1" outlineLevel="1" x14ac:dyDescent="0.25">
      <c r="A21" s="152" t="s">
        <v>484</v>
      </c>
      <c r="B21" s="153" t="s">
        <v>179</v>
      </c>
      <c r="C21" s="181"/>
      <c r="F21" s="179">
        <f>IF($C$15=0,"",IF(C21="[for completion]","",C21/$C$15))</f>
        <v>0</v>
      </c>
    </row>
    <row r="22" spans="1:7" hidden="1" outlineLevel="1" x14ac:dyDescent="0.25">
      <c r="A22" s="152" t="s">
        <v>485</v>
      </c>
      <c r="B22" s="153" t="s">
        <v>179</v>
      </c>
      <c r="C22" s="181"/>
      <c r="F22" s="179">
        <f>IF($C$15=0,"",IF(C22="[for completion]","",C22/$C$15))</f>
        <v>0</v>
      </c>
    </row>
    <row r="23" spans="1:7" hidden="1" outlineLevel="1" x14ac:dyDescent="0.25">
      <c r="A23" s="152" t="s">
        <v>486</v>
      </c>
      <c r="B23" s="153" t="s">
        <v>179</v>
      </c>
      <c r="C23" s="181"/>
      <c r="F23" s="179">
        <f>IF($C$15=0,"",IF(C23="[for completion]","",C23/$C$15))</f>
        <v>0</v>
      </c>
    </row>
    <row r="24" spans="1:7" hidden="1" outlineLevel="1" x14ac:dyDescent="0.25">
      <c r="A24" s="152" t="s">
        <v>487</v>
      </c>
      <c r="B24" s="153" t="s">
        <v>179</v>
      </c>
      <c r="C24" s="181"/>
      <c r="F24" s="179">
        <f>IF($C$15=0,"",IF(C24="[for completion]","",C24/$C$15))</f>
        <v>0</v>
      </c>
    </row>
    <row r="25" spans="1:7" hidden="1" outlineLevel="1" x14ac:dyDescent="0.25">
      <c r="A25" s="152" t="s">
        <v>488</v>
      </c>
      <c r="B25" s="153" t="s">
        <v>179</v>
      </c>
      <c r="C25" s="181"/>
      <c r="F25" s="179">
        <f>IF($C$15=0,"",IF(C25="[for completion]","",C25/$C$15))</f>
        <v>0</v>
      </c>
    </row>
    <row r="26" spans="1:7" hidden="1" outlineLevel="1" x14ac:dyDescent="0.25">
      <c r="A26" s="152" t="s">
        <v>1691</v>
      </c>
      <c r="B26" s="153" t="s">
        <v>179</v>
      </c>
      <c r="C26" s="212"/>
      <c r="D26" s="150"/>
      <c r="E26" s="150"/>
      <c r="F26" s="179">
        <f>IF($C$15=0,"",IF(C26="[for completion]","",C26/$C$15))</f>
        <v>0</v>
      </c>
    </row>
    <row r="27" spans="1:7" ht="15" customHeight="1" collapsed="1" x14ac:dyDescent="0.25">
      <c r="A27" s="157"/>
      <c r="B27" s="158" t="s">
        <v>489</v>
      </c>
      <c r="C27" s="157" t="s">
        <v>490</v>
      </c>
      <c r="D27" s="157" t="s">
        <v>491</v>
      </c>
      <c r="E27" s="156"/>
      <c r="F27" s="157" t="s">
        <v>492</v>
      </c>
      <c r="G27" s="155"/>
    </row>
    <row r="28" spans="1:7" x14ac:dyDescent="0.25">
      <c r="A28" s="152" t="s">
        <v>493</v>
      </c>
      <c r="B28" s="152" t="s">
        <v>494</v>
      </c>
      <c r="C28" s="178">
        <v>41159</v>
      </c>
      <c r="D28" s="244"/>
      <c r="F28" s="244">
        <f>IF(AND(C28="[For completion]",D28="[For completion]"),"[For completion]",SUM(C28:D28))</f>
        <v>41159</v>
      </c>
    </row>
    <row r="29" spans="1:7" hidden="1" outlineLevel="1" x14ac:dyDescent="0.25">
      <c r="A29" s="152" t="s">
        <v>495</v>
      </c>
      <c r="B29" s="154" t="s">
        <v>1690</v>
      </c>
      <c r="C29" s="178">
        <v>21727</v>
      </c>
      <c r="D29" s="244"/>
      <c r="F29" s="244">
        <f>IF(AND(C29="[For completion]",D29="[For completion]"),"[For completion]",SUM(C29:D29))</f>
        <v>21727</v>
      </c>
    </row>
    <row r="30" spans="1:7" hidden="1" outlineLevel="1" x14ac:dyDescent="0.25">
      <c r="A30" s="152" t="s">
        <v>497</v>
      </c>
      <c r="B30" s="154" t="s">
        <v>498</v>
      </c>
      <c r="C30" s="244"/>
      <c r="D30" s="244"/>
      <c r="F30" s="244"/>
    </row>
    <row r="31" spans="1:7" hidden="1" outlineLevel="1" x14ac:dyDescent="0.25">
      <c r="A31" s="152" t="s">
        <v>499</v>
      </c>
      <c r="B31" s="154"/>
    </row>
    <row r="32" spans="1:7" hidden="1" outlineLevel="1" x14ac:dyDescent="0.25">
      <c r="A32" s="152" t="s">
        <v>500</v>
      </c>
      <c r="B32" s="154"/>
    </row>
    <row r="33" spans="1:7" hidden="1" outlineLevel="1" x14ac:dyDescent="0.25">
      <c r="A33" s="152" t="s">
        <v>501</v>
      </c>
      <c r="B33" s="154"/>
    </row>
    <row r="34" spans="1:7" hidden="1" outlineLevel="1" x14ac:dyDescent="0.25">
      <c r="A34" s="152" t="s">
        <v>502</v>
      </c>
      <c r="B34" s="154"/>
    </row>
    <row r="35" spans="1:7" ht="15" customHeight="1" collapsed="1" x14ac:dyDescent="0.25">
      <c r="A35" s="157"/>
      <c r="B35" s="158" t="s">
        <v>503</v>
      </c>
      <c r="C35" s="157" t="s">
        <v>504</v>
      </c>
      <c r="D35" s="157" t="s">
        <v>505</v>
      </c>
      <c r="E35" s="156"/>
      <c r="F35" s="155" t="s">
        <v>470</v>
      </c>
      <c r="G35" s="155"/>
    </row>
    <row r="36" spans="1:7" x14ac:dyDescent="0.25">
      <c r="A36" s="152" t="s">
        <v>506</v>
      </c>
      <c r="B36" s="152" t="s">
        <v>507</v>
      </c>
      <c r="C36" s="217">
        <v>8.0738607514099E-3</v>
      </c>
      <c r="D36" s="239"/>
      <c r="E36" s="237"/>
      <c r="F36" s="217">
        <v>8.0738607514099E-3</v>
      </c>
    </row>
    <row r="37" spans="1:7" hidden="1" outlineLevel="1" x14ac:dyDescent="0.25">
      <c r="A37" s="152" t="s">
        <v>508</v>
      </c>
      <c r="C37" s="239"/>
      <c r="D37" s="239"/>
      <c r="E37" s="237"/>
      <c r="F37" s="239"/>
    </row>
    <row r="38" spans="1:7" hidden="1" outlineLevel="1" x14ac:dyDescent="0.25">
      <c r="A38" s="152" t="s">
        <v>509</v>
      </c>
      <c r="C38" s="239"/>
      <c r="D38" s="239"/>
      <c r="E38" s="237"/>
      <c r="F38" s="239"/>
    </row>
    <row r="39" spans="1:7" hidden="1" outlineLevel="1" x14ac:dyDescent="0.25">
      <c r="A39" s="152" t="s">
        <v>510</v>
      </c>
      <c r="C39" s="239"/>
      <c r="D39" s="239"/>
      <c r="E39" s="237"/>
      <c r="F39" s="239"/>
    </row>
    <row r="40" spans="1:7" hidden="1" outlineLevel="1" x14ac:dyDescent="0.25">
      <c r="A40" s="152" t="s">
        <v>511</v>
      </c>
      <c r="C40" s="239"/>
      <c r="D40" s="239"/>
      <c r="E40" s="237"/>
      <c r="F40" s="239"/>
    </row>
    <row r="41" spans="1:7" hidden="1" outlineLevel="1" x14ac:dyDescent="0.25">
      <c r="A41" s="152" t="s">
        <v>512</v>
      </c>
      <c r="C41" s="239"/>
      <c r="D41" s="239"/>
      <c r="E41" s="237"/>
      <c r="F41" s="239"/>
    </row>
    <row r="42" spans="1:7" hidden="1" outlineLevel="1" x14ac:dyDescent="0.25">
      <c r="A42" s="152" t="s">
        <v>513</v>
      </c>
      <c r="C42" s="239"/>
      <c r="D42" s="239"/>
      <c r="E42" s="237"/>
      <c r="F42" s="239"/>
    </row>
    <row r="43" spans="1:7" ht="15" customHeight="1" collapsed="1" x14ac:dyDescent="0.25">
      <c r="A43" s="157"/>
      <c r="B43" s="158" t="s">
        <v>514</v>
      </c>
      <c r="C43" s="157" t="s">
        <v>504</v>
      </c>
      <c r="D43" s="157" t="s">
        <v>505</v>
      </c>
      <c r="E43" s="156"/>
      <c r="F43" s="155" t="s">
        <v>470</v>
      </c>
      <c r="G43" s="155"/>
    </row>
    <row r="44" spans="1:7" x14ac:dyDescent="0.25">
      <c r="A44" s="256" t="s">
        <v>515</v>
      </c>
      <c r="B44" s="258" t="s">
        <v>516</v>
      </c>
      <c r="C44" s="257">
        <f>SUM(C45:C71)</f>
        <v>1</v>
      </c>
      <c r="D44" s="257">
        <f>SUM(D45:D71)</f>
        <v>0</v>
      </c>
      <c r="E44" s="257"/>
      <c r="F44" s="257">
        <f>SUM(F45:F71)</f>
        <v>1</v>
      </c>
      <c r="G44" s="152"/>
    </row>
    <row r="45" spans="1:7" x14ac:dyDescent="0.25">
      <c r="A45" s="152" t="s">
        <v>517</v>
      </c>
      <c r="B45" s="152" t="s">
        <v>518</v>
      </c>
      <c r="C45" s="239"/>
      <c r="D45" s="239"/>
      <c r="E45" s="239"/>
      <c r="F45" s="239"/>
      <c r="G45" s="152"/>
    </row>
    <row r="46" spans="1:7" x14ac:dyDescent="0.25">
      <c r="A46" s="152" t="s">
        <v>519</v>
      </c>
      <c r="B46" s="152" t="s">
        <v>8</v>
      </c>
      <c r="C46" s="259">
        <v>1</v>
      </c>
      <c r="D46" s="239"/>
      <c r="E46" s="239"/>
      <c r="F46" s="259">
        <v>1</v>
      </c>
      <c r="G46" s="152"/>
    </row>
    <row r="47" spans="1:7" x14ac:dyDescent="0.25">
      <c r="A47" s="152" t="s">
        <v>520</v>
      </c>
      <c r="B47" s="152" t="s">
        <v>521</v>
      </c>
      <c r="C47" s="239"/>
      <c r="D47" s="239"/>
      <c r="E47" s="239"/>
      <c r="F47" s="239"/>
      <c r="G47" s="152"/>
    </row>
    <row r="48" spans="1:7" x14ac:dyDescent="0.25">
      <c r="A48" s="152" t="s">
        <v>522</v>
      </c>
      <c r="B48" s="152" t="s">
        <v>523</v>
      </c>
      <c r="C48" s="239"/>
      <c r="D48" s="239"/>
      <c r="E48" s="239"/>
      <c r="F48" s="239"/>
      <c r="G48" s="152"/>
    </row>
    <row r="49" spans="1:7" x14ac:dyDescent="0.25">
      <c r="A49" s="152" t="s">
        <v>524</v>
      </c>
      <c r="B49" s="152" t="s">
        <v>525</v>
      </c>
      <c r="C49" s="239"/>
      <c r="D49" s="239"/>
      <c r="E49" s="239"/>
      <c r="F49" s="239"/>
      <c r="G49" s="152"/>
    </row>
    <row r="50" spans="1:7" x14ac:dyDescent="0.25">
      <c r="A50" s="152" t="s">
        <v>526</v>
      </c>
      <c r="B50" s="152" t="s">
        <v>1689</v>
      </c>
      <c r="C50" s="239"/>
      <c r="D50" s="239"/>
      <c r="E50" s="239"/>
      <c r="F50" s="239"/>
      <c r="G50" s="152"/>
    </row>
    <row r="51" spans="1:7" x14ac:dyDescent="0.25">
      <c r="A51" s="152" t="s">
        <v>527</v>
      </c>
      <c r="B51" s="152" t="s">
        <v>528</v>
      </c>
      <c r="C51" s="239"/>
      <c r="D51" s="239"/>
      <c r="E51" s="239"/>
      <c r="F51" s="239"/>
      <c r="G51" s="152"/>
    </row>
    <row r="52" spans="1:7" x14ac:dyDescent="0.25">
      <c r="A52" s="152" t="s">
        <v>529</v>
      </c>
      <c r="B52" s="152" t="s">
        <v>530</v>
      </c>
      <c r="C52" s="239"/>
      <c r="D52" s="239"/>
      <c r="E52" s="239"/>
      <c r="F52" s="239"/>
      <c r="G52" s="152"/>
    </row>
    <row r="53" spans="1:7" x14ac:dyDescent="0.25">
      <c r="A53" s="152" t="s">
        <v>531</v>
      </c>
      <c r="B53" s="152" t="s">
        <v>532</v>
      </c>
      <c r="C53" s="239"/>
      <c r="D53" s="239"/>
      <c r="E53" s="239"/>
      <c r="F53" s="239"/>
      <c r="G53" s="152"/>
    </row>
    <row r="54" spans="1:7" x14ac:dyDescent="0.25">
      <c r="A54" s="152" t="s">
        <v>533</v>
      </c>
      <c r="B54" s="152" t="s">
        <v>534</v>
      </c>
      <c r="C54" s="239"/>
      <c r="D54" s="239"/>
      <c r="E54" s="239"/>
      <c r="F54" s="239"/>
      <c r="G54" s="152"/>
    </row>
    <row r="55" spans="1:7" x14ac:dyDescent="0.25">
      <c r="A55" s="152" t="s">
        <v>535</v>
      </c>
      <c r="B55" s="152" t="s">
        <v>536</v>
      </c>
      <c r="C55" s="239"/>
      <c r="D55" s="239"/>
      <c r="E55" s="239"/>
      <c r="F55" s="239"/>
      <c r="G55" s="152"/>
    </row>
    <row r="56" spans="1:7" x14ac:dyDescent="0.25">
      <c r="A56" s="152" t="s">
        <v>537</v>
      </c>
      <c r="B56" s="152" t="s">
        <v>538</v>
      </c>
      <c r="C56" s="239"/>
      <c r="D56" s="239"/>
      <c r="E56" s="239"/>
      <c r="F56" s="239"/>
      <c r="G56" s="152"/>
    </row>
    <row r="57" spans="1:7" x14ac:dyDescent="0.25">
      <c r="A57" s="152" t="s">
        <v>539</v>
      </c>
      <c r="B57" s="152" t="s">
        <v>540</v>
      </c>
      <c r="C57" s="239"/>
      <c r="D57" s="239"/>
      <c r="E57" s="239"/>
      <c r="F57" s="239"/>
      <c r="G57" s="152"/>
    </row>
    <row r="58" spans="1:7" x14ac:dyDescent="0.25">
      <c r="A58" s="152" t="s">
        <v>541</v>
      </c>
      <c r="B58" s="152" t="s">
        <v>542</v>
      </c>
      <c r="C58" s="239"/>
      <c r="D58" s="239"/>
      <c r="E58" s="239"/>
      <c r="F58" s="239"/>
      <c r="G58" s="152"/>
    </row>
    <row r="59" spans="1:7" x14ac:dyDescent="0.25">
      <c r="A59" s="152" t="s">
        <v>543</v>
      </c>
      <c r="B59" s="152" t="s">
        <v>544</v>
      </c>
      <c r="C59" s="239"/>
      <c r="D59" s="239"/>
      <c r="E59" s="239"/>
      <c r="F59" s="239"/>
      <c r="G59" s="152"/>
    </row>
    <row r="60" spans="1:7" x14ac:dyDescent="0.25">
      <c r="A60" s="152" t="s">
        <v>545</v>
      </c>
      <c r="B60" s="152" t="s">
        <v>546</v>
      </c>
      <c r="C60" s="239"/>
      <c r="D60" s="239"/>
      <c r="E60" s="239"/>
      <c r="F60" s="239"/>
      <c r="G60" s="152"/>
    </row>
    <row r="61" spans="1:7" x14ac:dyDescent="0.25">
      <c r="A61" s="152" t="s">
        <v>547</v>
      </c>
      <c r="B61" s="152" t="s">
        <v>548</v>
      </c>
      <c r="C61" s="239"/>
      <c r="D61" s="239"/>
      <c r="E61" s="239"/>
      <c r="F61" s="239"/>
      <c r="G61" s="152"/>
    </row>
    <row r="62" spans="1:7" x14ac:dyDescent="0.25">
      <c r="A62" s="152" t="s">
        <v>549</v>
      </c>
      <c r="B62" s="152" t="s">
        <v>550</v>
      </c>
      <c r="C62" s="239"/>
      <c r="D62" s="239"/>
      <c r="E62" s="239"/>
      <c r="F62" s="239"/>
      <c r="G62" s="152"/>
    </row>
    <row r="63" spans="1:7" x14ac:dyDescent="0.25">
      <c r="A63" s="152" t="s">
        <v>551</v>
      </c>
      <c r="B63" s="152" t="s">
        <v>552</v>
      </c>
      <c r="C63" s="239"/>
      <c r="D63" s="239"/>
      <c r="E63" s="239"/>
      <c r="F63" s="239"/>
      <c r="G63" s="152"/>
    </row>
    <row r="64" spans="1:7" x14ac:dyDescent="0.25">
      <c r="A64" s="152" t="s">
        <v>553</v>
      </c>
      <c r="B64" s="152" t="s">
        <v>554</v>
      </c>
      <c r="C64" s="239"/>
      <c r="D64" s="239"/>
      <c r="E64" s="239"/>
      <c r="F64" s="239"/>
      <c r="G64" s="152"/>
    </row>
    <row r="65" spans="1:7" x14ac:dyDescent="0.25">
      <c r="A65" s="152" t="s">
        <v>555</v>
      </c>
      <c r="B65" s="152" t="s">
        <v>556</v>
      </c>
      <c r="C65" s="239"/>
      <c r="D65" s="239"/>
      <c r="E65" s="239"/>
      <c r="F65" s="239"/>
      <c r="G65" s="152"/>
    </row>
    <row r="66" spans="1:7" x14ac:dyDescent="0.25">
      <c r="A66" s="152" t="s">
        <v>557</v>
      </c>
      <c r="B66" s="152" t="s">
        <v>558</v>
      </c>
      <c r="C66" s="239"/>
      <c r="D66" s="239"/>
      <c r="E66" s="239"/>
      <c r="F66" s="239"/>
      <c r="G66" s="152"/>
    </row>
    <row r="67" spans="1:7" x14ac:dyDescent="0.25">
      <c r="A67" s="152" t="s">
        <v>559</v>
      </c>
      <c r="B67" s="152" t="s">
        <v>560</v>
      </c>
      <c r="C67" s="239"/>
      <c r="D67" s="239"/>
      <c r="E67" s="239"/>
      <c r="F67" s="239"/>
      <c r="G67" s="152"/>
    </row>
    <row r="68" spans="1:7" x14ac:dyDescent="0.25">
      <c r="A68" s="152" t="s">
        <v>561</v>
      </c>
      <c r="B68" s="152" t="s">
        <v>562</v>
      </c>
      <c r="C68" s="239"/>
      <c r="D68" s="239"/>
      <c r="E68" s="239"/>
      <c r="F68" s="239"/>
      <c r="G68" s="152"/>
    </row>
    <row r="69" spans="1:7" x14ac:dyDescent="0.25">
      <c r="A69" s="152" t="s">
        <v>563</v>
      </c>
      <c r="B69" s="152" t="s">
        <v>564</v>
      </c>
      <c r="C69" s="239"/>
      <c r="D69" s="239"/>
      <c r="E69" s="239"/>
      <c r="F69" s="239"/>
      <c r="G69" s="152"/>
    </row>
    <row r="70" spans="1:7" x14ac:dyDescent="0.25">
      <c r="A70" s="152" t="s">
        <v>565</v>
      </c>
      <c r="B70" s="152" t="s">
        <v>566</v>
      </c>
      <c r="C70" s="239"/>
      <c r="D70" s="239"/>
      <c r="E70" s="239"/>
      <c r="F70" s="239"/>
      <c r="G70" s="152"/>
    </row>
    <row r="71" spans="1:7" x14ac:dyDescent="0.25">
      <c r="A71" s="152" t="s">
        <v>567</v>
      </c>
      <c r="B71" s="152" t="s">
        <v>568</v>
      </c>
      <c r="C71" s="239"/>
      <c r="D71" s="239"/>
      <c r="E71" s="239"/>
      <c r="F71" s="239"/>
      <c r="G71" s="152"/>
    </row>
    <row r="72" spans="1:7" x14ac:dyDescent="0.25">
      <c r="A72" s="256" t="s">
        <v>569</v>
      </c>
      <c r="B72" s="258" t="s">
        <v>263</v>
      </c>
      <c r="C72" s="257">
        <f>SUM(C73:C75)</f>
        <v>0</v>
      </c>
      <c r="D72" s="257">
        <f>SUM(D73:D75)</f>
        <v>0</v>
      </c>
      <c r="E72" s="257"/>
      <c r="F72" s="257">
        <f>SUM(F73:F75)</f>
        <v>0</v>
      </c>
      <c r="G72" s="152"/>
    </row>
    <row r="73" spans="1:7" x14ac:dyDescent="0.25">
      <c r="A73" s="152" t="s">
        <v>570</v>
      </c>
      <c r="B73" s="152" t="s">
        <v>571</v>
      </c>
      <c r="C73" s="239"/>
      <c r="D73" s="239"/>
      <c r="E73" s="239"/>
      <c r="F73" s="239"/>
      <c r="G73" s="152"/>
    </row>
    <row r="74" spans="1:7" x14ac:dyDescent="0.25">
      <c r="A74" s="152" t="s">
        <v>572</v>
      </c>
      <c r="B74" s="152" t="s">
        <v>573</v>
      </c>
      <c r="C74" s="239"/>
      <c r="D74" s="239"/>
      <c r="E74" s="239"/>
      <c r="F74" s="239"/>
      <c r="G74" s="152"/>
    </row>
    <row r="75" spans="1:7" x14ac:dyDescent="0.25">
      <c r="A75" s="152" t="s">
        <v>574</v>
      </c>
      <c r="B75" s="152" t="s">
        <v>575</v>
      </c>
      <c r="C75" s="239"/>
      <c r="D75" s="239"/>
      <c r="E75" s="239"/>
      <c r="F75" s="239"/>
      <c r="G75" s="152"/>
    </row>
    <row r="76" spans="1:7" x14ac:dyDescent="0.25">
      <c r="A76" s="256" t="s">
        <v>576</v>
      </c>
      <c r="B76" s="258" t="s">
        <v>70</v>
      </c>
      <c r="C76" s="257">
        <f>SUM(C77:C87)</f>
        <v>0</v>
      </c>
      <c r="D76" s="257">
        <f>SUM(D77:D87)</f>
        <v>0</v>
      </c>
      <c r="E76" s="257"/>
      <c r="F76" s="257">
        <f>SUM(F77:F87)</f>
        <v>0</v>
      </c>
      <c r="G76" s="152"/>
    </row>
    <row r="77" spans="1:7" x14ac:dyDescent="0.25">
      <c r="A77" s="152" t="s">
        <v>577</v>
      </c>
      <c r="B77" s="175" t="s">
        <v>265</v>
      </c>
      <c r="C77" s="239"/>
      <c r="D77" s="239"/>
      <c r="E77" s="239"/>
      <c r="F77" s="239"/>
      <c r="G77" s="152"/>
    </row>
    <row r="78" spans="1:7" x14ac:dyDescent="0.25">
      <c r="A78" s="152" t="s">
        <v>578</v>
      </c>
      <c r="B78" s="152" t="s">
        <v>267</v>
      </c>
      <c r="C78" s="239"/>
      <c r="D78" s="239"/>
      <c r="E78" s="239"/>
      <c r="F78" s="239"/>
      <c r="G78" s="152"/>
    </row>
    <row r="79" spans="1:7" x14ac:dyDescent="0.25">
      <c r="A79" s="152" t="s">
        <v>579</v>
      </c>
      <c r="B79" s="175" t="s">
        <v>269</v>
      </c>
      <c r="C79" s="239"/>
      <c r="D79" s="239"/>
      <c r="E79" s="239"/>
      <c r="F79" s="239"/>
      <c r="G79" s="152"/>
    </row>
    <row r="80" spans="1:7" x14ac:dyDescent="0.25">
      <c r="A80" s="152" t="s">
        <v>580</v>
      </c>
      <c r="B80" s="175" t="s">
        <v>271</v>
      </c>
      <c r="C80" s="239"/>
      <c r="D80" s="239"/>
      <c r="E80" s="239"/>
      <c r="F80" s="239"/>
      <c r="G80" s="152"/>
    </row>
    <row r="81" spans="1:7" x14ac:dyDescent="0.25">
      <c r="A81" s="152" t="s">
        <v>581</v>
      </c>
      <c r="B81" s="175" t="s">
        <v>273</v>
      </c>
      <c r="C81" s="239"/>
      <c r="D81" s="239"/>
      <c r="E81" s="239"/>
      <c r="F81" s="239"/>
      <c r="G81" s="152"/>
    </row>
    <row r="82" spans="1:7" x14ac:dyDescent="0.25">
      <c r="A82" s="152" t="s">
        <v>582</v>
      </c>
      <c r="B82" s="175" t="s">
        <v>275</v>
      </c>
      <c r="C82" s="239"/>
      <c r="D82" s="239"/>
      <c r="E82" s="239"/>
      <c r="F82" s="239"/>
      <c r="G82" s="152"/>
    </row>
    <row r="83" spans="1:7" x14ac:dyDescent="0.25">
      <c r="A83" s="152" t="s">
        <v>583</v>
      </c>
      <c r="B83" s="175" t="s">
        <v>277</v>
      </c>
      <c r="C83" s="239"/>
      <c r="D83" s="239"/>
      <c r="E83" s="239"/>
      <c r="F83" s="239"/>
      <c r="G83" s="152"/>
    </row>
    <row r="84" spans="1:7" x14ac:dyDescent="0.25">
      <c r="A84" s="152" t="s">
        <v>584</v>
      </c>
      <c r="B84" s="175" t="s">
        <v>279</v>
      </c>
      <c r="C84" s="239"/>
      <c r="D84" s="239"/>
      <c r="E84" s="239"/>
      <c r="F84" s="239"/>
      <c r="G84" s="152"/>
    </row>
    <row r="85" spans="1:7" x14ac:dyDescent="0.25">
      <c r="A85" s="152" t="s">
        <v>585</v>
      </c>
      <c r="B85" s="175" t="s">
        <v>281</v>
      </c>
      <c r="C85" s="239"/>
      <c r="D85" s="239"/>
      <c r="E85" s="239"/>
      <c r="F85" s="239"/>
      <c r="G85" s="152"/>
    </row>
    <row r="86" spans="1:7" x14ac:dyDescent="0.25">
      <c r="A86" s="152" t="s">
        <v>586</v>
      </c>
      <c r="B86" s="175" t="s">
        <v>283</v>
      </c>
      <c r="C86" s="239"/>
      <c r="D86" s="239"/>
      <c r="E86" s="239"/>
      <c r="F86" s="239"/>
      <c r="G86" s="152"/>
    </row>
    <row r="87" spans="1:7" x14ac:dyDescent="0.25">
      <c r="A87" s="152" t="s">
        <v>587</v>
      </c>
      <c r="B87" s="175" t="s">
        <v>70</v>
      </c>
      <c r="C87" s="239"/>
      <c r="D87" s="239"/>
      <c r="E87" s="239"/>
      <c r="F87" s="239"/>
      <c r="G87" s="152"/>
    </row>
    <row r="88" spans="1:7" hidden="1" outlineLevel="1" x14ac:dyDescent="0.25">
      <c r="A88" s="152" t="s">
        <v>588</v>
      </c>
      <c r="B88" s="153" t="s">
        <v>179</v>
      </c>
      <c r="C88" s="239"/>
      <c r="D88" s="239"/>
      <c r="E88" s="239"/>
      <c r="F88" s="239"/>
      <c r="G88" s="152"/>
    </row>
    <row r="89" spans="1:7" hidden="1" outlineLevel="1" x14ac:dyDescent="0.25">
      <c r="A89" s="152" t="s">
        <v>589</v>
      </c>
      <c r="B89" s="153" t="s">
        <v>179</v>
      </c>
      <c r="C89" s="239"/>
      <c r="D89" s="239"/>
      <c r="E89" s="239"/>
      <c r="F89" s="239"/>
      <c r="G89" s="152"/>
    </row>
    <row r="90" spans="1:7" hidden="1" outlineLevel="1" x14ac:dyDescent="0.25">
      <c r="A90" s="152" t="s">
        <v>590</v>
      </c>
      <c r="B90" s="153" t="s">
        <v>179</v>
      </c>
      <c r="C90" s="239"/>
      <c r="D90" s="239"/>
      <c r="E90" s="239"/>
      <c r="F90" s="239"/>
      <c r="G90" s="152"/>
    </row>
    <row r="91" spans="1:7" hidden="1" outlineLevel="1" x14ac:dyDescent="0.25">
      <c r="A91" s="152" t="s">
        <v>591</v>
      </c>
      <c r="B91" s="153" t="s">
        <v>179</v>
      </c>
      <c r="C91" s="239"/>
      <c r="D91" s="239"/>
      <c r="E91" s="239"/>
      <c r="F91" s="239"/>
      <c r="G91" s="152"/>
    </row>
    <row r="92" spans="1:7" hidden="1" outlineLevel="1" x14ac:dyDescent="0.25">
      <c r="A92" s="152" t="s">
        <v>592</v>
      </c>
      <c r="B92" s="153" t="s">
        <v>179</v>
      </c>
      <c r="C92" s="239"/>
      <c r="D92" s="239"/>
      <c r="E92" s="239"/>
      <c r="F92" s="239"/>
      <c r="G92" s="152"/>
    </row>
    <row r="93" spans="1:7" hidden="1" outlineLevel="1" x14ac:dyDescent="0.25">
      <c r="A93" s="152" t="s">
        <v>593</v>
      </c>
      <c r="B93" s="153" t="s">
        <v>179</v>
      </c>
      <c r="C93" s="239"/>
      <c r="D93" s="239"/>
      <c r="E93" s="239"/>
      <c r="F93" s="239"/>
      <c r="G93" s="152"/>
    </row>
    <row r="94" spans="1:7" hidden="1" outlineLevel="1" x14ac:dyDescent="0.25">
      <c r="A94" s="152" t="s">
        <v>594</v>
      </c>
      <c r="B94" s="153" t="s">
        <v>179</v>
      </c>
      <c r="C94" s="239"/>
      <c r="D94" s="239"/>
      <c r="E94" s="239"/>
      <c r="F94" s="239"/>
      <c r="G94" s="152"/>
    </row>
    <row r="95" spans="1:7" hidden="1" outlineLevel="1" x14ac:dyDescent="0.25">
      <c r="A95" s="152" t="s">
        <v>595</v>
      </c>
      <c r="B95" s="153" t="s">
        <v>179</v>
      </c>
      <c r="C95" s="239"/>
      <c r="D95" s="239"/>
      <c r="E95" s="239"/>
      <c r="F95" s="239"/>
      <c r="G95" s="152"/>
    </row>
    <row r="96" spans="1:7" hidden="1" outlineLevel="1" x14ac:dyDescent="0.25">
      <c r="A96" s="152" t="s">
        <v>596</v>
      </c>
      <c r="B96" s="153" t="s">
        <v>179</v>
      </c>
      <c r="C96" s="239"/>
      <c r="D96" s="239"/>
      <c r="E96" s="239"/>
      <c r="F96" s="239"/>
      <c r="G96" s="152"/>
    </row>
    <row r="97" spans="1:7" hidden="1" outlineLevel="1" x14ac:dyDescent="0.25">
      <c r="A97" s="152" t="s">
        <v>597</v>
      </c>
      <c r="B97" s="153" t="s">
        <v>179</v>
      </c>
      <c r="C97" s="239"/>
      <c r="D97" s="239"/>
      <c r="E97" s="239"/>
      <c r="F97" s="239"/>
      <c r="G97" s="152"/>
    </row>
    <row r="98" spans="1:7" ht="15" customHeight="1" collapsed="1" x14ac:dyDescent="0.25">
      <c r="A98" s="157"/>
      <c r="B98" s="204" t="s">
        <v>1688</v>
      </c>
      <c r="C98" s="157" t="s">
        <v>504</v>
      </c>
      <c r="D98" s="157" t="s">
        <v>505</v>
      </c>
      <c r="E98" s="156"/>
      <c r="F98" s="155" t="s">
        <v>470</v>
      </c>
      <c r="G98" s="155"/>
    </row>
    <row r="99" spans="1:7" x14ac:dyDescent="0.25">
      <c r="A99" s="256" t="s">
        <v>598</v>
      </c>
      <c r="B99" s="217" t="s">
        <v>599</v>
      </c>
      <c r="C99" s="217">
        <v>0.168019654562266</v>
      </c>
      <c r="D99" s="217"/>
      <c r="E99" s="217"/>
      <c r="F99" s="217">
        <v>0.168019654562266</v>
      </c>
      <c r="G99" s="152"/>
    </row>
    <row r="100" spans="1:7" x14ac:dyDescent="0.25">
      <c r="A100" s="152" t="s">
        <v>600</v>
      </c>
      <c r="B100" s="217" t="s">
        <v>601</v>
      </c>
      <c r="C100" s="217">
        <v>0.132279733532088</v>
      </c>
      <c r="D100" s="239"/>
      <c r="E100" s="239"/>
      <c r="F100" s="217">
        <v>0.132279733532088</v>
      </c>
      <c r="G100" s="152"/>
    </row>
    <row r="101" spans="1:7" x14ac:dyDescent="0.25">
      <c r="A101" s="152" t="s">
        <v>602</v>
      </c>
      <c r="B101" s="217" t="s">
        <v>603</v>
      </c>
      <c r="C101" s="217">
        <v>0.14666281627314001</v>
      </c>
      <c r="D101" s="239"/>
      <c r="E101" s="239"/>
      <c r="F101" s="217">
        <v>0.14666281627314001</v>
      </c>
      <c r="G101" s="152"/>
    </row>
    <row r="102" spans="1:7" x14ac:dyDescent="0.25">
      <c r="A102" s="152" t="s">
        <v>604</v>
      </c>
      <c r="B102" s="217" t="s">
        <v>605</v>
      </c>
      <c r="C102" s="217">
        <v>0.102886152592881</v>
      </c>
      <c r="D102" s="239"/>
      <c r="E102" s="239"/>
      <c r="F102" s="217">
        <v>0.102886152592881</v>
      </c>
      <c r="G102" s="152"/>
    </row>
    <row r="103" spans="1:7" x14ac:dyDescent="0.25">
      <c r="A103" s="152" t="s">
        <v>606</v>
      </c>
      <c r="B103" s="217" t="s">
        <v>607</v>
      </c>
      <c r="C103" s="217">
        <v>0.10568518447997401</v>
      </c>
      <c r="D103" s="239"/>
      <c r="E103" s="239"/>
      <c r="F103" s="217">
        <v>0.10568518447997401</v>
      </c>
      <c r="G103" s="152"/>
    </row>
    <row r="104" spans="1:7" x14ac:dyDescent="0.25">
      <c r="A104" s="152" t="s">
        <v>608</v>
      </c>
      <c r="B104" s="217" t="s">
        <v>609</v>
      </c>
      <c r="C104" s="217">
        <v>7.1314943639384606E-2</v>
      </c>
      <c r="D104" s="239"/>
      <c r="E104" s="239"/>
      <c r="F104" s="217">
        <v>7.1314943639384606E-2</v>
      </c>
      <c r="G104" s="152"/>
    </row>
    <row r="105" spans="1:7" x14ac:dyDescent="0.25">
      <c r="A105" s="152" t="s">
        <v>610</v>
      </c>
      <c r="B105" s="217" t="s">
        <v>611</v>
      </c>
      <c r="C105" s="217">
        <v>7.9738182661661397E-2</v>
      </c>
      <c r="D105" s="239"/>
      <c r="E105" s="239"/>
      <c r="F105" s="217">
        <v>7.9738182661661397E-2</v>
      </c>
      <c r="G105" s="152"/>
    </row>
    <row r="106" spans="1:7" x14ac:dyDescent="0.25">
      <c r="A106" s="152" t="s">
        <v>612</v>
      </c>
      <c r="B106" s="217" t="s">
        <v>613</v>
      </c>
      <c r="C106" s="217">
        <v>6.4514012647445204E-2</v>
      </c>
      <c r="D106" s="239"/>
      <c r="E106" s="239"/>
      <c r="F106" s="217">
        <v>6.4514012647445204E-2</v>
      </c>
      <c r="G106" s="152"/>
    </row>
    <row r="107" spans="1:7" x14ac:dyDescent="0.25">
      <c r="A107" s="152" t="s">
        <v>614</v>
      </c>
      <c r="B107" s="217" t="s">
        <v>615</v>
      </c>
      <c r="C107" s="217">
        <v>5.3655355434471301E-2</v>
      </c>
      <c r="D107" s="239"/>
      <c r="E107" s="239"/>
      <c r="F107" s="217">
        <v>5.3655355434471301E-2</v>
      </c>
      <c r="G107" s="152"/>
    </row>
    <row r="108" spans="1:7" x14ac:dyDescent="0.25">
      <c r="A108" s="152" t="s">
        <v>616</v>
      </c>
      <c r="B108" s="217" t="s">
        <v>617</v>
      </c>
      <c r="C108" s="217">
        <v>4.3342143341376101E-2</v>
      </c>
      <c r="D108" s="239"/>
      <c r="E108" s="239"/>
      <c r="F108" s="217">
        <v>4.3342143341376101E-2</v>
      </c>
      <c r="G108" s="152"/>
    </row>
    <row r="109" spans="1:7" x14ac:dyDescent="0.25">
      <c r="A109" s="152" t="s">
        <v>618</v>
      </c>
      <c r="B109" s="217" t="s">
        <v>552</v>
      </c>
      <c r="C109" s="217">
        <v>3.04803936173213E-2</v>
      </c>
      <c r="D109" s="239"/>
      <c r="E109" s="239"/>
      <c r="F109" s="217">
        <v>3.04803936173213E-2</v>
      </c>
      <c r="G109" s="152"/>
    </row>
    <row r="110" spans="1:7" x14ac:dyDescent="0.25">
      <c r="A110" s="152" t="s">
        <v>619</v>
      </c>
      <c r="B110" s="217" t="s">
        <v>70</v>
      </c>
      <c r="C110" s="217">
        <v>1.42142721799027E-3</v>
      </c>
      <c r="D110" s="239"/>
      <c r="E110" s="239"/>
      <c r="F110" s="217">
        <v>1.42142721799027E-3</v>
      </c>
      <c r="G110" s="152"/>
    </row>
    <row r="111" spans="1:7" hidden="1" outlineLevel="1" x14ac:dyDescent="0.25">
      <c r="A111" s="152" t="s">
        <v>620</v>
      </c>
      <c r="B111" s="175"/>
      <c r="C111" s="239"/>
      <c r="D111" s="239"/>
      <c r="E111" s="239"/>
      <c r="F111" s="239"/>
      <c r="G111" s="152"/>
    </row>
    <row r="112" spans="1:7" hidden="1" outlineLevel="1" x14ac:dyDescent="0.25">
      <c r="A112" s="152" t="s">
        <v>621</v>
      </c>
      <c r="B112" s="175"/>
      <c r="C112" s="239"/>
      <c r="D112" s="239"/>
      <c r="E112" s="239"/>
      <c r="F112" s="239"/>
      <c r="G112" s="152"/>
    </row>
    <row r="113" spans="1:7" hidden="1" outlineLevel="1" x14ac:dyDescent="0.25">
      <c r="A113" s="152" t="s">
        <v>622</v>
      </c>
      <c r="B113" s="175"/>
      <c r="C113" s="239"/>
      <c r="D113" s="239"/>
      <c r="E113" s="239"/>
      <c r="F113" s="239"/>
      <c r="G113" s="152"/>
    </row>
    <row r="114" spans="1:7" hidden="1" outlineLevel="1" x14ac:dyDescent="0.25">
      <c r="A114" s="152" t="s">
        <v>623</v>
      </c>
      <c r="B114" s="175"/>
      <c r="C114" s="239"/>
      <c r="D114" s="239"/>
      <c r="E114" s="239"/>
      <c r="F114" s="239"/>
      <c r="G114" s="152"/>
    </row>
    <row r="115" spans="1:7" hidden="1" outlineLevel="1" x14ac:dyDescent="0.25">
      <c r="A115" s="152" t="s">
        <v>624</v>
      </c>
      <c r="B115" s="175"/>
      <c r="C115" s="239"/>
      <c r="D115" s="239"/>
      <c r="E115" s="239"/>
      <c r="F115" s="239"/>
      <c r="G115" s="152"/>
    </row>
    <row r="116" spans="1:7" hidden="1" outlineLevel="1" x14ac:dyDescent="0.25">
      <c r="A116" s="152" t="s">
        <v>625</v>
      </c>
      <c r="B116" s="175"/>
      <c r="C116" s="239"/>
      <c r="D116" s="239"/>
      <c r="E116" s="239"/>
      <c r="F116" s="239"/>
      <c r="G116" s="152"/>
    </row>
    <row r="117" spans="1:7" hidden="1" outlineLevel="1" x14ac:dyDescent="0.25">
      <c r="A117" s="152" t="s">
        <v>626</v>
      </c>
      <c r="B117" s="175"/>
      <c r="C117" s="239"/>
      <c r="D117" s="239"/>
      <c r="E117" s="239"/>
      <c r="F117" s="239"/>
      <c r="G117" s="152"/>
    </row>
    <row r="118" spans="1:7" hidden="1" outlineLevel="1" x14ac:dyDescent="0.25">
      <c r="A118" s="152" t="s">
        <v>627</v>
      </c>
      <c r="B118" s="175"/>
      <c r="C118" s="239"/>
      <c r="D118" s="239"/>
      <c r="E118" s="239"/>
      <c r="F118" s="239"/>
      <c r="G118" s="152"/>
    </row>
    <row r="119" spans="1:7" hidden="1" outlineLevel="1" x14ac:dyDescent="0.25">
      <c r="A119" s="152" t="s">
        <v>628</v>
      </c>
      <c r="B119" s="175"/>
      <c r="C119" s="239"/>
      <c r="D119" s="239"/>
      <c r="E119" s="239"/>
      <c r="F119" s="239"/>
      <c r="G119" s="152"/>
    </row>
    <row r="120" spans="1:7" hidden="1" outlineLevel="1" x14ac:dyDescent="0.25">
      <c r="A120" s="152" t="s">
        <v>629</v>
      </c>
      <c r="B120" s="175"/>
      <c r="C120" s="239"/>
      <c r="D120" s="239"/>
      <c r="E120" s="239"/>
      <c r="F120" s="239"/>
      <c r="G120" s="152"/>
    </row>
    <row r="121" spans="1:7" hidden="1" outlineLevel="1" x14ac:dyDescent="0.25">
      <c r="A121" s="152" t="s">
        <v>630</v>
      </c>
      <c r="B121" s="175"/>
      <c r="C121" s="239"/>
      <c r="D121" s="239"/>
      <c r="E121" s="239"/>
      <c r="F121" s="239"/>
      <c r="G121" s="152"/>
    </row>
    <row r="122" spans="1:7" hidden="1" outlineLevel="1" x14ac:dyDescent="0.25">
      <c r="A122" s="152" t="s">
        <v>631</v>
      </c>
      <c r="B122" s="175"/>
      <c r="C122" s="239"/>
      <c r="D122" s="239"/>
      <c r="E122" s="239"/>
      <c r="F122" s="239"/>
      <c r="G122" s="152"/>
    </row>
    <row r="123" spans="1:7" hidden="1" outlineLevel="1" x14ac:dyDescent="0.25">
      <c r="A123" s="152" t="s">
        <v>632</v>
      </c>
      <c r="B123" s="175"/>
      <c r="C123" s="239"/>
      <c r="D123" s="239"/>
      <c r="E123" s="239"/>
      <c r="F123" s="239"/>
      <c r="G123" s="152"/>
    </row>
    <row r="124" spans="1:7" hidden="1" outlineLevel="1" x14ac:dyDescent="0.25">
      <c r="A124" s="152" t="s">
        <v>633</v>
      </c>
      <c r="B124" s="175"/>
      <c r="C124" s="239"/>
      <c r="D124" s="239"/>
      <c r="E124" s="239"/>
      <c r="F124" s="239"/>
      <c r="G124" s="152"/>
    </row>
    <row r="125" spans="1:7" hidden="1" outlineLevel="1" x14ac:dyDescent="0.25">
      <c r="A125" s="152" t="s">
        <v>634</v>
      </c>
      <c r="B125" s="175"/>
      <c r="C125" s="239"/>
      <c r="D125" s="239"/>
      <c r="E125" s="239"/>
      <c r="F125" s="239"/>
      <c r="G125" s="152"/>
    </row>
    <row r="126" spans="1:7" hidden="1" outlineLevel="1" x14ac:dyDescent="0.25">
      <c r="A126" s="152" t="s">
        <v>635</v>
      </c>
      <c r="B126" s="175"/>
      <c r="C126" s="239"/>
      <c r="D126" s="239"/>
      <c r="E126" s="239"/>
      <c r="F126" s="239"/>
      <c r="G126" s="152"/>
    </row>
    <row r="127" spans="1:7" hidden="1" outlineLevel="1" x14ac:dyDescent="0.25">
      <c r="A127" s="152" t="s">
        <v>636</v>
      </c>
      <c r="B127" s="175"/>
      <c r="C127" s="239"/>
      <c r="D127" s="239"/>
      <c r="E127" s="239"/>
      <c r="F127" s="239"/>
      <c r="G127" s="152"/>
    </row>
    <row r="128" spans="1:7" hidden="1" outlineLevel="1" x14ac:dyDescent="0.25">
      <c r="A128" s="152" t="s">
        <v>637</v>
      </c>
      <c r="B128" s="175"/>
      <c r="C128" s="239"/>
      <c r="D128" s="239"/>
      <c r="E128" s="239"/>
      <c r="F128" s="239"/>
      <c r="G128" s="152"/>
    </row>
    <row r="129" spans="1:7" hidden="1" outlineLevel="1" x14ac:dyDescent="0.25">
      <c r="A129" s="152" t="s">
        <v>638</v>
      </c>
      <c r="B129" s="175"/>
      <c r="C129" s="239"/>
      <c r="D129" s="239"/>
      <c r="E129" s="239"/>
      <c r="F129" s="239"/>
      <c r="G129" s="152"/>
    </row>
    <row r="130" spans="1:7" hidden="1" outlineLevel="1" x14ac:dyDescent="0.25">
      <c r="A130" s="152" t="s">
        <v>1687</v>
      </c>
      <c r="B130" s="175"/>
      <c r="C130" s="239"/>
      <c r="D130" s="239"/>
      <c r="E130" s="239"/>
      <c r="F130" s="239"/>
      <c r="G130" s="152"/>
    </row>
    <row r="131" spans="1:7" hidden="1" outlineLevel="1" x14ac:dyDescent="0.25">
      <c r="A131" s="152" t="s">
        <v>1686</v>
      </c>
      <c r="B131" s="175"/>
      <c r="C131" s="239"/>
      <c r="D131" s="239"/>
      <c r="E131" s="239"/>
      <c r="F131" s="239"/>
      <c r="G131" s="152"/>
    </row>
    <row r="132" spans="1:7" hidden="1" outlineLevel="1" x14ac:dyDescent="0.25">
      <c r="A132" s="152" t="s">
        <v>1685</v>
      </c>
      <c r="B132" s="175"/>
      <c r="C132" s="239"/>
      <c r="D132" s="239"/>
      <c r="E132" s="239"/>
      <c r="F132" s="239"/>
      <c r="G132" s="152"/>
    </row>
    <row r="133" spans="1:7" hidden="1" outlineLevel="1" x14ac:dyDescent="0.25">
      <c r="A133" s="152" t="s">
        <v>1684</v>
      </c>
      <c r="B133" s="175"/>
      <c r="C133" s="239"/>
      <c r="D133" s="239"/>
      <c r="E133" s="239"/>
      <c r="F133" s="239"/>
      <c r="G133" s="152"/>
    </row>
    <row r="134" spans="1:7" hidden="1" outlineLevel="1" x14ac:dyDescent="0.25">
      <c r="A134" s="152" t="s">
        <v>1683</v>
      </c>
      <c r="B134" s="175"/>
      <c r="C134" s="239"/>
      <c r="D134" s="239"/>
      <c r="E134" s="239"/>
      <c r="F134" s="239"/>
      <c r="G134" s="152"/>
    </row>
    <row r="135" spans="1:7" hidden="1" outlineLevel="1" x14ac:dyDescent="0.25">
      <c r="A135" s="152" t="s">
        <v>1682</v>
      </c>
      <c r="B135" s="175"/>
      <c r="C135" s="239"/>
      <c r="D135" s="239"/>
      <c r="E135" s="239"/>
      <c r="F135" s="239"/>
      <c r="G135" s="152"/>
    </row>
    <row r="136" spans="1:7" hidden="1" outlineLevel="1" x14ac:dyDescent="0.25">
      <c r="A136" s="152" t="s">
        <v>1681</v>
      </c>
      <c r="B136" s="175"/>
      <c r="C136" s="239"/>
      <c r="D136" s="239"/>
      <c r="E136" s="239"/>
      <c r="F136" s="239"/>
      <c r="G136" s="152"/>
    </row>
    <row r="137" spans="1:7" hidden="1" outlineLevel="1" x14ac:dyDescent="0.25">
      <c r="A137" s="152" t="s">
        <v>1680</v>
      </c>
      <c r="B137" s="175"/>
      <c r="C137" s="239"/>
      <c r="D137" s="239"/>
      <c r="E137" s="239"/>
      <c r="F137" s="239"/>
      <c r="G137" s="152"/>
    </row>
    <row r="138" spans="1:7" hidden="1" outlineLevel="1" x14ac:dyDescent="0.25">
      <c r="A138" s="152" t="s">
        <v>1679</v>
      </c>
      <c r="B138" s="175"/>
      <c r="C138" s="239"/>
      <c r="D138" s="239"/>
      <c r="E138" s="239"/>
      <c r="F138" s="239"/>
      <c r="G138" s="152"/>
    </row>
    <row r="139" spans="1:7" hidden="1" outlineLevel="1" x14ac:dyDescent="0.25">
      <c r="A139" s="152" t="s">
        <v>1678</v>
      </c>
      <c r="B139" s="175"/>
      <c r="C139" s="239"/>
      <c r="D139" s="239"/>
      <c r="E139" s="239"/>
      <c r="F139" s="239"/>
      <c r="G139" s="152"/>
    </row>
    <row r="140" spans="1:7" hidden="1" outlineLevel="1" x14ac:dyDescent="0.25">
      <c r="A140" s="152" t="s">
        <v>1677</v>
      </c>
      <c r="B140" s="175"/>
      <c r="C140" s="239"/>
      <c r="D140" s="239"/>
      <c r="E140" s="239"/>
      <c r="F140" s="239"/>
      <c r="G140" s="152"/>
    </row>
    <row r="141" spans="1:7" hidden="1" outlineLevel="1" x14ac:dyDescent="0.25">
      <c r="A141" s="152" t="s">
        <v>1676</v>
      </c>
      <c r="B141" s="175"/>
      <c r="C141" s="239"/>
      <c r="D141" s="239"/>
      <c r="E141" s="239"/>
      <c r="F141" s="239"/>
      <c r="G141" s="152"/>
    </row>
    <row r="142" spans="1:7" hidden="1" outlineLevel="1" x14ac:dyDescent="0.25">
      <c r="A142" s="152" t="s">
        <v>1675</v>
      </c>
      <c r="B142" s="175"/>
      <c r="C142" s="239"/>
      <c r="D142" s="239"/>
      <c r="E142" s="239"/>
      <c r="F142" s="239"/>
      <c r="G142" s="152"/>
    </row>
    <row r="143" spans="1:7" hidden="1" outlineLevel="1" x14ac:dyDescent="0.25">
      <c r="A143" s="152" t="s">
        <v>1674</v>
      </c>
      <c r="B143" s="175"/>
      <c r="C143" s="239"/>
      <c r="D143" s="239"/>
      <c r="E143" s="239"/>
      <c r="F143" s="239"/>
      <c r="G143" s="152"/>
    </row>
    <row r="144" spans="1:7" hidden="1" outlineLevel="1" x14ac:dyDescent="0.25">
      <c r="A144" s="152" t="s">
        <v>1673</v>
      </c>
      <c r="B144" s="175"/>
      <c r="C144" s="239"/>
      <c r="D144" s="239"/>
      <c r="E144" s="239"/>
      <c r="F144" s="239"/>
      <c r="G144" s="152"/>
    </row>
    <row r="145" spans="1:7" hidden="1" outlineLevel="1" x14ac:dyDescent="0.25">
      <c r="A145" s="152" t="s">
        <v>1672</v>
      </c>
      <c r="B145" s="175"/>
      <c r="C145" s="239"/>
      <c r="D145" s="239"/>
      <c r="E145" s="239"/>
      <c r="F145" s="239"/>
      <c r="G145" s="152"/>
    </row>
    <row r="146" spans="1:7" hidden="1" outlineLevel="1" x14ac:dyDescent="0.25">
      <c r="A146" s="152" t="s">
        <v>1671</v>
      </c>
      <c r="B146" s="175"/>
      <c r="C146" s="239"/>
      <c r="D146" s="239"/>
      <c r="E146" s="239"/>
      <c r="F146" s="239"/>
      <c r="G146" s="152"/>
    </row>
    <row r="147" spans="1:7" hidden="1" outlineLevel="1" x14ac:dyDescent="0.25">
      <c r="A147" s="152" t="s">
        <v>1670</v>
      </c>
      <c r="B147" s="175"/>
      <c r="C147" s="239"/>
      <c r="D147" s="239"/>
      <c r="E147" s="239"/>
      <c r="F147" s="239"/>
      <c r="G147" s="152"/>
    </row>
    <row r="148" spans="1:7" hidden="1" outlineLevel="1" x14ac:dyDescent="0.25">
      <c r="A148" s="152" t="s">
        <v>1669</v>
      </c>
      <c r="B148" s="175"/>
      <c r="C148" s="239"/>
      <c r="D148" s="239"/>
      <c r="E148" s="239"/>
      <c r="F148" s="239"/>
      <c r="G148" s="152"/>
    </row>
    <row r="149" spans="1:7" ht="15" customHeight="1" collapsed="1" x14ac:dyDescent="0.25">
      <c r="A149" s="157"/>
      <c r="B149" s="158" t="s">
        <v>639</v>
      </c>
      <c r="C149" s="157" t="s">
        <v>504</v>
      </c>
      <c r="D149" s="157" t="s">
        <v>505</v>
      </c>
      <c r="E149" s="156"/>
      <c r="F149" s="155" t="s">
        <v>470</v>
      </c>
      <c r="G149" s="155"/>
    </row>
    <row r="150" spans="1:7" x14ac:dyDescent="0.25">
      <c r="A150" s="152" t="s">
        <v>640</v>
      </c>
      <c r="B150" s="152" t="s">
        <v>641</v>
      </c>
      <c r="C150" s="217">
        <v>0.92381531585801901</v>
      </c>
      <c r="D150" s="239"/>
      <c r="E150" s="253"/>
      <c r="F150" s="217">
        <v>0.92381531585801901</v>
      </c>
    </row>
    <row r="151" spans="1:7" x14ac:dyDescent="0.25">
      <c r="A151" s="152" t="s">
        <v>642</v>
      </c>
      <c r="B151" s="152" t="s">
        <v>643</v>
      </c>
      <c r="C151" s="217">
        <v>0</v>
      </c>
      <c r="D151" s="239"/>
      <c r="E151" s="253"/>
      <c r="F151" s="217">
        <v>0</v>
      </c>
    </row>
    <row r="152" spans="1:7" x14ac:dyDescent="0.25">
      <c r="A152" s="152" t="s">
        <v>644</v>
      </c>
      <c r="B152" s="152" t="s">
        <v>70</v>
      </c>
      <c r="C152" s="217">
        <v>7.6184684141971104E-2</v>
      </c>
      <c r="D152" s="239"/>
      <c r="E152" s="253"/>
      <c r="F152" s="217">
        <v>7.6184684141971104E-2</v>
      </c>
    </row>
    <row r="153" spans="1:7" hidden="1" outlineLevel="1" x14ac:dyDescent="0.25">
      <c r="A153" s="152" t="s">
        <v>645</v>
      </c>
      <c r="C153" s="239"/>
      <c r="D153" s="239"/>
      <c r="E153" s="253"/>
      <c r="F153" s="239"/>
    </row>
    <row r="154" spans="1:7" hidden="1" outlineLevel="1" x14ac:dyDescent="0.25">
      <c r="A154" s="152" t="s">
        <v>646</v>
      </c>
      <c r="C154" s="239"/>
      <c r="D154" s="239"/>
      <c r="E154" s="253"/>
      <c r="F154" s="239"/>
    </row>
    <row r="155" spans="1:7" hidden="1" outlineLevel="1" x14ac:dyDescent="0.25">
      <c r="A155" s="152" t="s">
        <v>647</v>
      </c>
      <c r="C155" s="239"/>
      <c r="D155" s="239"/>
      <c r="E155" s="253"/>
      <c r="F155" s="239"/>
    </row>
    <row r="156" spans="1:7" hidden="1" outlineLevel="1" x14ac:dyDescent="0.25">
      <c r="A156" s="152" t="s">
        <v>648</v>
      </c>
      <c r="C156" s="239"/>
      <c r="D156" s="239"/>
      <c r="E156" s="253"/>
      <c r="F156" s="239"/>
    </row>
    <row r="157" spans="1:7" hidden="1" outlineLevel="1" x14ac:dyDescent="0.25">
      <c r="A157" s="152" t="s">
        <v>649</v>
      </c>
      <c r="C157" s="239"/>
      <c r="D157" s="239"/>
      <c r="E157" s="253"/>
      <c r="F157" s="239"/>
    </row>
    <row r="158" spans="1:7" hidden="1" outlineLevel="1" x14ac:dyDescent="0.25">
      <c r="A158" s="152" t="s">
        <v>650</v>
      </c>
      <c r="C158" s="239"/>
      <c r="D158" s="239"/>
      <c r="E158" s="253"/>
      <c r="F158" s="239"/>
    </row>
    <row r="159" spans="1:7" ht="15" customHeight="1" collapsed="1" x14ac:dyDescent="0.25">
      <c r="A159" s="157"/>
      <c r="B159" s="158" t="s">
        <v>651</v>
      </c>
      <c r="C159" s="157" t="s">
        <v>504</v>
      </c>
      <c r="D159" s="157" t="s">
        <v>505</v>
      </c>
      <c r="E159" s="156"/>
      <c r="F159" s="155" t="s">
        <v>470</v>
      </c>
      <c r="G159" s="155"/>
    </row>
    <row r="160" spans="1:7" x14ac:dyDescent="0.25">
      <c r="A160" s="152" t="s">
        <v>652</v>
      </c>
      <c r="B160" s="152" t="s">
        <v>653</v>
      </c>
      <c r="C160" s="217">
        <v>2.4888459722659202E-2</v>
      </c>
      <c r="D160" s="239"/>
      <c r="E160" s="253"/>
      <c r="F160" s="217">
        <v>2.4888459722659202E-2</v>
      </c>
    </row>
    <row r="161" spans="1:7" x14ac:dyDescent="0.25">
      <c r="A161" s="152" t="s">
        <v>654</v>
      </c>
      <c r="B161" s="152" t="s">
        <v>655</v>
      </c>
      <c r="C161" s="217">
        <v>0.97511154027734104</v>
      </c>
      <c r="D161" s="239"/>
      <c r="E161" s="253"/>
      <c r="F161" s="217">
        <v>0.97511154027734104</v>
      </c>
    </row>
    <row r="162" spans="1:7" x14ac:dyDescent="0.25">
      <c r="A162" s="152" t="s">
        <v>656</v>
      </c>
      <c r="B162" s="152" t="s">
        <v>70</v>
      </c>
      <c r="C162" s="217">
        <v>0</v>
      </c>
      <c r="D162" s="239"/>
      <c r="E162" s="253"/>
      <c r="F162" s="217">
        <v>0</v>
      </c>
    </row>
    <row r="163" spans="1:7" hidden="1" outlineLevel="1" x14ac:dyDescent="0.25">
      <c r="A163" s="152" t="s">
        <v>657</v>
      </c>
      <c r="E163" s="151"/>
    </row>
    <row r="164" spans="1:7" hidden="1" outlineLevel="1" x14ac:dyDescent="0.25">
      <c r="A164" s="152" t="s">
        <v>658</v>
      </c>
      <c r="E164" s="151"/>
    </row>
    <row r="165" spans="1:7" hidden="1" outlineLevel="1" x14ac:dyDescent="0.25">
      <c r="A165" s="152" t="s">
        <v>659</v>
      </c>
      <c r="E165" s="151"/>
    </row>
    <row r="166" spans="1:7" hidden="1" outlineLevel="1" x14ac:dyDescent="0.25">
      <c r="A166" s="152" t="s">
        <v>660</v>
      </c>
      <c r="E166" s="151"/>
    </row>
    <row r="167" spans="1:7" hidden="1" outlineLevel="1" x14ac:dyDescent="0.25">
      <c r="A167" s="152" t="s">
        <v>661</v>
      </c>
      <c r="E167" s="151"/>
    </row>
    <row r="168" spans="1:7" hidden="1" outlineLevel="1" x14ac:dyDescent="0.25">
      <c r="A168" s="152" t="s">
        <v>662</v>
      </c>
      <c r="E168" s="151"/>
    </row>
    <row r="169" spans="1:7" ht="15" customHeight="1" collapsed="1" x14ac:dyDescent="0.25">
      <c r="A169" s="157"/>
      <c r="B169" s="158" t="s">
        <v>663</v>
      </c>
      <c r="C169" s="157" t="s">
        <v>504</v>
      </c>
      <c r="D169" s="157" t="s">
        <v>505</v>
      </c>
      <c r="E169" s="156"/>
      <c r="F169" s="155" t="s">
        <v>470</v>
      </c>
      <c r="G169" s="155"/>
    </row>
    <row r="170" spans="1:7" x14ac:dyDescent="0.25">
      <c r="A170" s="152" t="s">
        <v>664</v>
      </c>
      <c r="B170" s="185" t="s">
        <v>665</v>
      </c>
      <c r="C170" s="217">
        <v>4.91182874883382E-2</v>
      </c>
      <c r="D170" s="239"/>
      <c r="E170" s="253"/>
      <c r="F170" s="217">
        <v>4.91182874883382E-2</v>
      </c>
    </row>
    <row r="171" spans="1:7" x14ac:dyDescent="0.25">
      <c r="A171" s="152" t="s">
        <v>666</v>
      </c>
      <c r="B171" s="185" t="s">
        <v>1668</v>
      </c>
      <c r="C171" s="217">
        <v>7.6534246705282596E-2</v>
      </c>
      <c r="D171" s="239"/>
      <c r="E171" s="253"/>
      <c r="F171" s="217">
        <v>7.6534246705282596E-2</v>
      </c>
    </row>
    <row r="172" spans="1:7" x14ac:dyDescent="0.25">
      <c r="A172" s="152" t="s">
        <v>667</v>
      </c>
      <c r="B172" s="185" t="s">
        <v>1667</v>
      </c>
      <c r="C172" s="217">
        <v>9.8143857013118493E-2</v>
      </c>
      <c r="D172" s="239"/>
      <c r="E172" s="239"/>
      <c r="F172" s="217">
        <v>9.8143857013118493E-2</v>
      </c>
    </row>
    <row r="173" spans="1:7" x14ac:dyDescent="0.25">
      <c r="A173" s="152" t="s">
        <v>668</v>
      </c>
      <c r="B173" s="185" t="s">
        <v>1666</v>
      </c>
      <c r="C173" s="217">
        <v>0.15122205590502399</v>
      </c>
      <c r="D173" s="239"/>
      <c r="E173" s="239"/>
      <c r="F173" s="217">
        <v>0.15122205590502399</v>
      </c>
    </row>
    <row r="174" spans="1:7" x14ac:dyDescent="0.25">
      <c r="A174" s="152" t="s">
        <v>669</v>
      </c>
      <c r="B174" s="185" t="s">
        <v>1665</v>
      </c>
      <c r="C174" s="217">
        <v>0.62498155288823698</v>
      </c>
      <c r="D174" s="239"/>
      <c r="E174" s="239"/>
      <c r="F174" s="217">
        <v>0.62498155288823698</v>
      </c>
    </row>
    <row r="175" spans="1:7" hidden="1" outlineLevel="1" x14ac:dyDescent="0.25">
      <c r="A175" s="152" t="s">
        <v>670</v>
      </c>
      <c r="B175" s="154"/>
      <c r="C175" s="239"/>
      <c r="D175" s="239"/>
      <c r="E175" s="239"/>
      <c r="F175" s="239"/>
    </row>
    <row r="176" spans="1:7" hidden="1" outlineLevel="1" x14ac:dyDescent="0.25">
      <c r="A176" s="152" t="s">
        <v>671</v>
      </c>
      <c r="B176" s="154"/>
      <c r="C176" s="239"/>
      <c r="D176" s="239"/>
      <c r="E176" s="239"/>
      <c r="F176" s="239"/>
    </row>
    <row r="177" spans="1:7" hidden="1" outlineLevel="1" x14ac:dyDescent="0.25">
      <c r="A177" s="152" t="s">
        <v>672</v>
      </c>
      <c r="B177" s="185"/>
      <c r="C177" s="239"/>
      <c r="D177" s="239"/>
      <c r="E177" s="239"/>
      <c r="F177" s="239"/>
    </row>
    <row r="178" spans="1:7" hidden="1" outlineLevel="1" x14ac:dyDescent="0.25">
      <c r="A178" s="152" t="s">
        <v>673</v>
      </c>
      <c r="B178" s="185"/>
      <c r="C178" s="239"/>
      <c r="D178" s="239"/>
      <c r="E178" s="239"/>
      <c r="F178" s="239"/>
    </row>
    <row r="179" spans="1:7" ht="15" customHeight="1" collapsed="1" x14ac:dyDescent="0.25">
      <c r="A179" s="157"/>
      <c r="B179" s="204" t="s">
        <v>674</v>
      </c>
      <c r="C179" s="157" t="s">
        <v>504</v>
      </c>
      <c r="D179" s="157" t="s">
        <v>505</v>
      </c>
      <c r="E179" s="157"/>
      <c r="F179" s="157" t="s">
        <v>470</v>
      </c>
      <c r="G179" s="155"/>
    </row>
    <row r="180" spans="1:7" x14ac:dyDescent="0.25">
      <c r="A180" s="152" t="s">
        <v>675</v>
      </c>
      <c r="B180" s="152" t="s">
        <v>1664</v>
      </c>
      <c r="C180" s="217">
        <v>1.5151554172474299E-4</v>
      </c>
      <c r="D180" s="255"/>
      <c r="E180" s="253"/>
      <c r="F180" s="217">
        <v>1.5151554172474299E-4</v>
      </c>
    </row>
    <row r="181" spans="1:7" hidden="1" outlineLevel="1" x14ac:dyDescent="0.25">
      <c r="A181" s="152" t="s">
        <v>676</v>
      </c>
      <c r="B181" s="240" t="s">
        <v>677</v>
      </c>
      <c r="C181" s="217">
        <v>3.4137080752284998E-19</v>
      </c>
      <c r="D181" s="255"/>
      <c r="E181" s="253"/>
      <c r="F181" s="217">
        <v>3.4137080752284998E-19</v>
      </c>
    </row>
    <row r="182" spans="1:7" hidden="1" outlineLevel="1" x14ac:dyDescent="0.25">
      <c r="A182" s="152" t="s">
        <v>678</v>
      </c>
      <c r="B182" s="254"/>
      <c r="C182" s="239"/>
      <c r="D182" s="239"/>
      <c r="E182" s="253"/>
      <c r="F182" s="239"/>
    </row>
    <row r="183" spans="1:7" hidden="1" outlineLevel="1" x14ac:dyDescent="0.25">
      <c r="A183" s="152" t="s">
        <v>679</v>
      </c>
      <c r="B183" s="254"/>
      <c r="C183" s="239"/>
      <c r="D183" s="239"/>
      <c r="E183" s="253"/>
      <c r="F183" s="239"/>
    </row>
    <row r="184" spans="1:7" hidden="1" outlineLevel="1" x14ac:dyDescent="0.25">
      <c r="A184" s="152" t="s">
        <v>680</v>
      </c>
      <c r="B184" s="254"/>
      <c r="C184" s="239"/>
      <c r="D184" s="239"/>
      <c r="E184" s="253"/>
      <c r="F184" s="239"/>
    </row>
    <row r="185" spans="1:7" ht="18" collapsed="1" x14ac:dyDescent="0.25">
      <c r="A185" s="251"/>
      <c r="B185" s="252" t="s">
        <v>467</v>
      </c>
      <c r="C185" s="251"/>
      <c r="D185" s="251"/>
      <c r="E185" s="251"/>
      <c r="F185" s="250"/>
      <c r="G185" s="250"/>
    </row>
    <row r="186" spans="1:7" ht="15" customHeight="1" x14ac:dyDescent="0.25">
      <c r="A186" s="157"/>
      <c r="B186" s="158" t="s">
        <v>681</v>
      </c>
      <c r="C186" s="157" t="s">
        <v>682</v>
      </c>
      <c r="D186" s="157" t="s">
        <v>683</v>
      </c>
      <c r="E186" s="156"/>
      <c r="F186" s="157" t="s">
        <v>504</v>
      </c>
      <c r="G186" s="157" t="s">
        <v>684</v>
      </c>
    </row>
    <row r="187" spans="1:7" x14ac:dyDescent="0.25">
      <c r="A187" s="152" t="s">
        <v>685</v>
      </c>
      <c r="B187" s="175" t="s">
        <v>686</v>
      </c>
      <c r="C187" s="243">
        <v>71.171940323137093</v>
      </c>
      <c r="E187" s="196"/>
      <c r="F187" s="210"/>
      <c r="G187" s="210"/>
    </row>
    <row r="188" spans="1:7" x14ac:dyDescent="0.25">
      <c r="A188" s="196"/>
      <c r="B188" s="249"/>
      <c r="C188" s="196"/>
      <c r="D188" s="196"/>
      <c r="E188" s="196"/>
      <c r="F188" s="210"/>
      <c r="G188" s="210"/>
    </row>
    <row r="189" spans="1:7" x14ac:dyDescent="0.25">
      <c r="B189" s="175" t="s">
        <v>687</v>
      </c>
      <c r="C189" s="196"/>
      <c r="D189" s="196"/>
      <c r="E189" s="196"/>
      <c r="F189" s="210"/>
      <c r="G189" s="210"/>
    </row>
    <row r="190" spans="1:7" x14ac:dyDescent="0.25">
      <c r="A190" s="152" t="s">
        <v>688</v>
      </c>
      <c r="B190" s="243" t="s">
        <v>689</v>
      </c>
      <c r="C190" s="243">
        <v>1200.40173134</v>
      </c>
      <c r="D190" s="242">
        <v>31433</v>
      </c>
      <c r="E190" s="248"/>
      <c r="F190" s="245">
        <f>IF($C$214=0,"",IF(C190="[for completion]","",IF(C190="","",C190/$C$214)))</f>
        <v>0.40978210837936102</v>
      </c>
      <c r="G190" s="245">
        <f>IF($D$214=0,"",IF(D190="[for completion]","",IF(D190="","",D190/$D$214)))</f>
        <v>0.76369688282028236</v>
      </c>
    </row>
    <row r="191" spans="1:7" x14ac:dyDescent="0.25">
      <c r="A191" s="152" t="s">
        <v>690</v>
      </c>
      <c r="B191" s="243" t="s">
        <v>691</v>
      </c>
      <c r="C191" s="243">
        <v>1004.68944207</v>
      </c>
      <c r="D191" s="242">
        <v>7237</v>
      </c>
      <c r="E191" s="248"/>
      <c r="F191" s="245">
        <f>IF($C$214=0,"",IF(C191="[for completion]","",IF(C191="","",C191/$C$214)))</f>
        <v>0.34297164614911591</v>
      </c>
      <c r="G191" s="245">
        <f>IF($D$214=0,"",IF(D191="[for completion]","",IF(D191="","",D191/$D$214)))</f>
        <v>0.17583031657717632</v>
      </c>
    </row>
    <row r="192" spans="1:7" x14ac:dyDescent="0.25">
      <c r="A192" s="152" t="s">
        <v>692</v>
      </c>
      <c r="B192" s="243" t="s">
        <v>693</v>
      </c>
      <c r="C192" s="243">
        <v>417.76999312999999</v>
      </c>
      <c r="D192" s="242">
        <v>1746</v>
      </c>
      <c r="E192" s="248"/>
      <c r="F192" s="245">
        <f>IF($C$214=0,"",IF(C192="[for completion]","",IF(C192="","",C192/$C$214)))</f>
        <v>0.1426144799136029</v>
      </c>
      <c r="G192" s="245">
        <f>IF($D$214=0,"",IF(D192="[for completion]","",IF(D192="","",D192/$D$214)))</f>
        <v>4.242085570592094E-2</v>
      </c>
    </row>
    <row r="193" spans="1:7" x14ac:dyDescent="0.25">
      <c r="A193" s="152" t="s">
        <v>694</v>
      </c>
      <c r="B193" s="243" t="s">
        <v>695</v>
      </c>
      <c r="C193" s="243">
        <v>171.04449632000001</v>
      </c>
      <c r="D193" s="242">
        <v>503</v>
      </c>
      <c r="E193" s="248"/>
      <c r="F193" s="245">
        <f>IF($C$214=0,"",IF(C193="[for completion]","",IF(C193="","",C193/$C$214)))</f>
        <v>5.8389597831097269E-2</v>
      </c>
      <c r="G193" s="245">
        <f>IF($D$214=0,"",IF(D193="[for completion]","",IF(D193="","",D193/$D$214)))</f>
        <v>1.2220899438761874E-2</v>
      </c>
    </row>
    <row r="194" spans="1:7" x14ac:dyDescent="0.25">
      <c r="A194" s="152" t="s">
        <v>696</v>
      </c>
      <c r="B194" s="243" t="s">
        <v>697</v>
      </c>
      <c r="C194" s="243">
        <v>135.4602289</v>
      </c>
      <c r="D194" s="242">
        <v>240</v>
      </c>
      <c r="E194" s="248"/>
      <c r="F194" s="245">
        <f>IF($C$214=0,"",IF(C194="[for completion]","",IF(C194="","",C194/$C$214)))</f>
        <v>4.624216772682288E-2</v>
      </c>
      <c r="G194" s="245">
        <f>IF($D$214=0,"",IF(D194="[for completion]","",IF(D194="","",D194/$D$214)))</f>
        <v>5.8310454578585488E-3</v>
      </c>
    </row>
    <row r="195" spans="1:7" x14ac:dyDescent="0.25">
      <c r="A195" s="152" t="s">
        <v>698</v>
      </c>
      <c r="B195" s="175"/>
      <c r="C195" s="181"/>
      <c r="D195" s="244"/>
      <c r="E195" s="196"/>
      <c r="F195" s="179" t="str">
        <f>IF($C$214=0,"",IF(C195="[for completion]","",IF(C195="","",C195/$C$214)))</f>
        <v/>
      </c>
      <c r="G195" s="179" t="str">
        <f>IF($D$214=0,"",IF(D195="[for completion]","",IF(D195="","",D195/$D$214)))</f>
        <v/>
      </c>
    </row>
    <row r="196" spans="1:7" x14ac:dyDescent="0.25">
      <c r="A196" s="152" t="s">
        <v>699</v>
      </c>
      <c r="B196" s="175"/>
      <c r="C196" s="181"/>
      <c r="D196" s="244"/>
      <c r="E196" s="196"/>
      <c r="F196" s="179" t="str">
        <f>IF($C$214=0,"",IF(C196="[for completion]","",IF(C196="","",C196/$C$214)))</f>
        <v/>
      </c>
      <c r="G196" s="179" t="str">
        <f>IF($D$214=0,"",IF(D196="[for completion]","",IF(D196="","",D196/$D$214)))</f>
        <v/>
      </c>
    </row>
    <row r="197" spans="1:7" x14ac:dyDescent="0.25">
      <c r="A197" s="152" t="s">
        <v>700</v>
      </c>
      <c r="B197" s="175"/>
      <c r="C197" s="181"/>
      <c r="D197" s="244"/>
      <c r="E197" s="196"/>
      <c r="F197" s="179" t="str">
        <f>IF($C$214=0,"",IF(C197="[for completion]","",IF(C197="","",C197/$C$214)))</f>
        <v/>
      </c>
      <c r="G197" s="179" t="str">
        <f>IF($D$214=0,"",IF(D197="[for completion]","",IF(D197="","",D197/$D$214)))</f>
        <v/>
      </c>
    </row>
    <row r="198" spans="1:7" x14ac:dyDescent="0.25">
      <c r="A198" s="152" t="s">
        <v>701</v>
      </c>
      <c r="B198" s="175"/>
      <c r="C198" s="181"/>
      <c r="D198" s="244"/>
      <c r="E198" s="196"/>
      <c r="F198" s="179" t="str">
        <f>IF($C$214=0,"",IF(C198="[for completion]","",IF(C198="","",C198/$C$214)))</f>
        <v/>
      </c>
      <c r="G198" s="179" t="str">
        <f>IF($D$214=0,"",IF(D198="[for completion]","",IF(D198="","",D198/$D$214)))</f>
        <v/>
      </c>
    </row>
    <row r="199" spans="1:7" x14ac:dyDescent="0.25">
      <c r="A199" s="152" t="s">
        <v>702</v>
      </c>
      <c r="B199" s="175"/>
      <c r="C199" s="181"/>
      <c r="D199" s="244"/>
      <c r="E199" s="175"/>
      <c r="F199" s="179" t="str">
        <f>IF($C$214=0,"",IF(C199="[for completion]","",IF(C199="","",C199/$C$214)))</f>
        <v/>
      </c>
      <c r="G199" s="179" t="str">
        <f>IF($D$214=0,"",IF(D199="[for completion]","",IF(D199="","",D199/$D$214)))</f>
        <v/>
      </c>
    </row>
    <row r="200" spans="1:7" x14ac:dyDescent="0.25">
      <c r="A200" s="152" t="s">
        <v>703</v>
      </c>
      <c r="B200" s="175"/>
      <c r="C200" s="181"/>
      <c r="D200" s="244"/>
      <c r="E200" s="175"/>
      <c r="F200" s="179" t="str">
        <f>IF($C$214=0,"",IF(C200="[for completion]","",IF(C200="","",C200/$C$214)))</f>
        <v/>
      </c>
      <c r="G200" s="179" t="str">
        <f>IF($D$214=0,"",IF(D200="[for completion]","",IF(D200="","",D200/$D$214)))</f>
        <v/>
      </c>
    </row>
    <row r="201" spans="1:7" x14ac:dyDescent="0.25">
      <c r="A201" s="152" t="s">
        <v>704</v>
      </c>
      <c r="B201" s="175"/>
      <c r="C201" s="181"/>
      <c r="D201" s="244"/>
      <c r="E201" s="175"/>
      <c r="F201" s="179" t="str">
        <f>IF($C$214=0,"",IF(C201="[for completion]","",IF(C201="","",C201/$C$214)))</f>
        <v/>
      </c>
      <c r="G201" s="179" t="str">
        <f>IF($D$214=0,"",IF(D201="[for completion]","",IF(D201="","",D201/$D$214)))</f>
        <v/>
      </c>
    </row>
    <row r="202" spans="1:7" x14ac:dyDescent="0.25">
      <c r="A202" s="152" t="s">
        <v>705</v>
      </c>
      <c r="B202" s="175"/>
      <c r="C202" s="181"/>
      <c r="D202" s="244"/>
      <c r="E202" s="175"/>
      <c r="F202" s="179" t="str">
        <f>IF($C$214=0,"",IF(C202="[for completion]","",IF(C202="","",C202/$C$214)))</f>
        <v/>
      </c>
      <c r="G202" s="179" t="str">
        <f>IF($D$214=0,"",IF(D202="[for completion]","",IF(D202="","",D202/$D$214)))</f>
        <v/>
      </c>
    </row>
    <row r="203" spans="1:7" x14ac:dyDescent="0.25">
      <c r="A203" s="152" t="s">
        <v>706</v>
      </c>
      <c r="B203" s="175"/>
      <c r="C203" s="181"/>
      <c r="D203" s="244"/>
      <c r="E203" s="175"/>
      <c r="F203" s="179" t="str">
        <f>IF($C$214=0,"",IF(C203="[for completion]","",IF(C203="","",C203/$C$214)))</f>
        <v/>
      </c>
      <c r="G203" s="179" t="str">
        <f>IF($D$214=0,"",IF(D203="[for completion]","",IF(D203="","",D203/$D$214)))</f>
        <v/>
      </c>
    </row>
    <row r="204" spans="1:7" x14ac:dyDescent="0.25">
      <c r="A204" s="152" t="s">
        <v>707</v>
      </c>
      <c r="B204" s="175"/>
      <c r="C204" s="181"/>
      <c r="D204" s="244"/>
      <c r="E204" s="175"/>
      <c r="F204" s="179" t="str">
        <f>IF($C$214=0,"",IF(C204="[for completion]","",IF(C204="","",C204/$C$214)))</f>
        <v/>
      </c>
      <c r="G204" s="179" t="str">
        <f>IF($D$214=0,"",IF(D204="[for completion]","",IF(D204="","",D204/$D$214)))</f>
        <v/>
      </c>
    </row>
    <row r="205" spans="1:7" x14ac:dyDescent="0.25">
      <c r="A205" s="152" t="s">
        <v>708</v>
      </c>
      <c r="B205" s="175"/>
      <c r="C205" s="181"/>
      <c r="D205" s="244"/>
      <c r="F205" s="179" t="str">
        <f>IF($C$214=0,"",IF(C205="[for completion]","",IF(C205="","",C205/$C$214)))</f>
        <v/>
      </c>
      <c r="G205" s="179" t="str">
        <f>IF($D$214=0,"",IF(D205="[for completion]","",IF(D205="","",D205/$D$214)))</f>
        <v/>
      </c>
    </row>
    <row r="206" spans="1:7" x14ac:dyDescent="0.25">
      <c r="A206" s="152" t="s">
        <v>709</v>
      </c>
      <c r="B206" s="175"/>
      <c r="C206" s="181"/>
      <c r="D206" s="244"/>
      <c r="E206" s="240"/>
      <c r="F206" s="179" t="str">
        <f>IF($C$214=0,"",IF(C206="[for completion]","",IF(C206="","",C206/$C$214)))</f>
        <v/>
      </c>
      <c r="G206" s="179" t="str">
        <f>IF($D$214=0,"",IF(D206="[for completion]","",IF(D206="","",D206/$D$214)))</f>
        <v/>
      </c>
    </row>
    <row r="207" spans="1:7" x14ac:dyDescent="0.25">
      <c r="A207" s="152" t="s">
        <v>710</v>
      </c>
      <c r="B207" s="175"/>
      <c r="C207" s="181"/>
      <c r="D207" s="244"/>
      <c r="E207" s="240"/>
      <c r="F207" s="179" t="str">
        <f>IF($C$214=0,"",IF(C207="[for completion]","",IF(C207="","",C207/$C$214)))</f>
        <v/>
      </c>
      <c r="G207" s="179" t="str">
        <f>IF($D$214=0,"",IF(D207="[for completion]","",IF(D207="","",D207/$D$214)))</f>
        <v/>
      </c>
    </row>
    <row r="208" spans="1:7" x14ac:dyDescent="0.25">
      <c r="A208" s="152" t="s">
        <v>711</v>
      </c>
      <c r="B208" s="175"/>
      <c r="C208" s="181"/>
      <c r="D208" s="244"/>
      <c r="E208" s="240"/>
      <c r="F208" s="179" t="str">
        <f>IF($C$214=0,"",IF(C208="[for completion]","",IF(C208="","",C208/$C$214)))</f>
        <v/>
      </c>
      <c r="G208" s="179" t="str">
        <f>IF($D$214=0,"",IF(D208="[for completion]","",IF(D208="","",D208/$D$214)))</f>
        <v/>
      </c>
    </row>
    <row r="209" spans="1:7" x14ac:dyDescent="0.25">
      <c r="A209" s="152" t="s">
        <v>712</v>
      </c>
      <c r="B209" s="175"/>
      <c r="C209" s="181"/>
      <c r="D209" s="244"/>
      <c r="E209" s="240"/>
      <c r="F209" s="179" t="str">
        <f>IF($C$214=0,"",IF(C209="[for completion]","",IF(C209="","",C209/$C$214)))</f>
        <v/>
      </c>
      <c r="G209" s="179" t="str">
        <f>IF($D$214=0,"",IF(D209="[for completion]","",IF(D209="","",D209/$D$214)))</f>
        <v/>
      </c>
    </row>
    <row r="210" spans="1:7" x14ac:dyDescent="0.25">
      <c r="A210" s="152" t="s">
        <v>713</v>
      </c>
      <c r="B210" s="175"/>
      <c r="C210" s="181"/>
      <c r="D210" s="244"/>
      <c r="E210" s="240"/>
      <c r="F210" s="179" t="str">
        <f>IF($C$214=0,"",IF(C210="[for completion]","",IF(C210="","",C210/$C$214)))</f>
        <v/>
      </c>
      <c r="G210" s="179" t="str">
        <f>IF($D$214=0,"",IF(D210="[for completion]","",IF(D210="","",D210/$D$214)))</f>
        <v/>
      </c>
    </row>
    <row r="211" spans="1:7" x14ac:dyDescent="0.25">
      <c r="A211" s="152" t="s">
        <v>714</v>
      </c>
      <c r="B211" s="175"/>
      <c r="C211" s="181"/>
      <c r="D211" s="244"/>
      <c r="E211" s="240"/>
      <c r="F211" s="179" t="str">
        <f>IF($C$214=0,"",IF(C211="[for completion]","",IF(C211="","",C211/$C$214)))</f>
        <v/>
      </c>
      <c r="G211" s="179" t="str">
        <f>IF($D$214=0,"",IF(D211="[for completion]","",IF(D211="","",D211/$D$214)))</f>
        <v/>
      </c>
    </row>
    <row r="212" spans="1:7" x14ac:dyDescent="0.25">
      <c r="A212" s="152" t="s">
        <v>715</v>
      </c>
      <c r="B212" s="175"/>
      <c r="C212" s="181"/>
      <c r="D212" s="244"/>
      <c r="E212" s="240"/>
      <c r="F212" s="179" t="str">
        <f>IF($C$214=0,"",IF(C212="[for completion]","",IF(C212="","",C212/$C$214)))</f>
        <v/>
      </c>
      <c r="G212" s="179" t="str">
        <f>IF($D$214=0,"",IF(D212="[for completion]","",IF(D212="","",D212/$D$214)))</f>
        <v/>
      </c>
    </row>
    <row r="213" spans="1:7" x14ac:dyDescent="0.25">
      <c r="A213" s="152" t="s">
        <v>716</v>
      </c>
      <c r="B213" s="175"/>
      <c r="C213" s="181"/>
      <c r="D213" s="244"/>
      <c r="E213" s="240"/>
      <c r="F213" s="179" t="str">
        <f>IF($C$214=0,"",IF(C213="[for completion]","",IF(C213="","",C213/$C$214)))</f>
        <v/>
      </c>
      <c r="G213" s="179" t="str">
        <f>IF($D$214=0,"",IF(D213="[for completion]","",IF(D213="","",D213/$D$214)))</f>
        <v/>
      </c>
    </row>
    <row r="214" spans="1:7" x14ac:dyDescent="0.25">
      <c r="A214" s="152" t="s">
        <v>717</v>
      </c>
      <c r="B214" s="189" t="s">
        <v>72</v>
      </c>
      <c r="C214" s="176">
        <f>SUM(C190:C213)</f>
        <v>2929.3658917600001</v>
      </c>
      <c r="D214" s="190">
        <f>SUM(D190:D213)</f>
        <v>41159</v>
      </c>
      <c r="E214" s="240"/>
      <c r="F214" s="247">
        <f>SUM(F190:F213)</f>
        <v>1</v>
      </c>
      <c r="G214" s="247">
        <f>SUM(G190:G213)</f>
        <v>1</v>
      </c>
    </row>
    <row r="215" spans="1:7" ht="15" customHeight="1" x14ac:dyDescent="0.25">
      <c r="A215" s="157"/>
      <c r="B215" s="157" t="s">
        <v>718</v>
      </c>
      <c r="C215" s="157" t="s">
        <v>682</v>
      </c>
      <c r="D215" s="157" t="s">
        <v>683</v>
      </c>
      <c r="E215" s="156"/>
      <c r="F215" s="157" t="s">
        <v>504</v>
      </c>
      <c r="G215" s="157" t="s">
        <v>684</v>
      </c>
    </row>
    <row r="216" spans="1:7" x14ac:dyDescent="0.25">
      <c r="A216" s="152" t="s">
        <v>719</v>
      </c>
      <c r="B216" s="152" t="s">
        <v>720</v>
      </c>
      <c r="C216" s="217">
        <v>0.56492830096203495</v>
      </c>
      <c r="D216" s="243"/>
      <c r="E216" s="220"/>
      <c r="F216" s="246"/>
      <c r="G216" s="246"/>
    </row>
    <row r="217" spans="1:7" x14ac:dyDescent="0.25">
      <c r="C217" s="220"/>
      <c r="D217" s="220"/>
      <c r="E217" s="220"/>
      <c r="F217" s="246"/>
      <c r="G217" s="246"/>
    </row>
    <row r="218" spans="1:7" x14ac:dyDescent="0.25">
      <c r="B218" s="175" t="s">
        <v>721</v>
      </c>
      <c r="C218" s="220"/>
      <c r="D218" s="220"/>
      <c r="E218" s="220"/>
      <c r="F218" s="246"/>
      <c r="G218" s="246"/>
    </row>
    <row r="219" spans="1:7" x14ac:dyDescent="0.25">
      <c r="A219" s="152" t="s">
        <v>722</v>
      </c>
      <c r="B219" s="152" t="s">
        <v>723</v>
      </c>
      <c r="C219" s="243">
        <v>735.00314937000201</v>
      </c>
      <c r="D219" s="242">
        <v>19202</v>
      </c>
      <c r="E219" s="220"/>
      <c r="F219" s="245">
        <f>IF($C$227=0,"",IF(C219="[for completion]","",C219/$C$227))</f>
        <v>0.25090861863227437</v>
      </c>
      <c r="G219" s="245">
        <f>IF($D$227=0,"",IF(D219="[for completion]","",D219/$D$227))</f>
        <v>0.46653222867416605</v>
      </c>
    </row>
    <row r="220" spans="1:7" x14ac:dyDescent="0.25">
      <c r="A220" s="152" t="s">
        <v>724</v>
      </c>
      <c r="B220" s="152" t="s">
        <v>725</v>
      </c>
      <c r="C220" s="243">
        <v>393.56429663999899</v>
      </c>
      <c r="D220" s="242">
        <v>5211</v>
      </c>
      <c r="E220" s="220"/>
      <c r="F220" s="245">
        <f>IF($C$227=0,"",IF(C220="[for completion]","",C220/$C$227))</f>
        <v>0.13435136175615831</v>
      </c>
      <c r="G220" s="245">
        <f>IF($D$227=0,"",IF(D220="[for completion]","",D220/$D$227))</f>
        <v>0.12660657450375373</v>
      </c>
    </row>
    <row r="221" spans="1:7" x14ac:dyDescent="0.25">
      <c r="A221" s="152" t="s">
        <v>726</v>
      </c>
      <c r="B221" s="152" t="s">
        <v>727</v>
      </c>
      <c r="C221" s="243">
        <v>427.633019969999</v>
      </c>
      <c r="D221" s="242">
        <v>4896</v>
      </c>
      <c r="E221" s="220"/>
      <c r="F221" s="245">
        <f>IF($C$227=0,"",IF(C221="[for completion]","",C221/$C$227))</f>
        <v>0.14598142935059291</v>
      </c>
      <c r="G221" s="245">
        <f>IF($D$227=0,"",IF(D221="[for completion]","",D221/$D$227))</f>
        <v>0.11895332734031439</v>
      </c>
    </row>
    <row r="222" spans="1:7" x14ac:dyDescent="0.25">
      <c r="A222" s="152" t="s">
        <v>728</v>
      </c>
      <c r="B222" s="152" t="s">
        <v>729</v>
      </c>
      <c r="C222" s="243">
        <v>476.13336414000003</v>
      </c>
      <c r="D222" s="242">
        <v>4912</v>
      </c>
      <c r="E222" s="220"/>
      <c r="F222" s="245">
        <f>IF($C$227=0,"",IF(C222="[for completion]","",C222/$C$227))</f>
        <v>0.16253803100504224</v>
      </c>
      <c r="G222" s="245">
        <f>IF($D$227=0,"",IF(D222="[for completion]","",D222/$D$227))</f>
        <v>0.11934206370417162</v>
      </c>
    </row>
    <row r="223" spans="1:7" x14ac:dyDescent="0.25">
      <c r="A223" s="152" t="s">
        <v>730</v>
      </c>
      <c r="B223" s="152" t="s">
        <v>731</v>
      </c>
      <c r="C223" s="243">
        <v>456.16510020999999</v>
      </c>
      <c r="D223" s="242">
        <v>3879</v>
      </c>
      <c r="E223" s="220"/>
      <c r="F223" s="245">
        <f>IF($C$227=0,"",IF(C223="[for completion]","",C223/$C$227))</f>
        <v>0.15572144862242876</v>
      </c>
      <c r="G223" s="245">
        <f>IF($D$227=0,"",IF(D223="[for completion]","",D223/$D$227))</f>
        <v>9.4244272212638786E-2</v>
      </c>
    </row>
    <row r="224" spans="1:7" x14ac:dyDescent="0.25">
      <c r="A224" s="152" t="s">
        <v>732</v>
      </c>
      <c r="B224" s="152" t="s">
        <v>733</v>
      </c>
      <c r="C224" s="243">
        <v>311.77627004999999</v>
      </c>
      <c r="D224" s="242">
        <v>2195</v>
      </c>
      <c r="E224" s="220"/>
      <c r="F224" s="245">
        <f>IF($C$227=0,"",IF(C224="[for completion]","",C224/$C$227))</f>
        <v>0.10643131707343015</v>
      </c>
      <c r="G224" s="245">
        <f>IF($D$227=0,"",IF(D224="[for completion]","",D224/$D$227))</f>
        <v>5.3329769916664639E-2</v>
      </c>
    </row>
    <row r="225" spans="1:7" x14ac:dyDescent="0.25">
      <c r="A225" s="152" t="s">
        <v>734</v>
      </c>
      <c r="B225" s="152" t="s">
        <v>735</v>
      </c>
      <c r="C225" s="243">
        <v>102.99694700000001</v>
      </c>
      <c r="D225" s="242">
        <v>638</v>
      </c>
      <c r="E225" s="220"/>
      <c r="F225" s="245">
        <f>IF($C$227=0,"",IF(C225="[for completion]","",C225/$C$227))</f>
        <v>3.5160150969778023E-2</v>
      </c>
      <c r="G225" s="245">
        <f>IF($D$227=0,"",IF(D225="[for completion]","",D225/$D$227))</f>
        <v>1.5500862508807308E-2</v>
      </c>
    </row>
    <row r="226" spans="1:7" x14ac:dyDescent="0.25">
      <c r="A226" s="152" t="s">
        <v>736</v>
      </c>
      <c r="B226" s="152" t="s">
        <v>737</v>
      </c>
      <c r="C226" s="243">
        <v>26.09374438</v>
      </c>
      <c r="D226" s="242">
        <v>226</v>
      </c>
      <c r="E226" s="220"/>
      <c r="F226" s="245">
        <f>IF($C$227=0,"",IF(C226="[for completion]","",C226/$C$227))</f>
        <v>8.9076425902953876E-3</v>
      </c>
      <c r="G226" s="245">
        <f>IF($D$227=0,"",IF(D226="[for completion]","",D226/$D$227))</f>
        <v>5.4909011394834667E-3</v>
      </c>
    </row>
    <row r="227" spans="1:7" x14ac:dyDescent="0.25">
      <c r="A227" s="152" t="s">
        <v>738</v>
      </c>
      <c r="B227" s="189" t="s">
        <v>72</v>
      </c>
      <c r="C227" s="181">
        <f>SUM(C219:C226)</f>
        <v>2929.3658917599996</v>
      </c>
      <c r="D227" s="244">
        <f>SUM(D219:D226)</f>
        <v>41159</v>
      </c>
      <c r="F227" s="239">
        <f>SUM(F219:F226)</f>
        <v>1</v>
      </c>
      <c r="G227" s="239">
        <f>SUM(G219:G226)</f>
        <v>1</v>
      </c>
    </row>
    <row r="228" spans="1:7" outlineLevel="1" x14ac:dyDescent="0.25">
      <c r="A228" s="152" t="s">
        <v>739</v>
      </c>
      <c r="B228" s="153" t="s">
        <v>740</v>
      </c>
      <c r="C228" s="243">
        <v>7.9870581500000002</v>
      </c>
      <c r="D228" s="242">
        <v>66</v>
      </c>
      <c r="F228" s="179">
        <f>IF($C$227=0,"",IF(C228="[for completion]","",C228/$C$227))</f>
        <v>2.7265484903974476E-3</v>
      </c>
      <c r="G228" s="245">
        <f>IF($D$227=0,"",IF(D228="[for completion]","",D228/$D$227))</f>
        <v>1.6035375009111009E-3</v>
      </c>
    </row>
    <row r="229" spans="1:7" outlineLevel="1" x14ac:dyDescent="0.25">
      <c r="A229" s="152" t="s">
        <v>741</v>
      </c>
      <c r="B229" s="153" t="s">
        <v>742</v>
      </c>
      <c r="C229" s="243">
        <v>3.6210791100000002</v>
      </c>
      <c r="D229" s="242">
        <v>36</v>
      </c>
      <c r="F229" s="179">
        <f>IF($C$227=0,"",IF(C229="[for completion]","",C229/$C$227))</f>
        <v>1.2361306998848172E-3</v>
      </c>
      <c r="G229" s="245">
        <f>IF($D$227=0,"",IF(D229="[for completion]","",D229/$D$227))</f>
        <v>8.7465681867878223E-4</v>
      </c>
    </row>
    <row r="230" spans="1:7" outlineLevel="1" x14ac:dyDescent="0.25">
      <c r="A230" s="152" t="s">
        <v>743</v>
      </c>
      <c r="B230" s="153" t="s">
        <v>744</v>
      </c>
      <c r="C230" s="243">
        <v>0.90845193000000002</v>
      </c>
      <c r="D230" s="242">
        <v>15</v>
      </c>
      <c r="F230" s="179">
        <f>IF($C$227=0,"",IF(C230="[for completion]","",C230/$C$227))</f>
        <v>3.1011896893979018E-4</v>
      </c>
      <c r="G230" s="245">
        <f>IF($D$227=0,"",IF(D230="[for completion]","",D230/$D$227))</f>
        <v>3.644403411161593E-4</v>
      </c>
    </row>
    <row r="231" spans="1:7" outlineLevel="1" x14ac:dyDescent="0.25">
      <c r="A231" s="152" t="s">
        <v>745</v>
      </c>
      <c r="B231" s="153" t="s">
        <v>746</v>
      </c>
      <c r="C231" s="243">
        <v>7.3229180100000004</v>
      </c>
      <c r="D231" s="242">
        <v>41</v>
      </c>
      <c r="F231" s="179">
        <f>IF($C$227=0,"",IF(C231="[for completion]","",C231/$C$227))</f>
        <v>2.4998304344973103E-3</v>
      </c>
      <c r="G231" s="245">
        <f>IF($D$227=0,"",IF(D231="[for completion]","",D231/$D$227))</f>
        <v>9.9613693238416868E-4</v>
      </c>
    </row>
    <row r="232" spans="1:7" outlineLevel="1" x14ac:dyDescent="0.25">
      <c r="A232" s="152" t="s">
        <v>747</v>
      </c>
      <c r="B232" s="153" t="s">
        <v>748</v>
      </c>
      <c r="C232" s="243">
        <v>1.04738043</v>
      </c>
      <c r="D232" s="242">
        <v>13</v>
      </c>
      <c r="F232" s="179">
        <f>IF($C$227=0,"",IF(C232="[for completion]","",C232/$C$227))</f>
        <v>3.5754510317272819E-4</v>
      </c>
      <c r="G232" s="245">
        <f>IF($D$227=0,"",IF(D232="[for completion]","",D232/$D$227))</f>
        <v>3.1584829563400472E-4</v>
      </c>
    </row>
    <row r="233" spans="1:7" outlineLevel="1" x14ac:dyDescent="0.25">
      <c r="A233" s="152" t="s">
        <v>749</v>
      </c>
      <c r="B233" s="153" t="s">
        <v>750</v>
      </c>
      <c r="C233" s="243">
        <v>5.20685675</v>
      </c>
      <c r="D233" s="242">
        <v>55</v>
      </c>
      <c r="F233" s="179">
        <f>IF($C$227=0,"",IF(C233="[for completion]","",C233/$C$227))</f>
        <v>1.777468893403294E-3</v>
      </c>
      <c r="G233" s="245">
        <f>IF($D$227=0,"",IF(D233="[for completion]","",D233/$D$227))</f>
        <v>1.3362812507592507E-3</v>
      </c>
    </row>
    <row r="234" spans="1:7" outlineLevel="1" x14ac:dyDescent="0.25">
      <c r="A234" s="152" t="s">
        <v>751</v>
      </c>
      <c r="B234" s="153"/>
      <c r="F234" s="179"/>
      <c r="G234" s="179"/>
    </row>
    <row r="235" spans="1:7" outlineLevel="1" x14ac:dyDescent="0.25">
      <c r="A235" s="152" t="s">
        <v>752</v>
      </c>
      <c r="B235" s="153"/>
      <c r="F235" s="179"/>
      <c r="G235" s="179"/>
    </row>
    <row r="236" spans="1:7" outlineLevel="1" x14ac:dyDescent="0.25">
      <c r="A236" s="152" t="s">
        <v>753</v>
      </c>
      <c r="B236" s="153"/>
      <c r="F236" s="179"/>
      <c r="G236" s="179"/>
    </row>
    <row r="237" spans="1:7" ht="15" customHeight="1" x14ac:dyDescent="0.25">
      <c r="A237" s="157"/>
      <c r="B237" s="157" t="s">
        <v>754</v>
      </c>
      <c r="C237" s="157" t="s">
        <v>682</v>
      </c>
      <c r="D237" s="157" t="s">
        <v>683</v>
      </c>
      <c r="E237" s="156"/>
      <c r="F237" s="157" t="s">
        <v>504</v>
      </c>
      <c r="G237" s="157" t="s">
        <v>684</v>
      </c>
    </row>
    <row r="238" spans="1:7" x14ac:dyDescent="0.25">
      <c r="A238" s="152" t="s">
        <v>755</v>
      </c>
      <c r="B238" s="152" t="s">
        <v>720</v>
      </c>
      <c r="C238" s="217">
        <v>0.48796293899322701</v>
      </c>
      <c r="F238" s="237"/>
      <c r="G238" s="237"/>
    </row>
    <row r="239" spans="1:7" x14ac:dyDescent="0.25">
      <c r="C239" s="220"/>
      <c r="F239" s="237"/>
      <c r="G239" s="237"/>
    </row>
    <row r="240" spans="1:7" x14ac:dyDescent="0.25">
      <c r="B240" s="175" t="s">
        <v>721</v>
      </c>
      <c r="C240" s="220"/>
      <c r="F240" s="237"/>
      <c r="G240" s="237"/>
    </row>
    <row r="241" spans="1:7" x14ac:dyDescent="0.25">
      <c r="A241" s="152" t="s">
        <v>756</v>
      </c>
      <c r="B241" s="152" t="s">
        <v>723</v>
      </c>
      <c r="C241" s="243">
        <v>1102.5430597</v>
      </c>
      <c r="D241" s="242">
        <v>24454</v>
      </c>
      <c r="E241" s="220"/>
      <c r="F241" s="245">
        <f>IF($C$249=0,"",IF(C241="[Mark as ND1 if not relevant]","",C241/$C$249))</f>
        <v>0.37637601461850134</v>
      </c>
      <c r="G241" s="245">
        <f>IF($D$249=0,"",IF(D241="[Mark as ND1 if not relevant]","",D241/$D$249))</f>
        <v>0.59413494011030399</v>
      </c>
    </row>
    <row r="242" spans="1:7" x14ac:dyDescent="0.25">
      <c r="A242" s="152" t="s">
        <v>757</v>
      </c>
      <c r="B242" s="152" t="s">
        <v>725</v>
      </c>
      <c r="C242" s="243">
        <v>445.99301023999902</v>
      </c>
      <c r="D242" s="242">
        <v>5246</v>
      </c>
      <c r="E242" s="220"/>
      <c r="F242" s="245">
        <f>IF($C$249=0,"",IF(C242="[Mark as ND1 if not relevant]","",C242/$C$249))</f>
        <v>0.15224899405517459</v>
      </c>
      <c r="G242" s="245">
        <f>IF($D$249=0,"",IF(D242="[Mark as ND1 if not relevant]","",D242/$D$249))</f>
        <v>0.12745693529969143</v>
      </c>
    </row>
    <row r="243" spans="1:7" x14ac:dyDescent="0.25">
      <c r="A243" s="152" t="s">
        <v>758</v>
      </c>
      <c r="B243" s="152" t="s">
        <v>727</v>
      </c>
      <c r="C243" s="243">
        <v>427.28410192000001</v>
      </c>
      <c r="D243" s="242">
        <v>4212</v>
      </c>
      <c r="E243" s="220"/>
      <c r="F243" s="245">
        <f>IF($C$249=0,"",IF(C243="[Mark as ND1 if not relevant]","",C243/$C$249))</f>
        <v>0.14586231891410559</v>
      </c>
      <c r="G243" s="245">
        <f>IF($D$249=0,"",IF(D243="[Mark as ND1 if not relevant]","",D243/$D$249))</f>
        <v>0.10233484778541753</v>
      </c>
    </row>
    <row r="244" spans="1:7" x14ac:dyDescent="0.25">
      <c r="A244" s="152" t="s">
        <v>759</v>
      </c>
      <c r="B244" s="152" t="s">
        <v>729</v>
      </c>
      <c r="C244" s="243">
        <v>371.944460249999</v>
      </c>
      <c r="D244" s="242">
        <v>3307</v>
      </c>
      <c r="E244" s="220"/>
      <c r="F244" s="245">
        <f>IF($C$249=0,"",IF(C244="[Mark as ND1 if not relevant]","",C244/$C$249))</f>
        <v>0.12697098074919225</v>
      </c>
      <c r="G244" s="245">
        <f>IF($D$249=0,"",IF(D244="[Mark as ND1 if not relevant]","",D244/$D$249))</f>
        <v>8.0346947204742586E-2</v>
      </c>
    </row>
    <row r="245" spans="1:7" x14ac:dyDescent="0.25">
      <c r="A245" s="152" t="s">
        <v>760</v>
      </c>
      <c r="B245" s="152" t="s">
        <v>731</v>
      </c>
      <c r="C245" s="243">
        <v>283.85275686</v>
      </c>
      <c r="D245" s="242">
        <v>2069</v>
      </c>
      <c r="E245" s="220"/>
      <c r="F245" s="245">
        <f>IF($C$249=0,"",IF(C245="[Mark as ND1 if not relevant]","",C245/$C$249))</f>
        <v>9.6899044826885022E-2</v>
      </c>
      <c r="G245" s="245">
        <f>IF($D$249=0,"",IF(D245="[Mark as ND1 if not relevant]","",D245/$D$249))</f>
        <v>5.0268471051288906E-2</v>
      </c>
    </row>
    <row r="246" spans="1:7" x14ac:dyDescent="0.25">
      <c r="A246" s="152" t="s">
        <v>761</v>
      </c>
      <c r="B246" s="152" t="s">
        <v>733</v>
      </c>
      <c r="C246" s="243">
        <v>203.84534858999999</v>
      </c>
      <c r="D246" s="242">
        <v>1267</v>
      </c>
      <c r="E246" s="220"/>
      <c r="F246" s="245">
        <f>IF($C$249=0,"",IF(C246="[Mark as ND1 if not relevant]","",C246/$C$249))</f>
        <v>6.9586851257944879E-2</v>
      </c>
      <c r="G246" s="245">
        <f>IF($D$249=0,"",IF(D246="[Mark as ND1 if not relevant]","",D246/$D$249))</f>
        <v>3.0783060812944921E-2</v>
      </c>
    </row>
    <row r="247" spans="1:7" x14ac:dyDescent="0.25">
      <c r="A247" s="152" t="s">
        <v>762</v>
      </c>
      <c r="B247" s="152" t="s">
        <v>735</v>
      </c>
      <c r="C247" s="243">
        <v>76.365773570000002</v>
      </c>
      <c r="D247" s="242">
        <v>430</v>
      </c>
      <c r="E247" s="220"/>
      <c r="F247" s="245">
        <f>IF($C$249=0,"",IF(C247="[Mark as ND1 if not relevant]","",C247/$C$249))</f>
        <v>2.6069045790697916E-2</v>
      </c>
      <c r="G247" s="245">
        <f>IF($D$249=0,"",IF(D247="[Mark as ND1 if not relevant]","",D247/$D$249))</f>
        <v>1.0447289778663233E-2</v>
      </c>
    </row>
    <row r="248" spans="1:7" x14ac:dyDescent="0.25">
      <c r="A248" s="152" t="s">
        <v>763</v>
      </c>
      <c r="B248" s="152" t="s">
        <v>737</v>
      </c>
      <c r="C248" s="243">
        <v>17.537380630000001</v>
      </c>
      <c r="D248" s="242">
        <v>174</v>
      </c>
      <c r="E248" s="220"/>
      <c r="F248" s="245">
        <f>IF($C$249=0,"",IF(C248="[Mark as ND1 if not relevant]","",C248/$C$249))</f>
        <v>5.9867497874986648E-3</v>
      </c>
      <c r="G248" s="245">
        <f>IF($D$249=0,"",IF(D248="[Mark as ND1 if not relevant]","",D248/$D$249))</f>
        <v>4.2275079569474476E-3</v>
      </c>
    </row>
    <row r="249" spans="1:7" x14ac:dyDescent="0.25">
      <c r="A249" s="152" t="s">
        <v>764</v>
      </c>
      <c r="B249" s="189" t="s">
        <v>72</v>
      </c>
      <c r="C249" s="181">
        <f>SUM(C241:C248)</f>
        <v>2929.3658917599973</v>
      </c>
      <c r="D249" s="244">
        <f>SUM(D241:D248)</f>
        <v>41159</v>
      </c>
      <c r="F249" s="239">
        <f>SUM(F241:F248)</f>
        <v>1.0000000000000002</v>
      </c>
      <c r="G249" s="239">
        <f>SUM(G241:G248)</f>
        <v>1.0000000000000002</v>
      </c>
    </row>
    <row r="250" spans="1:7" outlineLevel="1" x14ac:dyDescent="0.25">
      <c r="A250" s="152" t="s">
        <v>765</v>
      </c>
      <c r="B250" s="153" t="s">
        <v>740</v>
      </c>
      <c r="C250" s="243">
        <v>6.0152281399999996</v>
      </c>
      <c r="D250" s="242">
        <v>39</v>
      </c>
      <c r="F250" s="179">
        <f>IF($C$249=0,"",IF(C250="[for completion]","",C250/$C$249))</f>
        <v>2.0534232875859628E-3</v>
      </c>
      <c r="G250" s="179">
        <f>IF($D$249=0,"",IF(D250="[for completion]","",D250/$D$249))</f>
        <v>9.475448869020141E-4</v>
      </c>
    </row>
    <row r="251" spans="1:7" outlineLevel="1" x14ac:dyDescent="0.25">
      <c r="A251" s="152" t="s">
        <v>766</v>
      </c>
      <c r="B251" s="153" t="s">
        <v>742</v>
      </c>
      <c r="C251" s="243">
        <v>2.0673713299999998</v>
      </c>
      <c r="D251" s="242">
        <v>24</v>
      </c>
      <c r="F251" s="179">
        <f>IF($C$249=0,"",IF(C251="[for completion]","",C251/$C$249))</f>
        <v>7.0574022037168558E-4</v>
      </c>
      <c r="G251" s="179">
        <f>IF($D$249=0,"",IF(D251="[for completion]","",D251/$D$249))</f>
        <v>5.8310454578585486E-4</v>
      </c>
    </row>
    <row r="252" spans="1:7" outlineLevel="1" x14ac:dyDescent="0.25">
      <c r="A252" s="152" t="s">
        <v>767</v>
      </c>
      <c r="B252" s="153" t="s">
        <v>744</v>
      </c>
      <c r="C252" s="243">
        <v>5.4088568500000003</v>
      </c>
      <c r="D252" s="242">
        <v>29</v>
      </c>
      <c r="F252" s="179">
        <f>IF($C$249=0,"",IF(C252="[for completion]","",C252/$C$249))</f>
        <v>1.8464258306599916E-3</v>
      </c>
      <c r="G252" s="179">
        <f>IF($D$249=0,"",IF(D252="[for completion]","",D252/$D$249))</f>
        <v>7.0458465949124131E-4</v>
      </c>
    </row>
    <row r="253" spans="1:7" outlineLevel="1" x14ac:dyDescent="0.25">
      <c r="A253" s="152" t="s">
        <v>768</v>
      </c>
      <c r="B253" s="153" t="s">
        <v>746</v>
      </c>
      <c r="C253" s="243">
        <v>0.68126237000000001</v>
      </c>
      <c r="D253" s="242">
        <v>13</v>
      </c>
      <c r="F253" s="179">
        <f>IF($C$249=0,"",IF(C253="[for completion]","",C253/$C$249))</f>
        <v>2.3256308538182973E-4</v>
      </c>
      <c r="G253" s="179">
        <f>IF($D$249=0,"",IF(D253="[for completion]","",D253/$D$249))</f>
        <v>3.1584829563400472E-4</v>
      </c>
    </row>
    <row r="254" spans="1:7" outlineLevel="1" x14ac:dyDescent="0.25">
      <c r="A254" s="152" t="s">
        <v>769</v>
      </c>
      <c r="B254" s="153" t="s">
        <v>748</v>
      </c>
      <c r="C254" s="243">
        <v>1.14932824</v>
      </c>
      <c r="D254" s="242">
        <v>18</v>
      </c>
      <c r="F254" s="179">
        <f>IF($C$249=0,"",IF(C254="[for completion]","",C254/$C$249))</f>
        <v>3.9234710939761442E-4</v>
      </c>
      <c r="G254" s="179">
        <f>IF($D$249=0,"",IF(D254="[for completion]","",D254/$D$249))</f>
        <v>4.3732840933939112E-4</v>
      </c>
    </row>
    <row r="255" spans="1:7" outlineLevel="1" x14ac:dyDescent="0.25">
      <c r="A255" s="152" t="s">
        <v>770</v>
      </c>
      <c r="B255" s="153" t="s">
        <v>750</v>
      </c>
      <c r="C255" s="243">
        <v>2.2153337</v>
      </c>
      <c r="D255" s="242">
        <v>51</v>
      </c>
      <c r="F255" s="179">
        <f>IF($C$249=0,"",IF(C255="[for completion]","",C255/$C$249))</f>
        <v>7.5625025410158014E-4</v>
      </c>
      <c r="G255" s="179">
        <f>IF($D$249=0,"",IF(D255="[for completion]","",D255/$D$249))</f>
        <v>1.2390971597949416E-3</v>
      </c>
    </row>
    <row r="256" spans="1:7" outlineLevel="1" x14ac:dyDescent="0.25">
      <c r="A256" s="152" t="s">
        <v>771</v>
      </c>
      <c r="B256" s="153"/>
      <c r="F256" s="184"/>
      <c r="G256" s="184"/>
    </row>
    <row r="257" spans="1:14" outlineLevel="1" x14ac:dyDescent="0.25">
      <c r="A257" s="152" t="s">
        <v>772</v>
      </c>
      <c r="B257" s="153"/>
      <c r="F257" s="184"/>
      <c r="G257" s="184"/>
    </row>
    <row r="258" spans="1:14" outlineLevel="1" x14ac:dyDescent="0.25">
      <c r="A258" s="152" t="s">
        <v>773</v>
      </c>
      <c r="B258" s="153"/>
      <c r="F258" s="184"/>
      <c r="G258" s="184"/>
    </row>
    <row r="259" spans="1:14" ht="15" customHeight="1" x14ac:dyDescent="0.25">
      <c r="A259" s="157"/>
      <c r="B259" s="201" t="s">
        <v>774</v>
      </c>
      <c r="C259" s="157" t="s">
        <v>504</v>
      </c>
      <c r="D259" s="157"/>
      <c r="E259" s="156"/>
      <c r="F259" s="157"/>
      <c r="G259" s="157"/>
    </row>
    <row r="260" spans="1:14" x14ac:dyDescent="0.25">
      <c r="A260" s="152" t="s">
        <v>775</v>
      </c>
      <c r="B260" s="152" t="s">
        <v>1663</v>
      </c>
      <c r="C260" s="217">
        <v>0.82468128761930104</v>
      </c>
      <c r="E260" s="240"/>
      <c r="F260" s="240"/>
      <c r="G260" s="240"/>
    </row>
    <row r="261" spans="1:14" x14ac:dyDescent="0.25">
      <c r="A261" s="152" t="s">
        <v>777</v>
      </c>
      <c r="B261" s="152" t="s">
        <v>778</v>
      </c>
      <c r="C261" s="217"/>
      <c r="E261" s="240"/>
      <c r="F261" s="240"/>
    </row>
    <row r="262" spans="1:14" x14ac:dyDescent="0.25">
      <c r="A262" s="152" t="s">
        <v>779</v>
      </c>
      <c r="B262" s="152" t="s">
        <v>780</v>
      </c>
      <c r="C262" s="217"/>
      <c r="E262" s="240"/>
      <c r="F262" s="240"/>
    </row>
    <row r="263" spans="1:14" x14ac:dyDescent="0.25">
      <c r="A263" s="152" t="s">
        <v>781</v>
      </c>
      <c r="B263" s="152" t="s">
        <v>782</v>
      </c>
      <c r="C263" s="217"/>
      <c r="E263" s="240"/>
      <c r="F263" s="240"/>
    </row>
    <row r="264" spans="1:14" x14ac:dyDescent="0.25">
      <c r="A264" s="152" t="s">
        <v>783</v>
      </c>
      <c r="B264" s="175" t="s">
        <v>784</v>
      </c>
      <c r="C264" s="217"/>
      <c r="D264" s="196"/>
      <c r="E264" s="196"/>
      <c r="F264" s="210"/>
      <c r="G264" s="210"/>
      <c r="H264" s="151"/>
      <c r="I264" s="152"/>
      <c r="J264" s="152"/>
      <c r="K264" s="152"/>
      <c r="L264" s="151"/>
      <c r="M264" s="151"/>
      <c r="N264" s="151"/>
    </row>
    <row r="265" spans="1:14" x14ac:dyDescent="0.25">
      <c r="A265" s="152" t="s">
        <v>785</v>
      </c>
      <c r="B265" s="152" t="s">
        <v>70</v>
      </c>
      <c r="C265" s="217">
        <v>0.17531871238069899</v>
      </c>
      <c r="E265" s="240"/>
      <c r="F265" s="240"/>
    </row>
    <row r="266" spans="1:14" hidden="1" outlineLevel="1" x14ac:dyDescent="0.25">
      <c r="A266" s="152" t="s">
        <v>787</v>
      </c>
      <c r="B266" s="153" t="s">
        <v>789</v>
      </c>
      <c r="C266" s="241"/>
      <c r="E266" s="240"/>
      <c r="F266" s="240"/>
    </row>
    <row r="267" spans="1:14" hidden="1" outlineLevel="1" x14ac:dyDescent="0.25">
      <c r="A267" s="152" t="s">
        <v>788</v>
      </c>
      <c r="B267" s="153" t="s">
        <v>791</v>
      </c>
      <c r="C267" s="239"/>
      <c r="E267" s="240"/>
      <c r="F267" s="240"/>
    </row>
    <row r="268" spans="1:14" hidden="1" outlineLevel="1" x14ac:dyDescent="0.25">
      <c r="A268" s="152" t="s">
        <v>790</v>
      </c>
      <c r="B268" s="153" t="s">
        <v>793</v>
      </c>
      <c r="C268" s="239"/>
      <c r="E268" s="240"/>
      <c r="F268" s="240"/>
    </row>
    <row r="269" spans="1:14" hidden="1" outlineLevel="1" x14ac:dyDescent="0.25">
      <c r="A269" s="152" t="s">
        <v>792</v>
      </c>
      <c r="B269" s="153" t="s">
        <v>795</v>
      </c>
      <c r="C269" s="239"/>
      <c r="E269" s="240"/>
      <c r="F269" s="240"/>
    </row>
    <row r="270" spans="1:14" hidden="1" outlineLevel="1" x14ac:dyDescent="0.25">
      <c r="A270" s="152" t="s">
        <v>794</v>
      </c>
      <c r="B270" s="153" t="s">
        <v>179</v>
      </c>
      <c r="C270" s="239"/>
      <c r="E270" s="240"/>
      <c r="F270" s="240"/>
    </row>
    <row r="271" spans="1:14" hidden="1" outlineLevel="1" x14ac:dyDescent="0.25">
      <c r="A271" s="152" t="s">
        <v>796</v>
      </c>
      <c r="B271" s="153" t="s">
        <v>179</v>
      </c>
      <c r="C271" s="239"/>
      <c r="E271" s="240"/>
      <c r="F271" s="240"/>
    </row>
    <row r="272" spans="1:14" hidden="1" outlineLevel="1" x14ac:dyDescent="0.25">
      <c r="A272" s="152" t="s">
        <v>797</v>
      </c>
      <c r="B272" s="153" t="s">
        <v>179</v>
      </c>
      <c r="C272" s="239"/>
      <c r="E272" s="240"/>
      <c r="F272" s="240"/>
    </row>
    <row r="273" spans="1:7" hidden="1" outlineLevel="1" x14ac:dyDescent="0.25">
      <c r="A273" s="152" t="s">
        <v>798</v>
      </c>
      <c r="B273" s="153" t="s">
        <v>179</v>
      </c>
      <c r="C273" s="239"/>
      <c r="E273" s="240"/>
      <c r="F273" s="240"/>
    </row>
    <row r="274" spans="1:7" hidden="1" outlineLevel="1" x14ac:dyDescent="0.25">
      <c r="A274" s="152" t="s">
        <v>799</v>
      </c>
      <c r="B274" s="153" t="s">
        <v>179</v>
      </c>
      <c r="C274" s="239"/>
      <c r="E274" s="240"/>
      <c r="F274" s="240"/>
    </row>
    <row r="275" spans="1:7" hidden="1" outlineLevel="1" x14ac:dyDescent="0.25">
      <c r="A275" s="152" t="s">
        <v>800</v>
      </c>
      <c r="B275" s="153" t="s">
        <v>179</v>
      </c>
      <c r="C275" s="239"/>
      <c r="E275" s="240"/>
      <c r="F275" s="240"/>
    </row>
    <row r="276" spans="1:7" ht="15" customHeight="1" collapsed="1" x14ac:dyDescent="0.25">
      <c r="A276" s="157"/>
      <c r="B276" s="201" t="s">
        <v>801</v>
      </c>
      <c r="C276" s="157" t="s">
        <v>504</v>
      </c>
      <c r="D276" s="157"/>
      <c r="E276" s="156"/>
      <c r="F276" s="157"/>
      <c r="G276" s="155"/>
    </row>
    <row r="277" spans="1:7" x14ac:dyDescent="0.25">
      <c r="A277" s="152" t="s">
        <v>802</v>
      </c>
      <c r="B277" s="152" t="s">
        <v>803</v>
      </c>
      <c r="C277" s="217">
        <v>1</v>
      </c>
      <c r="E277" s="151"/>
      <c r="F277" s="151"/>
    </row>
    <row r="278" spans="1:7" x14ac:dyDescent="0.25">
      <c r="A278" s="152" t="s">
        <v>804</v>
      </c>
      <c r="B278" s="152" t="s">
        <v>805</v>
      </c>
      <c r="C278" s="239"/>
      <c r="E278" s="151"/>
      <c r="F278" s="151"/>
    </row>
    <row r="279" spans="1:7" x14ac:dyDescent="0.25">
      <c r="A279" s="152" t="s">
        <v>806</v>
      </c>
      <c r="B279" s="152" t="s">
        <v>70</v>
      </c>
      <c r="C279" s="239"/>
      <c r="E279" s="151"/>
      <c r="F279" s="151"/>
    </row>
    <row r="280" spans="1:7" hidden="1" outlineLevel="1" x14ac:dyDescent="0.25">
      <c r="A280" s="152" t="s">
        <v>807</v>
      </c>
      <c r="C280" s="239"/>
      <c r="E280" s="151"/>
      <c r="F280" s="151"/>
    </row>
    <row r="281" spans="1:7" hidden="1" outlineLevel="1" x14ac:dyDescent="0.25">
      <c r="A281" s="152" t="s">
        <v>808</v>
      </c>
      <c r="C281" s="239"/>
      <c r="E281" s="151"/>
      <c r="F281" s="151"/>
    </row>
    <row r="282" spans="1:7" hidden="1" outlineLevel="1" x14ac:dyDescent="0.25">
      <c r="A282" s="152" t="s">
        <v>809</v>
      </c>
      <c r="C282" s="239"/>
      <c r="E282" s="151"/>
      <c r="F282" s="151"/>
    </row>
    <row r="283" spans="1:7" hidden="1" outlineLevel="1" x14ac:dyDescent="0.25">
      <c r="A283" s="152" t="s">
        <v>810</v>
      </c>
      <c r="C283" s="239"/>
      <c r="E283" s="151"/>
      <c r="F283" s="151"/>
    </row>
    <row r="284" spans="1:7" hidden="1" outlineLevel="1" x14ac:dyDescent="0.25">
      <c r="A284" s="152" t="s">
        <v>811</v>
      </c>
      <c r="C284" s="239"/>
      <c r="E284" s="151"/>
      <c r="F284" s="151"/>
    </row>
    <row r="285" spans="1:7" hidden="1" outlineLevel="1" x14ac:dyDescent="0.25">
      <c r="A285" s="152" t="s">
        <v>812</v>
      </c>
      <c r="C285" s="239"/>
      <c r="E285" s="151"/>
      <c r="F285" s="151"/>
    </row>
    <row r="286" spans="1:7" s="173" customFormat="1" collapsed="1" x14ac:dyDescent="0.3">
      <c r="A286" s="158"/>
      <c r="B286" s="158" t="s">
        <v>1662</v>
      </c>
      <c r="C286" s="158" t="s">
        <v>59</v>
      </c>
      <c r="D286" s="158" t="s">
        <v>1568</v>
      </c>
      <c r="E286" s="158"/>
      <c r="F286" s="158" t="s">
        <v>504</v>
      </c>
      <c r="G286" s="158" t="s">
        <v>1567</v>
      </c>
    </row>
    <row r="287" spans="1:7" s="173" customFormat="1" x14ac:dyDescent="0.3">
      <c r="A287" s="152" t="s">
        <v>1661</v>
      </c>
      <c r="B287" s="175"/>
      <c r="C287" s="181"/>
      <c r="D287" s="152"/>
      <c r="E287" s="195"/>
      <c r="F287" s="179" t="str">
        <f>IF($C$305=0,"",IF(C287="[For completion]","",C287/$C$305))</f>
        <v/>
      </c>
      <c r="G287" s="179" t="str">
        <f>IF($D$305=0,"",IF(D287="[For completion]","",D287/$D$305))</f>
        <v/>
      </c>
    </row>
    <row r="288" spans="1:7" s="173" customFormat="1" x14ac:dyDescent="0.3">
      <c r="A288" s="152" t="s">
        <v>1660</v>
      </c>
      <c r="B288" s="175"/>
      <c r="C288" s="181"/>
      <c r="D288" s="152"/>
      <c r="E288" s="195"/>
      <c r="F288" s="179" t="str">
        <f>IF($C$305=0,"",IF(C288="[For completion]","",C288/$C$305))</f>
        <v/>
      </c>
      <c r="G288" s="179" t="str">
        <f>IF($D$305=0,"",IF(D288="[For completion]","",D288/$D$305))</f>
        <v/>
      </c>
    </row>
    <row r="289" spans="1:7" s="173" customFormat="1" x14ac:dyDescent="0.3">
      <c r="A289" s="152" t="s">
        <v>1659</v>
      </c>
      <c r="B289" s="175"/>
      <c r="C289" s="181"/>
      <c r="D289" s="152"/>
      <c r="E289" s="195"/>
      <c r="F289" s="179" t="str">
        <f>IF($C$305=0,"",IF(C289="[For completion]","",C289/$C$305))</f>
        <v/>
      </c>
      <c r="G289" s="179" t="str">
        <f>IF($D$305=0,"",IF(D289="[For completion]","",D289/$D$305))</f>
        <v/>
      </c>
    </row>
    <row r="290" spans="1:7" s="173" customFormat="1" x14ac:dyDescent="0.3">
      <c r="A290" s="152" t="s">
        <v>1658</v>
      </c>
      <c r="B290" s="175"/>
      <c r="C290" s="181"/>
      <c r="D290" s="152"/>
      <c r="E290" s="195"/>
      <c r="F290" s="179" t="str">
        <f>IF($C$305=0,"",IF(C290="[For completion]","",C290/$C$305))</f>
        <v/>
      </c>
      <c r="G290" s="179" t="str">
        <f>IF($D$305=0,"",IF(D290="[For completion]","",D290/$D$305))</f>
        <v/>
      </c>
    </row>
    <row r="291" spans="1:7" s="173" customFormat="1" x14ac:dyDescent="0.3">
      <c r="A291" s="152" t="s">
        <v>1657</v>
      </c>
      <c r="B291" s="175"/>
      <c r="C291" s="181"/>
      <c r="D291" s="152"/>
      <c r="E291" s="195"/>
      <c r="F291" s="179" t="str">
        <f>IF($C$305=0,"",IF(C291="[For completion]","",C291/$C$305))</f>
        <v/>
      </c>
      <c r="G291" s="179" t="str">
        <f>IF($D$305=0,"",IF(D291="[For completion]","",D291/$D$305))</f>
        <v/>
      </c>
    </row>
    <row r="292" spans="1:7" s="173" customFormat="1" x14ac:dyDescent="0.3">
      <c r="A292" s="152" t="s">
        <v>1656</v>
      </c>
      <c r="B292" s="175"/>
      <c r="C292" s="181"/>
      <c r="D292" s="152"/>
      <c r="E292" s="195"/>
      <c r="F292" s="179" t="str">
        <f>IF($C$305=0,"",IF(C292="[For completion]","",C292/$C$305))</f>
        <v/>
      </c>
      <c r="G292" s="179" t="str">
        <f>IF($D$305=0,"",IF(D292="[For completion]","",D292/$D$305))</f>
        <v/>
      </c>
    </row>
    <row r="293" spans="1:7" s="173" customFormat="1" x14ac:dyDescent="0.3">
      <c r="A293" s="152" t="s">
        <v>1655</v>
      </c>
      <c r="B293" s="175"/>
      <c r="C293" s="181"/>
      <c r="D293" s="152"/>
      <c r="E293" s="195"/>
      <c r="F293" s="179" t="str">
        <f>IF($C$305=0,"",IF(C293="[For completion]","",C293/$C$305))</f>
        <v/>
      </c>
      <c r="G293" s="179" t="str">
        <f>IF($D$305=0,"",IF(D293="[For completion]","",D293/$D$305))</f>
        <v/>
      </c>
    </row>
    <row r="294" spans="1:7" s="173" customFormat="1" x14ac:dyDescent="0.3">
      <c r="A294" s="152" t="s">
        <v>1654</v>
      </c>
      <c r="B294" s="175"/>
      <c r="C294" s="181"/>
      <c r="D294" s="152"/>
      <c r="E294" s="195"/>
      <c r="F294" s="179" t="str">
        <f>IF($C$305=0,"",IF(C294="[For completion]","",C294/$C$305))</f>
        <v/>
      </c>
      <c r="G294" s="179" t="str">
        <f>IF($D$305=0,"",IF(D294="[For completion]","",D294/$D$305))</f>
        <v/>
      </c>
    </row>
    <row r="295" spans="1:7" s="173" customFormat="1" x14ac:dyDescent="0.3">
      <c r="A295" s="152" t="s">
        <v>1653</v>
      </c>
      <c r="B295" s="175"/>
      <c r="C295" s="181"/>
      <c r="D295" s="152"/>
      <c r="E295" s="195"/>
      <c r="F295" s="179" t="str">
        <f>IF($C$305=0,"",IF(C295="[For completion]","",C295/$C$305))</f>
        <v/>
      </c>
      <c r="G295" s="179" t="str">
        <f>IF($D$305=0,"",IF(D295="[For completion]","",D295/$D$305))</f>
        <v/>
      </c>
    </row>
    <row r="296" spans="1:7" s="173" customFormat="1" x14ac:dyDescent="0.3">
      <c r="A296" s="152" t="s">
        <v>1652</v>
      </c>
      <c r="B296" s="175"/>
      <c r="C296" s="181"/>
      <c r="D296" s="152"/>
      <c r="E296" s="195"/>
      <c r="F296" s="179" t="str">
        <f>IF($C$305=0,"",IF(C296="[For completion]","",C296/$C$305))</f>
        <v/>
      </c>
      <c r="G296" s="179" t="str">
        <f>IF($D$305=0,"",IF(D296="[For completion]","",D296/$D$305))</f>
        <v/>
      </c>
    </row>
    <row r="297" spans="1:7" s="173" customFormat="1" x14ac:dyDescent="0.3">
      <c r="A297" s="152" t="s">
        <v>1651</v>
      </c>
      <c r="B297" s="175"/>
      <c r="C297" s="181"/>
      <c r="D297" s="152"/>
      <c r="E297" s="195"/>
      <c r="F297" s="179" t="str">
        <f>IF($C$305=0,"",IF(C297="[For completion]","",C297/$C$305))</f>
        <v/>
      </c>
      <c r="G297" s="179" t="str">
        <f>IF($D$305=0,"",IF(D297="[For completion]","",D297/$D$305))</f>
        <v/>
      </c>
    </row>
    <row r="298" spans="1:7" s="173" customFormat="1" x14ac:dyDescent="0.3">
      <c r="A298" s="152" t="s">
        <v>1650</v>
      </c>
      <c r="B298" s="175"/>
      <c r="C298" s="181"/>
      <c r="D298" s="152"/>
      <c r="E298" s="195"/>
      <c r="F298" s="179" t="str">
        <f>IF($C$305=0,"",IF(C298="[For completion]","",C298/$C$305))</f>
        <v/>
      </c>
      <c r="G298" s="179" t="str">
        <f>IF($D$305=0,"",IF(D298="[For completion]","",D298/$D$305))</f>
        <v/>
      </c>
    </row>
    <row r="299" spans="1:7" s="173" customFormat="1" x14ac:dyDescent="0.3">
      <c r="A299" s="152" t="s">
        <v>1649</v>
      </c>
      <c r="B299" s="175"/>
      <c r="C299" s="181"/>
      <c r="D299" s="152"/>
      <c r="E299" s="195"/>
      <c r="F299" s="179" t="str">
        <f>IF($C$305=0,"",IF(C299="[For completion]","",C299/$C$305))</f>
        <v/>
      </c>
      <c r="G299" s="179" t="str">
        <f>IF($D$305=0,"",IF(D299="[For completion]","",D299/$D$305))</f>
        <v/>
      </c>
    </row>
    <row r="300" spans="1:7" s="173" customFormat="1" x14ac:dyDescent="0.3">
      <c r="A300" s="152" t="s">
        <v>1648</v>
      </c>
      <c r="B300" s="175"/>
      <c r="C300" s="181"/>
      <c r="D300" s="152"/>
      <c r="E300" s="195"/>
      <c r="F300" s="179" t="str">
        <f>IF($C$305=0,"",IF(C300="[For completion]","",C300/$C$305))</f>
        <v/>
      </c>
      <c r="G300" s="179" t="str">
        <f>IF($D$305=0,"",IF(D300="[For completion]","",D300/$D$305))</f>
        <v/>
      </c>
    </row>
    <row r="301" spans="1:7" s="173" customFormat="1" x14ac:dyDescent="0.3">
      <c r="A301" s="152" t="s">
        <v>1647</v>
      </c>
      <c r="B301" s="175"/>
      <c r="C301" s="181"/>
      <c r="D301" s="152"/>
      <c r="E301" s="195"/>
      <c r="F301" s="179" t="str">
        <f>IF($C$305=0,"",IF(C301="[For completion]","",C301/$C$305))</f>
        <v/>
      </c>
      <c r="G301" s="179" t="str">
        <f>IF($D$305=0,"",IF(D301="[For completion]","",D301/$D$305))</f>
        <v/>
      </c>
    </row>
    <row r="302" spans="1:7" s="173" customFormat="1" x14ac:dyDescent="0.3">
      <c r="A302" s="152" t="s">
        <v>1646</v>
      </c>
      <c r="B302" s="175"/>
      <c r="C302" s="181"/>
      <c r="D302" s="152"/>
      <c r="E302" s="195"/>
      <c r="F302" s="179" t="str">
        <f>IF($C$305=0,"",IF(C302="[For completion]","",C302/$C$305))</f>
        <v/>
      </c>
      <c r="G302" s="179" t="str">
        <f>IF($D$305=0,"",IF(D302="[For completion]","",D302/$D$305))</f>
        <v/>
      </c>
    </row>
    <row r="303" spans="1:7" s="173" customFormat="1" x14ac:dyDescent="0.3">
      <c r="A303" s="152" t="s">
        <v>1645</v>
      </c>
      <c r="B303" s="175"/>
      <c r="C303" s="181"/>
      <c r="D303" s="152"/>
      <c r="E303" s="195"/>
      <c r="F303" s="179" t="str">
        <f>IF($C$305=0,"",IF(C303="[For completion]","",C303/$C$305))</f>
        <v/>
      </c>
      <c r="G303" s="179" t="str">
        <f>IF($D$305=0,"",IF(D303="[For completion]","",D303/$D$305))</f>
        <v/>
      </c>
    </row>
    <row r="304" spans="1:7" s="173" customFormat="1" x14ac:dyDescent="0.3">
      <c r="A304" s="152" t="s">
        <v>1644</v>
      </c>
      <c r="B304" s="175" t="s">
        <v>1560</v>
      </c>
      <c r="C304" s="181"/>
      <c r="D304" s="152"/>
      <c r="E304" s="195"/>
      <c r="F304" s="179" t="str">
        <f>IF($C$305=0,"",IF(C304="[For completion]","",C304/$C$305))</f>
        <v/>
      </c>
      <c r="G304" s="179" t="str">
        <f>IF($D$305=0,"",IF(D304="[For completion]","",D304/$D$305))</f>
        <v/>
      </c>
    </row>
    <row r="305" spans="1:7" s="173" customFormat="1" x14ac:dyDescent="0.3">
      <c r="A305" s="152" t="s">
        <v>1643</v>
      </c>
      <c r="B305" s="175" t="s">
        <v>72</v>
      </c>
      <c r="C305" s="181">
        <f>SUM(C287:C304)</f>
        <v>0</v>
      </c>
      <c r="D305" s="152">
        <f>SUM(D287:D304)</f>
        <v>0</v>
      </c>
      <c r="E305" s="195"/>
      <c r="F305" s="237">
        <f>SUM(F287:F304)</f>
        <v>0</v>
      </c>
      <c r="G305" s="237">
        <f>SUM(G287:G304)</f>
        <v>0</v>
      </c>
    </row>
    <row r="306" spans="1:7" s="173" customFormat="1" x14ac:dyDescent="0.3">
      <c r="A306" s="152" t="s">
        <v>1642</v>
      </c>
      <c r="B306" s="175"/>
      <c r="C306" s="152"/>
      <c r="D306" s="152"/>
      <c r="E306" s="195"/>
      <c r="F306" s="195"/>
      <c r="G306" s="195"/>
    </row>
    <row r="307" spans="1:7" s="173" customFormat="1" x14ac:dyDescent="0.3">
      <c r="A307" s="152" t="s">
        <v>1641</v>
      </c>
      <c r="B307" s="175"/>
      <c r="C307" s="152"/>
      <c r="D307" s="152"/>
      <c r="E307" s="195"/>
      <c r="F307" s="195"/>
      <c r="G307" s="195"/>
    </row>
    <row r="308" spans="1:7" s="173" customFormat="1" x14ac:dyDescent="0.3">
      <c r="A308" s="152" t="s">
        <v>1640</v>
      </c>
      <c r="B308" s="175"/>
      <c r="C308" s="152"/>
      <c r="D308" s="152"/>
      <c r="E308" s="195"/>
      <c r="F308" s="195"/>
      <c r="G308" s="195"/>
    </row>
    <row r="309" spans="1:7" s="173" customFormat="1" x14ac:dyDescent="0.3">
      <c r="A309" s="158"/>
      <c r="B309" s="158" t="s">
        <v>1639</v>
      </c>
      <c r="C309" s="158" t="s">
        <v>59</v>
      </c>
      <c r="D309" s="158" t="s">
        <v>1568</v>
      </c>
      <c r="E309" s="158"/>
      <c r="F309" s="158" t="s">
        <v>504</v>
      </c>
      <c r="G309" s="158" t="s">
        <v>1567</v>
      </c>
    </row>
    <row r="310" spans="1:7" s="173" customFormat="1" x14ac:dyDescent="0.3">
      <c r="A310" s="152" t="s">
        <v>1638</v>
      </c>
      <c r="B310" s="175"/>
      <c r="C310" s="181"/>
      <c r="D310" s="152"/>
      <c r="E310" s="195"/>
      <c r="F310" s="179" t="str">
        <f>IF($C$328=0,"",IF(C310="[For completion]","",C310/$C$328))</f>
        <v/>
      </c>
      <c r="G310" s="179" t="str">
        <f>IF($D$328=0,"",IF(D310="[For completion]","",D310/$D$328))</f>
        <v/>
      </c>
    </row>
    <row r="311" spans="1:7" s="173" customFormat="1" x14ac:dyDescent="0.3">
      <c r="A311" s="152" t="s">
        <v>1637</v>
      </c>
      <c r="B311" s="175"/>
      <c r="C311" s="181"/>
      <c r="D311" s="152"/>
      <c r="E311" s="195"/>
      <c r="F311" s="179" t="str">
        <f>IF($C$328=0,"",IF(C311="[For completion]","",C311/$C$328))</f>
        <v/>
      </c>
      <c r="G311" s="179" t="str">
        <f>IF($D$328=0,"",IF(D311="[For completion]","",D311/$D$328))</f>
        <v/>
      </c>
    </row>
    <row r="312" spans="1:7" s="173" customFormat="1" x14ac:dyDescent="0.3">
      <c r="A312" s="152" t="s">
        <v>1636</v>
      </c>
      <c r="B312" s="175"/>
      <c r="C312" s="181"/>
      <c r="D312" s="152"/>
      <c r="E312" s="195"/>
      <c r="F312" s="179" t="str">
        <f>IF($C$328=0,"",IF(C312="[For completion]","",C312/$C$328))</f>
        <v/>
      </c>
      <c r="G312" s="179" t="str">
        <f>IF($D$328=0,"",IF(D312="[For completion]","",D312/$D$328))</f>
        <v/>
      </c>
    </row>
    <row r="313" spans="1:7" s="173" customFormat="1" x14ac:dyDescent="0.3">
      <c r="A313" s="152" t="s">
        <v>1635</v>
      </c>
      <c r="B313" s="175"/>
      <c r="C313" s="181"/>
      <c r="D313" s="152"/>
      <c r="E313" s="195"/>
      <c r="F313" s="179" t="str">
        <f>IF($C$328=0,"",IF(C313="[For completion]","",C313/$C$328))</f>
        <v/>
      </c>
      <c r="G313" s="179" t="str">
        <f>IF($D$328=0,"",IF(D313="[For completion]","",D313/$D$328))</f>
        <v/>
      </c>
    </row>
    <row r="314" spans="1:7" s="173" customFormat="1" x14ac:dyDescent="0.3">
      <c r="A314" s="152" t="s">
        <v>1634</v>
      </c>
      <c r="B314" s="175"/>
      <c r="C314" s="181"/>
      <c r="D314" s="152"/>
      <c r="E314" s="195"/>
      <c r="F314" s="179" t="str">
        <f>IF($C$328=0,"",IF(C314="[For completion]","",C314/$C$328))</f>
        <v/>
      </c>
      <c r="G314" s="179" t="str">
        <f>IF($D$328=0,"",IF(D314="[For completion]","",D314/$D$328))</f>
        <v/>
      </c>
    </row>
    <row r="315" spans="1:7" s="173" customFormat="1" x14ac:dyDescent="0.3">
      <c r="A315" s="152" t="s">
        <v>1633</v>
      </c>
      <c r="B315" s="175"/>
      <c r="C315" s="181"/>
      <c r="D315" s="152"/>
      <c r="E315" s="195"/>
      <c r="F315" s="179" t="str">
        <f>IF($C$328=0,"",IF(C315="[For completion]","",C315/$C$328))</f>
        <v/>
      </c>
      <c r="G315" s="179" t="str">
        <f>IF($D$328=0,"",IF(D315="[For completion]","",D315/$D$328))</f>
        <v/>
      </c>
    </row>
    <row r="316" spans="1:7" s="173" customFormat="1" x14ac:dyDescent="0.3">
      <c r="A316" s="152" t="s">
        <v>1632</v>
      </c>
      <c r="B316" s="175"/>
      <c r="C316" s="181"/>
      <c r="D316" s="152"/>
      <c r="E316" s="195"/>
      <c r="F316" s="179" t="str">
        <f>IF($C$328=0,"",IF(C316="[For completion]","",C316/$C$328))</f>
        <v/>
      </c>
      <c r="G316" s="179" t="str">
        <f>IF($D$328=0,"",IF(D316="[For completion]","",D316/$D$328))</f>
        <v/>
      </c>
    </row>
    <row r="317" spans="1:7" s="173" customFormat="1" x14ac:dyDescent="0.3">
      <c r="A317" s="152" t="s">
        <v>1631</v>
      </c>
      <c r="B317" s="175"/>
      <c r="C317" s="181"/>
      <c r="D317" s="152"/>
      <c r="E317" s="195"/>
      <c r="F317" s="179" t="str">
        <f>IF($C$328=0,"",IF(C317="[For completion]","",C317/$C$328))</f>
        <v/>
      </c>
      <c r="G317" s="179" t="str">
        <f>IF($D$328=0,"",IF(D317="[For completion]","",D317/$D$328))</f>
        <v/>
      </c>
    </row>
    <row r="318" spans="1:7" s="173" customFormat="1" x14ac:dyDescent="0.3">
      <c r="A318" s="152" t="s">
        <v>1630</v>
      </c>
      <c r="B318" s="175"/>
      <c r="C318" s="181"/>
      <c r="D318" s="152"/>
      <c r="E318" s="195"/>
      <c r="F318" s="179" t="str">
        <f>IF($C$328=0,"",IF(C318="[For completion]","",C318/$C$328))</f>
        <v/>
      </c>
      <c r="G318" s="179" t="str">
        <f>IF($D$328=0,"",IF(D318="[For completion]","",D318/$D$328))</f>
        <v/>
      </c>
    </row>
    <row r="319" spans="1:7" s="173" customFormat="1" x14ac:dyDescent="0.3">
      <c r="A319" s="152" t="s">
        <v>1629</v>
      </c>
      <c r="B319" s="175"/>
      <c r="C319" s="181"/>
      <c r="D319" s="152"/>
      <c r="E319" s="195"/>
      <c r="F319" s="179" t="str">
        <f>IF($C$328=0,"",IF(C319="[For completion]","",C319/$C$328))</f>
        <v/>
      </c>
      <c r="G319" s="179" t="str">
        <f>IF($D$328=0,"",IF(D319="[For completion]","",D319/$D$328))</f>
        <v/>
      </c>
    </row>
    <row r="320" spans="1:7" s="173" customFormat="1" x14ac:dyDescent="0.3">
      <c r="A320" s="152" t="s">
        <v>1628</v>
      </c>
      <c r="B320" s="175"/>
      <c r="C320" s="181"/>
      <c r="D320" s="152"/>
      <c r="E320" s="195"/>
      <c r="F320" s="179" t="str">
        <f>IF($C$328=0,"",IF(C320="[For completion]","",C320/$C$328))</f>
        <v/>
      </c>
      <c r="G320" s="179" t="str">
        <f>IF($D$328=0,"",IF(D320="[For completion]","",D320/$D$328))</f>
        <v/>
      </c>
    </row>
    <row r="321" spans="1:7" s="173" customFormat="1" x14ac:dyDescent="0.3">
      <c r="A321" s="152" t="s">
        <v>1627</v>
      </c>
      <c r="B321" s="175"/>
      <c r="C321" s="181"/>
      <c r="D321" s="152"/>
      <c r="E321" s="195"/>
      <c r="F321" s="179" t="str">
        <f>IF($C$328=0,"",IF(C321="[For completion]","",C321/$C$328))</f>
        <v/>
      </c>
      <c r="G321" s="179" t="str">
        <f>IF($D$328=0,"",IF(D321="[For completion]","",D321/$D$328))</f>
        <v/>
      </c>
    </row>
    <row r="322" spans="1:7" s="173" customFormat="1" x14ac:dyDescent="0.3">
      <c r="A322" s="152" t="s">
        <v>1626</v>
      </c>
      <c r="B322" s="175"/>
      <c r="C322" s="181"/>
      <c r="D322" s="152"/>
      <c r="E322" s="195"/>
      <c r="F322" s="179" t="str">
        <f>IF($C$328=0,"",IF(C322="[For completion]","",C322/$C$328))</f>
        <v/>
      </c>
      <c r="G322" s="179" t="str">
        <f>IF($D$328=0,"",IF(D322="[For completion]","",D322/$D$328))</f>
        <v/>
      </c>
    </row>
    <row r="323" spans="1:7" s="173" customFormat="1" x14ac:dyDescent="0.3">
      <c r="A323" s="152" t="s">
        <v>1625</v>
      </c>
      <c r="B323" s="175"/>
      <c r="C323" s="181"/>
      <c r="D323" s="152"/>
      <c r="E323" s="195"/>
      <c r="F323" s="179" t="str">
        <f>IF($C$328=0,"",IF(C323="[For completion]","",C323/$C$328))</f>
        <v/>
      </c>
      <c r="G323" s="179" t="str">
        <f>IF($D$328=0,"",IF(D323="[For completion]","",D323/$D$328))</f>
        <v/>
      </c>
    </row>
    <row r="324" spans="1:7" s="173" customFormat="1" x14ac:dyDescent="0.3">
      <c r="A324" s="152" t="s">
        <v>1624</v>
      </c>
      <c r="B324" s="175"/>
      <c r="C324" s="181"/>
      <c r="D324" s="152"/>
      <c r="E324" s="195"/>
      <c r="F324" s="179" t="str">
        <f>IF($C$328=0,"",IF(C324="[For completion]","",C324/$C$328))</f>
        <v/>
      </c>
      <c r="G324" s="179" t="str">
        <f>IF($D$328=0,"",IF(D324="[For completion]","",D324/$D$328))</f>
        <v/>
      </c>
    </row>
    <row r="325" spans="1:7" s="173" customFormat="1" x14ac:dyDescent="0.3">
      <c r="A325" s="152" t="s">
        <v>1623</v>
      </c>
      <c r="B325" s="175"/>
      <c r="C325" s="181"/>
      <c r="D325" s="152"/>
      <c r="E325" s="195"/>
      <c r="F325" s="179" t="str">
        <f>IF($C$328=0,"",IF(C325="[For completion]","",C325/$C$328))</f>
        <v/>
      </c>
      <c r="G325" s="179" t="str">
        <f>IF($D$328=0,"",IF(D325="[For completion]","",D325/$D$328))</f>
        <v/>
      </c>
    </row>
    <row r="326" spans="1:7" s="173" customFormat="1" x14ac:dyDescent="0.3">
      <c r="A326" s="152" t="s">
        <v>1622</v>
      </c>
      <c r="B326" s="175"/>
      <c r="C326" s="181"/>
      <c r="D326" s="152"/>
      <c r="E326" s="195"/>
      <c r="F326" s="179" t="str">
        <f>IF($C$328=0,"",IF(C326="[For completion]","",C326/$C$328))</f>
        <v/>
      </c>
      <c r="G326" s="179" t="str">
        <f>IF($D$328=0,"",IF(D326="[For completion]","",D326/$D$328))</f>
        <v/>
      </c>
    </row>
    <row r="327" spans="1:7" s="173" customFormat="1" x14ac:dyDescent="0.3">
      <c r="A327" s="152" t="s">
        <v>1621</v>
      </c>
      <c r="B327" s="175" t="s">
        <v>1560</v>
      </c>
      <c r="C327" s="181"/>
      <c r="D327" s="152"/>
      <c r="E327" s="195"/>
      <c r="F327" s="179" t="str">
        <f>IF($C$328=0,"",IF(C327="[For completion]","",C327/$C$328))</f>
        <v/>
      </c>
      <c r="G327" s="179" t="str">
        <f>IF($D$328=0,"",IF(D327="[For completion]","",D327/$D$328))</f>
        <v/>
      </c>
    </row>
    <row r="328" spans="1:7" s="173" customFormat="1" x14ac:dyDescent="0.3">
      <c r="A328" s="152" t="s">
        <v>1620</v>
      </c>
      <c r="B328" s="175" t="s">
        <v>72</v>
      </c>
      <c r="C328" s="181">
        <f>SUM(C310:C327)</f>
        <v>0</v>
      </c>
      <c r="D328" s="152">
        <f>SUM(D310:D327)</f>
        <v>0</v>
      </c>
      <c r="E328" s="195"/>
      <c r="F328" s="237">
        <f>SUM(F310:F327)</f>
        <v>0</v>
      </c>
      <c r="G328" s="237">
        <f>SUM(G310:G327)</f>
        <v>0</v>
      </c>
    </row>
    <row r="329" spans="1:7" s="173" customFormat="1" x14ac:dyDescent="0.3">
      <c r="A329" s="152" t="s">
        <v>1619</v>
      </c>
      <c r="B329" s="175"/>
      <c r="C329" s="152"/>
      <c r="D329" s="152"/>
      <c r="E329" s="195"/>
      <c r="F329" s="195"/>
      <c r="G329" s="195"/>
    </row>
    <row r="330" spans="1:7" s="173" customFormat="1" x14ac:dyDescent="0.3">
      <c r="A330" s="152" t="s">
        <v>1618</v>
      </c>
      <c r="B330" s="175"/>
      <c r="C330" s="152"/>
      <c r="D330" s="152"/>
      <c r="E330" s="195"/>
      <c r="F330" s="195"/>
      <c r="G330" s="195"/>
    </row>
    <row r="331" spans="1:7" s="173" customFormat="1" x14ac:dyDescent="0.3">
      <c r="A331" s="152" t="s">
        <v>1617</v>
      </c>
      <c r="B331" s="175"/>
      <c r="C331" s="152"/>
      <c r="D331" s="152"/>
      <c r="E331" s="195"/>
      <c r="F331" s="195"/>
      <c r="G331" s="195"/>
    </row>
    <row r="332" spans="1:7" s="173" customFormat="1" x14ac:dyDescent="0.3">
      <c r="A332" s="158"/>
      <c r="B332" s="158" t="s">
        <v>1616</v>
      </c>
      <c r="C332" s="158" t="s">
        <v>59</v>
      </c>
      <c r="D332" s="158" t="s">
        <v>1568</v>
      </c>
      <c r="E332" s="158"/>
      <c r="F332" s="158" t="s">
        <v>504</v>
      </c>
      <c r="G332" s="158" t="s">
        <v>1567</v>
      </c>
    </row>
    <row r="333" spans="1:7" s="173" customFormat="1" x14ac:dyDescent="0.3">
      <c r="A333" s="152" t="s">
        <v>1615</v>
      </c>
      <c r="B333" s="175" t="s">
        <v>1614</v>
      </c>
      <c r="C333" s="181"/>
      <c r="D333" s="152"/>
      <c r="E333" s="195"/>
      <c r="F333" s="179" t="str">
        <f>IF($C$346=0,"",IF(C333="[For completion]","",C333/$C$346))</f>
        <v/>
      </c>
      <c r="G333" s="179" t="str">
        <f>IF($D$346=0,"",IF(D333="[For completion]","",D333/$D$346))</f>
        <v/>
      </c>
    </row>
    <row r="334" spans="1:7" s="173" customFormat="1" x14ac:dyDescent="0.3">
      <c r="A334" s="152" t="s">
        <v>1613</v>
      </c>
      <c r="B334" s="175" t="s">
        <v>1612</v>
      </c>
      <c r="C334" s="181"/>
      <c r="D334" s="152"/>
      <c r="E334" s="195"/>
      <c r="F334" s="179" t="str">
        <f>IF($C$346=0,"",IF(C334="[For completion]","",C334/$C$346))</f>
        <v/>
      </c>
      <c r="G334" s="179" t="str">
        <f>IF($D$346=0,"",IF(D334="[For completion]","",D334/$D$346))</f>
        <v/>
      </c>
    </row>
    <row r="335" spans="1:7" s="173" customFormat="1" x14ac:dyDescent="0.3">
      <c r="A335" s="152" t="s">
        <v>1611</v>
      </c>
      <c r="B335" s="175" t="s">
        <v>1610</v>
      </c>
      <c r="C335" s="181"/>
      <c r="D335" s="152"/>
      <c r="E335" s="195"/>
      <c r="F335" s="179" t="str">
        <f>IF($C$346=0,"",IF(C335="[For completion]","",C335/$C$346))</f>
        <v/>
      </c>
      <c r="G335" s="179" t="str">
        <f>IF($D$346=0,"",IF(D335="[For completion]","",D335/$D$346))</f>
        <v/>
      </c>
    </row>
    <row r="336" spans="1:7" s="173" customFormat="1" x14ac:dyDescent="0.3">
      <c r="A336" s="152" t="s">
        <v>1609</v>
      </c>
      <c r="B336" s="175" t="s">
        <v>1608</v>
      </c>
      <c r="C336" s="181"/>
      <c r="D336" s="152"/>
      <c r="E336" s="195"/>
      <c r="F336" s="179" t="str">
        <f>IF($C$346=0,"",IF(C336="[For completion]","",C336/$C$346))</f>
        <v/>
      </c>
      <c r="G336" s="179" t="str">
        <f>IF($D$346=0,"",IF(D336="[For completion]","",D336/$D$346))</f>
        <v/>
      </c>
    </row>
    <row r="337" spans="1:7" s="173" customFormat="1" x14ac:dyDescent="0.3">
      <c r="A337" s="152" t="s">
        <v>1607</v>
      </c>
      <c r="B337" s="175" t="s">
        <v>1606</v>
      </c>
      <c r="C337" s="181"/>
      <c r="D337" s="152"/>
      <c r="E337" s="195"/>
      <c r="F337" s="179" t="str">
        <f>IF($C$346=0,"",IF(C337="[For completion]","",C337/$C$346))</f>
        <v/>
      </c>
      <c r="G337" s="179" t="str">
        <f>IF($D$346=0,"",IF(D337="[For completion]","",D337/$D$346))</f>
        <v/>
      </c>
    </row>
    <row r="338" spans="1:7" s="173" customFormat="1" x14ac:dyDescent="0.3">
      <c r="A338" s="152" t="s">
        <v>1605</v>
      </c>
      <c r="B338" s="175" t="s">
        <v>1604</v>
      </c>
      <c r="C338" s="181"/>
      <c r="D338" s="152"/>
      <c r="E338" s="195"/>
      <c r="F338" s="179" t="str">
        <f>IF($C$346=0,"",IF(C338="[For completion]","",C338/$C$346))</f>
        <v/>
      </c>
      <c r="G338" s="179" t="str">
        <f>IF($D$346=0,"",IF(D338="[For completion]","",D338/$D$346))</f>
        <v/>
      </c>
    </row>
    <row r="339" spans="1:7" s="173" customFormat="1" x14ac:dyDescent="0.3">
      <c r="A339" s="152" t="s">
        <v>1603</v>
      </c>
      <c r="B339" s="175" t="s">
        <v>1602</v>
      </c>
      <c r="C339" s="181"/>
      <c r="D339" s="152"/>
      <c r="E339" s="195"/>
      <c r="F339" s="179" t="str">
        <f>IF($C$346=0,"",IF(C339="[For completion]","",C339/$C$346))</f>
        <v/>
      </c>
      <c r="G339" s="179" t="str">
        <f>IF($D$346=0,"",IF(D339="[For completion]","",D339/$D$346))</f>
        <v/>
      </c>
    </row>
    <row r="340" spans="1:7" s="173" customFormat="1" x14ac:dyDescent="0.3">
      <c r="A340" s="152" t="s">
        <v>1601</v>
      </c>
      <c r="B340" s="175" t="s">
        <v>1600</v>
      </c>
      <c r="C340" s="181"/>
      <c r="D340" s="152"/>
      <c r="E340" s="195"/>
      <c r="F340" s="179" t="str">
        <f>IF($C$346=0,"",IF(C340="[For completion]","",C340/$C$346))</f>
        <v/>
      </c>
      <c r="G340" s="179" t="str">
        <f>IF($D$346=0,"",IF(D340="[For completion]","",D340/$D$346))</f>
        <v/>
      </c>
    </row>
    <row r="341" spans="1:7" s="173" customFormat="1" x14ac:dyDescent="0.3">
      <c r="A341" s="152" t="s">
        <v>1599</v>
      </c>
      <c r="B341" s="175" t="s">
        <v>1598</v>
      </c>
      <c r="C341" s="181"/>
      <c r="D341" s="152"/>
      <c r="E341" s="195"/>
      <c r="F341" s="179" t="str">
        <f>IF($C$346=0,"",IF(C341="[For completion]","",C341/$C$346))</f>
        <v/>
      </c>
      <c r="G341" s="179" t="str">
        <f>IF($D$346=0,"",IF(D341="[For completion]","",D341/$D$346))</f>
        <v/>
      </c>
    </row>
    <row r="342" spans="1:7" s="173" customFormat="1" x14ac:dyDescent="0.3">
      <c r="A342" s="152" t="s">
        <v>1597</v>
      </c>
      <c r="B342" s="152" t="s">
        <v>1596</v>
      </c>
      <c r="C342" s="181"/>
      <c r="D342" s="152"/>
      <c r="F342" s="179" t="str">
        <f>IF($C$346=0,"",IF(C342="[For completion]","",C342/$C$346))</f>
        <v/>
      </c>
      <c r="G342" s="179" t="str">
        <f>IF($D$346=0,"",IF(D342="[For completion]","",D342/$D$346))</f>
        <v/>
      </c>
    </row>
    <row r="343" spans="1:7" s="173" customFormat="1" x14ac:dyDescent="0.3">
      <c r="A343" s="152" t="s">
        <v>1595</v>
      </c>
      <c r="B343" s="152" t="s">
        <v>1594</v>
      </c>
      <c r="C343" s="181"/>
      <c r="D343" s="152"/>
      <c r="F343" s="179" t="str">
        <f>IF($C$346=0,"",IF(C343="[For completion]","",C343/$C$346))</f>
        <v/>
      </c>
      <c r="G343" s="179" t="str">
        <f>IF($D$346=0,"",IF(D343="[For completion]","",D343/$D$346))</f>
        <v/>
      </c>
    </row>
    <row r="344" spans="1:7" s="173" customFormat="1" x14ac:dyDescent="0.3">
      <c r="A344" s="152" t="s">
        <v>1593</v>
      </c>
      <c r="B344" s="175" t="s">
        <v>1592</v>
      </c>
      <c r="C344" s="181"/>
      <c r="D344" s="152"/>
      <c r="E344" s="195"/>
      <c r="F344" s="179" t="str">
        <f>IF($C$346=0,"",IF(C344="[For completion]","",C344/$C$346))</f>
        <v/>
      </c>
      <c r="G344" s="179" t="str">
        <f>IF($D$346=0,"",IF(D344="[For completion]","",D344/$D$346))</f>
        <v/>
      </c>
    </row>
    <row r="345" spans="1:7" s="173" customFormat="1" x14ac:dyDescent="0.3">
      <c r="A345" s="152" t="s">
        <v>1591</v>
      </c>
      <c r="B345" s="152" t="s">
        <v>1560</v>
      </c>
      <c r="C345" s="181"/>
      <c r="D345" s="152"/>
      <c r="F345" s="179" t="str">
        <f>IF($C$346=0,"",IF(C345="[For completion]","",C345/$C$346))</f>
        <v/>
      </c>
      <c r="G345" s="179" t="str">
        <f>IF($D$346=0,"",IF(D345="[For completion]","",D345/$D$346))</f>
        <v/>
      </c>
    </row>
    <row r="346" spans="1:7" s="173" customFormat="1" x14ac:dyDescent="0.3">
      <c r="A346" s="152" t="s">
        <v>1590</v>
      </c>
      <c r="B346" s="175" t="s">
        <v>72</v>
      </c>
      <c r="C346" s="181">
        <f>SUM(C333:C345)</f>
        <v>0</v>
      </c>
      <c r="D346" s="152">
        <f>SUM(D333:D345)</f>
        <v>0</v>
      </c>
      <c r="E346" s="195"/>
      <c r="F346" s="237">
        <f>SUM(F333:F345)</f>
        <v>0</v>
      </c>
      <c r="G346" s="237">
        <f>SUM(G333:G345)</f>
        <v>0</v>
      </c>
    </row>
    <row r="347" spans="1:7" s="173" customFormat="1" x14ac:dyDescent="0.3">
      <c r="A347" s="152" t="s">
        <v>1589</v>
      </c>
      <c r="B347" s="175"/>
      <c r="C347" s="181"/>
      <c r="D347" s="152"/>
      <c r="E347" s="195"/>
      <c r="F347" s="237"/>
      <c r="G347" s="237"/>
    </row>
    <row r="348" spans="1:7" s="173" customFormat="1" x14ac:dyDescent="0.3">
      <c r="A348" s="152" t="s">
        <v>1588</v>
      </c>
      <c r="B348" s="175"/>
      <c r="C348" s="181"/>
      <c r="D348" s="152"/>
      <c r="E348" s="195"/>
      <c r="F348" s="237"/>
      <c r="G348" s="237"/>
    </row>
    <row r="349" spans="1:7" s="173" customFormat="1" x14ac:dyDescent="0.3">
      <c r="A349" s="152" t="s">
        <v>1587</v>
      </c>
    </row>
    <row r="350" spans="1:7" s="173" customFormat="1" x14ac:dyDescent="0.3">
      <c r="A350" s="152" t="s">
        <v>1586</v>
      </c>
    </row>
    <row r="351" spans="1:7" s="173" customFormat="1" x14ac:dyDescent="0.3">
      <c r="A351" s="152" t="s">
        <v>1585</v>
      </c>
      <c r="B351" s="175"/>
      <c r="C351" s="181"/>
      <c r="D351" s="152"/>
      <c r="E351" s="195"/>
      <c r="F351" s="237"/>
      <c r="G351" s="237"/>
    </row>
    <row r="352" spans="1:7" s="173" customFormat="1" x14ac:dyDescent="0.3">
      <c r="A352" s="152" t="s">
        <v>1584</v>
      </c>
      <c r="B352" s="175"/>
      <c r="C352" s="181"/>
      <c r="D352" s="152"/>
      <c r="E352" s="195"/>
      <c r="F352" s="237"/>
      <c r="G352" s="237"/>
    </row>
    <row r="353" spans="1:7" s="173" customFormat="1" x14ac:dyDescent="0.3">
      <c r="A353" s="152" t="s">
        <v>1583</v>
      </c>
      <c r="B353" s="175"/>
      <c r="C353" s="181"/>
      <c r="D353" s="152"/>
      <c r="E353" s="195"/>
      <c r="F353" s="237"/>
      <c r="G353" s="237"/>
    </row>
    <row r="354" spans="1:7" s="173" customFormat="1" x14ac:dyDescent="0.3">
      <c r="A354" s="152" t="s">
        <v>1582</v>
      </c>
      <c r="B354" s="175"/>
      <c r="C354" s="181"/>
      <c r="D354" s="152"/>
      <c r="E354" s="195"/>
      <c r="F354" s="237"/>
      <c r="G354" s="237"/>
    </row>
    <row r="355" spans="1:7" s="173" customFormat="1" x14ac:dyDescent="0.3">
      <c r="A355" s="152" t="s">
        <v>1581</v>
      </c>
      <c r="B355" s="175"/>
      <c r="C355" s="152"/>
      <c r="D355" s="152"/>
      <c r="E355" s="195"/>
      <c r="F355" s="195"/>
      <c r="G355" s="195"/>
    </row>
    <row r="356" spans="1:7" s="173" customFormat="1" x14ac:dyDescent="0.3">
      <c r="A356" s="152" t="s">
        <v>1580</v>
      </c>
      <c r="B356" s="175"/>
      <c r="C356" s="152"/>
      <c r="D356" s="152"/>
      <c r="E356" s="195"/>
      <c r="F356" s="195"/>
      <c r="G356" s="195"/>
    </row>
    <row r="357" spans="1:7" s="173" customFormat="1" x14ac:dyDescent="0.3">
      <c r="A357" s="158"/>
      <c r="B357" s="158" t="s">
        <v>1579</v>
      </c>
      <c r="C357" s="158" t="s">
        <v>59</v>
      </c>
      <c r="D357" s="158" t="s">
        <v>1568</v>
      </c>
      <c r="E357" s="158"/>
      <c r="F357" s="158" t="s">
        <v>504</v>
      </c>
      <c r="G357" s="158" t="s">
        <v>1567</v>
      </c>
    </row>
    <row r="358" spans="1:7" s="173" customFormat="1" x14ac:dyDescent="0.3">
      <c r="A358" s="152" t="s">
        <v>1578</v>
      </c>
      <c r="B358" s="175" t="s">
        <v>1551</v>
      </c>
      <c r="C358" s="181"/>
      <c r="D358" s="152"/>
      <c r="E358" s="195"/>
      <c r="F358" s="179" t="str">
        <f>IF($C$365=0,"",IF(C358="[For completion]","",C358/$C$365))</f>
        <v/>
      </c>
      <c r="G358" s="179" t="str">
        <f>IF($D$365=0,"",IF(D358="[For completion]","",D358/$D$365))</f>
        <v/>
      </c>
    </row>
    <row r="359" spans="1:7" s="173" customFormat="1" x14ac:dyDescent="0.3">
      <c r="A359" s="152" t="s">
        <v>1577</v>
      </c>
      <c r="B359" s="238" t="s">
        <v>1549</v>
      </c>
      <c r="C359" s="181"/>
      <c r="D359" s="152"/>
      <c r="E359" s="195"/>
      <c r="F359" s="179" t="str">
        <f>IF($C$365=0,"",IF(C359="[For completion]","",C359/$C$365))</f>
        <v/>
      </c>
      <c r="G359" s="179" t="str">
        <f>IF($D$365=0,"",IF(D359="[For completion]","",D359/$D$365))</f>
        <v/>
      </c>
    </row>
    <row r="360" spans="1:7" s="173" customFormat="1" x14ac:dyDescent="0.3">
      <c r="A360" s="152" t="s">
        <v>1576</v>
      </c>
      <c r="B360" s="175" t="s">
        <v>1547</v>
      </c>
      <c r="C360" s="181"/>
      <c r="D360" s="152"/>
      <c r="E360" s="195"/>
      <c r="F360" s="179" t="str">
        <f>IF($C$365=0,"",IF(C360="[For completion]","",C360/$C$365))</f>
        <v/>
      </c>
      <c r="G360" s="179" t="str">
        <f>IF($D$365=0,"",IF(D360="[For completion]","",D360/$D$365))</f>
        <v/>
      </c>
    </row>
    <row r="361" spans="1:7" s="173" customFormat="1" x14ac:dyDescent="0.3">
      <c r="A361" s="152" t="s">
        <v>1575</v>
      </c>
      <c r="B361" s="175" t="s">
        <v>1545</v>
      </c>
      <c r="C361" s="181"/>
      <c r="D361" s="152"/>
      <c r="E361" s="195"/>
      <c r="F361" s="179" t="str">
        <f>IF($C$365=0,"",IF(C361="[For completion]","",C361/$C$365))</f>
        <v/>
      </c>
      <c r="G361" s="179" t="str">
        <f>IF($D$365=0,"",IF(D361="[For completion]","",D361/$D$365))</f>
        <v/>
      </c>
    </row>
    <row r="362" spans="1:7" s="173" customFormat="1" x14ac:dyDescent="0.3">
      <c r="A362" s="152" t="s">
        <v>1574</v>
      </c>
      <c r="B362" s="175" t="s">
        <v>1543</v>
      </c>
      <c r="C362" s="181"/>
      <c r="D362" s="152"/>
      <c r="E362" s="195"/>
      <c r="F362" s="179" t="str">
        <f>IF($C$365=0,"",IF(C362="[For completion]","",C362/$C$365))</f>
        <v/>
      </c>
      <c r="G362" s="179" t="str">
        <f>IF($D$365=0,"",IF(D362="[For completion]","",D362/$D$365))</f>
        <v/>
      </c>
    </row>
    <row r="363" spans="1:7" s="173" customFormat="1" x14ac:dyDescent="0.3">
      <c r="A363" s="152" t="s">
        <v>1573</v>
      </c>
      <c r="B363" s="175" t="s">
        <v>1541</v>
      </c>
      <c r="C363" s="181"/>
      <c r="D363" s="152"/>
      <c r="E363" s="195"/>
      <c r="F363" s="179" t="str">
        <f>IF($C$365=0,"",IF(C363="[For completion]","",C363/$C$365))</f>
        <v/>
      </c>
      <c r="G363" s="179" t="str">
        <f>IF($D$365=0,"",IF(D363="[For completion]","",D363/$D$365))</f>
        <v/>
      </c>
    </row>
    <row r="364" spans="1:7" s="173" customFormat="1" x14ac:dyDescent="0.3">
      <c r="A364" s="152" t="s">
        <v>1572</v>
      </c>
      <c r="B364" s="175" t="s">
        <v>1539</v>
      </c>
      <c r="C364" s="181"/>
      <c r="D364" s="152"/>
      <c r="E364" s="195"/>
      <c r="F364" s="179" t="str">
        <f>IF($C$365=0,"",IF(C364="[For completion]","",C364/$C$365))</f>
        <v/>
      </c>
      <c r="G364" s="179" t="str">
        <f>IF($D$365=0,"",IF(D364="[For completion]","",D364/$D$365))</f>
        <v/>
      </c>
    </row>
    <row r="365" spans="1:7" s="173" customFormat="1" x14ac:dyDescent="0.3">
      <c r="A365" s="152" t="s">
        <v>1571</v>
      </c>
      <c r="B365" s="175" t="s">
        <v>72</v>
      </c>
      <c r="C365" s="181">
        <f>SUM(C358:C364)</f>
        <v>0</v>
      </c>
      <c r="D365" s="152">
        <f>SUM(D358:D364)</f>
        <v>0</v>
      </c>
      <c r="E365" s="195"/>
      <c r="F365" s="237">
        <f>SUM(F358:F364)</f>
        <v>0</v>
      </c>
      <c r="G365" s="237">
        <f>SUM(G358:G364)</f>
        <v>0</v>
      </c>
    </row>
    <row r="366" spans="1:7" s="173" customFormat="1" x14ac:dyDescent="0.3">
      <c r="A366" s="152" t="s">
        <v>1570</v>
      </c>
      <c r="B366" s="175"/>
      <c r="C366" s="152"/>
      <c r="D366" s="152"/>
      <c r="E366" s="195"/>
      <c r="F366" s="195"/>
      <c r="G366" s="195"/>
    </row>
    <row r="367" spans="1:7" s="173" customFormat="1" x14ac:dyDescent="0.3">
      <c r="A367" s="158"/>
      <c r="B367" s="158" t="s">
        <v>1569</v>
      </c>
      <c r="C367" s="158" t="s">
        <v>59</v>
      </c>
      <c r="D367" s="158" t="s">
        <v>1568</v>
      </c>
      <c r="E367" s="158"/>
      <c r="F367" s="158" t="s">
        <v>504</v>
      </c>
      <c r="G367" s="158" t="s">
        <v>1567</v>
      </c>
    </row>
    <row r="368" spans="1:7" s="173" customFormat="1" x14ac:dyDescent="0.3">
      <c r="A368" s="152" t="s">
        <v>1566</v>
      </c>
      <c r="B368" s="175" t="s">
        <v>1565</v>
      </c>
      <c r="C368" s="181"/>
      <c r="D368" s="152"/>
      <c r="E368" s="195"/>
      <c r="F368" s="179" t="str">
        <f>IF($C$372=0,"",IF(C368="[For completion]","",C368/$C$372))</f>
        <v/>
      </c>
      <c r="G368" s="179" t="str">
        <f>IF($D$372=0,"",IF(D368="[For completion]","",D368/$D$372))</f>
        <v/>
      </c>
    </row>
    <row r="369" spans="1:7" s="173" customFormat="1" x14ac:dyDescent="0.3">
      <c r="A369" s="152" t="s">
        <v>1564</v>
      </c>
      <c r="B369" s="238" t="s">
        <v>1563</v>
      </c>
      <c r="C369" s="181"/>
      <c r="D369" s="152"/>
      <c r="E369" s="195"/>
      <c r="F369" s="179" t="str">
        <f>IF($C$372=0,"",IF(C369="[For completion]","",C369/$C$372))</f>
        <v/>
      </c>
      <c r="G369" s="179" t="str">
        <f>IF($D$372=0,"",IF(D369="[For completion]","",D369/$D$372))</f>
        <v/>
      </c>
    </row>
    <row r="370" spans="1:7" s="173" customFormat="1" x14ac:dyDescent="0.3">
      <c r="A370" s="152" t="s">
        <v>1562</v>
      </c>
      <c r="B370" s="175" t="s">
        <v>1539</v>
      </c>
      <c r="C370" s="181"/>
      <c r="D370" s="152"/>
      <c r="E370" s="195"/>
      <c r="F370" s="179" t="str">
        <f>IF($C$372=0,"",IF(C370="[For completion]","",C370/$C$372))</f>
        <v/>
      </c>
      <c r="G370" s="179" t="str">
        <f>IF($D$372=0,"",IF(D370="[For completion]","",D370/$D$372))</f>
        <v/>
      </c>
    </row>
    <row r="371" spans="1:7" s="173" customFormat="1" x14ac:dyDescent="0.3">
      <c r="A371" s="152" t="s">
        <v>1561</v>
      </c>
      <c r="B371" s="152" t="s">
        <v>1560</v>
      </c>
      <c r="C371" s="181"/>
      <c r="D371" s="152"/>
      <c r="E371" s="195"/>
      <c r="F371" s="179" t="str">
        <f>IF($C$372=0,"",IF(C371="[For completion]","",C371/$C$372))</f>
        <v/>
      </c>
      <c r="G371" s="179" t="str">
        <f>IF($D$372=0,"",IF(D371="[For completion]","",D371/$D$372))</f>
        <v/>
      </c>
    </row>
    <row r="372" spans="1:7" s="173" customFormat="1" x14ac:dyDescent="0.3">
      <c r="A372" s="152" t="s">
        <v>1559</v>
      </c>
      <c r="B372" s="175" t="s">
        <v>72</v>
      </c>
      <c r="C372" s="181">
        <f>SUM(C368:C371)</f>
        <v>0</v>
      </c>
      <c r="D372" s="152">
        <f>SUM(D368:D371)</f>
        <v>0</v>
      </c>
      <c r="E372" s="195"/>
      <c r="F372" s="237">
        <f>SUM(F368:F371)</f>
        <v>0</v>
      </c>
      <c r="G372" s="237">
        <f>SUM(G368:G371)</f>
        <v>0</v>
      </c>
    </row>
    <row r="373" spans="1:7" s="173" customFormat="1" x14ac:dyDescent="0.3">
      <c r="A373" s="152" t="s">
        <v>1558</v>
      </c>
      <c r="B373" s="175"/>
      <c r="C373" s="152"/>
      <c r="D373" s="152"/>
      <c r="E373" s="195"/>
      <c r="F373" s="195"/>
      <c r="G373" s="195"/>
    </row>
    <row r="374" spans="1:7" s="173" customFormat="1" ht="15" customHeight="1" x14ac:dyDescent="0.3">
      <c r="A374" s="158"/>
      <c r="B374" s="158" t="s">
        <v>1557</v>
      </c>
      <c r="C374" s="158" t="s">
        <v>1556</v>
      </c>
      <c r="D374" s="158" t="s">
        <v>1555</v>
      </c>
      <c r="E374" s="158"/>
      <c r="F374" s="158" t="s">
        <v>1554</v>
      </c>
      <c r="G374" s="158" t="s">
        <v>1553</v>
      </c>
    </row>
    <row r="375" spans="1:7" s="173" customFormat="1" x14ac:dyDescent="0.3">
      <c r="A375" s="152" t="s">
        <v>1552</v>
      </c>
      <c r="B375" s="175" t="s">
        <v>1551</v>
      </c>
      <c r="C375" s="181"/>
      <c r="D375" s="181"/>
      <c r="E375" s="151"/>
      <c r="F375" s="236"/>
      <c r="G375" s="236"/>
    </row>
    <row r="376" spans="1:7" s="173" customFormat="1" x14ac:dyDescent="0.3">
      <c r="A376" s="152" t="s">
        <v>1550</v>
      </c>
      <c r="B376" s="175" t="s">
        <v>1549</v>
      </c>
      <c r="C376" s="181"/>
      <c r="D376" s="181"/>
      <c r="E376" s="151"/>
      <c r="F376" s="236"/>
      <c r="G376" s="236"/>
    </row>
    <row r="377" spans="1:7" s="173" customFormat="1" x14ac:dyDescent="0.3">
      <c r="A377" s="152" t="s">
        <v>1548</v>
      </c>
      <c r="B377" s="175" t="s">
        <v>1547</v>
      </c>
      <c r="C377" s="181"/>
      <c r="D377" s="181"/>
      <c r="E377" s="151"/>
      <c r="F377" s="236"/>
      <c r="G377" s="236"/>
    </row>
    <row r="378" spans="1:7" s="173" customFormat="1" x14ac:dyDescent="0.3">
      <c r="A378" s="152" t="s">
        <v>1546</v>
      </c>
      <c r="B378" s="175" t="s">
        <v>1545</v>
      </c>
      <c r="C378" s="181"/>
      <c r="D378" s="181"/>
      <c r="E378" s="151"/>
      <c r="F378" s="236"/>
      <c r="G378" s="236"/>
    </row>
    <row r="379" spans="1:7" s="173" customFormat="1" x14ac:dyDescent="0.3">
      <c r="A379" s="152" t="s">
        <v>1544</v>
      </c>
      <c r="B379" s="175" t="s">
        <v>1543</v>
      </c>
      <c r="C379" s="181"/>
      <c r="D379" s="181"/>
      <c r="E379" s="151"/>
      <c r="F379" s="236"/>
      <c r="G379" s="236"/>
    </row>
    <row r="380" spans="1:7" s="173" customFormat="1" x14ac:dyDescent="0.3">
      <c r="A380" s="152" t="s">
        <v>1542</v>
      </c>
      <c r="B380" s="175" t="s">
        <v>1541</v>
      </c>
      <c r="C380" s="181"/>
      <c r="D380" s="181"/>
      <c r="E380" s="151"/>
      <c r="F380" s="236"/>
      <c r="G380" s="236"/>
    </row>
    <row r="381" spans="1:7" s="173" customFormat="1" x14ac:dyDescent="0.3">
      <c r="A381" s="152" t="s">
        <v>1540</v>
      </c>
      <c r="B381" s="175" t="s">
        <v>1539</v>
      </c>
      <c r="C381" s="181"/>
      <c r="D381" s="181"/>
      <c r="E381" s="151"/>
      <c r="F381" s="236"/>
      <c r="G381" s="236"/>
    </row>
    <row r="382" spans="1:7" s="173" customFormat="1" x14ac:dyDescent="0.3">
      <c r="A382" s="152" t="s">
        <v>1538</v>
      </c>
      <c r="B382" s="175" t="s">
        <v>72</v>
      </c>
      <c r="C382" s="181">
        <f>SUM(C375:C381)</f>
        <v>0</v>
      </c>
      <c r="D382" s="181">
        <f>SUM(D375:D381)</f>
        <v>0</v>
      </c>
      <c r="E382" s="151"/>
      <c r="F382" s="236"/>
      <c r="G382" s="179" t="str">
        <f>IF($D$393=0,"",IF(#REF!="[For completion]","",#REF!/$D$393))</f>
        <v/>
      </c>
    </row>
    <row r="383" spans="1:7" s="173" customFormat="1" x14ac:dyDescent="0.3">
      <c r="A383" s="152" t="s">
        <v>1537</v>
      </c>
      <c r="B383" s="175" t="s">
        <v>1536</v>
      </c>
      <c r="C383" s="152"/>
      <c r="D383" s="152"/>
      <c r="E383" s="151"/>
      <c r="F383" s="236"/>
      <c r="G383" s="179" t="str">
        <f>IF($D$393=0,"",IF(D382="[For completion]","",D382/$D$393))</f>
        <v/>
      </c>
    </row>
    <row r="384" spans="1:7" s="173" customFormat="1" x14ac:dyDescent="0.3">
      <c r="A384" s="152" t="s">
        <v>1535</v>
      </c>
      <c r="B384" s="152"/>
      <c r="C384" s="152"/>
      <c r="D384" s="152"/>
      <c r="E384" s="152"/>
      <c r="F384" s="152"/>
      <c r="G384" s="179" t="str">
        <f>IF($D$393=0,"",IF(D383="[For completion]","",D383/$D$393))</f>
        <v/>
      </c>
    </row>
    <row r="385" spans="1:7" s="173" customFormat="1" x14ac:dyDescent="0.3">
      <c r="A385" s="152" t="s">
        <v>1534</v>
      </c>
      <c r="B385" s="175"/>
      <c r="C385" s="181"/>
      <c r="D385" s="152"/>
      <c r="E385" s="151"/>
      <c r="F385" s="179"/>
      <c r="G385" s="179" t="str">
        <f>IF($D$393=0,"",IF(D385="[For completion]","",D385/$D$393))</f>
        <v/>
      </c>
    </row>
    <row r="386" spans="1:7" s="173" customFormat="1" x14ac:dyDescent="0.3">
      <c r="A386" s="152" t="s">
        <v>1533</v>
      </c>
      <c r="B386" s="175"/>
      <c r="C386" s="181"/>
      <c r="D386" s="152"/>
      <c r="E386" s="151"/>
      <c r="F386" s="179"/>
      <c r="G386" s="179" t="str">
        <f>IF($D$393=0,"",IF(D386="[For completion]","",D386/$D$393))</f>
        <v/>
      </c>
    </row>
    <row r="387" spans="1:7" s="173" customFormat="1" x14ac:dyDescent="0.3">
      <c r="A387" s="152" t="s">
        <v>1532</v>
      </c>
      <c r="B387" s="175"/>
      <c r="C387" s="181"/>
      <c r="D387" s="152"/>
      <c r="E387" s="151"/>
      <c r="F387" s="179"/>
      <c r="G387" s="179" t="str">
        <f>IF($D$393=0,"",IF(D387="[For completion]","",D387/$D$393))</f>
        <v/>
      </c>
    </row>
    <row r="388" spans="1:7" s="173" customFormat="1" x14ac:dyDescent="0.3">
      <c r="A388" s="152" t="s">
        <v>1531</v>
      </c>
      <c r="B388" s="175"/>
      <c r="C388" s="181"/>
      <c r="D388" s="152"/>
      <c r="E388" s="151"/>
      <c r="F388" s="179"/>
      <c r="G388" s="179" t="str">
        <f>IF($D$393=0,"",IF(D388="[For completion]","",D388/$D$393))</f>
        <v/>
      </c>
    </row>
    <row r="389" spans="1:7" s="173" customFormat="1" x14ac:dyDescent="0.3">
      <c r="A389" s="152" t="s">
        <v>1530</v>
      </c>
      <c r="B389" s="175"/>
      <c r="C389" s="181"/>
      <c r="D389" s="152"/>
      <c r="E389" s="151"/>
      <c r="F389" s="179"/>
      <c r="G389" s="179" t="str">
        <f>IF($D$393=0,"",IF(D389="[For completion]","",D389/$D$393))</f>
        <v/>
      </c>
    </row>
    <row r="390" spans="1:7" s="173" customFormat="1" x14ac:dyDescent="0.3">
      <c r="A390" s="152" t="s">
        <v>1529</v>
      </c>
      <c r="B390" s="175"/>
      <c r="C390" s="181"/>
      <c r="D390" s="152"/>
      <c r="E390" s="151"/>
      <c r="F390" s="179"/>
      <c r="G390" s="179" t="str">
        <f>IF($D$393=0,"",IF(D390="[For completion]","",D390/$D$393))</f>
        <v/>
      </c>
    </row>
    <row r="391" spans="1:7" s="173" customFormat="1" x14ac:dyDescent="0.3">
      <c r="A391" s="152" t="s">
        <v>1528</v>
      </c>
      <c r="B391" s="175"/>
      <c r="C391" s="181"/>
      <c r="D391" s="152"/>
      <c r="E391" s="151"/>
      <c r="F391" s="179"/>
      <c r="G391" s="179" t="str">
        <f>IF($D$393=0,"",IF(D391="[For completion]","",D391/$D$393))</f>
        <v/>
      </c>
    </row>
    <row r="392" spans="1:7" s="173" customFormat="1" x14ac:dyDescent="0.3">
      <c r="A392" s="152" t="s">
        <v>1527</v>
      </c>
      <c r="B392" s="175"/>
      <c r="C392" s="181"/>
      <c r="D392" s="152"/>
      <c r="E392" s="151"/>
      <c r="F392" s="179"/>
      <c r="G392" s="179" t="str">
        <f>IF($D$393=0,"",IF(D392="[For completion]","",D392/$D$393))</f>
        <v/>
      </c>
    </row>
    <row r="393" spans="1:7" s="173" customFormat="1" x14ac:dyDescent="0.3">
      <c r="A393" s="152" t="s">
        <v>1526</v>
      </c>
      <c r="B393" s="175"/>
      <c r="C393" s="181"/>
      <c r="D393" s="152"/>
      <c r="E393" s="151"/>
      <c r="F393" s="179"/>
      <c r="G393" s="179" t="str">
        <f>IF($D$393=0,"",IF(D393="[For completion]","",D393/$D$393))</f>
        <v/>
      </c>
    </row>
    <row r="394" spans="1:7" s="173" customFormat="1" x14ac:dyDescent="0.3">
      <c r="A394" s="152" t="s">
        <v>1525</v>
      </c>
      <c r="B394" s="152"/>
      <c r="C394" s="235"/>
      <c r="D394" s="152"/>
      <c r="E394" s="151"/>
      <c r="F394" s="151"/>
      <c r="G394" s="151"/>
    </row>
    <row r="395" spans="1:7" s="173" customFormat="1" x14ac:dyDescent="0.3">
      <c r="A395" s="152" t="s">
        <v>1524</v>
      </c>
      <c r="B395" s="152"/>
      <c r="C395" s="235"/>
      <c r="D395" s="152"/>
      <c r="E395" s="151"/>
      <c r="F395" s="151"/>
      <c r="G395" s="151"/>
    </row>
    <row r="396" spans="1:7" s="173" customFormat="1" x14ac:dyDescent="0.3">
      <c r="A396" s="152" t="s">
        <v>1523</v>
      </c>
      <c r="B396" s="152"/>
      <c r="C396" s="235"/>
      <c r="D396" s="152"/>
      <c r="E396" s="151"/>
      <c r="F396" s="151"/>
      <c r="G396" s="151"/>
    </row>
    <row r="397" spans="1:7" s="173" customFormat="1" x14ac:dyDescent="0.3">
      <c r="A397" s="152" t="s">
        <v>1522</v>
      </c>
      <c r="B397" s="152"/>
      <c r="C397" s="235"/>
      <c r="D397" s="152"/>
      <c r="E397" s="151"/>
      <c r="F397" s="151"/>
      <c r="G397" s="151"/>
    </row>
    <row r="398" spans="1:7" s="173" customFormat="1" x14ac:dyDescent="0.3">
      <c r="A398" s="152" t="s">
        <v>1521</v>
      </c>
      <c r="B398" s="152"/>
      <c r="C398" s="235"/>
      <c r="D398" s="152"/>
      <c r="E398" s="151"/>
      <c r="F398" s="151"/>
      <c r="G398" s="151"/>
    </row>
    <row r="399" spans="1:7" s="173" customFormat="1" x14ac:dyDescent="0.3">
      <c r="A399" s="152" t="s">
        <v>1520</v>
      </c>
      <c r="B399" s="152"/>
      <c r="C399" s="235"/>
      <c r="D399" s="152"/>
      <c r="E399" s="151"/>
      <c r="F399" s="151"/>
      <c r="G399" s="151"/>
    </row>
    <row r="400" spans="1:7" s="173" customFormat="1" x14ac:dyDescent="0.3">
      <c r="A400" s="152" t="s">
        <v>1519</v>
      </c>
      <c r="B400" s="152"/>
      <c r="C400" s="235"/>
      <c r="D400" s="152"/>
      <c r="E400" s="151"/>
      <c r="F400" s="151"/>
      <c r="G400" s="151"/>
    </row>
    <row r="401" spans="1:7" s="173" customFormat="1" x14ac:dyDescent="0.3">
      <c r="A401" s="152" t="s">
        <v>1518</v>
      </c>
      <c r="B401" s="152"/>
      <c r="C401" s="235"/>
      <c r="D401" s="152"/>
      <c r="E401" s="151"/>
      <c r="F401" s="151"/>
      <c r="G401" s="151"/>
    </row>
    <row r="402" spans="1:7" s="173" customFormat="1" x14ac:dyDescent="0.3">
      <c r="A402" s="152" t="s">
        <v>1517</v>
      </c>
      <c r="B402" s="152"/>
      <c r="C402" s="235"/>
      <c r="D402" s="152"/>
      <c r="E402" s="151"/>
      <c r="F402" s="151"/>
      <c r="G402" s="151"/>
    </row>
    <row r="403" spans="1:7" s="173" customFormat="1" x14ac:dyDescent="0.3">
      <c r="A403" s="152" t="s">
        <v>1516</v>
      </c>
      <c r="B403" s="152"/>
      <c r="C403" s="235"/>
      <c r="D403" s="152"/>
      <c r="E403" s="151"/>
      <c r="F403" s="151"/>
      <c r="G403" s="151"/>
    </row>
    <row r="404" spans="1:7" s="173" customFormat="1" x14ac:dyDescent="0.3">
      <c r="A404" s="152" t="s">
        <v>1515</v>
      </c>
      <c r="B404" s="152"/>
      <c r="C404" s="235"/>
      <c r="D404" s="152"/>
      <c r="E404" s="151"/>
      <c r="F404" s="151"/>
      <c r="G404" s="151"/>
    </row>
    <row r="405" spans="1:7" s="173" customFormat="1" x14ac:dyDescent="0.3">
      <c r="A405" s="152" t="s">
        <v>1514</v>
      </c>
      <c r="B405" s="152"/>
      <c r="C405" s="235"/>
      <c r="D405" s="152"/>
      <c r="E405" s="151"/>
      <c r="F405" s="151"/>
      <c r="G405" s="151"/>
    </row>
    <row r="406" spans="1:7" s="173" customFormat="1" x14ac:dyDescent="0.3">
      <c r="A406" s="152" t="s">
        <v>1513</v>
      </c>
      <c r="B406" s="152"/>
      <c r="C406" s="235"/>
      <c r="D406" s="152"/>
      <c r="E406" s="151"/>
      <c r="F406" s="151"/>
      <c r="G406" s="151"/>
    </row>
    <row r="407" spans="1:7" s="173" customFormat="1" x14ac:dyDescent="0.3">
      <c r="A407" s="152" t="s">
        <v>1512</v>
      </c>
      <c r="B407" s="152"/>
      <c r="C407" s="235"/>
      <c r="D407" s="152"/>
      <c r="E407" s="151"/>
      <c r="F407" s="151"/>
      <c r="G407" s="151"/>
    </row>
    <row r="408" spans="1:7" s="173" customFormat="1" x14ac:dyDescent="0.3">
      <c r="A408" s="152" t="s">
        <v>1511</v>
      </c>
      <c r="B408" s="152"/>
      <c r="C408" s="235"/>
      <c r="D408" s="152"/>
      <c r="E408" s="151"/>
      <c r="F408" s="151"/>
      <c r="G408" s="151"/>
    </row>
    <row r="409" spans="1:7" s="173" customFormat="1" x14ac:dyDescent="0.3">
      <c r="A409" s="152" t="s">
        <v>1510</v>
      </c>
      <c r="B409" s="152"/>
      <c r="C409" s="235"/>
      <c r="D409" s="152"/>
      <c r="E409" s="151"/>
      <c r="F409" s="151"/>
      <c r="G409" s="151"/>
    </row>
    <row r="410" spans="1:7" s="173" customFormat="1" x14ac:dyDescent="0.3">
      <c r="A410" s="152" t="s">
        <v>1509</v>
      </c>
      <c r="B410" s="152"/>
      <c r="C410" s="235"/>
      <c r="D410" s="152"/>
      <c r="E410" s="151"/>
      <c r="F410" s="151"/>
      <c r="G410" s="151"/>
    </row>
    <row r="411" spans="1:7" s="173" customFormat="1" x14ac:dyDescent="0.3">
      <c r="A411" s="152" t="s">
        <v>1508</v>
      </c>
      <c r="B411" s="152"/>
      <c r="C411" s="235"/>
      <c r="D411" s="152"/>
      <c r="E411" s="151"/>
      <c r="F411" s="151"/>
      <c r="G411" s="151"/>
    </row>
    <row r="412" spans="1:7" s="173" customFormat="1" x14ac:dyDescent="0.3">
      <c r="A412" s="152" t="s">
        <v>1507</v>
      </c>
      <c r="B412" s="152"/>
      <c r="C412" s="235"/>
      <c r="D412" s="152"/>
      <c r="E412" s="151"/>
      <c r="F412" s="151"/>
      <c r="G412" s="151"/>
    </row>
    <row r="413" spans="1:7" s="173" customFormat="1" x14ac:dyDescent="0.3">
      <c r="A413" s="152" t="s">
        <v>1506</v>
      </c>
      <c r="B413" s="152"/>
      <c r="C413" s="235"/>
      <c r="D413" s="152"/>
      <c r="E413" s="151"/>
      <c r="F413" s="151"/>
      <c r="G413" s="151"/>
    </row>
    <row r="414" spans="1:7" s="173" customFormat="1" x14ac:dyDescent="0.3">
      <c r="A414" s="152" t="s">
        <v>1505</v>
      </c>
      <c r="B414" s="152"/>
      <c r="C414" s="235"/>
      <c r="D414" s="152"/>
      <c r="E414" s="151"/>
      <c r="F414" s="151"/>
      <c r="G414" s="151"/>
    </row>
    <row r="415" spans="1:7" s="173" customFormat="1" x14ac:dyDescent="0.3">
      <c r="A415" s="152" t="s">
        <v>1504</v>
      </c>
      <c r="B415" s="152"/>
      <c r="C415" s="235"/>
      <c r="D415" s="152"/>
      <c r="E415" s="151"/>
      <c r="F415" s="151"/>
      <c r="G415" s="151"/>
    </row>
    <row r="416" spans="1:7" s="173" customFormat="1" x14ac:dyDescent="0.3">
      <c r="A416" s="152" t="s">
        <v>1503</v>
      </c>
      <c r="B416" s="152"/>
      <c r="C416" s="235"/>
      <c r="D416" s="152"/>
      <c r="E416" s="151"/>
      <c r="F416" s="151"/>
      <c r="G416" s="151"/>
    </row>
    <row r="417" spans="1:7" s="173" customFormat="1" x14ac:dyDescent="0.3">
      <c r="A417" s="152" t="s">
        <v>1502</v>
      </c>
      <c r="B417" s="152"/>
      <c r="C417" s="235"/>
      <c r="D417" s="152"/>
      <c r="E417" s="151"/>
      <c r="F417" s="151"/>
      <c r="G417" s="151"/>
    </row>
    <row r="418" spans="1:7" s="173" customFormat="1" x14ac:dyDescent="0.3">
      <c r="A418" s="152" t="s">
        <v>1501</v>
      </c>
      <c r="B418" s="152"/>
      <c r="C418" s="235"/>
      <c r="D418" s="152"/>
      <c r="E418" s="151"/>
      <c r="F418" s="151"/>
      <c r="G418" s="151"/>
    </row>
    <row r="419" spans="1:7" s="173" customFormat="1" x14ac:dyDescent="0.3">
      <c r="A419" s="152" t="s">
        <v>1500</v>
      </c>
      <c r="B419" s="152"/>
      <c r="C419" s="235"/>
      <c r="D419" s="152"/>
      <c r="E419" s="151"/>
      <c r="F419" s="151"/>
      <c r="G419" s="151"/>
    </row>
    <row r="420" spans="1:7" s="173" customFormat="1" x14ac:dyDescent="0.3">
      <c r="A420" s="152" t="s">
        <v>1499</v>
      </c>
      <c r="B420" s="152"/>
      <c r="C420" s="235"/>
      <c r="D420" s="152"/>
      <c r="E420" s="151"/>
      <c r="F420" s="151"/>
      <c r="G420" s="151"/>
    </row>
    <row r="421" spans="1:7" s="173" customFormat="1" x14ac:dyDescent="0.3">
      <c r="A421" s="152" t="s">
        <v>1498</v>
      </c>
      <c r="B421" s="152"/>
      <c r="C421" s="235"/>
      <c r="D421" s="152"/>
      <c r="E421" s="151"/>
      <c r="F421" s="151"/>
      <c r="G421" s="151"/>
    </row>
    <row r="422" spans="1:7" s="173" customFormat="1" x14ac:dyDescent="0.3">
      <c r="A422" s="152" t="s">
        <v>1497</v>
      </c>
      <c r="B422" s="152"/>
      <c r="C422" s="235"/>
      <c r="D422" s="152"/>
      <c r="E422" s="151"/>
      <c r="F422" s="151"/>
      <c r="G422" s="151"/>
    </row>
  </sheetData>
  <protectedRanges>
    <protectedRange sqref="C425:D425 F425:G425 B428:D451 C454:D454 F454:G454 C457:D464 B466:D474 F466:G474 C476:D476 F476:G476 C479:D486 B488:D496 F488:G496 F498:G524 C498:D524 B511:B524" name="Mortgage Assets III"/>
    <protectedRange sqref="F153:F158 B153:D158 B163:D168 F163:F168 B175:D178 F175:F178 B181:B184 D187 F187:G187 B195:D213 C182:D184 F182:F184 D150:D152 D160:D162 D170:D174 D180:D181" name="Mortgage Assets II"/>
    <protectedRange sqref="B234:D236 F228:G236 D238 F238:G238 B256:D258 F250:G258 B266:C275 B280:C285 C278:C279 F277:G285 D277:D285 C425:D425 D260:D275 F260:G275 B228:B233 B250:B255" name="Mortgage Asset IV"/>
    <protectedRange sqref="C3 B16:D26 F16:F26 B163:B168 B37:D42 F37:F42 C73:D75 F73:F75 B88:D97 F111:F148 B30:D34 F77:F97 C77:D87 F45 C45:D45 B29 D28:D29 F28:F34 D36 C47:D71 D46 F47:F71 B111:D148 D100:D110"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915479FF-881D-42A0-920D-B5EE21C510C0}"/>
    <hyperlink ref="B7" location="'B1. HTT Mortgage Assets'!B166" display="7.A Residential Cover Pool" xr:uid="{C8046C9C-FF78-4D04-8279-165DB605FF2D}"/>
    <hyperlink ref="B8" location="'B1. HTT Mortgage Assets'!B267" display="7.B Commercial Cover Pool" xr:uid="{CF2D4851-0362-42EE-B8D7-272264556931}"/>
    <hyperlink ref="B149" location="'2. Harmonised Glossary'!A9" display="Breakdown by Interest Rate" xr:uid="{837CA816-20C8-4F11-B02C-010C1FC10821}"/>
    <hyperlink ref="B11" location="'2. Harmonised Glossary'!A12" display="Property Type Information" xr:uid="{529C9DBE-2EB4-4D29-8E67-273C5BF7AF8F}"/>
    <hyperlink ref="B215" location="'C. HTT Harmonised Glossary'!B13" display="11. Loan to Value (LTV) Information - UNINDEXED" xr:uid="{9FED28C5-E4D2-43F9-9132-ADD7CC2CF767}"/>
    <hyperlink ref="B237" location="'C. HTT Harmonised Glossary'!B16" display="12. Loan to Value (LTV) Information - INDEXED " xr:uid="{252ECFCC-2FDE-488E-952C-E43ED66FE8A8}"/>
    <hyperlink ref="B179" location="'C. HTT Harmonised Glossary'!B19" display="9. Non-Performing Loans (NPLs)" xr:uid="{FA25D78E-D794-4135-AAF2-E2220AAA7BF0}"/>
  </hyperlinks>
  <pageMargins left="0.7" right="0.7" top="0.75" bottom="0.75" header="0.3" footer="0.3"/>
  <pageSetup scale="30" orientation="portrait" r:id="rId1"/>
  <headerFooter>
    <oddFooter>&amp;R_x000D_&amp;1#&amp;"Calibri"&amp;10&amp;K0078D7 Classification : Internal</oddFooter>
  </headerFooter>
  <rowBreaks count="2" manualBreakCount="2">
    <brk id="148" max="16383" man="1"/>
    <brk id="2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0FD5-7288-4C49-95D2-DE17042D3F93}">
  <sheetPr>
    <tabColor rgb="FFE36E00"/>
  </sheetPr>
  <dimension ref="A1:C403"/>
  <sheetViews>
    <sheetView view="pageBreakPreview" zoomScale="60" zoomScaleNormal="75" workbookViewId="0">
      <selection activeCell="N10" sqref="N10"/>
    </sheetView>
  </sheetViews>
  <sheetFormatPr defaultColWidth="11.44140625" defaultRowHeight="14.4" outlineLevelRow="1" x14ac:dyDescent="0.3"/>
  <cols>
    <col min="1" max="1" width="16.33203125" style="116" customWidth="1"/>
    <col min="2" max="2" width="89.88671875" style="220" bestFit="1" customWidth="1"/>
    <col min="3" max="3" width="134.6640625" style="116" customWidth="1"/>
    <col min="4" max="16384" width="11.44140625" style="116"/>
  </cols>
  <sheetData>
    <row r="1" spans="1:3" ht="31.2" x14ac:dyDescent="0.3">
      <c r="A1" s="128" t="s">
        <v>1792</v>
      </c>
      <c r="B1" s="128"/>
      <c r="C1" s="287" t="s">
        <v>1495</v>
      </c>
    </row>
    <row r="2" spans="1:3" x14ac:dyDescent="0.3">
      <c r="B2" s="272"/>
      <c r="C2" s="272"/>
    </row>
    <row r="3" spans="1:3" x14ac:dyDescent="0.3">
      <c r="A3" s="286" t="s">
        <v>1791</v>
      </c>
      <c r="B3" s="285"/>
      <c r="C3" s="272"/>
    </row>
    <row r="4" spans="1:3" x14ac:dyDescent="0.3">
      <c r="C4" s="272"/>
    </row>
    <row r="5" spans="1:3" ht="18" x14ac:dyDescent="0.3">
      <c r="A5" s="277" t="s">
        <v>5</v>
      </c>
      <c r="B5" s="277" t="s">
        <v>1790</v>
      </c>
      <c r="C5" s="276" t="s">
        <v>1699</v>
      </c>
    </row>
    <row r="6" spans="1:3" ht="28.8" x14ac:dyDescent="0.3">
      <c r="A6" s="275" t="s">
        <v>1789</v>
      </c>
      <c r="B6" s="248" t="s">
        <v>1788</v>
      </c>
      <c r="C6" s="284" t="s">
        <v>1787</v>
      </c>
    </row>
    <row r="7" spans="1:3" ht="28.8" x14ac:dyDescent="0.3">
      <c r="A7" s="275" t="s">
        <v>1786</v>
      </c>
      <c r="B7" s="248" t="s">
        <v>1785</v>
      </c>
      <c r="C7" s="284" t="s">
        <v>1784</v>
      </c>
    </row>
    <row r="8" spans="1:3" ht="28.8" x14ac:dyDescent="0.3">
      <c r="A8" s="275" t="s">
        <v>1783</v>
      </c>
      <c r="B8" s="248" t="s">
        <v>1782</v>
      </c>
      <c r="C8" s="284" t="s">
        <v>1781</v>
      </c>
    </row>
    <row r="9" spans="1:3" x14ac:dyDescent="0.3">
      <c r="A9" s="275" t="s">
        <v>1780</v>
      </c>
      <c r="B9" s="248" t="s">
        <v>1779</v>
      </c>
      <c r="C9" s="167" t="s">
        <v>1778</v>
      </c>
    </row>
    <row r="10" spans="1:3" ht="44.25" customHeight="1" x14ac:dyDescent="0.3">
      <c r="A10" s="275" t="s">
        <v>1777</v>
      </c>
      <c r="B10" s="248" t="s">
        <v>1776</v>
      </c>
      <c r="C10" s="283" t="s">
        <v>1775</v>
      </c>
    </row>
    <row r="11" spans="1:3" ht="54.75" customHeight="1" x14ac:dyDescent="0.3">
      <c r="A11" s="275" t="s">
        <v>1774</v>
      </c>
      <c r="B11" s="248" t="s">
        <v>1773</v>
      </c>
      <c r="C11" s="167" t="s">
        <v>1772</v>
      </c>
    </row>
    <row r="12" spans="1:3" x14ac:dyDescent="0.3">
      <c r="A12" s="275" t="s">
        <v>1771</v>
      </c>
      <c r="B12" s="248" t="s">
        <v>1770</v>
      </c>
      <c r="C12" s="278" t="s">
        <v>1769</v>
      </c>
    </row>
    <row r="13" spans="1:3" ht="28.8" x14ac:dyDescent="0.3">
      <c r="A13" s="275" t="s">
        <v>1768</v>
      </c>
      <c r="B13" s="248" t="s">
        <v>1767</v>
      </c>
      <c r="C13" s="278" t="s">
        <v>1766</v>
      </c>
    </row>
    <row r="14" spans="1:3" x14ac:dyDescent="0.3">
      <c r="A14" s="275" t="s">
        <v>1765</v>
      </c>
      <c r="B14" s="248" t="s">
        <v>1764</v>
      </c>
      <c r="C14" s="278" t="s">
        <v>1763</v>
      </c>
    </row>
    <row r="15" spans="1:3" ht="28.8" x14ac:dyDescent="0.3">
      <c r="A15" s="275" t="s">
        <v>1762</v>
      </c>
      <c r="B15" s="248" t="s">
        <v>1761</v>
      </c>
      <c r="C15" s="278" t="s">
        <v>1760</v>
      </c>
    </row>
    <row r="16" spans="1:3" x14ac:dyDescent="0.3">
      <c r="A16" s="275" t="s">
        <v>1759</v>
      </c>
      <c r="B16" s="248" t="s">
        <v>1758</v>
      </c>
      <c r="C16" s="278" t="s">
        <v>1757</v>
      </c>
    </row>
    <row r="17" spans="1:3" ht="30" customHeight="1" x14ac:dyDescent="0.3">
      <c r="A17" s="275" t="s">
        <v>1756</v>
      </c>
      <c r="B17" s="269" t="s">
        <v>1755</v>
      </c>
      <c r="C17" s="278" t="s">
        <v>1754</v>
      </c>
    </row>
    <row r="18" spans="1:3" ht="28.8" x14ac:dyDescent="0.3">
      <c r="A18" s="275" t="s">
        <v>1753</v>
      </c>
      <c r="B18" s="269" t="s">
        <v>1752</v>
      </c>
      <c r="C18" s="278" t="s">
        <v>1751</v>
      </c>
    </row>
    <row r="19" spans="1:3" x14ac:dyDescent="0.3">
      <c r="A19" s="275" t="s">
        <v>1750</v>
      </c>
      <c r="B19" s="269" t="s">
        <v>1749</v>
      </c>
      <c r="C19" s="278" t="s">
        <v>1748</v>
      </c>
    </row>
    <row r="20" spans="1:3" ht="28.8" x14ac:dyDescent="0.3">
      <c r="A20" s="275" t="s">
        <v>1747</v>
      </c>
      <c r="B20" s="248" t="s">
        <v>1746</v>
      </c>
      <c r="C20" s="278" t="s">
        <v>1745</v>
      </c>
    </row>
    <row r="21" spans="1:3" x14ac:dyDescent="0.3">
      <c r="A21" s="275" t="s">
        <v>1744</v>
      </c>
      <c r="B21" s="282" t="s">
        <v>1743</v>
      </c>
      <c r="C21" s="278" t="s">
        <v>1742</v>
      </c>
    </row>
    <row r="22" spans="1:3" x14ac:dyDescent="0.3">
      <c r="A22" s="275" t="s">
        <v>1741</v>
      </c>
      <c r="B22" s="273"/>
      <c r="C22" s="273"/>
    </row>
    <row r="23" spans="1:3" outlineLevel="1" x14ac:dyDescent="0.3">
      <c r="A23" s="275" t="s">
        <v>1740</v>
      </c>
      <c r="B23" s="278"/>
      <c r="C23" s="278"/>
    </row>
    <row r="24" spans="1:3" outlineLevel="1" x14ac:dyDescent="0.3">
      <c r="A24" s="275" t="s">
        <v>1739</v>
      </c>
      <c r="B24" s="281"/>
      <c r="C24" s="278"/>
    </row>
    <row r="25" spans="1:3" outlineLevel="1" x14ac:dyDescent="0.3">
      <c r="A25" s="275" t="s">
        <v>1738</v>
      </c>
      <c r="B25" s="281"/>
      <c r="C25" s="278"/>
    </row>
    <row r="26" spans="1:3" outlineLevel="1" x14ac:dyDescent="0.3">
      <c r="A26" s="275" t="s">
        <v>1737</v>
      </c>
      <c r="B26" s="281"/>
      <c r="C26" s="278"/>
    </row>
    <row r="27" spans="1:3" outlineLevel="1" x14ac:dyDescent="0.3">
      <c r="A27" s="275" t="s">
        <v>1736</v>
      </c>
      <c r="B27" s="281"/>
      <c r="C27" s="278"/>
    </row>
    <row r="28" spans="1:3" ht="18" outlineLevel="1" x14ac:dyDescent="0.3">
      <c r="A28" s="277"/>
      <c r="B28" s="277" t="s">
        <v>1735</v>
      </c>
      <c r="C28" s="276" t="s">
        <v>1699</v>
      </c>
    </row>
    <row r="29" spans="1:3" outlineLevel="1" x14ac:dyDescent="0.3">
      <c r="A29" s="275" t="s">
        <v>1734</v>
      </c>
      <c r="B29" s="248" t="s">
        <v>1733</v>
      </c>
      <c r="C29" s="278"/>
    </row>
    <row r="30" spans="1:3" outlineLevel="1" x14ac:dyDescent="0.3">
      <c r="A30" s="275" t="s">
        <v>1732</v>
      </c>
      <c r="B30" s="248" t="s">
        <v>1731</v>
      </c>
      <c r="C30" s="278"/>
    </row>
    <row r="31" spans="1:3" outlineLevel="1" x14ac:dyDescent="0.3">
      <c r="A31" s="275" t="s">
        <v>1730</v>
      </c>
      <c r="B31" s="248" t="s">
        <v>1729</v>
      </c>
      <c r="C31" s="278"/>
    </row>
    <row r="32" spans="1:3" ht="28.8" outlineLevel="1" x14ac:dyDescent="0.3">
      <c r="A32" s="275" t="s">
        <v>1728</v>
      </c>
      <c r="B32" s="279" t="s">
        <v>1727</v>
      </c>
      <c r="C32" s="278"/>
    </row>
    <row r="33" spans="1:3" outlineLevel="1" x14ac:dyDescent="0.3">
      <c r="A33" s="275" t="s">
        <v>1726</v>
      </c>
      <c r="B33" s="280"/>
      <c r="C33" s="278"/>
    </row>
    <row r="34" spans="1:3" outlineLevel="1" x14ac:dyDescent="0.3">
      <c r="A34" s="275" t="s">
        <v>1725</v>
      </c>
      <c r="B34" s="280"/>
      <c r="C34" s="278"/>
    </row>
    <row r="35" spans="1:3" outlineLevel="1" x14ac:dyDescent="0.3">
      <c r="A35" s="275" t="s">
        <v>1724</v>
      </c>
      <c r="B35" s="280"/>
      <c r="C35" s="278"/>
    </row>
    <row r="36" spans="1:3" outlineLevel="1" x14ac:dyDescent="0.3">
      <c r="A36" s="275" t="s">
        <v>1723</v>
      </c>
      <c r="B36" s="280"/>
      <c r="C36" s="278"/>
    </row>
    <row r="37" spans="1:3" outlineLevel="1" x14ac:dyDescent="0.3">
      <c r="A37" s="275" t="s">
        <v>1722</v>
      </c>
      <c r="B37" s="280"/>
      <c r="C37" s="278"/>
    </row>
    <row r="38" spans="1:3" outlineLevel="1" x14ac:dyDescent="0.3">
      <c r="A38" s="275" t="s">
        <v>1721</v>
      </c>
      <c r="B38" s="280"/>
      <c r="C38" s="278"/>
    </row>
    <row r="39" spans="1:3" outlineLevel="1" x14ac:dyDescent="0.3">
      <c r="A39" s="275" t="s">
        <v>1720</v>
      </c>
      <c r="B39" s="280"/>
      <c r="C39" s="278"/>
    </row>
    <row r="40" spans="1:3" outlineLevel="1" x14ac:dyDescent="0.3">
      <c r="A40" s="275" t="s">
        <v>1719</v>
      </c>
      <c r="B40" s="116"/>
      <c r="C40" s="278"/>
    </row>
    <row r="41" spans="1:3" outlineLevel="1" x14ac:dyDescent="0.3">
      <c r="A41" s="275" t="s">
        <v>1718</v>
      </c>
      <c r="B41" s="280"/>
      <c r="C41" s="278"/>
    </row>
    <row r="42" spans="1:3" outlineLevel="1" x14ac:dyDescent="0.3">
      <c r="A42" s="275" t="s">
        <v>1717</v>
      </c>
      <c r="B42" s="280"/>
      <c r="C42" s="278"/>
    </row>
    <row r="43" spans="1:3" outlineLevel="1" x14ac:dyDescent="0.3">
      <c r="A43" s="275" t="s">
        <v>1716</v>
      </c>
      <c r="B43" s="280"/>
      <c r="C43" s="278"/>
    </row>
    <row r="44" spans="1:3" ht="18" x14ac:dyDescent="0.3">
      <c r="A44" s="277"/>
      <c r="B44" s="277" t="s">
        <v>1715</v>
      </c>
      <c r="C44" s="276" t="s">
        <v>1714</v>
      </c>
    </row>
    <row r="45" spans="1:3" x14ac:dyDescent="0.3">
      <c r="A45" s="275" t="s">
        <v>1713</v>
      </c>
      <c r="B45" s="269" t="s">
        <v>1712</v>
      </c>
      <c r="C45" s="220" t="s">
        <v>50</v>
      </c>
    </row>
    <row r="46" spans="1:3" x14ac:dyDescent="0.3">
      <c r="A46" s="275" t="s">
        <v>1711</v>
      </c>
      <c r="B46" s="269" t="s">
        <v>1710</v>
      </c>
      <c r="C46" s="220" t="s">
        <v>1709</v>
      </c>
    </row>
    <row r="47" spans="1:3" x14ac:dyDescent="0.3">
      <c r="A47" s="275" t="s">
        <v>1708</v>
      </c>
      <c r="B47" s="269" t="s">
        <v>1707</v>
      </c>
      <c r="C47" s="220" t="s">
        <v>1706</v>
      </c>
    </row>
    <row r="48" spans="1:3" outlineLevel="1" x14ac:dyDescent="0.3">
      <c r="A48" s="275" t="s">
        <v>1705</v>
      </c>
      <c r="B48" s="279" t="s">
        <v>1704</v>
      </c>
      <c r="C48" s="278" t="s">
        <v>1703</v>
      </c>
    </row>
    <row r="49" spans="1:3" outlineLevel="1" x14ac:dyDescent="0.3">
      <c r="A49" s="275" t="s">
        <v>1702</v>
      </c>
      <c r="B49" s="274"/>
      <c r="C49" s="278"/>
    </row>
    <row r="50" spans="1:3" outlineLevel="1" x14ac:dyDescent="0.3">
      <c r="A50" s="275" t="s">
        <v>1701</v>
      </c>
      <c r="B50" s="279"/>
      <c r="C50" s="278"/>
    </row>
    <row r="51" spans="1:3" ht="18" x14ac:dyDescent="0.3">
      <c r="A51" s="277"/>
      <c r="B51" s="277" t="s">
        <v>1700</v>
      </c>
      <c r="C51" s="276" t="s">
        <v>1699</v>
      </c>
    </row>
    <row r="52" spans="1:3" x14ac:dyDescent="0.3">
      <c r="A52" s="275" t="s">
        <v>1698</v>
      </c>
      <c r="B52" s="248" t="s">
        <v>1697</v>
      </c>
      <c r="C52" s="220"/>
    </row>
    <row r="53" spans="1:3" x14ac:dyDescent="0.3">
      <c r="A53" s="275" t="s">
        <v>1696</v>
      </c>
      <c r="B53" s="274"/>
      <c r="C53" s="273"/>
    </row>
    <row r="54" spans="1:3" x14ac:dyDescent="0.3">
      <c r="A54" s="275" t="s">
        <v>1695</v>
      </c>
      <c r="B54" s="274"/>
      <c r="C54" s="273"/>
    </row>
    <row r="55" spans="1:3" x14ac:dyDescent="0.3">
      <c r="A55" s="275" t="s">
        <v>1694</v>
      </c>
      <c r="B55" s="274"/>
      <c r="C55" s="273"/>
    </row>
    <row r="56" spans="1:3" x14ac:dyDescent="0.3">
      <c r="A56" s="275" t="s">
        <v>1693</v>
      </c>
      <c r="B56" s="274"/>
      <c r="C56" s="273"/>
    </row>
    <row r="57" spans="1:3" x14ac:dyDescent="0.3">
      <c r="A57" s="275" t="s">
        <v>1692</v>
      </c>
      <c r="B57" s="274"/>
      <c r="C57" s="273"/>
    </row>
    <row r="58" spans="1:3" x14ac:dyDescent="0.3">
      <c r="B58" s="268"/>
    </row>
    <row r="59" spans="1:3" x14ac:dyDescent="0.3">
      <c r="B59" s="268"/>
    </row>
    <row r="60" spans="1:3" x14ac:dyDescent="0.3">
      <c r="B60" s="268"/>
    </row>
    <row r="61" spans="1:3" x14ac:dyDescent="0.3">
      <c r="B61" s="268"/>
    </row>
    <row r="62" spans="1:3" x14ac:dyDescent="0.3">
      <c r="B62" s="268"/>
    </row>
    <row r="63" spans="1:3" x14ac:dyDescent="0.3">
      <c r="B63" s="268"/>
    </row>
    <row r="64" spans="1:3" x14ac:dyDescent="0.3">
      <c r="B64" s="268"/>
    </row>
    <row r="65" spans="2:2" x14ac:dyDescent="0.3">
      <c r="B65" s="268"/>
    </row>
    <row r="66" spans="2:2" x14ac:dyDescent="0.3">
      <c r="B66" s="268"/>
    </row>
    <row r="67" spans="2:2" x14ac:dyDescent="0.3">
      <c r="B67" s="268"/>
    </row>
    <row r="68" spans="2:2" x14ac:dyDescent="0.3">
      <c r="B68" s="268"/>
    </row>
    <row r="69" spans="2:2" x14ac:dyDescent="0.3">
      <c r="B69" s="268"/>
    </row>
    <row r="70" spans="2:2" x14ac:dyDescent="0.3">
      <c r="B70" s="268"/>
    </row>
    <row r="71" spans="2:2" x14ac:dyDescent="0.3">
      <c r="B71" s="268"/>
    </row>
    <row r="72" spans="2:2" x14ac:dyDescent="0.3">
      <c r="B72" s="268"/>
    </row>
    <row r="73" spans="2:2" x14ac:dyDescent="0.3">
      <c r="B73" s="268"/>
    </row>
    <row r="74" spans="2:2" x14ac:dyDescent="0.3">
      <c r="B74" s="268"/>
    </row>
    <row r="75" spans="2:2" x14ac:dyDescent="0.3">
      <c r="B75" s="268"/>
    </row>
    <row r="76" spans="2:2" x14ac:dyDescent="0.3">
      <c r="B76" s="268"/>
    </row>
    <row r="77" spans="2:2" x14ac:dyDescent="0.3">
      <c r="B77" s="268"/>
    </row>
    <row r="78" spans="2:2" x14ac:dyDescent="0.3">
      <c r="B78" s="268"/>
    </row>
    <row r="79" spans="2:2" x14ac:dyDescent="0.3">
      <c r="B79" s="268"/>
    </row>
    <row r="80" spans="2:2" x14ac:dyDescent="0.3">
      <c r="B80" s="268"/>
    </row>
    <row r="81" spans="2:2" x14ac:dyDescent="0.3">
      <c r="B81" s="268"/>
    </row>
    <row r="82" spans="2:2" x14ac:dyDescent="0.3">
      <c r="B82" s="268"/>
    </row>
    <row r="83" spans="2:2" x14ac:dyDescent="0.3">
      <c r="B83" s="268"/>
    </row>
    <row r="84" spans="2:2" x14ac:dyDescent="0.3">
      <c r="B84" s="268"/>
    </row>
    <row r="85" spans="2:2" x14ac:dyDescent="0.3">
      <c r="B85" s="268"/>
    </row>
    <row r="86" spans="2:2" x14ac:dyDescent="0.3">
      <c r="B86" s="268"/>
    </row>
    <row r="87" spans="2:2" x14ac:dyDescent="0.3">
      <c r="B87" s="268"/>
    </row>
    <row r="88" spans="2:2" x14ac:dyDescent="0.3">
      <c r="B88" s="268"/>
    </row>
    <row r="89" spans="2:2" x14ac:dyDescent="0.3">
      <c r="B89" s="268"/>
    </row>
    <row r="90" spans="2:2" x14ac:dyDescent="0.3">
      <c r="B90" s="268"/>
    </row>
    <row r="91" spans="2:2" x14ac:dyDescent="0.3">
      <c r="B91" s="268"/>
    </row>
    <row r="92" spans="2:2" x14ac:dyDescent="0.3">
      <c r="B92" s="268"/>
    </row>
    <row r="93" spans="2:2" x14ac:dyDescent="0.3">
      <c r="B93" s="268"/>
    </row>
    <row r="94" spans="2:2" x14ac:dyDescent="0.3">
      <c r="B94" s="268"/>
    </row>
    <row r="95" spans="2:2" x14ac:dyDescent="0.3">
      <c r="B95" s="268"/>
    </row>
    <row r="96" spans="2:2" x14ac:dyDescent="0.3">
      <c r="B96" s="268"/>
    </row>
    <row r="97" spans="2:2" x14ac:dyDescent="0.3">
      <c r="B97" s="268"/>
    </row>
    <row r="98" spans="2:2" x14ac:dyDescent="0.3">
      <c r="B98" s="268"/>
    </row>
    <row r="99" spans="2:2" x14ac:dyDescent="0.3">
      <c r="B99" s="268"/>
    </row>
    <row r="100" spans="2:2" x14ac:dyDescent="0.3">
      <c r="B100" s="268"/>
    </row>
    <row r="101" spans="2:2" x14ac:dyDescent="0.3">
      <c r="B101" s="268"/>
    </row>
    <row r="102" spans="2:2" x14ac:dyDescent="0.3">
      <c r="B102" s="268"/>
    </row>
    <row r="103" spans="2:2" x14ac:dyDescent="0.3">
      <c r="B103" s="272"/>
    </row>
    <row r="104" spans="2:2" x14ac:dyDescent="0.3">
      <c r="B104" s="272"/>
    </row>
    <row r="105" spans="2:2" x14ac:dyDescent="0.3">
      <c r="B105" s="272"/>
    </row>
    <row r="106" spans="2:2" x14ac:dyDescent="0.3">
      <c r="B106" s="272"/>
    </row>
    <row r="107" spans="2:2" x14ac:dyDescent="0.3">
      <c r="B107" s="272"/>
    </row>
    <row r="108" spans="2:2" x14ac:dyDescent="0.3">
      <c r="B108" s="272"/>
    </row>
    <row r="109" spans="2:2" x14ac:dyDescent="0.3">
      <c r="B109" s="272"/>
    </row>
    <row r="110" spans="2:2" x14ac:dyDescent="0.3">
      <c r="B110" s="272"/>
    </row>
    <row r="111" spans="2:2" x14ac:dyDescent="0.3">
      <c r="B111" s="272"/>
    </row>
    <row r="112" spans="2:2" x14ac:dyDescent="0.3">
      <c r="B112" s="272"/>
    </row>
    <row r="113" spans="2:2" x14ac:dyDescent="0.3">
      <c r="B113" s="268"/>
    </row>
    <row r="114" spans="2:2" x14ac:dyDescent="0.3">
      <c r="B114" s="268"/>
    </row>
    <row r="115" spans="2:2" x14ac:dyDescent="0.3">
      <c r="B115" s="268"/>
    </row>
    <row r="116" spans="2:2" x14ac:dyDescent="0.3">
      <c r="B116" s="268"/>
    </row>
    <row r="117" spans="2:2" x14ac:dyDescent="0.3">
      <c r="B117" s="268"/>
    </row>
    <row r="118" spans="2:2" x14ac:dyDescent="0.3">
      <c r="B118" s="268"/>
    </row>
    <row r="119" spans="2:2" x14ac:dyDescent="0.3">
      <c r="B119" s="268"/>
    </row>
    <row r="120" spans="2:2" x14ac:dyDescent="0.3">
      <c r="B120" s="268"/>
    </row>
    <row r="121" spans="2:2" x14ac:dyDescent="0.3">
      <c r="B121" s="271"/>
    </row>
    <row r="122" spans="2:2" x14ac:dyDescent="0.3">
      <c r="B122" s="268"/>
    </row>
    <row r="123" spans="2:2" x14ac:dyDescent="0.3">
      <c r="B123" s="268"/>
    </row>
    <row r="124" spans="2:2" x14ac:dyDescent="0.3">
      <c r="B124" s="268"/>
    </row>
    <row r="125" spans="2:2" x14ac:dyDescent="0.3">
      <c r="B125" s="268"/>
    </row>
    <row r="126" spans="2:2" x14ac:dyDescent="0.3">
      <c r="B126" s="268"/>
    </row>
    <row r="127" spans="2:2" x14ac:dyDescent="0.3">
      <c r="B127" s="268"/>
    </row>
    <row r="128" spans="2:2" x14ac:dyDescent="0.3">
      <c r="B128" s="268"/>
    </row>
    <row r="129" spans="2:2" x14ac:dyDescent="0.3">
      <c r="B129" s="268"/>
    </row>
    <row r="130" spans="2:2" x14ac:dyDescent="0.3">
      <c r="B130" s="268"/>
    </row>
    <row r="131" spans="2:2" x14ac:dyDescent="0.3">
      <c r="B131" s="268"/>
    </row>
    <row r="132" spans="2:2" x14ac:dyDescent="0.3">
      <c r="B132" s="268"/>
    </row>
    <row r="133" spans="2:2" x14ac:dyDescent="0.3">
      <c r="B133" s="268"/>
    </row>
    <row r="134" spans="2:2" x14ac:dyDescent="0.3">
      <c r="B134" s="268"/>
    </row>
    <row r="135" spans="2:2" x14ac:dyDescent="0.3">
      <c r="B135" s="268"/>
    </row>
    <row r="136" spans="2:2" x14ac:dyDescent="0.3">
      <c r="B136" s="268"/>
    </row>
    <row r="137" spans="2:2" x14ac:dyDescent="0.3">
      <c r="B137" s="268"/>
    </row>
    <row r="138" spans="2:2" x14ac:dyDescent="0.3">
      <c r="B138" s="268"/>
    </row>
    <row r="140" spans="2:2" x14ac:dyDescent="0.3">
      <c r="B140" s="268"/>
    </row>
    <row r="141" spans="2:2" x14ac:dyDescent="0.3">
      <c r="B141" s="268"/>
    </row>
    <row r="142" spans="2:2" x14ac:dyDescent="0.3">
      <c r="B142" s="268"/>
    </row>
    <row r="147" spans="2:2" x14ac:dyDescent="0.3">
      <c r="B147" s="267"/>
    </row>
    <row r="148" spans="2:2" x14ac:dyDescent="0.3">
      <c r="B148" s="270"/>
    </row>
    <row r="154" spans="2:2" x14ac:dyDescent="0.3">
      <c r="B154" s="269"/>
    </row>
    <row r="155" spans="2:2" x14ac:dyDescent="0.3">
      <c r="B155" s="268"/>
    </row>
    <row r="157" spans="2:2" x14ac:dyDescent="0.3">
      <c r="B157" s="268"/>
    </row>
    <row r="158" spans="2:2" x14ac:dyDescent="0.3">
      <c r="B158" s="268"/>
    </row>
    <row r="159" spans="2:2" x14ac:dyDescent="0.3">
      <c r="B159" s="268"/>
    </row>
    <row r="160" spans="2:2" x14ac:dyDescent="0.3">
      <c r="B160" s="268"/>
    </row>
    <row r="161" spans="2:2" x14ac:dyDescent="0.3">
      <c r="B161" s="268"/>
    </row>
    <row r="162" spans="2:2" x14ac:dyDescent="0.3">
      <c r="B162" s="268"/>
    </row>
    <row r="163" spans="2:2" x14ac:dyDescent="0.3">
      <c r="B163" s="268"/>
    </row>
    <row r="164" spans="2:2" x14ac:dyDescent="0.3">
      <c r="B164" s="268"/>
    </row>
    <row r="165" spans="2:2" x14ac:dyDescent="0.3">
      <c r="B165" s="268"/>
    </row>
    <row r="166" spans="2:2" x14ac:dyDescent="0.3">
      <c r="B166" s="268"/>
    </row>
    <row r="167" spans="2:2" x14ac:dyDescent="0.3">
      <c r="B167" s="268"/>
    </row>
    <row r="168" spans="2:2" x14ac:dyDescent="0.3">
      <c r="B168" s="268"/>
    </row>
    <row r="265" spans="2:2" x14ac:dyDescent="0.3">
      <c r="B265" s="248"/>
    </row>
    <row r="266" spans="2:2" x14ac:dyDescent="0.3">
      <c r="B266" s="268"/>
    </row>
    <row r="267" spans="2:2" x14ac:dyDescent="0.3">
      <c r="B267" s="268"/>
    </row>
    <row r="270" spans="2:2" x14ac:dyDescent="0.3">
      <c r="B270" s="268"/>
    </row>
    <row r="286" spans="2:2" x14ac:dyDescent="0.3">
      <c r="B286" s="248"/>
    </row>
    <row r="316" spans="2:2" x14ac:dyDescent="0.3">
      <c r="B316" s="267"/>
    </row>
    <row r="317" spans="2:2" x14ac:dyDescent="0.3">
      <c r="B317" s="268"/>
    </row>
    <row r="319" spans="2:2" x14ac:dyDescent="0.3">
      <c r="B319" s="268"/>
    </row>
    <row r="320" spans="2:2" x14ac:dyDescent="0.3">
      <c r="B320" s="268"/>
    </row>
    <row r="321" spans="2:2" x14ac:dyDescent="0.3">
      <c r="B321" s="268"/>
    </row>
    <row r="322" spans="2:2" x14ac:dyDescent="0.3">
      <c r="B322" s="268"/>
    </row>
    <row r="323" spans="2:2" x14ac:dyDescent="0.3">
      <c r="B323" s="268"/>
    </row>
    <row r="324" spans="2:2" x14ac:dyDescent="0.3">
      <c r="B324" s="268"/>
    </row>
    <row r="325" spans="2:2" x14ac:dyDescent="0.3">
      <c r="B325" s="268"/>
    </row>
    <row r="326" spans="2:2" x14ac:dyDescent="0.3">
      <c r="B326" s="268"/>
    </row>
    <row r="327" spans="2:2" x14ac:dyDescent="0.3">
      <c r="B327" s="268"/>
    </row>
    <row r="328" spans="2:2" x14ac:dyDescent="0.3">
      <c r="B328" s="268"/>
    </row>
    <row r="329" spans="2:2" x14ac:dyDescent="0.3">
      <c r="B329" s="268"/>
    </row>
    <row r="330" spans="2:2" x14ac:dyDescent="0.3">
      <c r="B330" s="268"/>
    </row>
    <row r="342" spans="2:2" x14ac:dyDescent="0.3">
      <c r="B342" s="268"/>
    </row>
    <row r="343" spans="2:2" x14ac:dyDescent="0.3">
      <c r="B343" s="268"/>
    </row>
    <row r="344" spans="2:2" x14ac:dyDescent="0.3">
      <c r="B344" s="268"/>
    </row>
    <row r="345" spans="2:2" x14ac:dyDescent="0.3">
      <c r="B345" s="268"/>
    </row>
    <row r="346" spans="2:2" x14ac:dyDescent="0.3">
      <c r="B346" s="268"/>
    </row>
    <row r="347" spans="2:2" x14ac:dyDescent="0.3">
      <c r="B347" s="268"/>
    </row>
    <row r="348" spans="2:2" x14ac:dyDescent="0.3">
      <c r="B348" s="268"/>
    </row>
    <row r="349" spans="2:2" x14ac:dyDescent="0.3">
      <c r="B349" s="268"/>
    </row>
    <row r="350" spans="2:2" x14ac:dyDescent="0.3">
      <c r="B350" s="268"/>
    </row>
    <row r="352" spans="2:2" x14ac:dyDescent="0.3">
      <c r="B352" s="268"/>
    </row>
    <row r="353" spans="2:2" x14ac:dyDescent="0.3">
      <c r="B353" s="268"/>
    </row>
    <row r="354" spans="2:2" x14ac:dyDescent="0.3">
      <c r="B354" s="268"/>
    </row>
    <row r="355" spans="2:2" x14ac:dyDescent="0.3">
      <c r="B355" s="268"/>
    </row>
    <row r="356" spans="2:2" x14ac:dyDescent="0.3">
      <c r="B356" s="268"/>
    </row>
    <row r="358" spans="2:2" x14ac:dyDescent="0.3">
      <c r="B358" s="268"/>
    </row>
    <row r="361" spans="2:2" x14ac:dyDescent="0.3">
      <c r="B361" s="268"/>
    </row>
    <row r="364" spans="2:2" x14ac:dyDescent="0.3">
      <c r="B364" s="268"/>
    </row>
    <row r="365" spans="2:2" x14ac:dyDescent="0.3">
      <c r="B365" s="268"/>
    </row>
    <row r="366" spans="2:2" x14ac:dyDescent="0.3">
      <c r="B366" s="268"/>
    </row>
    <row r="367" spans="2:2" x14ac:dyDescent="0.3">
      <c r="B367" s="268"/>
    </row>
    <row r="368" spans="2:2" x14ac:dyDescent="0.3">
      <c r="B368" s="268"/>
    </row>
    <row r="369" spans="2:2" x14ac:dyDescent="0.3">
      <c r="B369" s="268"/>
    </row>
    <row r="370" spans="2:2" x14ac:dyDescent="0.3">
      <c r="B370" s="268"/>
    </row>
    <row r="371" spans="2:2" x14ac:dyDescent="0.3">
      <c r="B371" s="268"/>
    </row>
    <row r="372" spans="2:2" x14ac:dyDescent="0.3">
      <c r="B372" s="268"/>
    </row>
    <row r="373" spans="2:2" x14ac:dyDescent="0.3">
      <c r="B373" s="268"/>
    </row>
    <row r="374" spans="2:2" x14ac:dyDescent="0.3">
      <c r="B374" s="268"/>
    </row>
    <row r="375" spans="2:2" x14ac:dyDescent="0.3">
      <c r="B375" s="268"/>
    </row>
    <row r="376" spans="2:2" x14ac:dyDescent="0.3">
      <c r="B376" s="268"/>
    </row>
    <row r="377" spans="2:2" x14ac:dyDescent="0.3">
      <c r="B377" s="268"/>
    </row>
    <row r="378" spans="2:2" x14ac:dyDescent="0.3">
      <c r="B378" s="268"/>
    </row>
    <row r="379" spans="2:2" x14ac:dyDescent="0.3">
      <c r="B379" s="268"/>
    </row>
    <row r="380" spans="2:2" x14ac:dyDescent="0.3">
      <c r="B380" s="268"/>
    </row>
    <row r="381" spans="2:2" x14ac:dyDescent="0.3">
      <c r="B381" s="268"/>
    </row>
    <row r="382" spans="2:2" x14ac:dyDescent="0.3">
      <c r="B382" s="268"/>
    </row>
    <row r="386" spans="2:2" x14ac:dyDescent="0.3">
      <c r="B386" s="267"/>
    </row>
    <row r="403" spans="2:2" x14ac:dyDescent="0.3">
      <c r="B403" s="26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49"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1"/>
  <sheetViews>
    <sheetView view="pageBreakPreview" zoomScale="60" zoomScaleNormal="100" workbookViewId="0">
      <selection activeCell="R22" sqref="R22"/>
    </sheetView>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0.44140625" customWidth="1"/>
    <col min="7" max="7" width="0.33203125" customWidth="1"/>
    <col min="8" max="8" width="5.44140625" customWidth="1"/>
    <col min="9" max="9" width="14.5546875" customWidth="1"/>
    <col min="10" max="10" width="0.5546875" customWidth="1"/>
    <col min="11" max="11" width="15.21875" customWidth="1"/>
    <col min="12" max="12" width="0.109375" customWidth="1"/>
    <col min="13" max="13" width="0.44140625" customWidth="1"/>
  </cols>
  <sheetData>
    <row r="1" spans="2:12" s="1" customFormat="1" ht="5.25" customHeight="1" x14ac:dyDescent="0.15"/>
    <row r="2" spans="2:12" s="1" customFormat="1" ht="3.75" customHeight="1" x14ac:dyDescent="0.15">
      <c r="B2" s="67"/>
    </row>
    <row r="3" spans="2:12" s="1" customFormat="1" ht="22.95" customHeight="1" x14ac:dyDescent="0.15">
      <c r="B3" s="67"/>
      <c r="D3" s="73" t="s">
        <v>14</v>
      </c>
      <c r="E3" s="73"/>
      <c r="F3" s="73"/>
      <c r="G3" s="73"/>
      <c r="H3" s="73"/>
      <c r="I3" s="73"/>
      <c r="J3" s="73"/>
      <c r="K3" s="73"/>
      <c r="L3" s="73"/>
    </row>
    <row r="4" spans="2:12" s="1" customFormat="1" ht="11.1" customHeight="1" x14ac:dyDescent="0.15">
      <c r="B4" s="67"/>
    </row>
    <row r="5" spans="2:12" s="1" customFormat="1" ht="3.75" customHeight="1" x14ac:dyDescent="0.15"/>
    <row r="6" spans="2:12" s="1" customFormat="1" ht="33" customHeight="1" x14ac:dyDescent="0.15">
      <c r="B6" s="69" t="s">
        <v>939</v>
      </c>
      <c r="C6" s="69"/>
      <c r="D6" s="69"/>
      <c r="E6" s="69"/>
      <c r="F6" s="69"/>
      <c r="G6" s="69"/>
      <c r="H6" s="69"/>
      <c r="I6" s="69"/>
      <c r="J6" s="69"/>
      <c r="K6" s="69"/>
    </row>
    <row r="7" spans="2:12" s="1" customFormat="1" ht="10.65" customHeight="1" x14ac:dyDescent="0.15"/>
    <row r="8" spans="2:12" s="1" customFormat="1" ht="19.2" customHeight="1" x14ac:dyDescent="0.15">
      <c r="B8" s="63" t="s">
        <v>940</v>
      </c>
      <c r="C8" s="63"/>
      <c r="D8" s="63"/>
      <c r="E8" s="63"/>
      <c r="F8" s="63"/>
      <c r="G8" s="63"/>
      <c r="H8" s="63"/>
      <c r="I8" s="63"/>
      <c r="J8" s="63"/>
      <c r="K8" s="63"/>
      <c r="L8" s="63"/>
    </row>
    <row r="9" spans="2:12" s="1" customFormat="1" ht="2.7" customHeight="1" x14ac:dyDescent="0.15"/>
    <row r="10" spans="2:12" s="1" customFormat="1" ht="3.75" customHeight="1" x14ac:dyDescent="0.15">
      <c r="B10" s="62" t="s">
        <v>940</v>
      </c>
    </row>
    <row r="11" spans="2:12" s="1" customFormat="1" ht="21.3" customHeight="1" x14ac:dyDescent="0.15">
      <c r="B11" s="62"/>
      <c r="C11" s="70">
        <v>45900</v>
      </c>
      <c r="D11" s="70"/>
    </row>
    <row r="12" spans="2:12" s="1" customFormat="1" ht="4.2" customHeight="1" x14ac:dyDescent="0.15">
      <c r="B12" s="62"/>
    </row>
    <row r="13" spans="2:12" s="1" customFormat="1" ht="6.9" customHeight="1" x14ac:dyDescent="0.15"/>
    <row r="14" spans="2:12" s="1" customFormat="1" ht="19.2" customHeight="1" x14ac:dyDescent="0.15">
      <c r="B14" s="63" t="s">
        <v>941</v>
      </c>
      <c r="C14" s="63"/>
      <c r="D14" s="63"/>
      <c r="E14" s="63"/>
      <c r="F14" s="63"/>
      <c r="G14" s="63"/>
      <c r="H14" s="63"/>
      <c r="I14" s="63"/>
      <c r="J14" s="63"/>
      <c r="K14" s="63"/>
      <c r="L14" s="63"/>
    </row>
    <row r="15" spans="2:12" s="1" customFormat="1" ht="12.75" customHeight="1" x14ac:dyDescent="0.15"/>
    <row r="16" spans="2:12" s="1" customFormat="1" ht="17.55" customHeight="1" x14ac:dyDescent="0.15">
      <c r="B16" s="64" t="s">
        <v>921</v>
      </c>
      <c r="C16" s="64"/>
      <c r="D16" s="71"/>
      <c r="E16" s="71"/>
      <c r="F16" s="71"/>
      <c r="G16" s="71"/>
      <c r="H16" s="71"/>
      <c r="I16" s="71"/>
      <c r="J16" s="71"/>
      <c r="K16" s="71"/>
    </row>
    <row r="17" spans="2:12" s="1" customFormat="1" ht="14.85" customHeight="1" x14ac:dyDescent="0.15">
      <c r="B17" s="65" t="s">
        <v>922</v>
      </c>
      <c r="C17" s="65"/>
      <c r="D17" s="65" t="s">
        <v>923</v>
      </c>
      <c r="E17" s="65"/>
      <c r="F17" s="65" t="s">
        <v>924</v>
      </c>
      <c r="G17" s="65"/>
      <c r="H17" s="65"/>
      <c r="I17" s="65"/>
      <c r="J17" s="65"/>
      <c r="K17" s="65"/>
    </row>
    <row r="18" spans="2:12" s="1" customFormat="1" ht="14.4" customHeight="1" x14ac:dyDescent="0.15"/>
    <row r="19" spans="2:12" s="1" customFormat="1" ht="16.5" customHeight="1" x14ac:dyDescent="0.15">
      <c r="B19" s="66" t="s">
        <v>925</v>
      </c>
      <c r="C19" s="66"/>
      <c r="D19" s="66"/>
      <c r="E19" s="66"/>
      <c r="F19" s="71"/>
      <c r="G19" s="71"/>
      <c r="H19" s="71"/>
      <c r="I19" s="71"/>
      <c r="J19" s="72"/>
      <c r="K19" s="72"/>
      <c r="L19" s="72"/>
    </row>
    <row r="20" spans="2:12" s="1" customFormat="1" ht="14.85" customHeight="1" x14ac:dyDescent="0.15">
      <c r="B20" s="68" t="s">
        <v>926</v>
      </c>
      <c r="C20" s="68"/>
      <c r="D20" s="68" t="s">
        <v>927</v>
      </c>
      <c r="E20" s="68"/>
      <c r="F20" s="68"/>
      <c r="G20" s="68" t="s">
        <v>928</v>
      </c>
      <c r="H20" s="68"/>
      <c r="I20" s="68"/>
      <c r="J20" s="68"/>
      <c r="K20" s="68"/>
      <c r="L20" s="68"/>
    </row>
    <row r="21" spans="2:12" s="1" customFormat="1" ht="14.4" customHeight="1" x14ac:dyDescent="0.15"/>
    <row r="22" spans="2:12" s="1" customFormat="1" ht="16.5" customHeight="1" x14ac:dyDescent="0.15">
      <c r="B22" s="66" t="s">
        <v>929</v>
      </c>
      <c r="C22" s="66"/>
      <c r="D22" s="66"/>
      <c r="E22" s="66"/>
      <c r="F22" s="66"/>
      <c r="G22" s="66"/>
      <c r="H22" s="71"/>
      <c r="I22" s="71"/>
      <c r="J22" s="71"/>
      <c r="K22" s="72"/>
      <c r="L22" s="72"/>
    </row>
    <row r="23" spans="2:12" s="1" customFormat="1" ht="14.85" customHeight="1" x14ac:dyDescent="0.15">
      <c r="B23" s="68" t="s">
        <v>930</v>
      </c>
      <c r="C23" s="68"/>
      <c r="D23" s="68" t="s">
        <v>931</v>
      </c>
      <c r="E23" s="68"/>
      <c r="F23" s="68"/>
      <c r="G23" s="68" t="s">
        <v>932</v>
      </c>
      <c r="H23" s="68"/>
      <c r="I23" s="68"/>
      <c r="J23" s="68"/>
      <c r="K23" s="68"/>
      <c r="L23" s="68"/>
    </row>
    <row r="24" spans="2:12" s="1" customFormat="1" ht="13.35" customHeight="1" x14ac:dyDescent="0.15"/>
    <row r="25" spans="2:12" s="1" customFormat="1" ht="14.85" customHeight="1" x14ac:dyDescent="0.15">
      <c r="B25" s="66" t="s">
        <v>933</v>
      </c>
      <c r="C25" s="66"/>
      <c r="D25" s="72"/>
      <c r="E25" s="72"/>
      <c r="F25" s="72"/>
      <c r="G25" s="72"/>
      <c r="H25" s="72"/>
      <c r="I25" s="72"/>
      <c r="J25" s="72"/>
      <c r="K25" s="72"/>
    </row>
    <row r="26" spans="2:12" s="1" customFormat="1" ht="14.85" customHeight="1" x14ac:dyDescent="0.15">
      <c r="B26" s="68" t="s">
        <v>934</v>
      </c>
      <c r="C26" s="68"/>
      <c r="D26" s="61"/>
      <c r="E26" s="61"/>
      <c r="F26" s="61"/>
      <c r="G26" s="61"/>
      <c r="H26" s="61"/>
      <c r="I26" s="61"/>
      <c r="J26" s="61"/>
      <c r="K26" s="61"/>
    </row>
    <row r="27" spans="2:12" s="1" customFormat="1" ht="11.1" customHeight="1" x14ac:dyDescent="0.15"/>
    <row r="28" spans="2:12" s="1" customFormat="1" ht="14.85" customHeight="1" x14ac:dyDescent="0.15">
      <c r="B28" s="66" t="s">
        <v>935</v>
      </c>
      <c r="C28" s="66"/>
      <c r="D28" s="66"/>
      <c r="E28" s="66"/>
      <c r="F28" s="66"/>
      <c r="G28" s="66"/>
      <c r="H28" s="66"/>
      <c r="I28" s="66"/>
      <c r="J28" s="66"/>
      <c r="K28" s="66"/>
    </row>
    <row r="29" spans="2:12" s="1" customFormat="1" ht="14.85" customHeight="1" x14ac:dyDescent="0.15">
      <c r="B29" s="68" t="s">
        <v>936</v>
      </c>
      <c r="C29" s="68"/>
      <c r="D29" s="68"/>
      <c r="E29" s="68"/>
      <c r="F29" s="68"/>
      <c r="G29" s="68"/>
      <c r="H29" s="68"/>
      <c r="I29" s="68"/>
      <c r="J29" s="68"/>
      <c r="K29" s="68"/>
    </row>
    <row r="30" spans="2:12" s="1" customFormat="1" ht="14.85" customHeight="1" x14ac:dyDescent="0.15">
      <c r="B30" s="68" t="s">
        <v>937</v>
      </c>
      <c r="C30" s="68"/>
      <c r="D30" s="68"/>
      <c r="E30" s="68"/>
      <c r="F30" s="68"/>
      <c r="G30" s="68"/>
      <c r="H30" s="68"/>
      <c r="I30" s="68"/>
      <c r="J30" s="68"/>
      <c r="K30" s="68"/>
    </row>
    <row r="31" spans="2:12" s="1" customFormat="1" ht="14.85" customHeight="1" x14ac:dyDescent="0.15">
      <c r="B31" s="68" t="s">
        <v>938</v>
      </c>
      <c r="C31" s="68"/>
      <c r="D31" s="68"/>
      <c r="E31" s="68"/>
      <c r="F31" s="68"/>
      <c r="G31" s="68"/>
      <c r="H31" s="68"/>
      <c r="I31" s="68"/>
      <c r="J31" s="68"/>
      <c r="K31" s="68"/>
    </row>
  </sheetData>
  <mergeCells count="35">
    <mergeCell ref="G20:L20"/>
    <mergeCell ref="G23:L23"/>
    <mergeCell ref="H22:J22"/>
    <mergeCell ref="I25:K25"/>
    <mergeCell ref="I26:K26"/>
    <mergeCell ref="K22:L22"/>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E16"/>
    <mergeCell ref="D17:E17"/>
    <mergeCell ref="D20:F20"/>
    <mergeCell ref="D23:F23"/>
    <mergeCell ref="D25:H25"/>
    <mergeCell ref="D3:L3"/>
    <mergeCell ref="F16:K16"/>
    <mergeCell ref="F17:K17"/>
    <mergeCell ref="B10:B12"/>
    <mergeCell ref="B14:L14"/>
    <mergeCell ref="B16:C16"/>
    <mergeCell ref="B17:C17"/>
    <mergeCell ref="B19:E19"/>
    <mergeCell ref="F19:I19"/>
    <mergeCell ref="J19:L19"/>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23"/>
  <sheetViews>
    <sheetView zoomScaleNormal="100" workbookViewId="0"/>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7"/>
      <c r="C2" s="67"/>
      <c r="D2" s="67"/>
      <c r="E2" s="73" t="s">
        <v>14</v>
      </c>
      <c r="F2" s="73"/>
      <c r="G2" s="73"/>
      <c r="H2" s="73"/>
      <c r="I2" s="73"/>
      <c r="J2" s="73"/>
    </row>
    <row r="3" spans="2:17" s="1" customFormat="1" ht="14.85" customHeight="1" x14ac:dyDescent="0.15">
      <c r="B3" s="67"/>
      <c r="C3" s="67"/>
      <c r="D3" s="67"/>
    </row>
    <row r="4" spans="2:17" s="1" customFormat="1" ht="2.7" customHeight="1" x14ac:dyDescent="0.15"/>
    <row r="5" spans="2:17" s="1" customFormat="1" ht="33" customHeight="1" x14ac:dyDescent="0.15">
      <c r="C5" s="69" t="s">
        <v>968</v>
      </c>
      <c r="D5" s="69"/>
      <c r="E5" s="69"/>
      <c r="F5" s="69"/>
      <c r="G5" s="69"/>
      <c r="H5" s="69"/>
      <c r="I5" s="69"/>
      <c r="J5" s="69"/>
      <c r="K5" s="69"/>
    </row>
    <row r="6" spans="2:17" s="1" customFormat="1" ht="5.25" customHeight="1" x14ac:dyDescent="0.15"/>
    <row r="7" spans="2:17" s="1" customFormat="1" ht="19.2" customHeight="1" x14ac:dyDescent="0.15">
      <c r="C7" s="63" t="s">
        <v>969</v>
      </c>
      <c r="D7" s="63"/>
      <c r="E7" s="63"/>
      <c r="F7" s="63"/>
      <c r="G7" s="63"/>
      <c r="H7" s="63"/>
      <c r="I7" s="63"/>
      <c r="J7" s="63"/>
      <c r="K7" s="63"/>
      <c r="L7" s="63"/>
      <c r="M7" s="63"/>
      <c r="N7" s="63"/>
      <c r="O7" s="63"/>
      <c r="P7" s="63"/>
      <c r="Q7" s="63"/>
    </row>
    <row r="8" spans="2:17" s="1" customFormat="1" ht="4.2" customHeight="1" x14ac:dyDescent="0.15"/>
    <row r="9" spans="2:17" s="1" customFormat="1" ht="33.6" customHeight="1" x14ac:dyDescent="0.15">
      <c r="C9" s="9" t="s">
        <v>942</v>
      </c>
      <c r="D9" s="9" t="s">
        <v>943</v>
      </c>
      <c r="E9" s="9" t="s">
        <v>944</v>
      </c>
      <c r="F9" s="76" t="s">
        <v>945</v>
      </c>
      <c r="G9" s="76"/>
      <c r="H9" s="10" t="s">
        <v>946</v>
      </c>
      <c r="I9" s="9" t="s">
        <v>947</v>
      </c>
      <c r="J9" s="10" t="s">
        <v>948</v>
      </c>
      <c r="K9" s="9" t="s">
        <v>949</v>
      </c>
      <c r="L9" s="10" t="s">
        <v>950</v>
      </c>
      <c r="M9" s="10" t="s">
        <v>951</v>
      </c>
      <c r="N9" s="10" t="s">
        <v>952</v>
      </c>
      <c r="O9" s="10" t="s">
        <v>964</v>
      </c>
    </row>
    <row r="10" spans="2:17" s="1" customFormat="1" ht="11.1" customHeight="1" x14ac:dyDescent="0.15">
      <c r="C10" s="11" t="s">
        <v>953</v>
      </c>
      <c r="D10" s="11" t="s">
        <v>954</v>
      </c>
      <c r="E10" s="12">
        <v>750000000</v>
      </c>
      <c r="F10" s="74">
        <v>43181</v>
      </c>
      <c r="G10" s="74"/>
      <c r="H10" s="13">
        <v>46834</v>
      </c>
      <c r="I10" s="11" t="s">
        <v>1</v>
      </c>
      <c r="J10" s="11" t="s">
        <v>955</v>
      </c>
      <c r="K10" s="14">
        <v>8.7500000000000008E-3</v>
      </c>
      <c r="L10" s="11" t="s">
        <v>956</v>
      </c>
      <c r="M10" s="11" t="s">
        <v>957</v>
      </c>
      <c r="N10" s="15">
        <v>2.5589041095890401</v>
      </c>
      <c r="O10" s="11" t="s">
        <v>965</v>
      </c>
    </row>
    <row r="11" spans="2:17" s="1" customFormat="1" ht="11.1" customHeight="1" x14ac:dyDescent="0.15">
      <c r="C11" s="11" t="s">
        <v>958</v>
      </c>
      <c r="D11" s="11" t="s">
        <v>959</v>
      </c>
      <c r="E11" s="12">
        <v>500000000</v>
      </c>
      <c r="F11" s="74">
        <v>43377</v>
      </c>
      <c r="G11" s="74"/>
      <c r="H11" s="13">
        <v>45934</v>
      </c>
      <c r="I11" s="11" t="s">
        <v>1</v>
      </c>
      <c r="J11" s="11" t="s">
        <v>955</v>
      </c>
      <c r="K11" s="14">
        <v>6.2500000000000003E-3</v>
      </c>
      <c r="L11" s="11" t="s">
        <v>956</v>
      </c>
      <c r="M11" s="11" t="s">
        <v>960</v>
      </c>
      <c r="N11" s="15">
        <v>9.3150684931506897E-2</v>
      </c>
      <c r="O11" s="11" t="s">
        <v>966</v>
      </c>
    </row>
    <row r="12" spans="2:17" s="1" customFormat="1" ht="11.1" customHeight="1" x14ac:dyDescent="0.15">
      <c r="C12" s="11" t="s">
        <v>961</v>
      </c>
      <c r="D12" s="11" t="s">
        <v>962</v>
      </c>
      <c r="E12" s="12">
        <v>1000000000</v>
      </c>
      <c r="F12" s="74">
        <v>45229</v>
      </c>
      <c r="G12" s="74"/>
      <c r="H12" s="13">
        <v>47056</v>
      </c>
      <c r="I12" s="11" t="s">
        <v>1</v>
      </c>
      <c r="J12" s="11" t="s">
        <v>955</v>
      </c>
      <c r="K12" s="14">
        <v>3.7499999999999999E-2</v>
      </c>
      <c r="L12" s="11" t="s">
        <v>956</v>
      </c>
      <c r="M12" s="11" t="s">
        <v>963</v>
      </c>
      <c r="N12" s="15">
        <v>3.1671232876712301</v>
      </c>
      <c r="O12" s="11" t="s">
        <v>967</v>
      </c>
    </row>
    <row r="13" spans="2:17" s="1" customFormat="1" ht="11.1" customHeight="1" x14ac:dyDescent="0.15">
      <c r="C13" s="16"/>
      <c r="D13" s="17"/>
      <c r="E13" s="18">
        <v>2250000000</v>
      </c>
      <c r="F13" s="75"/>
      <c r="G13" s="75"/>
      <c r="H13" s="16"/>
      <c r="I13" s="16"/>
      <c r="J13" s="16"/>
      <c r="K13" s="16"/>
      <c r="L13" s="16"/>
      <c r="M13" s="16"/>
      <c r="N13" s="16"/>
      <c r="O13" s="16"/>
    </row>
    <row r="14" spans="2:17" s="1" customFormat="1" ht="5.85" customHeight="1" x14ac:dyDescent="0.15"/>
    <row r="15" spans="2:17" s="1" customFormat="1" ht="19.649999999999999" customHeight="1" x14ac:dyDescent="0.15">
      <c r="C15" s="63" t="s">
        <v>970</v>
      </c>
      <c r="D15" s="63"/>
      <c r="E15" s="63"/>
      <c r="F15" s="63"/>
      <c r="G15" s="63"/>
      <c r="H15" s="63"/>
      <c r="I15" s="63"/>
      <c r="J15" s="63"/>
      <c r="K15" s="63"/>
      <c r="L15" s="63"/>
      <c r="M15" s="63"/>
      <c r="N15" s="63"/>
      <c r="O15" s="63"/>
      <c r="P15" s="63"/>
    </row>
    <row r="16" spans="2:17" s="1" customFormat="1" ht="2.7" customHeight="1" x14ac:dyDescent="0.15"/>
    <row r="17" spans="3:8" s="1" customFormat="1" ht="14.85" customHeight="1" x14ac:dyDescent="0.15">
      <c r="C17" s="68" t="s">
        <v>971</v>
      </c>
      <c r="G17" s="77">
        <v>2250000000</v>
      </c>
      <c r="H17" s="77"/>
    </row>
    <row r="18" spans="3:8" s="1" customFormat="1" ht="0.45" customHeight="1" x14ac:dyDescent="0.15">
      <c r="C18" s="68"/>
      <c r="G18" s="78"/>
      <c r="H18" s="80">
        <v>2.0972222222222201E-2</v>
      </c>
    </row>
    <row r="19" spans="3:8" s="1" customFormat="1" ht="14.4" customHeight="1" x14ac:dyDescent="0.15">
      <c r="C19" s="68" t="s">
        <v>972</v>
      </c>
      <c r="D19" s="68"/>
      <c r="G19" s="78"/>
      <c r="H19" s="80"/>
    </row>
    <row r="20" spans="3:8" s="1" customFormat="1" ht="1.05" customHeight="1" x14ac:dyDescent="0.15">
      <c r="C20" s="68"/>
      <c r="D20" s="68"/>
      <c r="G20" s="79"/>
      <c r="H20" s="81">
        <v>2.2812785388127899</v>
      </c>
    </row>
    <row r="21" spans="3:8" s="1" customFormat="1" ht="13.8" customHeight="1" x14ac:dyDescent="0.15">
      <c r="C21" s="68" t="s">
        <v>973</v>
      </c>
      <c r="D21" s="68"/>
      <c r="G21" s="79"/>
      <c r="H21" s="81"/>
    </row>
    <row r="22" spans="3:8" s="1" customFormat="1" ht="2.1" customHeight="1" x14ac:dyDescent="0.15">
      <c r="C22" s="68"/>
      <c r="D22" s="68"/>
    </row>
    <row r="23" spans="3:8" s="1" customFormat="1" ht="15.9" customHeight="1" x14ac:dyDescent="0.15">
      <c r="C23" s="19" t="s">
        <v>974</v>
      </c>
    </row>
  </sheetData>
  <mergeCells count="18">
    <mergeCell ref="H18:H19"/>
    <mergeCell ref="H20:H21"/>
    <mergeCell ref="B2:D3"/>
    <mergeCell ref="C15:P15"/>
    <mergeCell ref="C17:C18"/>
    <mergeCell ref="C19:D20"/>
    <mergeCell ref="C21:D22"/>
    <mergeCell ref="C5:K5"/>
    <mergeCell ref="C7:Q7"/>
    <mergeCell ref="E2:J2"/>
    <mergeCell ref="F10:G10"/>
    <mergeCell ref="F11:G11"/>
    <mergeCell ref="F12:G12"/>
    <mergeCell ref="F13:G13"/>
    <mergeCell ref="F9:G9"/>
    <mergeCell ref="G17:H17"/>
    <mergeCell ref="G18:G19"/>
    <mergeCell ref="G20:G21"/>
  </mergeCells>
  <pageMargins left="0.7" right="0.7" top="0.75" bottom="0.75" header="0.3" footer="0.3"/>
  <pageSetup paperSize="9" orientation="landscape" r:id="rId1"/>
  <headerFooter alignWithMargins="0">
    <oddFooter>&amp;R_x000D_&amp;1#&amp;"Calibri"&amp;10&amp;K0078D7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0"/>
  <sheetViews>
    <sheetView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7"/>
    </row>
    <row r="3" spans="2:7" s="1" customFormat="1" ht="22.95" customHeight="1" x14ac:dyDescent="0.15">
      <c r="B3" s="67"/>
      <c r="C3" s="73" t="s">
        <v>14</v>
      </c>
      <c r="D3" s="73"/>
      <c r="E3" s="73"/>
      <c r="F3" s="73"/>
      <c r="G3" s="73"/>
    </row>
    <row r="4" spans="2:7" s="1" customFormat="1" ht="7.5" customHeight="1" x14ac:dyDescent="0.15">
      <c r="B4" s="67"/>
    </row>
    <row r="5" spans="2:7" s="1" customFormat="1" ht="4.2" customHeight="1" x14ac:dyDescent="0.15"/>
    <row r="6" spans="2:7" s="1" customFormat="1" ht="33" customHeight="1" x14ac:dyDescent="0.15">
      <c r="B6" s="69" t="s">
        <v>992</v>
      </c>
      <c r="C6" s="69"/>
      <c r="D6" s="69"/>
      <c r="E6" s="69"/>
      <c r="F6" s="69"/>
    </row>
    <row r="7" spans="2:7" s="1" customFormat="1" ht="9.6" customHeight="1" x14ac:dyDescent="0.15"/>
    <row r="8" spans="2:7" s="1" customFormat="1" ht="19.2" customHeight="1" x14ac:dyDescent="0.15">
      <c r="B8" s="82" t="s">
        <v>993</v>
      </c>
      <c r="C8" s="82"/>
      <c r="D8" s="82"/>
      <c r="E8" s="82"/>
      <c r="F8" s="82"/>
    </row>
    <row r="9" spans="2:7" s="1" customFormat="1" ht="12.75" customHeight="1" x14ac:dyDescent="0.15"/>
    <row r="10" spans="2:7" s="1" customFormat="1" ht="15.9" customHeight="1" x14ac:dyDescent="0.15">
      <c r="B10" s="5" t="s">
        <v>975</v>
      </c>
      <c r="C10" s="20" t="s">
        <v>976</v>
      </c>
      <c r="D10" s="20" t="s">
        <v>977</v>
      </c>
      <c r="E10" s="20" t="s">
        <v>978</v>
      </c>
    </row>
    <row r="11" spans="2:7" s="1" customFormat="1" ht="14.85" customHeight="1" x14ac:dyDescent="0.15">
      <c r="B11" s="6" t="s">
        <v>979</v>
      </c>
      <c r="C11" s="21" t="s">
        <v>980</v>
      </c>
      <c r="D11" s="21" t="s">
        <v>981</v>
      </c>
      <c r="E11" s="21" t="s">
        <v>982</v>
      </c>
    </row>
    <row r="12" spans="2:7" s="1" customFormat="1" ht="14.85" customHeight="1" x14ac:dyDescent="0.15">
      <c r="B12" s="6" t="s">
        <v>983</v>
      </c>
      <c r="C12" s="21" t="s">
        <v>984</v>
      </c>
      <c r="D12" s="21" t="s">
        <v>981</v>
      </c>
      <c r="E12" s="21" t="s">
        <v>985</v>
      </c>
    </row>
    <row r="13" spans="2:7" s="1" customFormat="1" ht="14.85" customHeight="1" x14ac:dyDescent="0.15">
      <c r="B13" s="6" t="s">
        <v>986</v>
      </c>
      <c r="C13" s="21" t="s">
        <v>987</v>
      </c>
      <c r="D13" s="21" t="s">
        <v>981</v>
      </c>
      <c r="E13" s="21" t="s">
        <v>988</v>
      </c>
    </row>
    <row r="14" spans="2:7" s="1" customFormat="1" ht="28.8" customHeight="1" x14ac:dyDescent="0.15"/>
    <row r="15" spans="2:7" s="1" customFormat="1" ht="19.2" customHeight="1" x14ac:dyDescent="0.15">
      <c r="B15" s="82" t="s">
        <v>994</v>
      </c>
      <c r="C15" s="82"/>
      <c r="D15" s="82"/>
      <c r="E15" s="82"/>
      <c r="F15" s="82"/>
    </row>
    <row r="16" spans="2:7" s="1" customFormat="1" ht="15.9" customHeight="1" x14ac:dyDescent="0.15"/>
    <row r="17" spans="2:4" s="1" customFormat="1" ht="15.9" customHeight="1" x14ac:dyDescent="0.15">
      <c r="B17" s="5" t="s">
        <v>975</v>
      </c>
      <c r="C17" s="20" t="s">
        <v>976</v>
      </c>
      <c r="D17" s="20" t="s">
        <v>977</v>
      </c>
    </row>
    <row r="18" spans="2:4" s="1" customFormat="1" ht="14.85" customHeight="1" x14ac:dyDescent="0.15">
      <c r="B18" s="6" t="s">
        <v>979</v>
      </c>
      <c r="C18" s="21" t="s">
        <v>989</v>
      </c>
      <c r="D18" s="21"/>
    </row>
    <row r="19" spans="2:4" s="1" customFormat="1" ht="14.85" customHeight="1" x14ac:dyDescent="0.15">
      <c r="B19" s="6" t="s">
        <v>983</v>
      </c>
      <c r="C19" s="21" t="s">
        <v>990</v>
      </c>
      <c r="D19" s="21" t="s">
        <v>981</v>
      </c>
    </row>
    <row r="20" spans="2:4" s="1" customFormat="1" ht="14.85" customHeight="1" x14ac:dyDescent="0.15">
      <c r="B20" s="6" t="s">
        <v>986</v>
      </c>
      <c r="C20" s="21" t="s">
        <v>991</v>
      </c>
      <c r="D20" s="21" t="s">
        <v>981</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57"/>
  <sheetViews>
    <sheetView view="pageBreakPreview" zoomScale="60"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7"/>
    </row>
    <row r="2" spans="2:4" s="1" customFormat="1" ht="22.95" customHeight="1" x14ac:dyDescent="0.15">
      <c r="B2" s="67"/>
      <c r="C2" s="7" t="s">
        <v>14</v>
      </c>
    </row>
    <row r="3" spans="2:4" s="1" customFormat="1" ht="5.85" customHeight="1" x14ac:dyDescent="0.15">
      <c r="B3" s="67"/>
      <c r="C3" s="83"/>
    </row>
    <row r="4" spans="2:4" s="1" customFormat="1" ht="11.1" customHeight="1" x14ac:dyDescent="0.15">
      <c r="C4" s="83"/>
    </row>
    <row r="5" spans="2:4" s="1" customFormat="1" ht="33" customHeight="1" x14ac:dyDescent="0.15">
      <c r="B5" s="69" t="s">
        <v>1050</v>
      </c>
      <c r="C5" s="69"/>
    </row>
    <row r="6" spans="2:4" s="1" customFormat="1" ht="14.4" customHeight="1" x14ac:dyDescent="0.15">
      <c r="B6" s="6" t="s">
        <v>1051</v>
      </c>
    </row>
    <row r="7" spans="2:4" s="1" customFormat="1" ht="2.1" customHeight="1" x14ac:dyDescent="0.15"/>
    <row r="8" spans="2:4" s="1" customFormat="1" ht="19.2" customHeight="1" x14ac:dyDescent="0.15">
      <c r="B8" s="63" t="s">
        <v>1052</v>
      </c>
      <c r="C8" s="63"/>
    </row>
    <row r="9" spans="2:4" s="1" customFormat="1" ht="5.25" customHeight="1" x14ac:dyDescent="0.15"/>
    <row r="10" spans="2:4" s="1" customFormat="1" ht="21.3" customHeight="1" x14ac:dyDescent="0.25">
      <c r="B10" s="22" t="s">
        <v>995</v>
      </c>
      <c r="C10" s="23">
        <v>2250000000</v>
      </c>
      <c r="D10" s="24" t="s">
        <v>996</v>
      </c>
    </row>
    <row r="11" spans="2:4" s="1" customFormat="1" ht="21.3" customHeight="1" x14ac:dyDescent="0.25">
      <c r="B11" s="22" t="s">
        <v>997</v>
      </c>
      <c r="C11" s="23">
        <v>2929365891.7599802</v>
      </c>
      <c r="D11" s="24" t="s">
        <v>998</v>
      </c>
    </row>
    <row r="12" spans="2:4" s="1" customFormat="1" ht="21.3" customHeight="1" x14ac:dyDescent="0.25">
      <c r="B12" s="22" t="s">
        <v>999</v>
      </c>
      <c r="C12" s="23">
        <v>20000000</v>
      </c>
      <c r="D12" s="24" t="s">
        <v>1000</v>
      </c>
    </row>
    <row r="13" spans="2:4" s="1" customFormat="1" ht="21.3" customHeight="1" x14ac:dyDescent="0.25">
      <c r="B13" s="22" t="s">
        <v>1001</v>
      </c>
      <c r="C13" s="23">
        <v>130855702.81</v>
      </c>
      <c r="D13" s="24" t="s">
        <v>1002</v>
      </c>
    </row>
    <row r="14" spans="2:4" s="1" customFormat="1" ht="21.3" customHeight="1" x14ac:dyDescent="0.25">
      <c r="B14" s="22" t="s">
        <v>1003</v>
      </c>
      <c r="C14" s="25">
        <v>0.36898737536443699</v>
      </c>
      <c r="D14" s="26"/>
    </row>
    <row r="15" spans="2:4" s="1" customFormat="1" ht="5.25" customHeight="1" x14ac:dyDescent="0.15"/>
    <row r="16" spans="2:4" s="1" customFormat="1" ht="19.2" customHeight="1" x14ac:dyDescent="0.15">
      <c r="B16" s="63" t="s">
        <v>1053</v>
      </c>
      <c r="C16" s="63"/>
    </row>
    <row r="17" spans="2:4" s="1" customFormat="1" ht="5.25" customHeight="1" x14ac:dyDescent="0.15"/>
    <row r="18" spans="2:4" s="1" customFormat="1" ht="21.3" customHeight="1" x14ac:dyDescent="0.25">
      <c r="B18" s="22" t="s">
        <v>1004</v>
      </c>
      <c r="C18" s="23">
        <v>2403981480.9173799</v>
      </c>
      <c r="D18" s="24" t="s">
        <v>1005</v>
      </c>
    </row>
    <row r="19" spans="2:4" s="1" customFormat="1" ht="21.3" customHeight="1" x14ac:dyDescent="0.25">
      <c r="B19" s="22" t="s">
        <v>1006</v>
      </c>
      <c r="C19" s="25">
        <v>1.0684362137410599</v>
      </c>
      <c r="D19" s="27" t="s">
        <v>1007</v>
      </c>
    </row>
    <row r="20" spans="2:4" s="1" customFormat="1" ht="21.3" customHeight="1" x14ac:dyDescent="0.25">
      <c r="B20" s="2" t="s">
        <v>1008</v>
      </c>
      <c r="C20" s="28" t="s">
        <v>1009</v>
      </c>
      <c r="D20" s="29" t="s">
        <v>1010</v>
      </c>
    </row>
    <row r="21" spans="2:4" s="1" customFormat="1" ht="5.25" customHeight="1" x14ac:dyDescent="0.15"/>
    <row r="22" spans="2:4" s="1" customFormat="1" ht="19.2" customHeight="1" x14ac:dyDescent="0.15">
      <c r="B22" s="63" t="s">
        <v>1054</v>
      </c>
      <c r="C22" s="63"/>
    </row>
    <row r="23" spans="2:4" s="1" customFormat="1" ht="5.25" customHeight="1" x14ac:dyDescent="0.15"/>
    <row r="24" spans="2:4" s="1" customFormat="1" ht="21.3" customHeight="1" x14ac:dyDescent="0.25">
      <c r="B24" s="22" t="s">
        <v>1011</v>
      </c>
      <c r="C24" s="23">
        <v>18992423.1960085</v>
      </c>
      <c r="D24" s="24" t="s">
        <v>1012</v>
      </c>
    </row>
    <row r="25" spans="2:4" s="1" customFormat="1" ht="21.3" customHeight="1" x14ac:dyDescent="0.25">
      <c r="B25" s="22" t="s">
        <v>1013</v>
      </c>
      <c r="C25" s="23">
        <v>130855702.81</v>
      </c>
      <c r="D25" s="24" t="s">
        <v>1014</v>
      </c>
    </row>
    <row r="26" spans="2:4" s="1" customFormat="1" ht="21.3" customHeight="1" x14ac:dyDescent="0.25">
      <c r="B26" s="22" t="s">
        <v>1015</v>
      </c>
      <c r="C26" s="30">
        <v>0</v>
      </c>
      <c r="D26" s="24" t="s">
        <v>1016</v>
      </c>
    </row>
    <row r="27" spans="2:4" s="1" customFormat="1" ht="21.3" customHeight="1" x14ac:dyDescent="0.25">
      <c r="B27" s="22" t="s">
        <v>1004</v>
      </c>
      <c r="C27" s="23">
        <v>2403981480.9173799</v>
      </c>
      <c r="D27" s="24"/>
    </row>
    <row r="28" spans="2:4" s="1" customFormat="1" ht="21.3" customHeight="1" x14ac:dyDescent="0.25">
      <c r="B28" s="22" t="s">
        <v>1017</v>
      </c>
      <c r="C28" s="25">
        <v>1.1350353808548399</v>
      </c>
      <c r="D28" s="27" t="s">
        <v>1007</v>
      </c>
    </row>
    <row r="29" spans="2:4" s="1" customFormat="1" ht="21.3" customHeight="1" x14ac:dyDescent="0.25">
      <c r="B29" s="2" t="s">
        <v>1018</v>
      </c>
      <c r="C29" s="28" t="s">
        <v>1009</v>
      </c>
      <c r="D29" s="29" t="s">
        <v>1019</v>
      </c>
    </row>
    <row r="30" spans="2:4" s="1" customFormat="1" ht="5.25" customHeight="1" x14ac:dyDescent="0.15"/>
    <row r="31" spans="2:4" s="1" customFormat="1" ht="19.2" customHeight="1" x14ac:dyDescent="0.15">
      <c r="B31" s="63" t="s">
        <v>1055</v>
      </c>
      <c r="C31" s="63"/>
    </row>
    <row r="32" spans="2:4" s="1" customFormat="1" ht="5.25" customHeight="1" x14ac:dyDescent="0.15"/>
    <row r="33" spans="2:4" s="1" customFormat="1" ht="21.3" customHeight="1" x14ac:dyDescent="0.25">
      <c r="B33" s="22" t="s">
        <v>1020</v>
      </c>
      <c r="C33" s="23">
        <v>497212426.10999697</v>
      </c>
      <c r="D33" s="24" t="s">
        <v>1021</v>
      </c>
    </row>
    <row r="34" spans="2:4" s="1" customFormat="1" ht="21.3" customHeight="1" x14ac:dyDescent="0.25">
      <c r="B34" s="22" t="s">
        <v>1022</v>
      </c>
      <c r="C34" s="23">
        <v>497212426.10999697</v>
      </c>
      <c r="D34" s="24"/>
    </row>
    <row r="35" spans="2:4" s="1" customFormat="1" ht="21.3" customHeight="1" x14ac:dyDescent="0.25">
      <c r="B35" s="22" t="s">
        <v>1023</v>
      </c>
      <c r="C35" s="31" t="s">
        <v>94</v>
      </c>
      <c r="D35" s="24"/>
    </row>
    <row r="36" spans="2:4" s="1" customFormat="1" ht="21.3" customHeight="1" x14ac:dyDescent="0.25">
      <c r="B36" s="22" t="s">
        <v>1024</v>
      </c>
      <c r="C36" s="31" t="s">
        <v>94</v>
      </c>
      <c r="D36" s="24"/>
    </row>
    <row r="37" spans="2:4" s="1" customFormat="1" ht="21.3" customHeight="1" x14ac:dyDescent="0.25">
      <c r="B37" s="22" t="s">
        <v>1025</v>
      </c>
      <c r="C37" s="31" t="s">
        <v>94</v>
      </c>
      <c r="D37" s="26"/>
    </row>
    <row r="38" spans="2:4" s="1" customFormat="1" ht="21.3" customHeight="1" x14ac:dyDescent="0.25">
      <c r="B38" s="22" t="s">
        <v>1026</v>
      </c>
      <c r="C38" s="23">
        <v>2553829606.9233899</v>
      </c>
      <c r="D38" s="24" t="s">
        <v>1027</v>
      </c>
    </row>
    <row r="39" spans="2:4" s="1" customFormat="1" ht="21.3" customHeight="1" x14ac:dyDescent="0.25">
      <c r="B39" s="22" t="s">
        <v>1004</v>
      </c>
      <c r="C39" s="23">
        <v>2403981480.9173799</v>
      </c>
      <c r="D39" s="26"/>
    </row>
    <row r="40" spans="2:4" s="1" customFormat="1" ht="21.3" customHeight="1" x14ac:dyDescent="0.25">
      <c r="B40" s="22" t="s">
        <v>1028</v>
      </c>
      <c r="C40" s="23">
        <v>18992423.1960085</v>
      </c>
      <c r="D40" s="26"/>
    </row>
    <row r="41" spans="2:4" s="1" customFormat="1" ht="21.3" customHeight="1" x14ac:dyDescent="0.25">
      <c r="B41" s="22" t="s">
        <v>1029</v>
      </c>
      <c r="C41" s="23">
        <v>130855702.81</v>
      </c>
      <c r="D41" s="26"/>
    </row>
    <row r="42" spans="2:4" s="1" customFormat="1" ht="21.3" customHeight="1" x14ac:dyDescent="0.25">
      <c r="B42" s="22" t="s">
        <v>1025</v>
      </c>
      <c r="C42" s="31" t="s">
        <v>94</v>
      </c>
      <c r="D42" s="26"/>
    </row>
    <row r="43" spans="2:4" s="1" customFormat="1" ht="21.3" customHeight="1" x14ac:dyDescent="0.25">
      <c r="B43" s="22" t="s">
        <v>1030</v>
      </c>
      <c r="C43" s="23">
        <v>172812500</v>
      </c>
      <c r="D43" s="24" t="s">
        <v>1031</v>
      </c>
    </row>
    <row r="44" spans="2:4" s="1" customFormat="1" ht="21.3" customHeight="1" x14ac:dyDescent="0.25">
      <c r="B44" s="22" t="s">
        <v>1032</v>
      </c>
      <c r="C44" s="23">
        <v>16073268.738890201</v>
      </c>
      <c r="D44" s="24" t="s">
        <v>1033</v>
      </c>
    </row>
    <row r="45" spans="2:4" s="1" customFormat="1" ht="21.3" customHeight="1" x14ac:dyDescent="0.25">
      <c r="B45" s="22" t="s">
        <v>1034</v>
      </c>
      <c r="C45" s="23">
        <v>2250000000</v>
      </c>
      <c r="D45" s="24" t="s">
        <v>1035</v>
      </c>
    </row>
    <row r="46" spans="2:4" s="1" customFormat="1" ht="21.3" customHeight="1" x14ac:dyDescent="0.25">
      <c r="B46" s="22" t="s">
        <v>1036</v>
      </c>
      <c r="C46" s="23">
        <v>612156264.29449403</v>
      </c>
      <c r="D46" s="26"/>
    </row>
    <row r="47" spans="2:4" s="1" customFormat="1" ht="21.3" customHeight="1" x14ac:dyDescent="0.25">
      <c r="B47" s="2" t="s">
        <v>1037</v>
      </c>
      <c r="C47" s="28" t="s">
        <v>1009</v>
      </c>
      <c r="D47" s="26"/>
    </row>
    <row r="48" spans="2:4" s="1" customFormat="1" ht="5.25" customHeight="1" x14ac:dyDescent="0.15"/>
    <row r="49" spans="2:4" s="1" customFormat="1" ht="19.649999999999999" customHeight="1" x14ac:dyDescent="0.15">
      <c r="B49" s="63" t="s">
        <v>1056</v>
      </c>
      <c r="C49" s="63"/>
    </row>
    <row r="50" spans="2:4" s="1" customFormat="1" ht="5.25" customHeight="1" x14ac:dyDescent="0.15"/>
    <row r="51" spans="2:4" s="1" customFormat="1" ht="21.3" customHeight="1" x14ac:dyDescent="0.25">
      <c r="B51" s="22" t="s">
        <v>1038</v>
      </c>
      <c r="C51" s="23">
        <v>303829836.96000099</v>
      </c>
      <c r="D51" s="24" t="s">
        <v>1039</v>
      </c>
    </row>
    <row r="52" spans="2:4" s="1" customFormat="1" ht="21.3" customHeight="1" x14ac:dyDescent="0.25">
      <c r="B52" s="22" t="s">
        <v>1040</v>
      </c>
      <c r="C52" s="23">
        <v>-44150278.062115997</v>
      </c>
      <c r="D52" s="24" t="s">
        <v>1041</v>
      </c>
    </row>
    <row r="53" spans="2:4" s="1" customFormat="1" ht="21.3" customHeight="1" x14ac:dyDescent="0.25">
      <c r="B53" s="22" t="s">
        <v>1042</v>
      </c>
      <c r="C53" s="23">
        <v>259679558.89788499</v>
      </c>
      <c r="D53" s="24"/>
    </row>
    <row r="54" spans="2:4" s="1" customFormat="1" ht="21.3" customHeight="1" x14ac:dyDescent="0.25">
      <c r="B54" s="2" t="s">
        <v>1043</v>
      </c>
      <c r="C54" s="28" t="s">
        <v>1009</v>
      </c>
      <c r="D54" s="24"/>
    </row>
    <row r="55" spans="2:4" s="1" customFormat="1" ht="21.3" customHeight="1" x14ac:dyDescent="0.25">
      <c r="B55" s="22" t="s">
        <v>1044</v>
      </c>
      <c r="C55" s="23">
        <v>18232370</v>
      </c>
      <c r="D55" s="24" t="s">
        <v>1045</v>
      </c>
    </row>
    <row r="56" spans="2:4" s="1" customFormat="1" ht="21.3" customHeight="1" x14ac:dyDescent="0.25">
      <c r="B56" s="22" t="s">
        <v>1046</v>
      </c>
      <c r="C56" s="23">
        <v>40625000</v>
      </c>
      <c r="D56" s="24" t="s">
        <v>1047</v>
      </c>
    </row>
    <row r="57" spans="2:4" s="1" customFormat="1" ht="21.3" customHeight="1" x14ac:dyDescent="0.25">
      <c r="B57" s="22" t="s">
        <v>1048</v>
      </c>
      <c r="C57" s="23">
        <v>-22392630</v>
      </c>
      <c r="D57" s="24" t="s">
        <v>1049</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&amp;R_x000D_&amp;1#&amp;"Calibri"&amp;10&amp;K0078D7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'C. HTT Harmonised Glossary'!Print_Area</vt:lpstr>
      <vt:lpstr>'D10. Amortisation Graph '!Print_Area</vt:lpstr>
      <vt:lpstr>'D7. Stratification Graphs'!Print_Area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2025-09-10T11:46:18Z</dcterms:created>
  <dcterms:modified xsi:type="dcterms:W3CDTF">2025-09-10T12:02:16Z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2025-09-10T11:48:10Z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30879ceb-c436-4cd5-880a-0f4645cd06ce</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